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000" windowWidth="9600" windowHeight="6015" tabRatio="855" firstSheet="2"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Report'!$C$26:$BT$429</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L15" i="43" l="1"/>
  <c r="C54" i="47" l="1"/>
  <c r="C50" i="47"/>
  <c r="C51" i="47" s="1"/>
  <c r="C52" i="47" s="1"/>
  <c r="C53" i="47" s="1"/>
  <c r="C49" i="47"/>
  <c r="D317" i="46" l="1"/>
  <c r="Y50" i="46"/>
  <c r="Z50" i="46"/>
  <c r="AA50" i="46"/>
  <c r="M125" i="46" l="1"/>
  <c r="L125" i="46"/>
  <c r="K125" i="46"/>
  <c r="J125" i="46"/>
  <c r="I125" i="46"/>
  <c r="H125" i="46"/>
  <c r="G125" i="46"/>
  <c r="F125" i="46"/>
  <c r="E125" i="46"/>
  <c r="D125" i="46"/>
  <c r="M122" i="46"/>
  <c r="L122" i="46"/>
  <c r="K122" i="46"/>
  <c r="J122" i="46"/>
  <c r="I122" i="46"/>
  <c r="H122" i="46"/>
  <c r="G122" i="46"/>
  <c r="F122" i="46"/>
  <c r="E122" i="46"/>
  <c r="D122" i="46"/>
  <c r="M119" i="46"/>
  <c r="L119" i="46"/>
  <c r="K119" i="46"/>
  <c r="J119" i="46"/>
  <c r="I119" i="46"/>
  <c r="H119" i="46"/>
  <c r="G119" i="46"/>
  <c r="F119" i="46"/>
  <c r="E119" i="46"/>
  <c r="D119" i="46"/>
  <c r="M115" i="46"/>
  <c r="L115" i="46"/>
  <c r="K115" i="46"/>
  <c r="J115" i="46"/>
  <c r="I115" i="46"/>
  <c r="H115" i="46"/>
  <c r="G115" i="46"/>
  <c r="F115" i="46"/>
  <c r="E115" i="46"/>
  <c r="D115" i="46"/>
  <c r="M112" i="46"/>
  <c r="L112" i="46"/>
  <c r="K112" i="46"/>
  <c r="J112" i="46"/>
  <c r="I112" i="46"/>
  <c r="H112" i="46"/>
  <c r="G112" i="46"/>
  <c r="F112" i="46"/>
  <c r="E112" i="46"/>
  <c r="D112" i="46"/>
  <c r="M109" i="46"/>
  <c r="L109" i="46"/>
  <c r="K109" i="46"/>
  <c r="J109" i="46"/>
  <c r="I109" i="46"/>
  <c r="H109" i="46"/>
  <c r="G109" i="46"/>
  <c r="F109" i="46"/>
  <c r="E109" i="46"/>
  <c r="D109" i="46"/>
  <c r="M106" i="46"/>
  <c r="L106" i="46"/>
  <c r="K106" i="46"/>
  <c r="J106" i="46"/>
  <c r="I106" i="46"/>
  <c r="H106" i="46"/>
  <c r="G106" i="46"/>
  <c r="F106" i="46"/>
  <c r="E106" i="46"/>
  <c r="D106" i="46"/>
  <c r="L103" i="46"/>
  <c r="K103" i="46"/>
  <c r="J103" i="46"/>
  <c r="I103" i="46"/>
  <c r="H103" i="46"/>
  <c r="G103" i="46"/>
  <c r="F103" i="46"/>
  <c r="E103" i="46"/>
  <c r="D103" i="46"/>
  <c r="M103" i="46"/>
  <c r="M92" i="46"/>
  <c r="L92" i="46"/>
  <c r="K92" i="46"/>
  <c r="J92" i="46"/>
  <c r="I92" i="46"/>
  <c r="H92" i="46"/>
  <c r="G92" i="46"/>
  <c r="F92" i="46"/>
  <c r="E92" i="46"/>
  <c r="D92" i="46"/>
  <c r="M88" i="46"/>
  <c r="L88" i="46"/>
  <c r="K88" i="46"/>
  <c r="J88" i="46"/>
  <c r="I88" i="46"/>
  <c r="H88" i="46"/>
  <c r="G88" i="46"/>
  <c r="F88" i="46"/>
  <c r="E88" i="46"/>
  <c r="D88" i="46"/>
  <c r="M82" i="46"/>
  <c r="L82" i="46"/>
  <c r="K82" i="46"/>
  <c r="J82" i="46"/>
  <c r="I82" i="46"/>
  <c r="H82" i="46"/>
  <c r="G82" i="46"/>
  <c r="F82" i="46"/>
  <c r="E82" i="46"/>
  <c r="D82" i="46"/>
  <c r="M79" i="46"/>
  <c r="L79" i="46"/>
  <c r="K79" i="46"/>
  <c r="J79" i="46"/>
  <c r="I79" i="46"/>
  <c r="H79" i="46"/>
  <c r="G79" i="46"/>
  <c r="F79" i="46"/>
  <c r="E79" i="46"/>
  <c r="D79" i="46"/>
  <c r="M76" i="46"/>
  <c r="L76" i="46"/>
  <c r="K76" i="46"/>
  <c r="J76" i="46"/>
  <c r="I76" i="46"/>
  <c r="H76" i="46"/>
  <c r="G76" i="46"/>
  <c r="F76" i="46"/>
  <c r="E76" i="46"/>
  <c r="D76" i="46"/>
  <c r="M72" i="46"/>
  <c r="L72" i="46"/>
  <c r="K72" i="46"/>
  <c r="J72" i="46"/>
  <c r="I72" i="46"/>
  <c r="H72" i="46"/>
  <c r="G72" i="46"/>
  <c r="F72" i="46"/>
  <c r="E72" i="46"/>
  <c r="D72" i="46"/>
  <c r="M66" i="46"/>
  <c r="L66" i="46"/>
  <c r="K66" i="46"/>
  <c r="J66" i="46"/>
  <c r="I66" i="46"/>
  <c r="H66" i="46"/>
  <c r="G66" i="46"/>
  <c r="F66" i="46"/>
  <c r="E66" i="46"/>
  <c r="D66" i="46"/>
  <c r="M69" i="46"/>
  <c r="L69" i="46"/>
  <c r="K69" i="46"/>
  <c r="J69" i="46"/>
  <c r="I69" i="46"/>
  <c r="H69" i="46"/>
  <c r="G69" i="46"/>
  <c r="F69" i="46"/>
  <c r="E69" i="46"/>
  <c r="D69" i="46"/>
  <c r="M63" i="46"/>
  <c r="L63" i="46"/>
  <c r="K63" i="46"/>
  <c r="J63" i="46"/>
  <c r="I63" i="46"/>
  <c r="H63" i="46"/>
  <c r="G63" i="46"/>
  <c r="F63" i="46"/>
  <c r="E63" i="46"/>
  <c r="D63" i="46"/>
  <c r="M60" i="46"/>
  <c r="L60" i="46"/>
  <c r="K60" i="46"/>
  <c r="J60" i="46"/>
  <c r="I60" i="46"/>
  <c r="H60" i="46"/>
  <c r="G60" i="46"/>
  <c r="F60" i="46"/>
  <c r="E60" i="46"/>
  <c r="D60" i="46"/>
  <c r="M57" i="46"/>
  <c r="L57" i="46"/>
  <c r="K57" i="46"/>
  <c r="J57" i="46"/>
  <c r="I57" i="46"/>
  <c r="H57" i="46"/>
  <c r="G57" i="46"/>
  <c r="F57" i="46"/>
  <c r="E57" i="46"/>
  <c r="D57" i="46"/>
  <c r="M54" i="46"/>
  <c r="L54" i="46"/>
  <c r="K54" i="46"/>
  <c r="J54" i="46"/>
  <c r="I54" i="46"/>
  <c r="H54" i="46"/>
  <c r="G54" i="46"/>
  <c r="F54" i="46"/>
  <c r="E54" i="46"/>
  <c r="D54" i="46"/>
  <c r="M51" i="46"/>
  <c r="L51" i="46"/>
  <c r="K51" i="46"/>
  <c r="J51" i="46"/>
  <c r="I51" i="46"/>
  <c r="H51" i="46"/>
  <c r="G51" i="46"/>
  <c r="F51" i="46"/>
  <c r="E51" i="46"/>
  <c r="D51" i="46"/>
  <c r="M47" i="46"/>
  <c r="L47" i="46"/>
  <c r="K47" i="46"/>
  <c r="J47" i="46"/>
  <c r="I47" i="46"/>
  <c r="H47" i="46"/>
  <c r="G47" i="46"/>
  <c r="F47" i="46"/>
  <c r="E47" i="46"/>
  <c r="D47" i="46"/>
  <c r="M44" i="46"/>
  <c r="L44" i="46"/>
  <c r="K44" i="46"/>
  <c r="J44" i="46"/>
  <c r="I44" i="46"/>
  <c r="H44" i="46"/>
  <c r="G44" i="46"/>
  <c r="F44" i="46"/>
  <c r="E44" i="46"/>
  <c r="D44" i="46"/>
  <c r="M41" i="46"/>
  <c r="L41" i="46"/>
  <c r="K41" i="46"/>
  <c r="J41" i="46"/>
  <c r="I41" i="46"/>
  <c r="H41" i="46"/>
  <c r="G41" i="46"/>
  <c r="F41" i="46"/>
  <c r="E41" i="46"/>
  <c r="D41" i="46"/>
  <c r="M38" i="46"/>
  <c r="L38" i="46"/>
  <c r="K38" i="46"/>
  <c r="J38" i="46"/>
  <c r="I38" i="46"/>
  <c r="H38" i="46"/>
  <c r="G38" i="46"/>
  <c r="F38" i="46"/>
  <c r="E38" i="46"/>
  <c r="D38" i="46"/>
  <c r="M35" i="46"/>
  <c r="L35" i="46"/>
  <c r="K35" i="46"/>
  <c r="J35" i="46"/>
  <c r="I35" i="46"/>
  <c r="H35" i="46"/>
  <c r="G35" i="46"/>
  <c r="F35" i="46"/>
  <c r="E35" i="46"/>
  <c r="D35" i="46"/>
  <c r="M32" i="46"/>
  <c r="L32" i="46"/>
  <c r="K32" i="46"/>
  <c r="J32" i="46"/>
  <c r="I32" i="46"/>
  <c r="H32" i="46"/>
  <c r="G32" i="46"/>
  <c r="F32" i="46"/>
  <c r="E32" i="46"/>
  <c r="D32" i="46"/>
  <c r="M29" i="46"/>
  <c r="L29" i="46"/>
  <c r="K29" i="46"/>
  <c r="J29" i="46"/>
  <c r="I29" i="46"/>
  <c r="H29" i="46"/>
  <c r="G29" i="46"/>
  <c r="F29" i="46"/>
  <c r="E29" i="46"/>
  <c r="D29" i="46"/>
  <c r="M26" i="46"/>
  <c r="L26" i="46"/>
  <c r="K26" i="46"/>
  <c r="J26" i="46"/>
  <c r="I26" i="46"/>
  <c r="H26" i="46"/>
  <c r="G26" i="46"/>
  <c r="F26" i="46"/>
  <c r="E26" i="46"/>
  <c r="D26" i="46"/>
  <c r="M23" i="46"/>
  <c r="L23" i="46"/>
  <c r="K23" i="46"/>
  <c r="J23" i="46"/>
  <c r="I23" i="46"/>
  <c r="H23" i="46"/>
  <c r="G23" i="46"/>
  <c r="F23" i="46"/>
  <c r="E23" i="46"/>
  <c r="D23" i="46"/>
  <c r="M253" i="46"/>
  <c r="L253" i="46"/>
  <c r="K253" i="46"/>
  <c r="J253" i="46"/>
  <c r="I253" i="46"/>
  <c r="H253" i="46"/>
  <c r="G253" i="46"/>
  <c r="F253" i="46"/>
  <c r="E253" i="46"/>
  <c r="D253" i="46"/>
  <c r="M250" i="46"/>
  <c r="L250" i="46"/>
  <c r="K250" i="46"/>
  <c r="J250" i="46"/>
  <c r="I250" i="46"/>
  <c r="H250" i="46"/>
  <c r="G250" i="46"/>
  <c r="F250" i="46"/>
  <c r="E250" i="46"/>
  <c r="D250" i="46"/>
  <c r="M247" i="46"/>
  <c r="L247" i="46"/>
  <c r="K247" i="46"/>
  <c r="J247" i="46"/>
  <c r="I247" i="46"/>
  <c r="H247" i="46"/>
  <c r="G247" i="46"/>
  <c r="F247" i="46"/>
  <c r="E247" i="46"/>
  <c r="D247" i="46"/>
  <c r="M243" i="46"/>
  <c r="L243" i="46"/>
  <c r="K243" i="46"/>
  <c r="J243" i="46"/>
  <c r="I243" i="46"/>
  <c r="H243" i="46"/>
  <c r="G243" i="46"/>
  <c r="F243" i="46"/>
  <c r="E243" i="46"/>
  <c r="D243" i="46"/>
  <c r="M240" i="46"/>
  <c r="L240" i="46"/>
  <c r="K240" i="46"/>
  <c r="J240" i="46"/>
  <c r="I240" i="46"/>
  <c r="H240" i="46"/>
  <c r="G240" i="46"/>
  <c r="F240" i="46"/>
  <c r="E240" i="46"/>
  <c r="D240" i="46"/>
  <c r="M237" i="46"/>
  <c r="L237" i="46"/>
  <c r="K237" i="46"/>
  <c r="J237" i="46"/>
  <c r="I237" i="46"/>
  <c r="H237" i="46"/>
  <c r="G237" i="46"/>
  <c r="F237" i="46"/>
  <c r="E237" i="46"/>
  <c r="D237" i="46"/>
  <c r="M234" i="46"/>
  <c r="L234" i="46"/>
  <c r="K234" i="46"/>
  <c r="J234" i="46"/>
  <c r="I234" i="46"/>
  <c r="H234" i="46"/>
  <c r="G234" i="46"/>
  <c r="F234" i="46"/>
  <c r="E234" i="46"/>
  <c r="D234" i="46"/>
  <c r="M231" i="46"/>
  <c r="L231" i="46"/>
  <c r="K231" i="46"/>
  <c r="J231" i="46"/>
  <c r="I231" i="46"/>
  <c r="H231" i="46"/>
  <c r="G231" i="46"/>
  <c r="F231" i="46"/>
  <c r="E231" i="46"/>
  <c r="D231" i="46"/>
  <c r="M220" i="46"/>
  <c r="L220" i="46"/>
  <c r="K220" i="46"/>
  <c r="J220" i="46"/>
  <c r="I220" i="46"/>
  <c r="H220" i="46"/>
  <c r="G220" i="46"/>
  <c r="F220" i="46"/>
  <c r="E220" i="46"/>
  <c r="D220" i="46"/>
  <c r="M216" i="46"/>
  <c r="L216" i="46"/>
  <c r="K216" i="46"/>
  <c r="J216" i="46"/>
  <c r="I216" i="46"/>
  <c r="H216" i="46"/>
  <c r="G216" i="46"/>
  <c r="F216" i="46"/>
  <c r="E216" i="46"/>
  <c r="D216" i="46"/>
  <c r="M210" i="46"/>
  <c r="L210" i="46"/>
  <c r="K210" i="46"/>
  <c r="J210" i="46"/>
  <c r="I210" i="46"/>
  <c r="H210" i="46"/>
  <c r="G210" i="46"/>
  <c r="F210" i="46"/>
  <c r="E210" i="46"/>
  <c r="D210" i="46"/>
  <c r="M207" i="46"/>
  <c r="L207" i="46"/>
  <c r="K207" i="46"/>
  <c r="J207" i="46"/>
  <c r="I207" i="46"/>
  <c r="H207" i="46"/>
  <c r="G207" i="46"/>
  <c r="F207" i="46"/>
  <c r="E207" i="46"/>
  <c r="D207" i="46"/>
  <c r="M204" i="46"/>
  <c r="L204" i="46"/>
  <c r="K204" i="46"/>
  <c r="J204" i="46"/>
  <c r="I204" i="46"/>
  <c r="H204" i="46"/>
  <c r="G204" i="46"/>
  <c r="F204" i="46"/>
  <c r="E204" i="46"/>
  <c r="D204" i="46"/>
  <c r="M200" i="46"/>
  <c r="L200" i="46"/>
  <c r="K200" i="46"/>
  <c r="J200" i="46"/>
  <c r="I200" i="46"/>
  <c r="H200" i="46"/>
  <c r="G200" i="46"/>
  <c r="F200" i="46"/>
  <c r="E200" i="46"/>
  <c r="D200" i="46"/>
  <c r="M197" i="46"/>
  <c r="L197" i="46"/>
  <c r="K197" i="46"/>
  <c r="J197" i="46"/>
  <c r="I197" i="46"/>
  <c r="H197" i="46"/>
  <c r="G197" i="46"/>
  <c r="F197" i="46"/>
  <c r="E197" i="46"/>
  <c r="D197" i="46"/>
  <c r="M194" i="46"/>
  <c r="L194" i="46"/>
  <c r="K194" i="46"/>
  <c r="J194" i="46"/>
  <c r="I194" i="46"/>
  <c r="H194" i="46"/>
  <c r="G194" i="46"/>
  <c r="F194" i="46"/>
  <c r="E194" i="46"/>
  <c r="D194" i="46"/>
  <c r="M191" i="46"/>
  <c r="L191" i="46"/>
  <c r="K191" i="46"/>
  <c r="J191" i="46"/>
  <c r="I191" i="46"/>
  <c r="H191" i="46"/>
  <c r="G191" i="46"/>
  <c r="F191" i="46"/>
  <c r="E191" i="46"/>
  <c r="D191" i="46"/>
  <c r="M188" i="46"/>
  <c r="L188" i="46"/>
  <c r="K188" i="46"/>
  <c r="J188" i="46"/>
  <c r="I188" i="46"/>
  <c r="H188" i="46"/>
  <c r="G188" i="46"/>
  <c r="F188" i="46"/>
  <c r="E188" i="46"/>
  <c r="D188" i="46"/>
  <c r="M185" i="46"/>
  <c r="L185" i="46"/>
  <c r="K185" i="46"/>
  <c r="J185" i="46"/>
  <c r="I185" i="46"/>
  <c r="H185" i="46"/>
  <c r="G185" i="46"/>
  <c r="F185" i="46"/>
  <c r="E185" i="46"/>
  <c r="D185" i="46"/>
  <c r="M182" i="46"/>
  <c r="L182" i="46"/>
  <c r="K182" i="46"/>
  <c r="J182" i="46"/>
  <c r="I182" i="46"/>
  <c r="H182" i="46"/>
  <c r="G182" i="46"/>
  <c r="F182" i="46"/>
  <c r="E182" i="46"/>
  <c r="D182" i="46"/>
  <c r="M179" i="46"/>
  <c r="L179" i="46"/>
  <c r="K179" i="46"/>
  <c r="J179" i="46"/>
  <c r="I179" i="46"/>
  <c r="H179" i="46"/>
  <c r="G179" i="46"/>
  <c r="F179" i="46"/>
  <c r="E179" i="46"/>
  <c r="D179" i="46"/>
  <c r="M175" i="46"/>
  <c r="L175" i="46"/>
  <c r="K175" i="46"/>
  <c r="J175" i="46"/>
  <c r="I175" i="46"/>
  <c r="H175" i="46"/>
  <c r="G175" i="46"/>
  <c r="F175" i="46"/>
  <c r="E175" i="46"/>
  <c r="D175" i="46"/>
  <c r="M172" i="46"/>
  <c r="L172" i="46"/>
  <c r="K172" i="46"/>
  <c r="J172" i="46"/>
  <c r="I172" i="46"/>
  <c r="H172" i="46"/>
  <c r="G172" i="46"/>
  <c r="F172" i="46"/>
  <c r="E172" i="46"/>
  <c r="D172" i="46"/>
  <c r="M169" i="46"/>
  <c r="L169" i="46"/>
  <c r="K169" i="46"/>
  <c r="J169" i="46"/>
  <c r="I169" i="46"/>
  <c r="H169" i="46"/>
  <c r="G169" i="46"/>
  <c r="F169" i="46"/>
  <c r="E169" i="46"/>
  <c r="D169" i="46"/>
  <c r="M166" i="46"/>
  <c r="L166" i="46"/>
  <c r="K166" i="46"/>
  <c r="J166" i="46"/>
  <c r="I166" i="46"/>
  <c r="H166" i="46"/>
  <c r="G166" i="46"/>
  <c r="F166" i="46"/>
  <c r="E166" i="46"/>
  <c r="D166" i="46"/>
  <c r="M163" i="46"/>
  <c r="L163" i="46"/>
  <c r="K163" i="46"/>
  <c r="J163" i="46"/>
  <c r="I163" i="46"/>
  <c r="H163" i="46"/>
  <c r="G163" i="46"/>
  <c r="F163" i="46"/>
  <c r="E163" i="46"/>
  <c r="D163" i="46"/>
  <c r="M160" i="46"/>
  <c r="L160" i="46"/>
  <c r="K160" i="46"/>
  <c r="J160" i="46"/>
  <c r="I160" i="46"/>
  <c r="H160" i="46"/>
  <c r="G160" i="46"/>
  <c r="F160" i="46"/>
  <c r="E160" i="46"/>
  <c r="D160" i="46"/>
  <c r="M157" i="46"/>
  <c r="L157" i="46"/>
  <c r="K157" i="46"/>
  <c r="J157" i="46"/>
  <c r="I157" i="46"/>
  <c r="H157" i="46"/>
  <c r="G157" i="46"/>
  <c r="F157" i="46"/>
  <c r="E157" i="46"/>
  <c r="D157" i="46"/>
  <c r="M154" i="46"/>
  <c r="L154" i="46"/>
  <c r="K154" i="46"/>
  <c r="J154" i="46"/>
  <c r="I154" i="46"/>
  <c r="H154" i="46"/>
  <c r="G154" i="46"/>
  <c r="F154" i="46"/>
  <c r="E154" i="46"/>
  <c r="D154" i="46"/>
  <c r="M151" i="46"/>
  <c r="L151" i="46"/>
  <c r="K151" i="46"/>
  <c r="J151" i="46"/>
  <c r="I151" i="46"/>
  <c r="H151" i="46"/>
  <c r="G151" i="46"/>
  <c r="F151" i="46"/>
  <c r="E151" i="46"/>
  <c r="D151" i="46"/>
  <c r="X511" i="46"/>
  <c r="W511" i="46"/>
  <c r="V511" i="46"/>
  <c r="U511" i="46"/>
  <c r="T511" i="46"/>
  <c r="S511" i="46"/>
  <c r="R511" i="46"/>
  <c r="Q511" i="46"/>
  <c r="P511" i="46"/>
  <c r="O511" i="46"/>
  <c r="X508" i="46"/>
  <c r="W508" i="46"/>
  <c r="V508" i="46"/>
  <c r="U508" i="46"/>
  <c r="T508" i="46"/>
  <c r="S508" i="46"/>
  <c r="R508" i="46"/>
  <c r="Q508" i="46"/>
  <c r="P508" i="46"/>
  <c r="O508" i="46"/>
  <c r="X505" i="46"/>
  <c r="W505" i="46"/>
  <c r="V505" i="46"/>
  <c r="U505" i="46"/>
  <c r="T505" i="46"/>
  <c r="S505" i="46"/>
  <c r="R505" i="46"/>
  <c r="Q505" i="46"/>
  <c r="P505" i="46"/>
  <c r="O505" i="46"/>
  <c r="X501" i="46"/>
  <c r="W501" i="46"/>
  <c r="V501" i="46"/>
  <c r="U501" i="46"/>
  <c r="T501" i="46"/>
  <c r="S501" i="46"/>
  <c r="R501" i="46"/>
  <c r="Q501" i="46"/>
  <c r="P501" i="46"/>
  <c r="O501" i="46"/>
  <c r="X498" i="46"/>
  <c r="W498" i="46"/>
  <c r="V498" i="46"/>
  <c r="U498" i="46"/>
  <c r="T498" i="46"/>
  <c r="S498" i="46"/>
  <c r="R498" i="46"/>
  <c r="Q498" i="46"/>
  <c r="P498" i="46"/>
  <c r="O498" i="46"/>
  <c r="X495" i="46"/>
  <c r="W495" i="46"/>
  <c r="V495" i="46"/>
  <c r="U495" i="46"/>
  <c r="T495" i="46"/>
  <c r="S495" i="46"/>
  <c r="R495" i="46"/>
  <c r="Q495" i="46"/>
  <c r="P495" i="46"/>
  <c r="O495" i="46"/>
  <c r="X492" i="46"/>
  <c r="W492" i="46"/>
  <c r="V492" i="46"/>
  <c r="U492" i="46"/>
  <c r="T492" i="46"/>
  <c r="S492" i="46"/>
  <c r="R492" i="46"/>
  <c r="Q492" i="46"/>
  <c r="P492" i="46"/>
  <c r="O492" i="46"/>
  <c r="X489" i="46"/>
  <c r="W489" i="46"/>
  <c r="V489" i="46"/>
  <c r="U489" i="46"/>
  <c r="T489" i="46"/>
  <c r="S489" i="46"/>
  <c r="R489" i="46"/>
  <c r="Q489" i="46"/>
  <c r="P489" i="46"/>
  <c r="O489" i="46"/>
  <c r="X478" i="46"/>
  <c r="W478" i="46"/>
  <c r="V478" i="46"/>
  <c r="U478" i="46"/>
  <c r="T478" i="46"/>
  <c r="S478" i="46"/>
  <c r="R478" i="46"/>
  <c r="Q478" i="46"/>
  <c r="P478" i="46"/>
  <c r="O478" i="46"/>
  <c r="X474" i="46"/>
  <c r="W474" i="46"/>
  <c r="V474" i="46"/>
  <c r="U474" i="46"/>
  <c r="T474" i="46"/>
  <c r="S474" i="46"/>
  <c r="R474" i="46"/>
  <c r="Q474" i="46"/>
  <c r="P474" i="46"/>
  <c r="O474" i="46"/>
  <c r="X471" i="46"/>
  <c r="W471" i="46"/>
  <c r="V471" i="46"/>
  <c r="U471" i="46"/>
  <c r="T471" i="46"/>
  <c r="S471" i="46"/>
  <c r="R471" i="46"/>
  <c r="Q471" i="46"/>
  <c r="P471" i="46"/>
  <c r="O471" i="46"/>
  <c r="X468" i="46"/>
  <c r="W468" i="46"/>
  <c r="V468" i="46"/>
  <c r="U468" i="46"/>
  <c r="T468" i="46"/>
  <c r="S468" i="46"/>
  <c r="R468" i="46"/>
  <c r="Q468" i="46"/>
  <c r="P468" i="46"/>
  <c r="O468" i="46"/>
  <c r="X465" i="46"/>
  <c r="W465" i="46"/>
  <c r="V465" i="46"/>
  <c r="U465" i="46"/>
  <c r="T465" i="46"/>
  <c r="S465" i="46"/>
  <c r="R465" i="46"/>
  <c r="Q465" i="46"/>
  <c r="P465" i="46"/>
  <c r="O465" i="46"/>
  <c r="X462" i="46"/>
  <c r="W462" i="46"/>
  <c r="V462" i="46"/>
  <c r="U462" i="46"/>
  <c r="T462" i="46"/>
  <c r="S462" i="46"/>
  <c r="R462" i="46"/>
  <c r="Q462" i="46"/>
  <c r="P462" i="46"/>
  <c r="O462" i="46"/>
  <c r="M511" i="46"/>
  <c r="L511" i="46"/>
  <c r="K511" i="46"/>
  <c r="J511" i="46"/>
  <c r="I511" i="46"/>
  <c r="H511" i="46"/>
  <c r="G511" i="46"/>
  <c r="F511" i="46"/>
  <c r="E511" i="46"/>
  <c r="D511" i="46"/>
  <c r="M508" i="46"/>
  <c r="L508" i="46"/>
  <c r="K508" i="46"/>
  <c r="J508" i="46"/>
  <c r="I508" i="46"/>
  <c r="H508" i="46"/>
  <c r="G508" i="46"/>
  <c r="F508" i="46"/>
  <c r="E508" i="46"/>
  <c r="D508" i="46"/>
  <c r="M505" i="46"/>
  <c r="L505" i="46"/>
  <c r="K505" i="46"/>
  <c r="J505" i="46"/>
  <c r="I505" i="46"/>
  <c r="H505" i="46"/>
  <c r="G505" i="46"/>
  <c r="F505" i="46"/>
  <c r="E505" i="46"/>
  <c r="D505" i="46"/>
  <c r="M501" i="46"/>
  <c r="L501" i="46"/>
  <c r="K501" i="46"/>
  <c r="J501" i="46"/>
  <c r="I501" i="46"/>
  <c r="H501" i="46"/>
  <c r="G501" i="46"/>
  <c r="F501" i="46"/>
  <c r="E501" i="46"/>
  <c r="D501" i="46"/>
  <c r="M498" i="46"/>
  <c r="L498" i="46"/>
  <c r="K498" i="46"/>
  <c r="J498" i="46"/>
  <c r="I498" i="46"/>
  <c r="H498" i="46"/>
  <c r="G498" i="46"/>
  <c r="F498" i="46"/>
  <c r="E498" i="46"/>
  <c r="D498" i="46"/>
  <c r="M495" i="46"/>
  <c r="L495" i="46"/>
  <c r="K495" i="46"/>
  <c r="J495" i="46"/>
  <c r="I495" i="46"/>
  <c r="H495" i="46"/>
  <c r="G495" i="46"/>
  <c r="F495" i="46"/>
  <c r="E495" i="46"/>
  <c r="D495" i="46"/>
  <c r="M492" i="46"/>
  <c r="L492" i="46"/>
  <c r="K492" i="46"/>
  <c r="J492" i="46"/>
  <c r="I492" i="46"/>
  <c r="H492" i="46"/>
  <c r="G492" i="46"/>
  <c r="F492" i="46"/>
  <c r="E492" i="46"/>
  <c r="D492" i="46"/>
  <c r="M489" i="46"/>
  <c r="L489" i="46"/>
  <c r="K489" i="46"/>
  <c r="J489" i="46"/>
  <c r="I489" i="46"/>
  <c r="H489" i="46"/>
  <c r="G489" i="46"/>
  <c r="F489" i="46"/>
  <c r="E489" i="46"/>
  <c r="D489" i="46"/>
  <c r="M478" i="46"/>
  <c r="L478" i="46"/>
  <c r="K478" i="46"/>
  <c r="J478" i="46"/>
  <c r="I478" i="46"/>
  <c r="H478" i="46"/>
  <c r="G478" i="46"/>
  <c r="F478" i="46"/>
  <c r="E478" i="46"/>
  <c r="D478" i="46"/>
  <c r="M474" i="46"/>
  <c r="L474" i="46"/>
  <c r="K474" i="46"/>
  <c r="J474" i="46"/>
  <c r="I474" i="46"/>
  <c r="H474" i="46"/>
  <c r="G474" i="46"/>
  <c r="F474" i="46"/>
  <c r="E474" i="46"/>
  <c r="D474" i="46"/>
  <c r="M471" i="46"/>
  <c r="L471" i="46"/>
  <c r="K471" i="46"/>
  <c r="J471" i="46"/>
  <c r="I471" i="46"/>
  <c r="H471" i="46"/>
  <c r="G471" i="46"/>
  <c r="F471" i="46"/>
  <c r="E471" i="46"/>
  <c r="D471" i="46"/>
  <c r="M468" i="46"/>
  <c r="L468" i="46"/>
  <c r="K468" i="46"/>
  <c r="J468" i="46"/>
  <c r="I468" i="46"/>
  <c r="H468" i="46"/>
  <c r="G468" i="46"/>
  <c r="F468" i="46"/>
  <c r="E468" i="46"/>
  <c r="D468" i="46"/>
  <c r="M465" i="46"/>
  <c r="L465" i="46"/>
  <c r="K465" i="46"/>
  <c r="J465" i="46"/>
  <c r="I465" i="46"/>
  <c r="H465" i="46"/>
  <c r="G465" i="46"/>
  <c r="F465" i="46"/>
  <c r="E465" i="46"/>
  <c r="D465" i="46"/>
  <c r="M462" i="46"/>
  <c r="L462" i="46"/>
  <c r="K462" i="46"/>
  <c r="J462" i="46"/>
  <c r="I462" i="46"/>
  <c r="H462" i="46"/>
  <c r="G462" i="46"/>
  <c r="F462" i="46"/>
  <c r="E462" i="46"/>
  <c r="D462" i="46"/>
  <c r="X449" i="46"/>
  <c r="W449" i="46"/>
  <c r="V449" i="46"/>
  <c r="U449" i="46"/>
  <c r="T449" i="46"/>
  <c r="S449" i="46"/>
  <c r="R449" i="46"/>
  <c r="Q449" i="46"/>
  <c r="P449" i="46"/>
  <c r="O449" i="46"/>
  <c r="X446" i="46"/>
  <c r="W446" i="46"/>
  <c r="V446" i="46"/>
  <c r="U446" i="46"/>
  <c r="T446" i="46"/>
  <c r="S446" i="46"/>
  <c r="R446" i="46"/>
  <c r="Q446" i="46"/>
  <c r="P446" i="46"/>
  <c r="O446" i="46"/>
  <c r="X443" i="46"/>
  <c r="W443" i="46"/>
  <c r="V443" i="46"/>
  <c r="U443" i="46"/>
  <c r="T443" i="46"/>
  <c r="S443" i="46"/>
  <c r="R443" i="46"/>
  <c r="Q443" i="46"/>
  <c r="P443" i="46"/>
  <c r="O443" i="46"/>
  <c r="X440" i="46"/>
  <c r="W440" i="46"/>
  <c r="V440" i="46"/>
  <c r="U440" i="46"/>
  <c r="T440" i="46"/>
  <c r="S440" i="46"/>
  <c r="R440" i="46"/>
  <c r="Q440" i="46"/>
  <c r="P440" i="46"/>
  <c r="O440" i="46"/>
  <c r="X437" i="46"/>
  <c r="W437" i="46"/>
  <c r="V437" i="46"/>
  <c r="U437" i="46"/>
  <c r="T437" i="46"/>
  <c r="S437" i="46"/>
  <c r="R437" i="46"/>
  <c r="Q437" i="46"/>
  <c r="P437" i="46"/>
  <c r="O437" i="46"/>
  <c r="M449" i="46"/>
  <c r="L449" i="46"/>
  <c r="K449" i="46"/>
  <c r="J449" i="46"/>
  <c r="I449" i="46"/>
  <c r="H449" i="46"/>
  <c r="G449" i="46"/>
  <c r="F449" i="46"/>
  <c r="E449" i="46"/>
  <c r="D449" i="46"/>
  <c r="M446" i="46"/>
  <c r="L446" i="46"/>
  <c r="K446" i="46"/>
  <c r="J446" i="46"/>
  <c r="I446" i="46"/>
  <c r="H446" i="46"/>
  <c r="G446" i="46"/>
  <c r="F446" i="46"/>
  <c r="E446" i="46"/>
  <c r="D446" i="46"/>
  <c r="M443" i="46"/>
  <c r="L443" i="46"/>
  <c r="K443" i="46"/>
  <c r="J443" i="46"/>
  <c r="I443" i="46"/>
  <c r="H443" i="46"/>
  <c r="G443" i="46"/>
  <c r="F443" i="46"/>
  <c r="E443" i="46"/>
  <c r="D443" i="46"/>
  <c r="M440" i="46"/>
  <c r="L440" i="46"/>
  <c r="K440" i="46"/>
  <c r="J440" i="46"/>
  <c r="I440" i="46"/>
  <c r="H440" i="46"/>
  <c r="G440" i="46"/>
  <c r="F440" i="46"/>
  <c r="E440" i="46"/>
  <c r="D440" i="46"/>
  <c r="M437" i="46"/>
  <c r="L437" i="46"/>
  <c r="K437" i="46"/>
  <c r="J437" i="46"/>
  <c r="I437" i="46"/>
  <c r="H437" i="46"/>
  <c r="G437" i="46"/>
  <c r="F437" i="46"/>
  <c r="E437" i="46"/>
  <c r="D437" i="46"/>
  <c r="X458" i="46"/>
  <c r="W458" i="46"/>
  <c r="V458" i="46"/>
  <c r="U458" i="46"/>
  <c r="T458" i="46"/>
  <c r="S458" i="46"/>
  <c r="R458" i="46"/>
  <c r="Q458" i="46"/>
  <c r="P458" i="46"/>
  <c r="O458" i="46"/>
  <c r="M458" i="46"/>
  <c r="L458" i="46"/>
  <c r="K458" i="46"/>
  <c r="J458" i="46"/>
  <c r="I458" i="46"/>
  <c r="H458" i="46"/>
  <c r="G458" i="46"/>
  <c r="F458" i="46"/>
  <c r="E458" i="46"/>
  <c r="D458" i="46"/>
  <c r="X455" i="46"/>
  <c r="W455" i="46"/>
  <c r="V455" i="46"/>
  <c r="U455" i="46"/>
  <c r="T455" i="46"/>
  <c r="S455" i="46"/>
  <c r="R455" i="46"/>
  <c r="Q455" i="46"/>
  <c r="P455" i="46"/>
  <c r="O455" i="46"/>
  <c r="M455" i="46"/>
  <c r="L455" i="46"/>
  <c r="K455" i="46"/>
  <c r="J455" i="46"/>
  <c r="I455" i="46"/>
  <c r="H455" i="46"/>
  <c r="G455" i="46"/>
  <c r="F455" i="46"/>
  <c r="E455" i="46"/>
  <c r="D455" i="46"/>
  <c r="X452" i="46"/>
  <c r="W452" i="46"/>
  <c r="V452" i="46"/>
  <c r="U452" i="46"/>
  <c r="T452" i="46"/>
  <c r="S452" i="46"/>
  <c r="R452" i="46"/>
  <c r="Q452" i="46"/>
  <c r="P452" i="46"/>
  <c r="O452" i="46"/>
  <c r="M452" i="46"/>
  <c r="L452" i="46"/>
  <c r="K452" i="46"/>
  <c r="J452" i="46"/>
  <c r="I452" i="46"/>
  <c r="H452" i="46"/>
  <c r="G452" i="46"/>
  <c r="F452" i="46"/>
  <c r="E452" i="46"/>
  <c r="D452" i="46"/>
  <c r="X433" i="46"/>
  <c r="W433" i="46"/>
  <c r="V433" i="46"/>
  <c r="U433" i="46"/>
  <c r="T433" i="46"/>
  <c r="S433" i="46"/>
  <c r="R433" i="46"/>
  <c r="Q433" i="46"/>
  <c r="P433" i="46"/>
  <c r="O433" i="46"/>
  <c r="M433" i="46"/>
  <c r="L433" i="46"/>
  <c r="K433" i="46"/>
  <c r="J433" i="46"/>
  <c r="I433" i="46"/>
  <c r="H433" i="46"/>
  <c r="G433" i="46"/>
  <c r="F433" i="46"/>
  <c r="E433" i="46"/>
  <c r="D433" i="46"/>
  <c r="X430" i="46"/>
  <c r="W430" i="46"/>
  <c r="V430" i="46"/>
  <c r="U430" i="46"/>
  <c r="T430" i="46"/>
  <c r="S430" i="46"/>
  <c r="R430" i="46"/>
  <c r="Q430" i="46"/>
  <c r="P430" i="46"/>
  <c r="O430" i="46"/>
  <c r="M430" i="46"/>
  <c r="L430" i="46"/>
  <c r="K430" i="46"/>
  <c r="J430" i="46"/>
  <c r="I430" i="46"/>
  <c r="H430" i="46"/>
  <c r="G430" i="46"/>
  <c r="F430" i="46"/>
  <c r="E430" i="46"/>
  <c r="D430" i="46"/>
  <c r="X427" i="46"/>
  <c r="W427" i="46"/>
  <c r="V427" i="46"/>
  <c r="U427" i="46"/>
  <c r="T427" i="46"/>
  <c r="S427" i="46"/>
  <c r="R427" i="46"/>
  <c r="Q427" i="46"/>
  <c r="P427" i="46"/>
  <c r="O427" i="46"/>
  <c r="M427" i="46"/>
  <c r="L427" i="46"/>
  <c r="K427" i="46"/>
  <c r="J427" i="46"/>
  <c r="I427" i="46"/>
  <c r="H427" i="46"/>
  <c r="G427" i="46"/>
  <c r="F427" i="46"/>
  <c r="E427" i="46"/>
  <c r="D427" i="46"/>
  <c r="X424" i="46"/>
  <c r="W424" i="46"/>
  <c r="V424" i="46"/>
  <c r="U424" i="46"/>
  <c r="T424" i="46"/>
  <c r="S424" i="46"/>
  <c r="R424" i="46"/>
  <c r="Q424" i="46"/>
  <c r="P424" i="46"/>
  <c r="O424" i="46"/>
  <c r="M424" i="46"/>
  <c r="L424" i="46"/>
  <c r="K424" i="46"/>
  <c r="J424" i="46"/>
  <c r="I424" i="46"/>
  <c r="H424" i="46"/>
  <c r="G424" i="46"/>
  <c r="F424" i="46"/>
  <c r="E424" i="46"/>
  <c r="D424" i="46"/>
  <c r="X421" i="46"/>
  <c r="W421" i="46"/>
  <c r="V421" i="46"/>
  <c r="U421" i="46"/>
  <c r="T421" i="46"/>
  <c r="S421" i="46"/>
  <c r="R421" i="46"/>
  <c r="Q421" i="46"/>
  <c r="P421" i="46"/>
  <c r="O421" i="46"/>
  <c r="M421" i="46"/>
  <c r="L421" i="46"/>
  <c r="K421" i="46"/>
  <c r="J421" i="46"/>
  <c r="I421" i="46"/>
  <c r="H421" i="46"/>
  <c r="G421" i="46"/>
  <c r="F421" i="46"/>
  <c r="E421" i="46"/>
  <c r="D421" i="46"/>
  <c r="X418" i="46"/>
  <c r="W418" i="46"/>
  <c r="V418" i="46"/>
  <c r="U418" i="46"/>
  <c r="T418" i="46"/>
  <c r="S418" i="46"/>
  <c r="R418" i="46"/>
  <c r="Q418" i="46"/>
  <c r="P418" i="46"/>
  <c r="O418" i="46"/>
  <c r="M418" i="46"/>
  <c r="L418" i="46"/>
  <c r="K418" i="46"/>
  <c r="J418" i="46"/>
  <c r="I418" i="46"/>
  <c r="H418" i="46"/>
  <c r="G418" i="46"/>
  <c r="F418" i="46"/>
  <c r="E418" i="46"/>
  <c r="D418" i="46"/>
  <c r="X415" i="46"/>
  <c r="W415" i="46"/>
  <c r="V415" i="46"/>
  <c r="U415" i="46"/>
  <c r="T415" i="46"/>
  <c r="S415" i="46"/>
  <c r="R415" i="46"/>
  <c r="Q415" i="46"/>
  <c r="P415" i="46"/>
  <c r="O415" i="46"/>
  <c r="M415" i="46"/>
  <c r="L415" i="46"/>
  <c r="K415" i="46"/>
  <c r="J415" i="46"/>
  <c r="I415" i="46"/>
  <c r="H415" i="46"/>
  <c r="G415" i="46"/>
  <c r="F415" i="46"/>
  <c r="E415" i="46"/>
  <c r="D415" i="46"/>
  <c r="X412" i="46"/>
  <c r="W412" i="46"/>
  <c r="V412" i="46"/>
  <c r="U412" i="46"/>
  <c r="T412" i="46"/>
  <c r="S412" i="46"/>
  <c r="R412" i="46"/>
  <c r="Q412" i="46"/>
  <c r="P412" i="46"/>
  <c r="O412" i="46"/>
  <c r="M412" i="46"/>
  <c r="L412" i="46"/>
  <c r="K412" i="46"/>
  <c r="J412" i="46"/>
  <c r="I412" i="46"/>
  <c r="H412" i="46"/>
  <c r="G412" i="46"/>
  <c r="F412" i="46"/>
  <c r="E412" i="46"/>
  <c r="D412" i="46"/>
  <c r="X409" i="46"/>
  <c r="W409" i="46"/>
  <c r="V409" i="46"/>
  <c r="U409" i="46"/>
  <c r="T409" i="46"/>
  <c r="S409" i="46"/>
  <c r="R409" i="46"/>
  <c r="Q409" i="46"/>
  <c r="P409" i="46"/>
  <c r="O409" i="46"/>
  <c r="M409" i="46"/>
  <c r="L409" i="46"/>
  <c r="K409" i="46"/>
  <c r="J409" i="46"/>
  <c r="I409" i="46"/>
  <c r="H409" i="46"/>
  <c r="G409" i="46"/>
  <c r="F409" i="46"/>
  <c r="E409" i="46"/>
  <c r="D409" i="46"/>
  <c r="M382" i="46"/>
  <c r="L382" i="46"/>
  <c r="K382" i="46"/>
  <c r="J382" i="46"/>
  <c r="I382" i="46"/>
  <c r="H382" i="46"/>
  <c r="G382" i="46"/>
  <c r="F382" i="46"/>
  <c r="E382" i="46"/>
  <c r="D382" i="46"/>
  <c r="M379" i="46"/>
  <c r="L379" i="46"/>
  <c r="K379" i="46"/>
  <c r="J379" i="46"/>
  <c r="I379" i="46"/>
  <c r="H379" i="46"/>
  <c r="G379" i="46"/>
  <c r="F379" i="46"/>
  <c r="E379" i="46"/>
  <c r="D379" i="46"/>
  <c r="M376" i="46"/>
  <c r="L376" i="46"/>
  <c r="K376" i="46"/>
  <c r="J376" i="46"/>
  <c r="I376" i="46"/>
  <c r="H376" i="46"/>
  <c r="G376" i="46"/>
  <c r="F376" i="46"/>
  <c r="E376" i="46"/>
  <c r="D376" i="46"/>
  <c r="M372" i="46"/>
  <c r="L372" i="46"/>
  <c r="K372" i="46"/>
  <c r="J372" i="46"/>
  <c r="I372" i="46"/>
  <c r="H372" i="46"/>
  <c r="G372" i="46"/>
  <c r="F372" i="46"/>
  <c r="E372" i="46"/>
  <c r="D372" i="46"/>
  <c r="M369" i="46"/>
  <c r="L369" i="46"/>
  <c r="K369" i="46"/>
  <c r="J369" i="46"/>
  <c r="I369" i="46"/>
  <c r="H369" i="46"/>
  <c r="G369" i="46"/>
  <c r="F369" i="46"/>
  <c r="E369" i="46"/>
  <c r="D369" i="46"/>
  <c r="M366" i="46"/>
  <c r="L366" i="46"/>
  <c r="K366" i="46"/>
  <c r="J366" i="46"/>
  <c r="I366" i="46"/>
  <c r="H366" i="46"/>
  <c r="G366" i="46"/>
  <c r="F366" i="46"/>
  <c r="E366" i="46"/>
  <c r="D366" i="46"/>
  <c r="M363" i="46"/>
  <c r="L363" i="46"/>
  <c r="K363" i="46"/>
  <c r="J363" i="46"/>
  <c r="I363" i="46"/>
  <c r="H363" i="46"/>
  <c r="G363" i="46"/>
  <c r="F363" i="46"/>
  <c r="E363" i="46"/>
  <c r="D363" i="46"/>
  <c r="M360" i="46"/>
  <c r="L360" i="46"/>
  <c r="K360" i="46"/>
  <c r="J360" i="46"/>
  <c r="I360" i="46"/>
  <c r="H360" i="46"/>
  <c r="G360" i="46"/>
  <c r="F360" i="46"/>
  <c r="E360" i="46"/>
  <c r="D360" i="46"/>
  <c r="M349" i="46"/>
  <c r="L349" i="46"/>
  <c r="K349" i="46"/>
  <c r="J349" i="46"/>
  <c r="I349" i="46"/>
  <c r="H349" i="46"/>
  <c r="G349" i="46"/>
  <c r="F349" i="46"/>
  <c r="E349" i="46"/>
  <c r="D349" i="46"/>
  <c r="M345" i="46"/>
  <c r="L345" i="46"/>
  <c r="K345" i="46"/>
  <c r="J345" i="46"/>
  <c r="I345" i="46"/>
  <c r="H345" i="46"/>
  <c r="G345" i="46"/>
  <c r="F345" i="46"/>
  <c r="E345" i="46"/>
  <c r="D345" i="46"/>
  <c r="M339" i="46"/>
  <c r="L339" i="46"/>
  <c r="K339" i="46"/>
  <c r="J339" i="46"/>
  <c r="I339" i="46"/>
  <c r="H339" i="46"/>
  <c r="G339" i="46"/>
  <c r="F339" i="46"/>
  <c r="E339" i="46"/>
  <c r="D339" i="46"/>
  <c r="M336" i="46"/>
  <c r="L336" i="46"/>
  <c r="K336" i="46"/>
  <c r="J336" i="46"/>
  <c r="I336" i="46"/>
  <c r="H336" i="46"/>
  <c r="G336" i="46"/>
  <c r="F336" i="46"/>
  <c r="E336" i="46"/>
  <c r="D336" i="46"/>
  <c r="M333" i="46"/>
  <c r="L333" i="46"/>
  <c r="K333" i="46"/>
  <c r="J333" i="46"/>
  <c r="I333" i="46"/>
  <c r="H333" i="46"/>
  <c r="G333" i="46"/>
  <c r="F333" i="46"/>
  <c r="E333" i="46"/>
  <c r="D333" i="46"/>
  <c r="M329" i="46"/>
  <c r="L329" i="46"/>
  <c r="K329" i="46"/>
  <c r="J329" i="46"/>
  <c r="I329" i="46"/>
  <c r="H329" i="46"/>
  <c r="G329" i="46"/>
  <c r="F329" i="46"/>
  <c r="E329" i="46"/>
  <c r="D329" i="46"/>
  <c r="M323" i="46"/>
  <c r="L323" i="46"/>
  <c r="K323" i="46"/>
  <c r="J323" i="46"/>
  <c r="I323" i="46"/>
  <c r="H323" i="46"/>
  <c r="G323" i="46"/>
  <c r="F323" i="46"/>
  <c r="E323" i="46"/>
  <c r="D323" i="46"/>
  <c r="M326" i="46"/>
  <c r="L326" i="46"/>
  <c r="K326" i="46"/>
  <c r="J326" i="46"/>
  <c r="I326" i="46"/>
  <c r="H326" i="46"/>
  <c r="G326" i="46"/>
  <c r="F326" i="46"/>
  <c r="E326" i="46"/>
  <c r="D326" i="46"/>
  <c r="M320" i="46"/>
  <c r="L320" i="46"/>
  <c r="K320" i="46"/>
  <c r="J320" i="46"/>
  <c r="I320" i="46"/>
  <c r="H320" i="46"/>
  <c r="G320" i="46"/>
  <c r="F320" i="46"/>
  <c r="E320" i="46"/>
  <c r="D320" i="46"/>
  <c r="M317" i="46"/>
  <c r="L317" i="46"/>
  <c r="K317" i="46"/>
  <c r="J317" i="46"/>
  <c r="I317" i="46"/>
  <c r="H317" i="46"/>
  <c r="G317" i="46"/>
  <c r="F317" i="46"/>
  <c r="E317" i="46"/>
  <c r="M314" i="46"/>
  <c r="L314" i="46"/>
  <c r="K314" i="46"/>
  <c r="J314" i="46"/>
  <c r="I314" i="46"/>
  <c r="H314" i="46"/>
  <c r="G314" i="46"/>
  <c r="F314" i="46"/>
  <c r="E314" i="46"/>
  <c r="D314" i="46"/>
  <c r="M311" i="46"/>
  <c r="L311" i="46"/>
  <c r="K311" i="46"/>
  <c r="J311" i="46"/>
  <c r="I311" i="46"/>
  <c r="H311" i="46"/>
  <c r="G311" i="46"/>
  <c r="F311" i="46"/>
  <c r="E311" i="46"/>
  <c r="D311" i="46"/>
  <c r="M308" i="46"/>
  <c r="L308" i="46"/>
  <c r="K308" i="46"/>
  <c r="J308" i="46"/>
  <c r="I308" i="46"/>
  <c r="H308" i="46"/>
  <c r="G308" i="46"/>
  <c r="F308" i="46"/>
  <c r="E308" i="46"/>
  <c r="D308" i="46"/>
  <c r="M304" i="46"/>
  <c r="L304" i="46"/>
  <c r="K304" i="46"/>
  <c r="J304" i="46"/>
  <c r="I304" i="46"/>
  <c r="H304" i="46"/>
  <c r="G304" i="46"/>
  <c r="F304" i="46"/>
  <c r="E304" i="46"/>
  <c r="D304" i="46"/>
  <c r="M301" i="46"/>
  <c r="L301" i="46"/>
  <c r="K301" i="46"/>
  <c r="J301" i="46"/>
  <c r="I301" i="46"/>
  <c r="H301" i="46"/>
  <c r="G301" i="46"/>
  <c r="F301" i="46"/>
  <c r="E301" i="46"/>
  <c r="D301" i="46"/>
  <c r="M298" i="46"/>
  <c r="L298" i="46"/>
  <c r="K298" i="46"/>
  <c r="J298" i="46"/>
  <c r="I298" i="46"/>
  <c r="H298" i="46"/>
  <c r="G298" i="46"/>
  <c r="F298" i="46"/>
  <c r="E298" i="46"/>
  <c r="D298" i="46"/>
  <c r="M295" i="46"/>
  <c r="L295" i="46"/>
  <c r="K295" i="46"/>
  <c r="J295" i="46"/>
  <c r="I295" i="46"/>
  <c r="H295" i="46"/>
  <c r="G295" i="46"/>
  <c r="F295" i="46"/>
  <c r="E295" i="46"/>
  <c r="D295" i="46"/>
  <c r="M292" i="46"/>
  <c r="L292" i="46"/>
  <c r="K292" i="46"/>
  <c r="J292" i="46"/>
  <c r="I292" i="46"/>
  <c r="H292" i="46"/>
  <c r="G292" i="46"/>
  <c r="F292" i="46"/>
  <c r="E292" i="46"/>
  <c r="D292" i="46"/>
  <c r="M289" i="46"/>
  <c r="L289" i="46"/>
  <c r="K289" i="46"/>
  <c r="J289" i="46"/>
  <c r="I289" i="46"/>
  <c r="H289" i="46"/>
  <c r="G289" i="46"/>
  <c r="F289" i="46"/>
  <c r="E289" i="46"/>
  <c r="D289" i="46"/>
  <c r="M286" i="46"/>
  <c r="L286" i="46"/>
  <c r="K286" i="46"/>
  <c r="J286" i="46"/>
  <c r="I286" i="46"/>
  <c r="H286" i="46"/>
  <c r="G286" i="46"/>
  <c r="F286" i="46"/>
  <c r="E286" i="46"/>
  <c r="D286" i="46"/>
  <c r="M283" i="46"/>
  <c r="L283" i="46"/>
  <c r="K283" i="46"/>
  <c r="J283" i="46"/>
  <c r="I283" i="46"/>
  <c r="H283" i="46"/>
  <c r="G283" i="46"/>
  <c r="F283" i="46"/>
  <c r="E283" i="46"/>
  <c r="D283" i="46"/>
  <c r="M280" i="46"/>
  <c r="L280" i="46"/>
  <c r="K280" i="46"/>
  <c r="J280" i="46"/>
  <c r="I280" i="46"/>
  <c r="H280" i="46"/>
  <c r="G280" i="46"/>
  <c r="F280" i="46"/>
  <c r="E280" i="46"/>
  <c r="D280" i="46"/>
  <c r="G32" i="45"/>
  <c r="X125" i="46"/>
  <c r="W125" i="46"/>
  <c r="V125" i="46"/>
  <c r="U125" i="46"/>
  <c r="T125" i="46"/>
  <c r="S125" i="46"/>
  <c r="R125" i="46"/>
  <c r="Q125" i="46"/>
  <c r="P125" i="46"/>
  <c r="O125" i="46"/>
  <c r="X122" i="46"/>
  <c r="W122" i="46"/>
  <c r="V122" i="46"/>
  <c r="U122" i="46"/>
  <c r="T122" i="46"/>
  <c r="S122" i="46"/>
  <c r="R122" i="46"/>
  <c r="Q122" i="46"/>
  <c r="P122" i="46"/>
  <c r="O122" i="46"/>
  <c r="X119" i="46"/>
  <c r="W119" i="46"/>
  <c r="V119" i="46"/>
  <c r="U119" i="46"/>
  <c r="T119" i="46"/>
  <c r="S119" i="46"/>
  <c r="R119" i="46"/>
  <c r="Q119" i="46"/>
  <c r="P119" i="46"/>
  <c r="O119" i="46"/>
  <c r="X115" i="46"/>
  <c r="W115" i="46"/>
  <c r="V115" i="46"/>
  <c r="U115" i="46"/>
  <c r="T115" i="46"/>
  <c r="S115" i="46"/>
  <c r="R115" i="46"/>
  <c r="Q115" i="46"/>
  <c r="P115" i="46"/>
  <c r="O115" i="46"/>
  <c r="X112" i="46"/>
  <c r="W112" i="46"/>
  <c r="V112" i="46"/>
  <c r="U112" i="46"/>
  <c r="T112" i="46"/>
  <c r="S112" i="46"/>
  <c r="R112" i="46"/>
  <c r="Q112" i="46"/>
  <c r="P112" i="46"/>
  <c r="O112" i="46"/>
  <c r="X109" i="46"/>
  <c r="W109" i="46"/>
  <c r="V109" i="46"/>
  <c r="U109" i="46"/>
  <c r="T109" i="46"/>
  <c r="S109" i="46"/>
  <c r="R109" i="46"/>
  <c r="Q109" i="46"/>
  <c r="P109" i="46"/>
  <c r="O109" i="46"/>
  <c r="X106" i="46"/>
  <c r="W106" i="46"/>
  <c r="V106" i="46"/>
  <c r="U106" i="46"/>
  <c r="T106" i="46"/>
  <c r="S106" i="46"/>
  <c r="R106" i="46"/>
  <c r="Q106" i="46"/>
  <c r="P106" i="46"/>
  <c r="O106" i="46"/>
  <c r="X103" i="46"/>
  <c r="W103" i="46"/>
  <c r="V103" i="46"/>
  <c r="U103" i="46"/>
  <c r="T103" i="46"/>
  <c r="S103" i="46"/>
  <c r="R103" i="46"/>
  <c r="Q103" i="46"/>
  <c r="P103" i="46"/>
  <c r="O103" i="46"/>
  <c r="X92" i="46"/>
  <c r="W92" i="46"/>
  <c r="V92" i="46"/>
  <c r="U92" i="46"/>
  <c r="T92" i="46"/>
  <c r="S92" i="46"/>
  <c r="R92" i="46"/>
  <c r="Q92" i="46"/>
  <c r="P92" i="46"/>
  <c r="O92" i="46"/>
  <c r="X88" i="46"/>
  <c r="W88" i="46"/>
  <c r="V88" i="46"/>
  <c r="U88" i="46"/>
  <c r="T88" i="46"/>
  <c r="S88" i="46"/>
  <c r="R88" i="46"/>
  <c r="Q88" i="46"/>
  <c r="P88" i="46"/>
  <c r="O88" i="46"/>
  <c r="X82" i="46"/>
  <c r="W82" i="46"/>
  <c r="V82" i="46"/>
  <c r="U82" i="46"/>
  <c r="T82" i="46"/>
  <c r="S82" i="46"/>
  <c r="R82" i="46"/>
  <c r="Q82" i="46"/>
  <c r="P82" i="46"/>
  <c r="O82" i="46"/>
  <c r="X79" i="46"/>
  <c r="W79" i="46"/>
  <c r="V79" i="46"/>
  <c r="U79" i="46"/>
  <c r="T79" i="46"/>
  <c r="S79" i="46"/>
  <c r="R79" i="46"/>
  <c r="Q79" i="46"/>
  <c r="P79" i="46"/>
  <c r="O79" i="46"/>
  <c r="X76" i="46"/>
  <c r="W76" i="46"/>
  <c r="V76" i="46"/>
  <c r="U76" i="46"/>
  <c r="T76" i="46"/>
  <c r="S76" i="46"/>
  <c r="R76" i="46"/>
  <c r="Q76" i="46"/>
  <c r="P76" i="46"/>
  <c r="O76" i="46"/>
  <c r="X72" i="46"/>
  <c r="W72" i="46"/>
  <c r="V72" i="46"/>
  <c r="U72" i="46"/>
  <c r="T72" i="46"/>
  <c r="S72" i="46"/>
  <c r="R72" i="46"/>
  <c r="Q72" i="46"/>
  <c r="P72" i="46"/>
  <c r="O72" i="46"/>
  <c r="X69" i="46"/>
  <c r="W69" i="46"/>
  <c r="V69" i="46"/>
  <c r="U69" i="46"/>
  <c r="T69" i="46"/>
  <c r="S69" i="46"/>
  <c r="R69" i="46"/>
  <c r="Q69" i="46"/>
  <c r="P69" i="46"/>
  <c r="O69" i="46"/>
  <c r="X66" i="46"/>
  <c r="W66" i="46"/>
  <c r="V66" i="46"/>
  <c r="U66" i="46"/>
  <c r="T66" i="46"/>
  <c r="S66" i="46"/>
  <c r="R66" i="46"/>
  <c r="Q66" i="46"/>
  <c r="P66" i="46"/>
  <c r="O66" i="46"/>
  <c r="X63" i="46"/>
  <c r="W63" i="46"/>
  <c r="V63" i="46"/>
  <c r="U63" i="46"/>
  <c r="T63" i="46"/>
  <c r="S63" i="46"/>
  <c r="R63" i="46"/>
  <c r="Q63" i="46"/>
  <c r="P63" i="46"/>
  <c r="O63" i="46"/>
  <c r="X60" i="46"/>
  <c r="W60" i="46"/>
  <c r="V60" i="46"/>
  <c r="U60" i="46"/>
  <c r="T60" i="46"/>
  <c r="S60" i="46"/>
  <c r="R60" i="46"/>
  <c r="Q60" i="46"/>
  <c r="P60" i="46"/>
  <c r="O60" i="46"/>
  <c r="X57" i="46"/>
  <c r="W57" i="46"/>
  <c r="V57" i="46"/>
  <c r="U57" i="46"/>
  <c r="T57" i="46"/>
  <c r="S57" i="46"/>
  <c r="R57" i="46"/>
  <c r="Q57" i="46"/>
  <c r="P57" i="46"/>
  <c r="O57" i="46"/>
  <c r="X54" i="46"/>
  <c r="W54" i="46"/>
  <c r="V54" i="46"/>
  <c r="U54" i="46"/>
  <c r="T54" i="46"/>
  <c r="S54" i="46"/>
  <c r="R54" i="46"/>
  <c r="Q54" i="46"/>
  <c r="P54" i="46"/>
  <c r="O54" i="46"/>
  <c r="X51" i="46"/>
  <c r="W51" i="46"/>
  <c r="V51" i="46"/>
  <c r="U51" i="46"/>
  <c r="T51" i="46"/>
  <c r="S51" i="46"/>
  <c r="R51" i="46"/>
  <c r="Q51" i="46"/>
  <c r="P51" i="46"/>
  <c r="O51" i="46"/>
  <c r="X47" i="46"/>
  <c r="W47" i="46"/>
  <c r="V47" i="46"/>
  <c r="U47" i="46"/>
  <c r="T47" i="46"/>
  <c r="S47" i="46"/>
  <c r="R47" i="46"/>
  <c r="Q47" i="46"/>
  <c r="P47" i="46"/>
  <c r="O47" i="46"/>
  <c r="X44" i="46"/>
  <c r="W44" i="46"/>
  <c r="V44" i="46"/>
  <c r="U44" i="46"/>
  <c r="T44" i="46"/>
  <c r="S44" i="46"/>
  <c r="R44" i="46"/>
  <c r="Q44" i="46"/>
  <c r="P44" i="46"/>
  <c r="O44" i="46"/>
  <c r="X41" i="46"/>
  <c r="W41" i="46"/>
  <c r="V41" i="46"/>
  <c r="U41" i="46"/>
  <c r="T41" i="46"/>
  <c r="S41" i="46"/>
  <c r="R41" i="46"/>
  <c r="Q41" i="46"/>
  <c r="P41" i="46"/>
  <c r="O41" i="46"/>
  <c r="X38" i="46"/>
  <c r="W38" i="46"/>
  <c r="V38" i="46"/>
  <c r="U38" i="46"/>
  <c r="T38" i="46"/>
  <c r="S38" i="46"/>
  <c r="R38" i="46"/>
  <c r="Q38" i="46"/>
  <c r="P38" i="46"/>
  <c r="O38" i="46"/>
  <c r="X35" i="46"/>
  <c r="W35" i="46"/>
  <c r="V35" i="46"/>
  <c r="U35" i="46"/>
  <c r="T35" i="46"/>
  <c r="S35" i="46"/>
  <c r="R35" i="46"/>
  <c r="Q35" i="46"/>
  <c r="P35" i="46"/>
  <c r="O35" i="46"/>
  <c r="X32" i="46"/>
  <c r="W32" i="46"/>
  <c r="V32" i="46"/>
  <c r="U32" i="46"/>
  <c r="T32" i="46"/>
  <c r="S32" i="46"/>
  <c r="R32" i="46"/>
  <c r="Q32" i="46"/>
  <c r="P32" i="46"/>
  <c r="O32" i="46"/>
  <c r="X29" i="46"/>
  <c r="W29" i="46"/>
  <c r="V29" i="46"/>
  <c r="U29" i="46"/>
  <c r="T29" i="46"/>
  <c r="S29" i="46"/>
  <c r="R29" i="46"/>
  <c r="Q29" i="46"/>
  <c r="P29" i="46"/>
  <c r="O29" i="46"/>
  <c r="X26" i="46"/>
  <c r="W26" i="46"/>
  <c r="V26" i="46"/>
  <c r="U26" i="46"/>
  <c r="T26" i="46"/>
  <c r="S26" i="46"/>
  <c r="R26" i="46"/>
  <c r="Q26" i="46"/>
  <c r="P26" i="46"/>
  <c r="O26" i="46"/>
  <c r="R23" i="46"/>
  <c r="Q23" i="46"/>
  <c r="P23" i="46"/>
  <c r="O23" i="46"/>
  <c r="X23" i="46"/>
  <c r="W23" i="46"/>
  <c r="V23" i="46"/>
  <c r="U23" i="46"/>
  <c r="T23" i="46"/>
  <c r="S23" i="46"/>
  <c r="M46" i="46"/>
  <c r="L46" i="46"/>
  <c r="K46" i="46"/>
  <c r="J46" i="46"/>
  <c r="I46" i="46"/>
  <c r="H46" i="46"/>
  <c r="G46" i="46"/>
  <c r="F46" i="46"/>
  <c r="E46" i="46"/>
  <c r="D46" i="46"/>
  <c r="M43" i="46"/>
  <c r="L43" i="46"/>
  <c r="K43" i="46"/>
  <c r="J43" i="46"/>
  <c r="I43" i="46"/>
  <c r="H43" i="46"/>
  <c r="G43" i="46"/>
  <c r="F43" i="46"/>
  <c r="E43" i="46"/>
  <c r="D43" i="46"/>
  <c r="M37" i="46"/>
  <c r="L37" i="46"/>
  <c r="K37" i="46"/>
  <c r="J37" i="46"/>
  <c r="I37" i="46"/>
  <c r="H37" i="46"/>
  <c r="G37" i="46"/>
  <c r="F37" i="46"/>
  <c r="E37" i="46"/>
  <c r="D37" i="46"/>
  <c r="X253" i="46"/>
  <c r="W253" i="46"/>
  <c r="V253" i="46"/>
  <c r="U253" i="46"/>
  <c r="T253" i="46"/>
  <c r="S253" i="46"/>
  <c r="R253" i="46"/>
  <c r="Q253" i="46"/>
  <c r="P253" i="46"/>
  <c r="O253" i="46"/>
  <c r="X250" i="46"/>
  <c r="W250" i="46"/>
  <c r="V250" i="46"/>
  <c r="U250" i="46"/>
  <c r="T250" i="46"/>
  <c r="S250" i="46"/>
  <c r="R250" i="46"/>
  <c r="Q250" i="46"/>
  <c r="P250" i="46"/>
  <c r="O250" i="46"/>
  <c r="X247" i="46"/>
  <c r="W247" i="46"/>
  <c r="V247" i="46"/>
  <c r="U247" i="46"/>
  <c r="T247" i="46"/>
  <c r="S247" i="46"/>
  <c r="R247" i="46"/>
  <c r="Q247" i="46"/>
  <c r="P247" i="46"/>
  <c r="O247" i="46"/>
  <c r="X243" i="46"/>
  <c r="W243" i="46"/>
  <c r="V243" i="46"/>
  <c r="U243" i="46"/>
  <c r="T243" i="46"/>
  <c r="S243" i="46"/>
  <c r="R243" i="46"/>
  <c r="Q243" i="46"/>
  <c r="P243" i="46"/>
  <c r="O243" i="46"/>
  <c r="X240" i="46"/>
  <c r="W240" i="46"/>
  <c r="V240" i="46"/>
  <c r="U240" i="46"/>
  <c r="T240" i="46"/>
  <c r="S240" i="46"/>
  <c r="R240" i="46"/>
  <c r="Q240" i="46"/>
  <c r="P240" i="46"/>
  <c r="O240" i="46"/>
  <c r="X237" i="46"/>
  <c r="W237" i="46"/>
  <c r="V237" i="46"/>
  <c r="U237" i="46"/>
  <c r="T237" i="46"/>
  <c r="S237" i="46"/>
  <c r="R237" i="46"/>
  <c r="Q237" i="46"/>
  <c r="P237" i="46"/>
  <c r="O237" i="46"/>
  <c r="X234" i="46"/>
  <c r="W234" i="46"/>
  <c r="V234" i="46"/>
  <c r="U234" i="46"/>
  <c r="T234" i="46"/>
  <c r="S234" i="46"/>
  <c r="R234" i="46"/>
  <c r="Q234" i="46"/>
  <c r="P234" i="46"/>
  <c r="O234" i="46"/>
  <c r="X231" i="46"/>
  <c r="W231" i="46"/>
  <c r="V231" i="46"/>
  <c r="U231" i="46"/>
  <c r="T231" i="46"/>
  <c r="S231" i="46"/>
  <c r="R231" i="46"/>
  <c r="Q231" i="46"/>
  <c r="P231" i="46"/>
  <c r="O231" i="46"/>
  <c r="X220" i="46"/>
  <c r="W220" i="46"/>
  <c r="V220" i="46"/>
  <c r="U220" i="46"/>
  <c r="T220" i="46"/>
  <c r="S220" i="46"/>
  <c r="R220" i="46"/>
  <c r="Q220" i="46"/>
  <c r="P220" i="46"/>
  <c r="O220" i="46"/>
  <c r="X216" i="46"/>
  <c r="W216" i="46"/>
  <c r="V216" i="46"/>
  <c r="U216" i="46"/>
  <c r="T216" i="46"/>
  <c r="S216" i="46"/>
  <c r="R216" i="46"/>
  <c r="Q216" i="46"/>
  <c r="P216" i="46"/>
  <c r="O216" i="46"/>
  <c r="X210" i="46"/>
  <c r="W210" i="46"/>
  <c r="V210" i="46"/>
  <c r="U210" i="46"/>
  <c r="T210" i="46"/>
  <c r="S210" i="46"/>
  <c r="R210" i="46"/>
  <c r="Q210" i="46"/>
  <c r="P210" i="46"/>
  <c r="O210" i="46"/>
  <c r="X207" i="46"/>
  <c r="W207" i="46"/>
  <c r="V207" i="46"/>
  <c r="U207" i="46"/>
  <c r="T207" i="46"/>
  <c r="S207" i="46"/>
  <c r="R207" i="46"/>
  <c r="Q207" i="46"/>
  <c r="P207" i="46"/>
  <c r="O207" i="46"/>
  <c r="X204" i="46"/>
  <c r="W204" i="46"/>
  <c r="V204" i="46"/>
  <c r="U204" i="46"/>
  <c r="T204" i="46"/>
  <c r="S204" i="46"/>
  <c r="R204" i="46"/>
  <c r="Q204" i="46"/>
  <c r="P204" i="46"/>
  <c r="O204" i="46"/>
  <c r="X200" i="46"/>
  <c r="W200" i="46"/>
  <c r="V200" i="46"/>
  <c r="U200" i="46"/>
  <c r="T200" i="46"/>
  <c r="S200" i="46"/>
  <c r="R200" i="46"/>
  <c r="Q200" i="46"/>
  <c r="P200" i="46"/>
  <c r="O200" i="46"/>
  <c r="X197" i="46"/>
  <c r="W197" i="46"/>
  <c r="V197" i="46"/>
  <c r="U197" i="46"/>
  <c r="T197" i="46"/>
  <c r="S197" i="46"/>
  <c r="R197" i="46"/>
  <c r="Q197" i="46"/>
  <c r="P197" i="46"/>
  <c r="O197" i="46"/>
  <c r="X194" i="46"/>
  <c r="W194" i="46"/>
  <c r="V194" i="46"/>
  <c r="U194" i="46"/>
  <c r="T194" i="46"/>
  <c r="S194" i="46"/>
  <c r="R194" i="46"/>
  <c r="Q194" i="46"/>
  <c r="P194" i="46"/>
  <c r="O194" i="46"/>
  <c r="X191" i="46"/>
  <c r="W191" i="46"/>
  <c r="V191" i="46"/>
  <c r="U191" i="46"/>
  <c r="T191" i="46"/>
  <c r="S191" i="46"/>
  <c r="R191" i="46"/>
  <c r="Q191" i="46"/>
  <c r="P191" i="46"/>
  <c r="O191" i="46"/>
  <c r="X188" i="46"/>
  <c r="W188" i="46"/>
  <c r="V188" i="46"/>
  <c r="U188" i="46"/>
  <c r="T188" i="46"/>
  <c r="S188" i="46"/>
  <c r="R188" i="46"/>
  <c r="Q188" i="46"/>
  <c r="P188" i="46"/>
  <c r="O188" i="46"/>
  <c r="X185" i="46"/>
  <c r="W185" i="46"/>
  <c r="V185" i="46"/>
  <c r="U185" i="46"/>
  <c r="T185" i="46"/>
  <c r="S185" i="46"/>
  <c r="R185" i="46"/>
  <c r="Q185" i="46"/>
  <c r="P185" i="46"/>
  <c r="O185" i="46"/>
  <c r="X182" i="46"/>
  <c r="W182" i="46"/>
  <c r="V182" i="46"/>
  <c r="U182" i="46"/>
  <c r="T182" i="46"/>
  <c r="S182" i="46"/>
  <c r="R182" i="46"/>
  <c r="Q182" i="46"/>
  <c r="P182" i="46"/>
  <c r="O182" i="46"/>
  <c r="X179" i="46"/>
  <c r="W179" i="46"/>
  <c r="V179" i="46"/>
  <c r="U179" i="46"/>
  <c r="T179" i="46"/>
  <c r="S179" i="46"/>
  <c r="R179" i="46"/>
  <c r="Q179" i="46"/>
  <c r="P179" i="46"/>
  <c r="O179" i="46"/>
  <c r="X175" i="46"/>
  <c r="W175" i="46"/>
  <c r="V175" i="46"/>
  <c r="U175" i="46"/>
  <c r="T175" i="46"/>
  <c r="S175" i="46"/>
  <c r="R175" i="46"/>
  <c r="Q175" i="46"/>
  <c r="P175" i="46"/>
  <c r="O175" i="46"/>
  <c r="X172" i="46"/>
  <c r="W172" i="46"/>
  <c r="V172" i="46"/>
  <c r="U172" i="46"/>
  <c r="T172" i="46"/>
  <c r="S172" i="46"/>
  <c r="R172" i="46"/>
  <c r="Q172" i="46"/>
  <c r="P172" i="46"/>
  <c r="O172" i="46"/>
  <c r="X169" i="46"/>
  <c r="W169" i="46"/>
  <c r="V169" i="46"/>
  <c r="U169" i="46"/>
  <c r="T169" i="46"/>
  <c r="S169" i="46"/>
  <c r="R169" i="46"/>
  <c r="Q169" i="46"/>
  <c r="P169" i="46"/>
  <c r="O169" i="46"/>
  <c r="X166" i="46"/>
  <c r="W166" i="46"/>
  <c r="V166" i="46"/>
  <c r="U166" i="46"/>
  <c r="T166" i="46"/>
  <c r="S166" i="46"/>
  <c r="R166" i="46"/>
  <c r="Q166" i="46"/>
  <c r="P166" i="46"/>
  <c r="O166" i="46"/>
  <c r="X163" i="46"/>
  <c r="W163" i="46"/>
  <c r="V163" i="46"/>
  <c r="U163" i="46"/>
  <c r="T163" i="46"/>
  <c r="S163" i="46"/>
  <c r="R163" i="46"/>
  <c r="Q163" i="46"/>
  <c r="P163" i="46"/>
  <c r="O163" i="46"/>
  <c r="X160" i="46"/>
  <c r="W160" i="46"/>
  <c r="V160" i="46"/>
  <c r="U160" i="46"/>
  <c r="T160" i="46"/>
  <c r="S160" i="46"/>
  <c r="R160" i="46"/>
  <c r="Q160" i="46"/>
  <c r="P160" i="46"/>
  <c r="O160" i="46"/>
  <c r="X157" i="46"/>
  <c r="W157" i="46"/>
  <c r="V157" i="46"/>
  <c r="U157" i="46"/>
  <c r="T157" i="46"/>
  <c r="S157" i="46"/>
  <c r="R157" i="46"/>
  <c r="Q157" i="46"/>
  <c r="P157" i="46"/>
  <c r="O157" i="46"/>
  <c r="X154" i="46"/>
  <c r="W154" i="46"/>
  <c r="V154" i="46"/>
  <c r="U154" i="46"/>
  <c r="T154" i="46"/>
  <c r="S154" i="46"/>
  <c r="R154" i="46"/>
  <c r="Q154" i="46"/>
  <c r="P154" i="46"/>
  <c r="O154" i="46"/>
  <c r="X151" i="46"/>
  <c r="W151" i="46"/>
  <c r="V151" i="46"/>
  <c r="U151" i="46"/>
  <c r="T151" i="46"/>
  <c r="S151" i="46"/>
  <c r="Q151" i="46"/>
  <c r="P151" i="46"/>
  <c r="O151" i="46"/>
  <c r="R151" i="46"/>
  <c r="X382" i="46"/>
  <c r="W382" i="46"/>
  <c r="V382" i="46"/>
  <c r="U382" i="46"/>
  <c r="T382" i="46"/>
  <c r="S382" i="46"/>
  <c r="R382" i="46"/>
  <c r="Q382" i="46"/>
  <c r="P382" i="46"/>
  <c r="O382" i="46"/>
  <c r="X379" i="46"/>
  <c r="W379" i="46"/>
  <c r="V379" i="46"/>
  <c r="U379" i="46"/>
  <c r="T379" i="46"/>
  <c r="S379" i="46"/>
  <c r="R379" i="46"/>
  <c r="Q379" i="46"/>
  <c r="P379" i="46"/>
  <c r="O379" i="46"/>
  <c r="X376" i="46"/>
  <c r="W376" i="46"/>
  <c r="V376" i="46"/>
  <c r="U376" i="46"/>
  <c r="T376" i="46"/>
  <c r="S376" i="46"/>
  <c r="R376" i="46"/>
  <c r="Q376" i="46"/>
  <c r="P376" i="46"/>
  <c r="O376" i="46"/>
  <c r="X372" i="46"/>
  <c r="W372" i="46"/>
  <c r="V372" i="46"/>
  <c r="U372" i="46"/>
  <c r="T372" i="46"/>
  <c r="S372" i="46"/>
  <c r="R372" i="46"/>
  <c r="Q372" i="46"/>
  <c r="P372" i="46"/>
  <c r="O372" i="46"/>
  <c r="X369" i="46"/>
  <c r="W369" i="46"/>
  <c r="V369" i="46"/>
  <c r="U369" i="46"/>
  <c r="T369" i="46"/>
  <c r="S369" i="46"/>
  <c r="R369" i="46"/>
  <c r="Q369" i="46"/>
  <c r="P369" i="46"/>
  <c r="O369" i="46"/>
  <c r="X366" i="46"/>
  <c r="W366" i="46"/>
  <c r="V366" i="46"/>
  <c r="U366" i="46"/>
  <c r="T366" i="46"/>
  <c r="S366" i="46"/>
  <c r="R366" i="46"/>
  <c r="Q366" i="46"/>
  <c r="P366" i="46"/>
  <c r="O366" i="46"/>
  <c r="X363" i="46"/>
  <c r="W363" i="46"/>
  <c r="V363" i="46"/>
  <c r="U363" i="46"/>
  <c r="T363" i="46"/>
  <c r="S363" i="46"/>
  <c r="R363" i="46"/>
  <c r="Q363" i="46"/>
  <c r="P363" i="46"/>
  <c r="O363" i="46"/>
  <c r="X360" i="46"/>
  <c r="W360" i="46"/>
  <c r="V360" i="46"/>
  <c r="U360" i="46"/>
  <c r="T360" i="46"/>
  <c r="S360" i="46"/>
  <c r="R360" i="46"/>
  <c r="Q360" i="46"/>
  <c r="P360" i="46"/>
  <c r="O360" i="46"/>
  <c r="X349" i="46"/>
  <c r="W349" i="46"/>
  <c r="V349" i="46"/>
  <c r="U349" i="46"/>
  <c r="T349" i="46"/>
  <c r="S349" i="46"/>
  <c r="R349" i="46"/>
  <c r="Q349" i="46"/>
  <c r="P349" i="46"/>
  <c r="O349" i="46"/>
  <c r="X345" i="46"/>
  <c r="W345" i="46"/>
  <c r="V345" i="46"/>
  <c r="U345" i="46"/>
  <c r="T345" i="46"/>
  <c r="S345" i="46"/>
  <c r="R345" i="46"/>
  <c r="Q345" i="46"/>
  <c r="P345" i="46"/>
  <c r="O345" i="46"/>
  <c r="X339" i="46"/>
  <c r="W339" i="46"/>
  <c r="V339" i="46"/>
  <c r="U339" i="46"/>
  <c r="T339" i="46"/>
  <c r="S339" i="46"/>
  <c r="R339" i="46"/>
  <c r="Q339" i="46"/>
  <c r="P339" i="46"/>
  <c r="O339" i="46"/>
  <c r="X336" i="46"/>
  <c r="W336" i="46"/>
  <c r="V336" i="46"/>
  <c r="U336" i="46"/>
  <c r="T336" i="46"/>
  <c r="S336" i="46"/>
  <c r="R336" i="46"/>
  <c r="Q336" i="46"/>
  <c r="P336" i="46"/>
  <c r="O336" i="46"/>
  <c r="X333" i="46"/>
  <c r="W333" i="46"/>
  <c r="V333" i="46"/>
  <c r="U333" i="46"/>
  <c r="T333" i="46"/>
  <c r="S333" i="46"/>
  <c r="R333" i="46"/>
  <c r="Q333" i="46"/>
  <c r="P333" i="46"/>
  <c r="O333" i="46"/>
  <c r="X329" i="46"/>
  <c r="W329" i="46"/>
  <c r="V329" i="46"/>
  <c r="U329" i="46"/>
  <c r="T329" i="46"/>
  <c r="S329" i="46"/>
  <c r="R329" i="46"/>
  <c r="Q329" i="46"/>
  <c r="P329" i="46"/>
  <c r="O329" i="46"/>
  <c r="X326" i="46"/>
  <c r="W326" i="46"/>
  <c r="V326" i="46"/>
  <c r="U326" i="46"/>
  <c r="T326" i="46"/>
  <c r="S326" i="46"/>
  <c r="R326" i="46"/>
  <c r="Q326" i="46"/>
  <c r="P326" i="46"/>
  <c r="O326" i="46"/>
  <c r="X323" i="46"/>
  <c r="W323" i="46"/>
  <c r="V323" i="46"/>
  <c r="U323" i="46"/>
  <c r="T323" i="46"/>
  <c r="S323" i="46"/>
  <c r="R323" i="46"/>
  <c r="Q323" i="46"/>
  <c r="P323" i="46"/>
  <c r="O323" i="46"/>
  <c r="X320" i="46"/>
  <c r="W320" i="46"/>
  <c r="V320" i="46"/>
  <c r="U320" i="46"/>
  <c r="T320" i="46"/>
  <c r="S320" i="46"/>
  <c r="R320" i="46"/>
  <c r="Q320" i="46"/>
  <c r="P320" i="46"/>
  <c r="O320" i="46"/>
  <c r="X317" i="46"/>
  <c r="W317" i="46"/>
  <c r="V317" i="46"/>
  <c r="U317" i="46"/>
  <c r="T317" i="46"/>
  <c r="S317" i="46"/>
  <c r="R317" i="46"/>
  <c r="Q317" i="46"/>
  <c r="P317" i="46"/>
  <c r="O317" i="46"/>
  <c r="X314" i="46"/>
  <c r="W314" i="46"/>
  <c r="V314" i="46"/>
  <c r="U314" i="46"/>
  <c r="T314" i="46"/>
  <c r="S314" i="46"/>
  <c r="R314" i="46"/>
  <c r="Q314" i="46"/>
  <c r="P314" i="46"/>
  <c r="O314" i="46"/>
  <c r="X311" i="46"/>
  <c r="W311" i="46"/>
  <c r="V311" i="46"/>
  <c r="U311" i="46"/>
  <c r="T311" i="46"/>
  <c r="S311" i="46"/>
  <c r="R311" i="46"/>
  <c r="Q311" i="46"/>
  <c r="P311" i="46"/>
  <c r="O311" i="46"/>
  <c r="X308" i="46"/>
  <c r="W308" i="46"/>
  <c r="V308" i="46"/>
  <c r="U308" i="46"/>
  <c r="T308" i="46"/>
  <c r="S308" i="46"/>
  <c r="R308" i="46"/>
  <c r="Q308" i="46"/>
  <c r="P308" i="46"/>
  <c r="O308" i="46"/>
  <c r="X304" i="46"/>
  <c r="W304" i="46"/>
  <c r="V304" i="46"/>
  <c r="U304" i="46"/>
  <c r="T304" i="46"/>
  <c r="S304" i="46"/>
  <c r="R304" i="46"/>
  <c r="Q304" i="46"/>
  <c r="P304" i="46"/>
  <c r="O304" i="46"/>
  <c r="X301" i="46"/>
  <c r="W301" i="46"/>
  <c r="V301" i="46"/>
  <c r="U301" i="46"/>
  <c r="T301" i="46"/>
  <c r="S301" i="46"/>
  <c r="R301" i="46"/>
  <c r="Q301" i="46"/>
  <c r="P301" i="46"/>
  <c r="O301" i="46"/>
  <c r="X298" i="46"/>
  <c r="W298" i="46"/>
  <c r="V298" i="46"/>
  <c r="U298" i="46"/>
  <c r="T298" i="46"/>
  <c r="S298" i="46"/>
  <c r="R298" i="46"/>
  <c r="Q298" i="46"/>
  <c r="P298" i="46"/>
  <c r="O298" i="46"/>
  <c r="X295" i="46"/>
  <c r="W295" i="46"/>
  <c r="V295" i="46"/>
  <c r="U295" i="46"/>
  <c r="T295" i="46"/>
  <c r="S295" i="46"/>
  <c r="R295" i="46"/>
  <c r="Q295" i="46"/>
  <c r="P295" i="46"/>
  <c r="O295" i="46"/>
  <c r="X292" i="46"/>
  <c r="W292" i="46"/>
  <c r="V292" i="46"/>
  <c r="U292" i="46"/>
  <c r="T292" i="46"/>
  <c r="S292" i="46"/>
  <c r="R292" i="46"/>
  <c r="Q292" i="46"/>
  <c r="P292" i="46"/>
  <c r="O292" i="46"/>
  <c r="X289" i="46"/>
  <c r="W289" i="46"/>
  <c r="V289" i="46"/>
  <c r="U289" i="46"/>
  <c r="T289" i="46"/>
  <c r="S289" i="46"/>
  <c r="R289" i="46"/>
  <c r="Q289" i="46"/>
  <c r="P289" i="46"/>
  <c r="O289" i="46"/>
  <c r="X286" i="46"/>
  <c r="W286" i="46"/>
  <c r="V286" i="46"/>
  <c r="U286" i="46"/>
  <c r="T286" i="46"/>
  <c r="S286" i="46"/>
  <c r="R286" i="46"/>
  <c r="Q286" i="46"/>
  <c r="P286" i="46"/>
  <c r="O286" i="46"/>
  <c r="X283" i="46"/>
  <c r="W283" i="46"/>
  <c r="V283" i="46"/>
  <c r="U283" i="46"/>
  <c r="T283" i="46"/>
  <c r="S283" i="46"/>
  <c r="R283" i="46"/>
  <c r="Q283" i="46"/>
  <c r="P283" i="46"/>
  <c r="O283" i="46"/>
  <c r="X280" i="46"/>
  <c r="W280" i="46"/>
  <c r="V280" i="46"/>
  <c r="U280" i="46"/>
  <c r="T280" i="46"/>
  <c r="S280" i="46"/>
  <c r="R280" i="46"/>
  <c r="P280" i="46"/>
  <c r="O280" i="46"/>
  <c r="Q280" i="46"/>
  <c r="N151" i="46" l="1"/>
  <c r="N150" i="46"/>
  <c r="AA252" i="46"/>
  <c r="Z252" i="46"/>
  <c r="Y252" i="46"/>
  <c r="AA249" i="46"/>
  <c r="Z249" i="46"/>
  <c r="Y249" i="46"/>
  <c r="AA246" i="46"/>
  <c r="Z246" i="46"/>
  <c r="Y246" i="46"/>
  <c r="AA242" i="46"/>
  <c r="Z242" i="46"/>
  <c r="Y242" i="46"/>
  <c r="AA239" i="46"/>
  <c r="Z239" i="46"/>
  <c r="Y239" i="46"/>
  <c r="AA236" i="46"/>
  <c r="Z236" i="46"/>
  <c r="Y236" i="46"/>
  <c r="AA233" i="46"/>
  <c r="Z233" i="46"/>
  <c r="Y233" i="46"/>
  <c r="AA230" i="46"/>
  <c r="Z230" i="46"/>
  <c r="Y230" i="46"/>
  <c r="AA219" i="46"/>
  <c r="Z219" i="46"/>
  <c r="Y219" i="46"/>
  <c r="AA215" i="46"/>
  <c r="Z215" i="46"/>
  <c r="Y215" i="46"/>
  <c r="AA212" i="46"/>
  <c r="Z212" i="46"/>
  <c r="Y212" i="46"/>
  <c r="AA209" i="46"/>
  <c r="Z209" i="46"/>
  <c r="Y209" i="46"/>
  <c r="AA206" i="46"/>
  <c r="Z206" i="46"/>
  <c r="Y206" i="46"/>
  <c r="AA203" i="46"/>
  <c r="Z203" i="46"/>
  <c r="Y203" i="46"/>
  <c r="AA199" i="46"/>
  <c r="Z199" i="46"/>
  <c r="Y199" i="46"/>
  <c r="AA196" i="46"/>
  <c r="Z196" i="46"/>
  <c r="Y196" i="46"/>
  <c r="AA193" i="46"/>
  <c r="Z193" i="46"/>
  <c r="Y193" i="46"/>
  <c r="AA190" i="46"/>
  <c r="Z190" i="46"/>
  <c r="Y190" i="46"/>
  <c r="AA187" i="46"/>
  <c r="Z187" i="46"/>
  <c r="Y187" i="46"/>
  <c r="AA184" i="46"/>
  <c r="Z184" i="46"/>
  <c r="Y184" i="46"/>
  <c r="AA181" i="46"/>
  <c r="Z181" i="46"/>
  <c r="Y181" i="46"/>
  <c r="AA178" i="46"/>
  <c r="Z178" i="46"/>
  <c r="Y178" i="46"/>
  <c r="AA174" i="46"/>
  <c r="Z174" i="46"/>
  <c r="Y174" i="46"/>
  <c r="AA171" i="46"/>
  <c r="Z171" i="46"/>
  <c r="Y171" i="46"/>
  <c r="AA168" i="46"/>
  <c r="Z168" i="46"/>
  <c r="Y168" i="46"/>
  <c r="AA165" i="46"/>
  <c r="Z165" i="46"/>
  <c r="Y165" i="46"/>
  <c r="AA162" i="46"/>
  <c r="Z162" i="46"/>
  <c r="Y162" i="46"/>
  <c r="AA159" i="46"/>
  <c r="Z159" i="46"/>
  <c r="Y159" i="46"/>
  <c r="AA156" i="46"/>
  <c r="Z156" i="46"/>
  <c r="Y156" i="46"/>
  <c r="AA153" i="46"/>
  <c r="Z153" i="46"/>
  <c r="Y153" i="46"/>
  <c r="AA150" i="46"/>
  <c r="Z150" i="46"/>
  <c r="Y150" i="46"/>
  <c r="AA124" i="46"/>
  <c r="Z124" i="46"/>
  <c r="Y124" i="46"/>
  <c r="AA121" i="46"/>
  <c r="Z121" i="46"/>
  <c r="Y121" i="46"/>
  <c r="AA118" i="46"/>
  <c r="Z118" i="46"/>
  <c r="Y118" i="46"/>
  <c r="AA114" i="46"/>
  <c r="Z114" i="46"/>
  <c r="Y114" i="46"/>
  <c r="AA111" i="46"/>
  <c r="Z111" i="46"/>
  <c r="Y111" i="46"/>
  <c r="AA108" i="46"/>
  <c r="Z108" i="46"/>
  <c r="Y108" i="46"/>
  <c r="AA105" i="46"/>
  <c r="Z105" i="46"/>
  <c r="Y105" i="46"/>
  <c r="AA102" i="46"/>
  <c r="Z102" i="46"/>
  <c r="Y102" i="46"/>
  <c r="AA91" i="46"/>
  <c r="Z91" i="46"/>
  <c r="Y91" i="46"/>
  <c r="AA87" i="46"/>
  <c r="Z87" i="46"/>
  <c r="Y87" i="46"/>
  <c r="AA84" i="46"/>
  <c r="Z84" i="46"/>
  <c r="Y84" i="46"/>
  <c r="AA81" i="46"/>
  <c r="Z81" i="46"/>
  <c r="Y81" i="46"/>
  <c r="AA78" i="46"/>
  <c r="Z78" i="46"/>
  <c r="Y78" i="46"/>
  <c r="AA75" i="46"/>
  <c r="Z75" i="46"/>
  <c r="Y75" i="46"/>
  <c r="AA71" i="46"/>
  <c r="Z71" i="46"/>
  <c r="Y71" i="46"/>
  <c r="AA68" i="46"/>
  <c r="Z68" i="46"/>
  <c r="Y68" i="46"/>
  <c r="AA65" i="46"/>
  <c r="Z65" i="46"/>
  <c r="Y65" i="46"/>
  <c r="AA62" i="46"/>
  <c r="Z62" i="46"/>
  <c r="Y62" i="46"/>
  <c r="AA59" i="46"/>
  <c r="Z59" i="46"/>
  <c r="Y59" i="46"/>
  <c r="AA56" i="46"/>
  <c r="Z56" i="46"/>
  <c r="Y56" i="46"/>
  <c r="AA53" i="46"/>
  <c r="Z53" i="46"/>
  <c r="Y53" i="46"/>
  <c r="AA46" i="46"/>
  <c r="Z46" i="46"/>
  <c r="Y46" i="46"/>
  <c r="AA43" i="46"/>
  <c r="Z43" i="46"/>
  <c r="Y43" i="46"/>
  <c r="AA40" i="46"/>
  <c r="Z40" i="46"/>
  <c r="Y40" i="46"/>
  <c r="AA37" i="46"/>
  <c r="Z37" i="46"/>
  <c r="Y37" i="46"/>
  <c r="AA34" i="46"/>
  <c r="Z34" i="46"/>
  <c r="Y34" i="46"/>
  <c r="AA31" i="46"/>
  <c r="Z31" i="46"/>
  <c r="Y31" i="46"/>
  <c r="AA28" i="46"/>
  <c r="Z28" i="46"/>
  <c r="Y28" i="46"/>
  <c r="AA25" i="46"/>
  <c r="Z25" i="46"/>
  <c r="Y25" i="46"/>
  <c r="AA22" i="46"/>
  <c r="Z22" i="46"/>
  <c r="Y22" i="46"/>
  <c r="AA510" i="46" l="1"/>
  <c r="Z510" i="46"/>
  <c r="Y510" i="46"/>
  <c r="AA507" i="46"/>
  <c r="Z507" i="46"/>
  <c r="Y507" i="46"/>
  <c r="AA504" i="46"/>
  <c r="Z504" i="46"/>
  <c r="Y504" i="46"/>
  <c r="AA500" i="46"/>
  <c r="Z500" i="46"/>
  <c r="Y500" i="46"/>
  <c r="AA497" i="46"/>
  <c r="Z497" i="46"/>
  <c r="Y497" i="46"/>
  <c r="AA494" i="46"/>
  <c r="Z494" i="46"/>
  <c r="Y494" i="46"/>
  <c r="AA491" i="46"/>
  <c r="Z491" i="46"/>
  <c r="Y491" i="46"/>
  <c r="AA488" i="46"/>
  <c r="Z488" i="46"/>
  <c r="Y488" i="46"/>
  <c r="AA477" i="46"/>
  <c r="Z477" i="46"/>
  <c r="Y477" i="46"/>
  <c r="AA473" i="46"/>
  <c r="Z473" i="46"/>
  <c r="Y473" i="46"/>
  <c r="AA470" i="46"/>
  <c r="Z470" i="46"/>
  <c r="Y470" i="46"/>
  <c r="AA467" i="46"/>
  <c r="Z467" i="46"/>
  <c r="Y467" i="46"/>
  <c r="AA464" i="46"/>
  <c r="Z464" i="46"/>
  <c r="Y464" i="46"/>
  <c r="AA461" i="46"/>
  <c r="Z461" i="46"/>
  <c r="Y461" i="46"/>
  <c r="AA457" i="46"/>
  <c r="Z457" i="46"/>
  <c r="Y457" i="46"/>
  <c r="AA454" i="46"/>
  <c r="Z454" i="46"/>
  <c r="Y454" i="46"/>
  <c r="AA451" i="46"/>
  <c r="Z451" i="46"/>
  <c r="Y451" i="46"/>
  <c r="AA448" i="46"/>
  <c r="Z448" i="46"/>
  <c r="Y448" i="46"/>
  <c r="AA445" i="46"/>
  <c r="Z445" i="46"/>
  <c r="Y445" i="46"/>
  <c r="AA442" i="46"/>
  <c r="Z442" i="46"/>
  <c r="Y442" i="46"/>
  <c r="AA439" i="46"/>
  <c r="Z439" i="46"/>
  <c r="Y439" i="46"/>
  <c r="AA436" i="46"/>
  <c r="Z436" i="46"/>
  <c r="Y436" i="46"/>
  <c r="AA432" i="46"/>
  <c r="Z432" i="46"/>
  <c r="Y432" i="46"/>
  <c r="AA429" i="46"/>
  <c r="Z429" i="46"/>
  <c r="Y429" i="46"/>
  <c r="AA426" i="46"/>
  <c r="Z426" i="46"/>
  <c r="Y426" i="46"/>
  <c r="AA423" i="46"/>
  <c r="Z423" i="46"/>
  <c r="Y423" i="46"/>
  <c r="AA420" i="46"/>
  <c r="Z420" i="46"/>
  <c r="Y420" i="46"/>
  <c r="AA417" i="46"/>
  <c r="Z417" i="46"/>
  <c r="Y417" i="46"/>
  <c r="AA414" i="46"/>
  <c r="Z414" i="46"/>
  <c r="Y414" i="46"/>
  <c r="AA411" i="46"/>
  <c r="Z411" i="46"/>
  <c r="Y411" i="46"/>
  <c r="AA408" i="46"/>
  <c r="Z408" i="46"/>
  <c r="Y408" i="46"/>
  <c r="Y395" i="46" l="1"/>
  <c r="D513" i="46" l="1"/>
  <c r="P27" i="85" l="1"/>
  <c r="P49" i="85" s="1"/>
  <c r="C28" i="85" s="1"/>
  <c r="K27" i="85"/>
  <c r="K49" i="85" s="1"/>
  <c r="C27" i="85" s="1"/>
  <c r="D28" i="85" l="1"/>
  <c r="F28" i="85" s="1"/>
  <c r="F39" i="85" s="1"/>
  <c r="Z576" i="79" l="1"/>
  <c r="I50" i="44" l="1"/>
  <c r="H50" i="44"/>
  <c r="G50" i="44"/>
  <c r="F50" i="44"/>
  <c r="E50" i="44"/>
  <c r="D50" i="44"/>
  <c r="N184" i="79" l="1"/>
  <c r="D22" i="45" l="1"/>
  <c r="O927" i="79" l="1"/>
  <c r="E44" i="44" l="1"/>
  <c r="AM139" i="79" l="1"/>
  <c r="Q46" i="44"/>
  <c r="P46" i="44"/>
  <c r="O46" i="44"/>
  <c r="N46" i="44"/>
  <c r="M46" i="44"/>
  <c r="L46" i="44"/>
  <c r="K46" i="44"/>
  <c r="J46" i="44"/>
  <c r="I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385" i="46" s="1"/>
  <c r="Y951" i="79"/>
  <c r="Y1110" i="79" s="1"/>
  <c r="Y402" i="79"/>
  <c r="Y561" i="79" s="1"/>
  <c r="Y768" i="79"/>
  <c r="Y927" i="79" s="1"/>
  <c r="Y585" i="79"/>
  <c r="Y744" i="79" s="1"/>
  <c r="Y219" i="79"/>
  <c r="Y378" i="79" s="1"/>
  <c r="Y36" i="79"/>
  <c r="Y195" i="79" s="1"/>
  <c r="AC278" i="46"/>
  <c r="AC395" i="46" s="1"/>
  <c r="H14" i="44"/>
  <c r="H18" i="44" s="1"/>
  <c r="H46"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576" i="79" s="1"/>
  <c r="AA768" i="79"/>
  <c r="AA219" i="79"/>
  <c r="AA951" i="79"/>
  <c r="AA1110" i="79" s="1"/>
  <c r="AA585" i="79"/>
  <c r="AA36" i="79"/>
  <c r="AA208" i="79" s="1"/>
  <c r="AB406" i="46"/>
  <c r="G13" i="44"/>
  <c r="AB767" i="79"/>
  <c r="AB584" i="79"/>
  <c r="AB218" i="79"/>
  <c r="AB950" i="79"/>
  <c r="AB401" i="79"/>
  <c r="AB35" i="79"/>
  <c r="AB407" i="46"/>
  <c r="G14" i="44"/>
  <c r="G18" i="44" s="1"/>
  <c r="G46"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Y519"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AE198" i="79" l="1"/>
  <c r="AE202" i="79" s="1"/>
  <c r="AK564" i="79"/>
  <c r="AK573" i="79" s="1"/>
  <c r="P73" i="43" s="1"/>
  <c r="Y522" i="46"/>
  <c r="D64" i="43" s="1"/>
  <c r="AD522" i="46"/>
  <c r="I64" i="43" s="1"/>
  <c r="Y1117" i="79"/>
  <c r="Y1123" i="79"/>
  <c r="AI517" i="46"/>
  <c r="AI520" i="46"/>
  <c r="AF518" i="46"/>
  <c r="AF520" i="46"/>
  <c r="Y518" i="46"/>
  <c r="Y517"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1" i="79" l="1"/>
  <c r="AE204" i="79" s="1"/>
  <c r="J66" i="43" s="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M382" i="79" l="1"/>
  <c r="AM383" i="79"/>
  <c r="AM384" i="79"/>
  <c r="R54" i="43"/>
  <c r="Z756" i="79"/>
  <c r="E75" i="43" s="1"/>
  <c r="Y572" i="79"/>
  <c r="D72"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29" i="43"/>
  <c r="E42"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34" authorId="0">
      <text>
        <r>
          <rPr>
            <b/>
            <sz val="9"/>
            <color indexed="81"/>
            <rFont val="Tahoma"/>
            <family val="2"/>
          </rPr>
          <t>Was High Performance New Construction</t>
        </r>
      </text>
    </comment>
    <comment ref="D66" authorId="0">
      <text>
        <r>
          <rPr>
            <b/>
            <sz val="9"/>
            <color indexed="81"/>
            <rFont val="Tahoma"/>
            <family val="2"/>
          </rPr>
          <t>Removed S on Manager</t>
        </r>
      </text>
    </comment>
    <comment ref="D67" authorId="0">
      <text>
        <r>
          <rPr>
            <b/>
            <sz val="9"/>
            <color indexed="81"/>
            <rFont val="Tahoma"/>
            <family val="2"/>
          </rPr>
          <t>Removed S on Manager</t>
        </r>
      </text>
    </comment>
    <comment ref="D109" authorId="0">
      <text>
        <r>
          <rPr>
            <b/>
            <sz val="9"/>
            <color indexed="81"/>
            <rFont val="Tahoma"/>
            <family val="2"/>
          </rPr>
          <t>High Performance New Construction</t>
        </r>
        <r>
          <rPr>
            <sz val="9"/>
            <color indexed="81"/>
            <rFont val="Tahoma"/>
            <family val="2"/>
          </rPr>
          <t xml:space="preserve">
</t>
        </r>
      </text>
    </comment>
    <comment ref="D132" authorId="0">
      <text>
        <r>
          <rPr>
            <b/>
            <sz val="9"/>
            <color indexed="81"/>
            <rFont val="Tahoma"/>
            <family val="2"/>
          </rPr>
          <t>ERIP</t>
        </r>
      </text>
    </comment>
    <comment ref="D136" authorId="0">
      <text>
        <r>
          <rPr>
            <b/>
            <sz val="9"/>
            <color indexed="81"/>
            <rFont val="Tahoma"/>
            <family val="2"/>
          </rPr>
          <t>Energy Audit Funding</t>
        </r>
        <r>
          <rPr>
            <sz val="9"/>
            <color indexed="81"/>
            <rFont val="Tahoma"/>
            <family val="2"/>
          </rPr>
          <t xml:space="preserve">
</t>
        </r>
      </text>
    </comment>
    <comment ref="D137" authorId="0">
      <text>
        <r>
          <rPr>
            <b/>
            <sz val="9"/>
            <color indexed="81"/>
            <rFont val="Tahoma"/>
            <family val="2"/>
          </rPr>
          <t>Energy Audit Funding</t>
        </r>
        <r>
          <rPr>
            <sz val="9"/>
            <color indexed="81"/>
            <rFont val="Tahoma"/>
            <family val="2"/>
          </rPr>
          <t xml:space="preserve">
</t>
        </r>
      </text>
    </comment>
    <comment ref="D149" authorId="0">
      <text>
        <r>
          <rPr>
            <sz val="9"/>
            <color indexed="81"/>
            <rFont val="Tahoma"/>
            <family val="2"/>
          </rPr>
          <t xml:space="preserve">
Small Business Lighting</t>
        </r>
      </text>
    </comment>
    <comment ref="D150" authorId="0">
      <text>
        <r>
          <rPr>
            <sz val="9"/>
            <color indexed="81"/>
            <rFont val="Tahoma"/>
            <family val="2"/>
          </rPr>
          <t xml:space="preserve">
Small Business Lighting</t>
        </r>
      </text>
    </comment>
    <comment ref="D156" authorId="0">
      <text>
        <r>
          <rPr>
            <b/>
            <sz val="9"/>
            <color indexed="81"/>
            <rFont val="Tahoma"/>
            <family val="2"/>
          </rPr>
          <t>HVAC</t>
        </r>
        <r>
          <rPr>
            <sz val="9"/>
            <color indexed="81"/>
            <rFont val="Tahoma"/>
            <family val="2"/>
          </rPr>
          <t xml:space="preserve">
</t>
        </r>
      </text>
    </comment>
    <comment ref="D157" authorId="0">
      <text>
        <r>
          <rPr>
            <b/>
            <sz val="9"/>
            <color indexed="81"/>
            <rFont val="Tahoma"/>
            <family val="2"/>
          </rPr>
          <t>HVAC</t>
        </r>
        <r>
          <rPr>
            <sz val="9"/>
            <color indexed="81"/>
            <rFont val="Tahoma"/>
            <family val="2"/>
          </rPr>
          <t xml:space="preserve">
</t>
        </r>
      </text>
    </comment>
    <comment ref="D158" authorId="0">
      <text>
        <r>
          <rPr>
            <b/>
            <sz val="9"/>
            <color indexed="81"/>
            <rFont val="Tahoma"/>
            <family val="2"/>
          </rPr>
          <t>New Construction</t>
        </r>
      </text>
    </comment>
    <comment ref="D170" authorId="0">
      <text>
        <r>
          <rPr>
            <b/>
            <sz val="9"/>
            <color indexed="81"/>
            <rFont val="Tahoma"/>
            <family val="2"/>
          </rPr>
          <t>Energy Managers</t>
        </r>
        <r>
          <rPr>
            <sz val="9"/>
            <color indexed="81"/>
            <rFont val="Tahoma"/>
            <family val="2"/>
          </rPr>
          <t xml:space="preserve">
</t>
        </r>
      </text>
    </comment>
    <comment ref="C171" authorId="0">
      <text>
        <r>
          <rPr>
            <b/>
            <sz val="9"/>
            <color indexed="81"/>
            <rFont val="Tahoma"/>
            <family val="2"/>
          </rPr>
          <t>Pre-2011</t>
        </r>
        <r>
          <rPr>
            <sz val="9"/>
            <color indexed="81"/>
            <rFont val="Tahoma"/>
            <family val="2"/>
          </rPr>
          <t xml:space="preserve">
</t>
        </r>
      </text>
    </comment>
    <comment ref="D183" authorId="0">
      <text>
        <r>
          <rPr>
            <b/>
            <sz val="9"/>
            <color indexed="81"/>
            <rFont val="Tahoma"/>
            <family val="2"/>
          </rPr>
          <t>HVAC</t>
        </r>
        <r>
          <rPr>
            <sz val="9"/>
            <color indexed="81"/>
            <rFont val="Tahoma"/>
            <family val="2"/>
          </rPr>
          <t xml:space="preserve">
</t>
        </r>
      </text>
    </comment>
  </commentList>
</comments>
</file>

<file path=xl/sharedStrings.xml><?xml version="1.0" encoding="utf-8"?>
<sst xmlns="http://schemas.openxmlformats.org/spreadsheetml/2006/main" count="3286" uniqueCount="761">
  <si>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</si>
  <si>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</si>
  <si>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</si>
  <si>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</si>
  <si>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</si>
  <si>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</si>
  <si>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</si>
  <si>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</si>
  <si>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</si>
  <si>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</si>
  <si>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</si>
  <si>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</si>
  <si>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</si>
  <si>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</si>
  <si>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</si>
  <si>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</si>
  <si>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</si>
  <si>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</si>
  <si>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</si>
  <si>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</si>
  <si>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</si>
  <si>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</si>
  <si>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</si>
  <si>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</si>
  <si>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</si>
  <si>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</si>
  <si>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</si>
  <si>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</si>
  <si>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</si>
  <si>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</si>
  <si>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</si>
  <si>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</si>
  <si>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</si>
  <si>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</si>
  <si>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</si>
  <si>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</si>
  <si>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</si>
  <si>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</si>
  <si>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</si>
  <si>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</si>
  <si>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</si>
  <si>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</si>
  <si>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</si>
  <si>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</si>
  <si>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</si>
  <si>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</si>
  <si>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</si>
  <si>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</si>
  <si>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</si>
  <si>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</si>
  <si>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</si>
  <si>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</si>
  <si>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</si>
  <si>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</si>
  <si>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</si>
  <si>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</si>
  <si>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</si>
  <si>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</si>
  <si>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</si>
  <si>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</si>
  <si>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</si>
  <si>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</si>
  <si>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</si>
  <si>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</si>
  <si>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</si>
  <si>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</si>
  <si>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</si>
  <si>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</si>
  <si>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</si>
  <si>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</si>
  <si>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</si>
  <si>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</si>
  <si>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</si>
  <si>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</si>
  <si>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</si>
  <si>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</si>
  <si>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</si>
  <si>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</si>
  <si>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</si>
  <si>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</si>
  <si>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</si>
  <si>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</si>
  <si>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</si>
  <si>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</si>
  <si>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</si>
  <si>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</si>
  <si>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</si>
  <si>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</si>
  <si>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</si>
  <si>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</si>
  <si>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</si>
  <si>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</si>
  <si>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</si>
  <si>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</si>
  <si>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</si>
  <si>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</si>
  <si>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</si>
  <si>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</si>
  <si>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</si>
  <si>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</si>
  <si>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</si>
  <si>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</si>
  <si>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</si>
  <si>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</si>
  <si>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</si>
  <si>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</si>
  <si>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</si>
  <si>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</si>
  <si>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</si>
  <si>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</si>
  <si>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</si>
  <si>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</si>
  <si>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</si>
  <si>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</si>
  <si>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</si>
  <si>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</si>
  <si>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</si>
  <si>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</si>
  <si>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</si>
  <si>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</si>
  <si>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</si>
  <si>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</si>
  <si>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</si>
  <si>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</si>
  <si>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</si>
  <si>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</si>
  <si>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</si>
  <si>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</si>
  <si>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</si>
  <si>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</si>
  <si>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</si>
  <si>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</si>
  <si>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</si>
  <si>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</si>
  <si>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</si>
  <si>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</si>
  <si>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</si>
  <si>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</si>
  <si>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</si>
  <si>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</si>
  <si>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</si>
  <si>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</si>
  <si>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</si>
  <si>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</si>
  <si>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</si>
  <si>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</si>
  <si>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</si>
  <si>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</si>
  <si>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</si>
  <si>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</si>
  <si>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</si>
  <si>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</si>
  <si>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</si>
  <si>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</si>
  <si>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</si>
  <si>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</si>
  <si>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</si>
  <si>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</si>
  <si>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</si>
  <si>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</si>
  <si>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</si>
  <si>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</si>
  <si>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</si>
  <si>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</si>
  <si>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</si>
  <si>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</si>
  <si>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</si>
  <si>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</si>
  <si>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</si>
  <si>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</si>
  <si>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</si>
  <si>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</si>
  <si>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</si>
  <si>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</si>
  <si>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</si>
  <si>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</si>
  <si>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</si>
  <si>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</si>
  <si>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</si>
  <si>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</si>
  <si>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</si>
  <si>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</si>
  <si>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</si>
  <si>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</si>
  <si>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</si>
  <si>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</si>
  <si>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</si>
  <si>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</si>
  <si>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</si>
  <si>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</si>
  <si>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</si>
  <si>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</si>
  <si>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</si>
  <si>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</si>
  <si>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</si>
  <si>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</si>
  <si>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</si>
  <si>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</si>
  <si>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</si>
  <si>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</si>
  <si>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</si>
  <si>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</si>
  <si>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</si>
  <si>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</si>
  <si>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</si>
  <si>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</si>
  <si>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</si>
  <si>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</si>
  <si>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</si>
  <si>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</si>
  <si>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</si>
  <si>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</si>
  <si>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</si>
  <si>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</si>
  <si>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</si>
  <si>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</si>
  <si>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</si>
  <si>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</si>
  <si>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</si>
  <si>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</si>
  <si>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</si>
  <si>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</si>
  <si>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</si>
  <si>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</si>
  <si>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</si>
  <si>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</si>
  <si>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</si>
  <si>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</si>
  <si>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</si>
  <si>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</si>
  <si>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</si>
  <si>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</si>
  <si>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</si>
  <si>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</si>
  <si>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</si>
  <si>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</si>
  <si>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</si>
  <si>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</si>
  <si>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</si>
  <si>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</si>
  <si>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</si>
  <si>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</si>
  <si>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</si>
  <si>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</si>
  <si>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</si>
  <si>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</si>
  <si>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</si>
  <si>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</si>
  <si>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</si>
  <si>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</si>
  <si>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</si>
  <si>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</si>
  <si>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</si>
  <si>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</si>
  <si>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</si>
  <si>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</si>
  <si>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</si>
  <si>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</si>
  <si>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</si>
  <si>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</si>
  <si>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</si>
  <si>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</si>
  <si>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</si>
  <si>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</si>
  <si>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</si>
  <si>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</si>
  <si>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</si>
  <si>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</si>
  <si>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</si>
  <si>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</si>
  <si>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</si>
  <si>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</si>
  <si>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</si>
  <si>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</si>
  <si>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</si>
  <si>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</si>
  <si>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</si>
  <si>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</si>
  <si>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</si>
  <si>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</si>
  <si>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</si>
  <si>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</si>
  <si>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</si>
  <si>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</si>
  <si>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</si>
  <si>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</si>
  <si>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</si>
  <si>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</si>
  <si>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</si>
  <si>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</si>
  <si>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</si>
  <si>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</si>
  <si>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</si>
  <si>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</si>
  <si>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</si>
  <si>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</si>
  <si>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</si>
  <si>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</si>
  <si>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</si>
  <si>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</si>
  <si>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</si>
  <si>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</si>
  <si>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</si>
  <si>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</si>
  <si>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</si>
  <si>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</si>
  <si>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</si>
  <si>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</si>
  <si>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</si>
  <si>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</si>
  <si>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</si>
  <si>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</si>
  <si>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</si>
  <si>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</si>
  <si>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</si>
  <si>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</si>
  <si>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</si>
  <si>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</si>
  <si>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</si>
  <si>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</si>
  <si>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</si>
  <si>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</si>
  <si>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</si>
  <si>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</si>
  <si>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</si>
  <si>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</si>
  <si>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</si>
  <si>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</si>
  <si>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</si>
  <si>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</si>
  <si>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</si>
  <si>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</si>
  <si>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</si>
  <si>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</si>
  <si>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</si>
  <si>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</si>
  <si>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</si>
  <si>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</si>
  <si>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</si>
  <si>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</si>
  <si>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</si>
  <si>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</si>
  <si>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</si>
  <si>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</si>
  <si>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</si>
  <si>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</si>
  <si>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</si>
  <si>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</si>
  <si>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</si>
  <si>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</si>
  <si>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</si>
  <si>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</si>
  <si>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</si>
  <si>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</si>
  <si>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</si>
  <si>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</si>
  <si>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</si>
  <si>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</si>
  <si>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</si>
  <si>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</si>
  <si>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</si>
  <si>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</si>
  <si>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</si>
  <si>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</si>
  <si>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</si>
  <si>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</si>
  <si>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</si>
  <si>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</si>
  <si>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</si>
  <si>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</si>
  <si>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</si>
  <si>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</si>
  <si>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</si>
  <si>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</si>
  <si>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</si>
  <si>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</si>
  <si>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</si>
  <si>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</si>
  <si>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</si>
  <si>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</si>
  <si>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</si>
  <si>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</si>
  <si>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</si>
  <si>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</si>
  <si>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</si>
  <si>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</si>
  <si>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</si>
  <si>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</si>
  <si>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</si>
  <si>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</si>
  <si>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</si>
  <si>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</si>
  <si>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</si>
  <si>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</si>
  <si>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</si>
  <si>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</si>
  <si>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</si>
  <si>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</si>
  <si>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</si>
  <si>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</si>
  <si>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</si>
  <si>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</si>
  <si>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</si>
  <si>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</si>
  <si>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</si>
  <si>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</si>
  <si>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</si>
  <si>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</si>
  <si>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</si>
  <si>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</si>
  <si>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</si>
  <si>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</si>
  <si>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</si>
  <si>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</si>
  <si>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</si>
  <si>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</si>
  <si>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</si>
  <si>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</si>
  <si>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</si>
  <si>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</si>
  <si>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</si>
  <si>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</si>
  <si>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</si>
  <si>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</si>
  <si>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</si>
  <si>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</si>
  <si>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</si>
  <si>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</si>
  <si>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</si>
  <si>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</si>
  <si>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</si>
  <si>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</si>
  <si>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</si>
  <si>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</si>
  <si>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</si>
  <si>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</si>
  <si>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</si>
  <si>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</si>
  <si>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</si>
  <si>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</si>
  <si>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</si>
  <si>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</si>
  <si>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</si>
  <si>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</si>
  <si>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</si>
  <si>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</si>
  <si>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</si>
  <si>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</si>
  <si>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</si>
  <si>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</si>
  <si>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</si>
  <si>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</si>
  <si>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</si>
  <si>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</si>
  <si>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</si>
  <si>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</si>
  <si>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</si>
  <si>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</si>
  <si>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</si>
  <si>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</si>
  <si>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</si>
  <si>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</si>
  <si>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</si>
  <si>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</si>
  <si>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</si>
  <si>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</si>
  <si>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</si>
  <si>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</si>
  <si>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</si>
  <si>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</si>
  <si>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</si>
  <si>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</si>
  <si>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</si>
  <si>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</si>
  <si>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</si>
  <si>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</si>
  <si>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</si>
  <si>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</si>
  <si>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</si>
  <si>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</si>
  <si>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</si>
  <si>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</si>
  <si>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</si>
  <si>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</si>
  <si>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</si>
  <si>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</si>
  <si>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</si>
  <si>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</si>
  <si>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</si>
  <si>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</si>
  <si>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</si>
  <si>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</si>
  <si>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</si>
  <si>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</si>
  <si>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</si>
  <si>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</si>
  <si>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</si>
  <si>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</si>
  <si>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</si>
  <si>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</si>
  <si>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</si>
  <si>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</si>
  <si>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</si>
  <si>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</si>
  <si>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</si>
  <si>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</si>
  <si>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</si>
  <si>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</si>
  <si>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</si>
  <si>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</si>
  <si>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</si>
  <si>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</si>
  <si>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</si>
  <si>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</si>
  <si>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</si>
  <si>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</si>
  <si>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</si>
  <si>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</si>
  <si>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</si>
  <si>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</si>
  <si>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</si>
  <si>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</si>
  <si>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</si>
  <si>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</si>
  <si>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</si>
  <si>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</si>
  <si>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</si>
  <si>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</si>
  <si>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</si>
  <si>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</si>
  <si>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</si>
  <si>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</si>
  <si>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</si>
  <si>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</si>
  <si>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</si>
  <si>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</si>
  <si>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</si>
  <si>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</si>
  <si>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</si>
  <si>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</si>
  <si>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</si>
  <si>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</si>
  <si>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</si>
  <si>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</si>
  <si>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</si>
  <si>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</si>
  <si>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</si>
  <si>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</si>
  <si>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</si>
  <si>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</si>
  <si>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</si>
  <si>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</si>
  <si>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</si>
  <si>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</si>
  <si>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</si>
  <si>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</si>
  <si>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</si>
  <si>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</si>
  <si>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</si>
  <si>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</si>
  <si>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</si>
  <si>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</si>
  <si>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</si>
  <si>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</si>
  <si>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</si>
  <si>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</si>
  <si>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</si>
  <si>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</si>
  <si>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</si>
  <si>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</si>
  <si>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</si>
  <si>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</si>
  <si>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</si>
  <si>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</si>
  <si>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</si>
  <si>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</si>
  <si>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</si>
  <si>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</si>
  <si>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</si>
  <si>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</si>
  <si>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</si>
  <si>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</si>
  <si>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</si>
  <si>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</si>
  <si>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</si>
  <si>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</si>
  <si>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</si>
  <si>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</si>
  <si>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</si>
  <si>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</si>
  <si>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</si>
  <si>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</si>
  <si>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</si>
  <si>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</si>
  <si>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</si>
  <si>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</si>
  <si>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</si>
  <si>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</si>
  <si>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</si>
  <si>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</si>
  <si>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</si>
  <si>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</si>
  <si>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</si>
  <si>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</si>
  <si>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</si>
  <si>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</si>
  <si>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</si>
  <si>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</si>
  <si>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</si>
  <si>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</si>
  <si>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</si>
  <si>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</si>
  <si>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</si>
  <si>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</si>
  <si>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</si>
  <si>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</si>
  <si>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</si>
  <si>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</si>
  <si>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</si>
  <si>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</si>
  <si>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</si>
  <si>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</si>
  <si>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</si>
  <si>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</si>
  <si>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</si>
  <si>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</si>
  <si>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</si>
  <si>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</si>
  <si>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</si>
  <si>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</si>
  <si>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</si>
  <si>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</si>
  <si>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</si>
  <si>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</si>
  <si>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</si>
  <si>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</si>
  <si>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</si>
  <si>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</si>
  <si>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</si>
  <si>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</si>
  <si>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</si>
  <si>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</si>
  <si>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</si>
  <si>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</si>
  <si>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</si>
  <si>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</si>
  <si>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</si>
  <si>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</si>
  <si>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</si>
  <si>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</si>
  <si>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</si>
  <si>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</si>
  <si>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</si>
  <si>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</si>
  <si>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</si>
  <si>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</si>
  <si>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</si>
  <si>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</si>
  <si>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</si>
  <si>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</si>
  <si>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</si>
  <si>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</si>
  <si>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</si>
  <si>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</si>
  <si>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</si>
  <si>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</si>
  <si>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</si>
  <si>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</si>
  <si>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</si>
  <si>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</si>
  <si>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</si>
  <si>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</si>
  <si>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</si>
  <si>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</si>
  <si>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</si>
  <si>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</si>
  <si>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</si>
  <si>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</si>
  <si>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</si>
  <si>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</si>
  <si>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</si>
  <si>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</si>
  <si>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</si>
  <si>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</si>
  <si>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</si>
  <si>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</si>
  <si>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</si>
  <si>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</si>
  <si>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</si>
  <si>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</si>
  <si>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</si>
  <si>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</si>
  <si>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</si>
  <si>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</si>
  <si>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</si>
  <si>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</si>
  <si>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</si>
  <si>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</si>
  <si>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</si>
  <si>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</si>
  <si>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</si>
  <si>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</si>
  <si>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</si>
  <si>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</si>
  <si>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</si>
  <si>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</si>
  <si>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</si>
  <si>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</si>
  <si>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</si>
  <si>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</si>
  <si>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</si>
  <si>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</si>
  <si>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</si>
  <si>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</si>
  <si>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</si>
  <si>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</si>
  <si>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</si>
  <si>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</si>
  <si>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</si>
  <si>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</si>
  <si>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</si>
  <si>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</si>
  <si>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</si>
  <si>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</si>
  <si>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</si>
  <si>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</si>
  <si>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</si>
  <si>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</si>
  <si>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</si>
  <si>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Commercial 50 kW to Large Use</t>
  </si>
  <si>
    <t>In order to have sumifs formulas work, as Persistence report used a slightly different description.</t>
  </si>
  <si>
    <t>Row D</t>
  </si>
  <si>
    <t>Business</t>
  </si>
  <si>
    <t>Hydro Ottawa Limited</t>
  </si>
  <si>
    <t>Commercial</t>
  </si>
  <si>
    <t>EE</t>
  </si>
  <si>
    <t>Consumer</t>
  </si>
  <si>
    <t>Home Assistance</t>
  </si>
  <si>
    <t>DR</t>
  </si>
  <si>
    <t>non-Tier 1</t>
  </si>
  <si>
    <t>Industrial</t>
  </si>
  <si>
    <t>Tier 1</t>
  </si>
  <si>
    <t>EB-2012-0138</t>
  </si>
  <si>
    <t>Commercial Demand Response</t>
  </si>
  <si>
    <t>2021 COS/IRM Application</t>
  </si>
  <si>
    <t>EB-2019-0261</t>
  </si>
  <si>
    <t>EB-2015-0004</t>
  </si>
  <si>
    <t>2016 COS/IRM Application</t>
  </si>
  <si>
    <t>Information is provided in Exhibit 4-5-2: LRAM Variance Account</t>
  </si>
  <si>
    <t>Correct Initiative name so that consistent through years, for example HVCA to always be HVAC Incentives.  Bolded changed items and added comment.</t>
  </si>
  <si>
    <t>For This LRAMVA Workform Only</t>
  </si>
  <si>
    <t>L13, L15, L14</t>
  </si>
  <si>
    <t xml:space="preserve">Added header that amount request relates to this Workform only.  Filled in "Original Amount" requested and "Amount for Final Disposition" for this workform only.  </t>
  </si>
  <si>
    <t>H17</t>
  </si>
  <si>
    <t>Changed recovery period to 2.</t>
  </si>
  <si>
    <t>As part of UPDATED application change request to 2 years.</t>
  </si>
  <si>
    <t>Easier to follow changes for this workbook only.  Note: no revision for the claim in this workform.</t>
  </si>
  <si>
    <t>2014-2016</t>
  </si>
  <si>
    <t>H16</t>
  </si>
  <si>
    <t>Changed period LRAMVA is being requested to be cleared.</t>
  </si>
  <si>
    <t>More years of LRAMVA being requested to be cleared as part of UPDATED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</si>
</sst>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73" fillId="28" borderId="110" xfId="0" applyFont="1" applyFill="1" applyBorder="1" applyAlignment="1">
      <alignment vertical="top"/>
    </xf>
    <xf numFmtId="0" fontId="0" fillId="0" borderId="110" xfId="0" applyFont="1" applyFill="1" applyBorder="1" applyAlignment="1">
      <alignment vertical="top"/>
    </xf>
    <xf numFmtId="177" fontId="41" fillId="28" borderId="34" xfId="71" applyNumberFormat="1" applyFont="1" applyFill="1" applyBorder="1" applyAlignment="1" applyProtection="1">
      <alignment horizontal="center"/>
      <protection locked="0"/>
    </xf>
    <xf numFmtId="0" fontId="0" fillId="90" borderId="0" xfId="0" applyFill="1" applyBorder="1"/>
    <xf numFmtId="0" fontId="7" fillId="28" borderId="110" xfId="0" applyFont="1" applyFill="1" applyBorder="1" applyAlignment="1">
      <alignment vertical="top"/>
    </xf>
    <xf numFmtId="0" fontId="4" fillId="28" borderId="110" xfId="0"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vertical="top" wrapText="1"/>
    </xf>
    <xf numFmtId="0" fontId="0" fillId="28" borderId="134" xfId="0" applyFill="1" applyBorder="1" applyAlignment="1">
      <alignment vertical="top" wrapText="1"/>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0" fillId="28" borderId="122" xfId="0" applyFill="1" applyBorder="1" applyAlignment="1">
      <alignment horizontal="left" vertical="top"/>
    </xf>
    <xf numFmtId="0" fontId="0" fillId="28" borderId="134" xfId="0" applyFill="1" applyBorder="1" applyAlignment="1">
      <alignment horizontal="left" vertical="top"/>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171" fontId="212" fillId="28" borderId="28" xfId="70" applyNumberFormat="1" applyFont="1" applyFill="1" applyBorder="1" applyAlignment="1">
      <alignment horizontal="right" vertical="center"/>
    </xf>
    <xf numFmtId="6" fontId="212" fillId="28" borderId="28" xfId="70" applyNumberFormat="1" applyFont="1" applyFill="1" applyBorder="1" applyAlignment="1">
      <alignment horizontal="right" vertic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5220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9141011"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pp01/sites/FIN/REG/AnnualUpdates/2019/Rate%20Application/E9%20Def%20Var%20Acc/Working%20Folders/Working%20Folders/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D27" t="str">
            <v>Direct Install Lighting</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1" t="s">
        <v>174</v>
      </c>
      <c r="C3" s="761"/>
    </row>
    <row r="4" spans="1:3" ht="11.25" customHeight="1"/>
    <row r="5" spans="1:3" s="30" customFormat="1" ht="25.5" customHeight="1">
      <c r="B5" s="60" t="s">
        <v>420</v>
      </c>
      <c r="C5" s="60" t="s">
        <v>173</v>
      </c>
    </row>
    <row r="6" spans="1:3" s="175" customFormat="1" ht="48" customHeight="1">
      <c r="A6" s="240"/>
      <c r="B6" s="616" t="s">
        <v>170</v>
      </c>
      <c r="C6" s="669" t="s">
        <v>607</v>
      </c>
    </row>
    <row r="7" spans="1:3" s="175" customFormat="1" ht="21" customHeight="1">
      <c r="A7" s="240"/>
      <c r="B7" s="610" t="s">
        <v>552</v>
      </c>
      <c r="C7" s="670" t="s">
        <v>620</v>
      </c>
    </row>
    <row r="8" spans="1:3" s="175" customFormat="1" ht="32.25" customHeight="1">
      <c r="B8" s="610" t="s">
        <v>367</v>
      </c>
      <c r="C8" s="671" t="s">
        <v>608</v>
      </c>
    </row>
    <row r="9" spans="1:3" s="175" customFormat="1" ht="27.75" customHeight="1">
      <c r="B9" s="610" t="s">
        <v>169</v>
      </c>
      <c r="C9" s="671" t="s">
        <v>609</v>
      </c>
    </row>
    <row r="10" spans="1:3" s="175" customFormat="1" ht="33" customHeight="1">
      <c r="B10" s="610" t="s">
        <v>605</v>
      </c>
      <c r="C10" s="670" t="s">
        <v>613</v>
      </c>
    </row>
    <row r="11" spans="1:3" s="175" customFormat="1" ht="26.25" customHeight="1">
      <c r="B11" s="625" t="s">
        <v>368</v>
      </c>
      <c r="C11" s="673" t="s">
        <v>610</v>
      </c>
    </row>
    <row r="12" spans="1:3" s="175" customFormat="1" ht="39.75" customHeight="1">
      <c r="B12" s="610" t="s">
        <v>369</v>
      </c>
      <c r="C12" s="671" t="s">
        <v>611</v>
      </c>
    </row>
    <row r="13" spans="1:3" s="175" customFormat="1" ht="18" customHeight="1">
      <c r="B13" s="610" t="s">
        <v>370</v>
      </c>
      <c r="C13" s="671" t="s">
        <v>612</v>
      </c>
    </row>
    <row r="14" spans="1:3" s="175" customFormat="1" ht="13.5" customHeight="1">
      <c r="B14" s="610"/>
      <c r="C14" s="672"/>
    </row>
    <row r="15" spans="1:3" s="175" customFormat="1" ht="18" customHeight="1">
      <c r="B15" s="610" t="s">
        <v>676</v>
      </c>
      <c r="C15" s="670" t="s">
        <v>674</v>
      </c>
    </row>
    <row r="16" spans="1:3" s="175" customFormat="1" ht="8.25" customHeight="1">
      <c r="B16" s="610"/>
      <c r="C16" s="672"/>
    </row>
    <row r="17" spans="2:3" s="175" customFormat="1" ht="33" customHeight="1">
      <c r="B17" s="674" t="s">
        <v>606</v>
      </c>
      <c r="C17" s="675" t="s">
        <v>675</v>
      </c>
    </row>
    <row r="18" spans="2:3" s="103"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70" zoomScaleNormal="70" zoomScaleSheetLayoutView="80" zoomScalePageLayoutView="85" workbookViewId="0">
      <selection activeCell="D16" sqref="D16"/>
    </sheetView>
  </sheetViews>
  <sheetFormatPr defaultColWidth="9.140625" defaultRowHeight="14.25" outlineLevelRow="1" outlineLevelCol="1"/>
  <cols>
    <col min="1" max="1" width="4.7109375" style="507" customWidth="1"/>
    <col min="2" max="2" width="43.7109375" style="253" customWidth="1"/>
    <col min="3" max="3" width="14" style="253" customWidth="1"/>
    <col min="4" max="4" width="18.140625" style="252" customWidth="1"/>
    <col min="5" max="13" width="12.42578125" style="252" bestFit="1" customWidth="1" outlineLevel="1"/>
    <col min="14" max="14" width="12.42578125" style="252" customWidth="1" outlineLevel="1"/>
    <col min="15" max="15" width="17.5703125" style="252" customWidth="1"/>
    <col min="16" max="24" width="9.42578125" style="252" customWidth="1" outlineLevel="1"/>
    <col min="25" max="25" width="15.85546875" style="254" bestFit="1" customWidth="1"/>
    <col min="26" max="26" width="16.42578125" style="254" bestFit="1" customWidth="1"/>
    <col min="27" max="27" width="22.5703125" style="254" bestFit="1"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26" t="s">
        <v>171</v>
      </c>
      <c r="C3" s="256" t="s">
        <v>175</v>
      </c>
      <c r="D3" s="505"/>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26"/>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3"/>
      <c r="C5" s="808" t="s">
        <v>551</v>
      </c>
      <c r="D5" s="809"/>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26" t="s">
        <v>505</v>
      </c>
      <c r="C7" s="825" t="s">
        <v>639</v>
      </c>
      <c r="D7" s="825"/>
      <c r="E7" s="825"/>
      <c r="F7" s="825"/>
      <c r="G7" s="825"/>
      <c r="H7" s="825"/>
      <c r="I7" s="825"/>
      <c r="J7" s="825"/>
      <c r="K7" s="825"/>
      <c r="L7" s="825"/>
      <c r="M7" s="825"/>
      <c r="N7" s="825"/>
      <c r="O7" s="825"/>
      <c r="P7" s="825"/>
      <c r="Q7" s="825"/>
      <c r="R7" s="825"/>
      <c r="S7" s="825"/>
      <c r="T7" s="825"/>
      <c r="U7" s="825"/>
      <c r="V7" s="825"/>
      <c r="W7" s="825"/>
      <c r="X7" s="825"/>
      <c r="Y7" s="604"/>
      <c r="Z7" s="604"/>
      <c r="AA7" s="604"/>
      <c r="AB7" s="604"/>
      <c r="AC7" s="604"/>
      <c r="AD7" s="604"/>
      <c r="AE7" s="269"/>
      <c r="AF7" s="269"/>
      <c r="AG7" s="269"/>
      <c r="AH7" s="269"/>
      <c r="AI7" s="269"/>
      <c r="AJ7" s="269"/>
      <c r="AK7" s="269"/>
      <c r="AL7" s="269"/>
    </row>
    <row r="8" spans="1:39" s="270" customFormat="1" ht="58.5" customHeight="1">
      <c r="A8" s="507"/>
      <c r="B8" s="826"/>
      <c r="C8" s="825" t="s">
        <v>577</v>
      </c>
      <c r="D8" s="825"/>
      <c r="E8" s="825"/>
      <c r="F8" s="825"/>
      <c r="G8" s="825"/>
      <c r="H8" s="825"/>
      <c r="I8" s="825"/>
      <c r="J8" s="825"/>
      <c r="K8" s="825"/>
      <c r="L8" s="825"/>
      <c r="M8" s="825"/>
      <c r="N8" s="825"/>
      <c r="O8" s="825"/>
      <c r="P8" s="825"/>
      <c r="Q8" s="825"/>
      <c r="R8" s="825"/>
      <c r="S8" s="825"/>
      <c r="T8" s="825"/>
      <c r="U8" s="825"/>
      <c r="V8" s="825"/>
      <c r="W8" s="825"/>
      <c r="X8" s="825"/>
      <c r="Y8" s="604"/>
      <c r="Z8" s="604"/>
      <c r="AA8" s="604"/>
      <c r="AB8" s="604"/>
      <c r="AC8" s="604"/>
      <c r="AD8" s="604"/>
      <c r="AE8" s="271"/>
      <c r="AF8" s="254"/>
      <c r="AG8" s="254"/>
      <c r="AH8" s="254"/>
      <c r="AI8" s="254"/>
      <c r="AJ8" s="254"/>
      <c r="AK8" s="254"/>
      <c r="AL8" s="254"/>
      <c r="AM8" s="255"/>
    </row>
    <row r="9" spans="1:39" s="270" customFormat="1" ht="57.75" customHeight="1">
      <c r="A9" s="507"/>
      <c r="B9" s="272"/>
      <c r="C9" s="825" t="s">
        <v>576</v>
      </c>
      <c r="D9" s="825"/>
      <c r="E9" s="825"/>
      <c r="F9" s="825"/>
      <c r="G9" s="825"/>
      <c r="H9" s="825"/>
      <c r="I9" s="825"/>
      <c r="J9" s="825"/>
      <c r="K9" s="825"/>
      <c r="L9" s="825"/>
      <c r="M9" s="825"/>
      <c r="N9" s="825"/>
      <c r="O9" s="825"/>
      <c r="P9" s="825"/>
      <c r="Q9" s="825"/>
      <c r="R9" s="825"/>
      <c r="S9" s="825"/>
      <c r="T9" s="825"/>
      <c r="U9" s="825"/>
      <c r="V9" s="825"/>
      <c r="W9" s="825"/>
      <c r="X9" s="825"/>
      <c r="Y9" s="604"/>
      <c r="Z9" s="604"/>
      <c r="AA9" s="604"/>
      <c r="AB9" s="604"/>
      <c r="AC9" s="604"/>
      <c r="AD9" s="604"/>
      <c r="AE9" s="271"/>
      <c r="AF9" s="254"/>
      <c r="AG9" s="254"/>
      <c r="AH9" s="254"/>
      <c r="AI9" s="254"/>
      <c r="AJ9" s="254"/>
      <c r="AK9" s="254"/>
      <c r="AL9" s="254"/>
      <c r="AM9" s="255"/>
    </row>
    <row r="10" spans="1:39" ht="41.25" customHeight="1">
      <c r="B10" s="274"/>
      <c r="C10" s="825" t="s">
        <v>642</v>
      </c>
      <c r="D10" s="825"/>
      <c r="E10" s="825"/>
      <c r="F10" s="825"/>
      <c r="G10" s="825"/>
      <c r="H10" s="825"/>
      <c r="I10" s="825"/>
      <c r="J10" s="825"/>
      <c r="K10" s="825"/>
      <c r="L10" s="825"/>
      <c r="M10" s="825"/>
      <c r="N10" s="825"/>
      <c r="O10" s="825"/>
      <c r="P10" s="825"/>
      <c r="Q10" s="825"/>
      <c r="R10" s="825"/>
      <c r="S10" s="825"/>
      <c r="T10" s="825"/>
      <c r="U10" s="825"/>
      <c r="V10" s="825"/>
      <c r="W10" s="825"/>
      <c r="X10" s="825"/>
      <c r="Y10" s="604"/>
      <c r="Z10" s="604"/>
      <c r="AA10" s="604"/>
      <c r="AB10" s="604"/>
      <c r="AC10" s="604"/>
      <c r="AD10" s="604"/>
      <c r="AE10" s="271"/>
      <c r="AF10" s="275"/>
      <c r="AG10" s="275"/>
      <c r="AH10" s="275"/>
      <c r="AI10" s="275"/>
      <c r="AJ10" s="275"/>
      <c r="AK10" s="275"/>
      <c r="AL10" s="275"/>
    </row>
    <row r="11" spans="1:39" ht="53.25" customHeight="1">
      <c r="C11" s="825" t="s">
        <v>627</v>
      </c>
      <c r="D11" s="825"/>
      <c r="E11" s="825"/>
      <c r="F11" s="825"/>
      <c r="G11" s="825"/>
      <c r="H11" s="825"/>
      <c r="I11" s="825"/>
      <c r="J11" s="825"/>
      <c r="K11" s="825"/>
      <c r="L11" s="825"/>
      <c r="M11" s="825"/>
      <c r="N11" s="825"/>
      <c r="O11" s="825"/>
      <c r="P11" s="825"/>
      <c r="Q11" s="825"/>
      <c r="R11" s="825"/>
      <c r="S11" s="825"/>
      <c r="T11" s="825"/>
      <c r="U11" s="825"/>
      <c r="V11" s="825"/>
      <c r="W11" s="825"/>
      <c r="X11" s="825"/>
      <c r="Y11" s="604"/>
      <c r="Z11" s="604"/>
      <c r="AA11" s="604"/>
      <c r="AB11" s="604"/>
      <c r="AC11" s="604"/>
      <c r="AD11" s="604"/>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26"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1"/>
      <c r="AF13" s="275"/>
      <c r="AG13" s="275"/>
      <c r="AH13" s="275"/>
      <c r="AI13" s="275"/>
      <c r="AJ13" s="275"/>
      <c r="AK13" s="275"/>
      <c r="AL13" s="275"/>
      <c r="AM13" s="252"/>
    </row>
    <row r="14" spans="1:39" ht="20.25" customHeight="1">
      <c r="B14" s="826"/>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1"/>
      <c r="AF14" s="275"/>
      <c r="AG14" s="275"/>
      <c r="AH14" s="275"/>
      <c r="AI14" s="275"/>
      <c r="AJ14" s="275"/>
      <c r="AK14" s="275"/>
      <c r="AL14" s="275"/>
      <c r="AM14" s="252"/>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1"/>
      <c r="AF15" s="275"/>
      <c r="AG15" s="275"/>
      <c r="AH15" s="275"/>
      <c r="AI15" s="275"/>
      <c r="AJ15" s="275"/>
      <c r="AK15" s="275"/>
      <c r="AL15" s="275"/>
      <c r="AM15" s="252"/>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8"/>
      <c r="O18" s="280"/>
      <c r="Y18" s="269"/>
      <c r="Z18" s="266"/>
      <c r="AA18" s="266"/>
      <c r="AB18" s="266"/>
      <c r="AC18" s="266"/>
      <c r="AD18" s="266"/>
      <c r="AE18" s="266"/>
      <c r="AF18" s="266"/>
      <c r="AG18" s="266"/>
      <c r="AH18" s="266"/>
      <c r="AI18" s="266"/>
      <c r="AJ18" s="266"/>
      <c r="AK18" s="266"/>
      <c r="AL18" s="266"/>
      <c r="AM18" s="281"/>
    </row>
    <row r="19" spans="1:39" s="282" customFormat="1" ht="36" customHeight="1">
      <c r="A19" s="507"/>
      <c r="B19" s="816" t="s">
        <v>211</v>
      </c>
      <c r="C19" s="818" t="s">
        <v>33</v>
      </c>
      <c r="D19" s="283" t="s">
        <v>422</v>
      </c>
      <c r="E19" s="820" t="s">
        <v>209</v>
      </c>
      <c r="F19" s="821"/>
      <c r="G19" s="821"/>
      <c r="H19" s="821"/>
      <c r="I19" s="821"/>
      <c r="J19" s="821"/>
      <c r="K19" s="821"/>
      <c r="L19" s="821"/>
      <c r="M19" s="822"/>
      <c r="N19" s="823" t="s">
        <v>213</v>
      </c>
      <c r="O19" s="283" t="s">
        <v>423</v>
      </c>
      <c r="P19" s="820" t="s">
        <v>212</v>
      </c>
      <c r="Q19" s="821"/>
      <c r="R19" s="821"/>
      <c r="S19" s="821"/>
      <c r="T19" s="821"/>
      <c r="U19" s="821"/>
      <c r="V19" s="821"/>
      <c r="W19" s="821"/>
      <c r="X19" s="822"/>
      <c r="Y19" s="813" t="s">
        <v>243</v>
      </c>
      <c r="Z19" s="814"/>
      <c r="AA19" s="814"/>
      <c r="AB19" s="814"/>
      <c r="AC19" s="814"/>
      <c r="AD19" s="814"/>
      <c r="AE19" s="814"/>
      <c r="AF19" s="814"/>
      <c r="AG19" s="814"/>
      <c r="AH19" s="814"/>
      <c r="AI19" s="814"/>
      <c r="AJ19" s="814"/>
      <c r="AK19" s="814"/>
      <c r="AL19" s="814"/>
      <c r="AM19" s="815"/>
    </row>
    <row r="20" spans="1:39" s="282" customFormat="1" ht="59.25" customHeight="1">
      <c r="A20" s="507"/>
      <c r="B20" s="817"/>
      <c r="C20" s="819"/>
      <c r="D20" s="284">
        <v>2011</v>
      </c>
      <c r="E20" s="284">
        <v>2012</v>
      </c>
      <c r="F20" s="284">
        <v>2013</v>
      </c>
      <c r="G20" s="284">
        <v>2014</v>
      </c>
      <c r="H20" s="284">
        <v>2015</v>
      </c>
      <c r="I20" s="284">
        <v>2016</v>
      </c>
      <c r="J20" s="284">
        <v>2017</v>
      </c>
      <c r="K20" s="284">
        <v>2018</v>
      </c>
      <c r="L20" s="284">
        <v>2019</v>
      </c>
      <c r="M20" s="284">
        <v>2020</v>
      </c>
      <c r="N20" s="824"/>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Commercial 50 kW to Large Use</v>
      </c>
      <c r="AB20" s="285" t="str">
        <f>'1.  LRAMVA Summary'!G52</f>
        <v>Unmetered Scattered Load</v>
      </c>
      <c r="AC20" s="285" t="str">
        <f>'1.  LRAMVA Summary'!H52</f>
        <v>Street Lighting</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8"/>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kWh</v>
      </c>
      <c r="AC21" s="290" t="str">
        <f>'1.  LRAMVA Summary'!H53</f>
        <v>kW</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7">
        <v>1</v>
      </c>
      <c r="B22" s="293" t="s">
        <v>1</v>
      </c>
      <c r="C22" s="290" t="s">
        <v>25</v>
      </c>
      <c r="D22" s="294"/>
      <c r="E22" s="294"/>
      <c r="F22" s="294"/>
      <c r="G22" s="294"/>
      <c r="H22" s="294"/>
      <c r="I22" s="294"/>
      <c r="J22" s="294"/>
      <c r="K22" s="294"/>
      <c r="L22" s="294"/>
      <c r="M22" s="294"/>
      <c r="N22" s="290"/>
      <c r="O22" s="294"/>
      <c r="P22" s="294"/>
      <c r="Q22" s="294"/>
      <c r="R22" s="294"/>
      <c r="S22" s="294"/>
      <c r="T22" s="294"/>
      <c r="U22" s="294"/>
      <c r="V22" s="294"/>
      <c r="W22" s="294"/>
      <c r="X22" s="294"/>
      <c r="Y22" s="409">
        <f>Y279</f>
        <v>1</v>
      </c>
      <c r="Z22" s="409">
        <f t="shared" ref="Z22:AA22" si="0">Z279</f>
        <v>0</v>
      </c>
      <c r="AA22" s="409">
        <f t="shared" si="0"/>
        <v>0</v>
      </c>
      <c r="AB22" s="409"/>
      <c r="AC22" s="409"/>
      <c r="AD22" s="409"/>
      <c r="AE22" s="409"/>
      <c r="AF22" s="409"/>
      <c r="AG22" s="409"/>
      <c r="AH22" s="409"/>
      <c r="AI22" s="409"/>
      <c r="AJ22" s="409"/>
      <c r="AK22" s="409"/>
      <c r="AL22" s="409"/>
      <c r="AM22" s="295">
        <f>SUM(Y22:AL22)</f>
        <v>1</v>
      </c>
    </row>
    <row r="23" spans="1:39" s="282" customFormat="1" ht="15" outlineLevel="1">
      <c r="A23" s="507"/>
      <c r="B23" s="293" t="s">
        <v>214</v>
      </c>
      <c r="C23" s="290" t="s">
        <v>163</v>
      </c>
      <c r="D23" s="294">
        <f>SUMIFS('7.  Persistence Report'!AQ$27:AQ$500,'7.  Persistence Report'!$D$27:$D$500,$B22,'7.  Persistence Report'!$C$27:$C$500,"&lt;&gt;Pre-2011 Programs Completed in 2011",'7.  Persistence Report'!$J$27:$J$500,"Adjustment",'7.  Persistence Report'!$H$27:$H$500,"&lt;=2011")</f>
        <v>0</v>
      </c>
      <c r="E23" s="294">
        <f>SUMIFS('7.  Persistence Report'!AR$27:AR$500,'7.  Persistence Report'!$D$27:$D$500,$B22,'7.  Persistence Report'!$C$27:$C$500,"&lt;&gt;Pre-2011 Programs Completed in 2011",'7.  Persistence Report'!$J$27:$J$500,"Adjustment",'7.  Persistence Report'!$H$27:$H$500,"&lt;=2011")</f>
        <v>0</v>
      </c>
      <c r="F23" s="294">
        <f>SUMIFS('7.  Persistence Report'!AS$27:AS$500,'7.  Persistence Report'!$D$27:$D$500,$B22,'7.  Persistence Report'!$C$27:$C$500,"&lt;&gt;Pre-2011 Programs Completed in 2011",'7.  Persistence Report'!$J$27:$J$500,"Adjustment",'7.  Persistence Report'!$H$27:$H$500,"&lt;=2011")</f>
        <v>0</v>
      </c>
      <c r="G23" s="294">
        <f>SUMIFS('7.  Persistence Report'!AT$27:AT$500,'7.  Persistence Report'!$D$27:$D$500,$B22,'7.  Persistence Report'!$C$27:$C$500,"&lt;&gt;Pre-2011 Programs Completed in 2011",'7.  Persistence Report'!$J$27:$J$500,"Adjustment",'7.  Persistence Report'!$H$27:$H$500,"&lt;=2011")</f>
        <v>0</v>
      </c>
      <c r="H23" s="294">
        <f>SUMIFS('7.  Persistence Report'!AU$27:AU$500,'7.  Persistence Report'!$D$27:$D$500,$B22,'7.  Persistence Report'!$C$27:$C$500,"&lt;&gt;Pre-2011 Programs Completed in 2011",'7.  Persistence Report'!$J$27:$J$500,"Adjustment",'7.  Persistence Report'!$H$27:$H$500,"&lt;=2011")</f>
        <v>0</v>
      </c>
      <c r="I23" s="294">
        <f>SUMIFS('7.  Persistence Report'!AV$27:AV$500,'7.  Persistence Report'!$D$27:$D$500,$B22,'7.  Persistence Report'!$C$27:$C$500,"&lt;&gt;Pre-2011 Programs Completed in 2011",'7.  Persistence Report'!$J$27:$J$500,"Adjustment",'7.  Persistence Report'!$H$27:$H$500,"&lt;=2011")</f>
        <v>0</v>
      </c>
      <c r="J23" s="294">
        <f>SUMIFS('7.  Persistence Report'!AW$27:AW$500,'7.  Persistence Report'!$D$27:$D$500,$B22,'7.  Persistence Report'!$C$27:$C$500,"&lt;&gt;Pre-2011 Programs Completed in 2011",'7.  Persistence Report'!$J$27:$J$500,"Adjustment",'7.  Persistence Report'!$H$27:$H$500,"&lt;=2011")</f>
        <v>0</v>
      </c>
      <c r="K23" s="294">
        <f>SUMIFS('7.  Persistence Report'!AX$27:AX$500,'7.  Persistence Report'!$D$27:$D$500,$B22,'7.  Persistence Report'!$C$27:$C$500,"&lt;&gt;Pre-2011 Programs Completed in 2011",'7.  Persistence Report'!$J$27:$J$500,"Adjustment",'7.  Persistence Report'!$H$27:$H$500,"&lt;=2011")</f>
        <v>0</v>
      </c>
      <c r="L23" s="294">
        <f>SUMIFS('7.  Persistence Report'!AY$27:AY$500,'7.  Persistence Report'!$D$27:$D$500,$B22,'7.  Persistence Report'!$C$27:$C$500,"&lt;&gt;Pre-2011 Programs Completed in 2011",'7.  Persistence Report'!$J$27:$J$500,"Adjustment",'7.  Persistence Report'!$H$27:$H$500,"&lt;=2011")</f>
        <v>0</v>
      </c>
      <c r="M23" s="294">
        <f>SUMIFS('7.  Persistence Report'!AZ$27:AZ$500,'7.  Persistence Report'!$D$27:$D$500,$B22,'7.  Persistence Report'!$C$27:$C$500,"&lt;&gt;Pre-2011 Programs Completed in 2011",'7.  Persistence Report'!$J$27:$J$500,"Adjustment",'7.  Persistence Report'!$H$27:$H$500,"&lt;=2011")</f>
        <v>0</v>
      </c>
      <c r="N23" s="466"/>
      <c r="O23" s="294">
        <f>SUMIFS('7.  Persistence Report'!M$27:M$500,'7.  Persistence Report'!$D$27:$D$500,$B22,'7.  Persistence Report'!$C$27:$C$500,"&lt;&gt;Pre-2011 Programs Completed in 2011",'7.  Persistence Report'!$J$27:$J$500,"Adjustment",'7.  Persistence Report'!$H$27:$H$500,"&lt;=2011")</f>
        <v>0</v>
      </c>
      <c r="P23" s="294">
        <f>SUMIFS('7.  Persistence Report'!N$27:N$500,'7.  Persistence Report'!$D$27:$D$500,$B22,'7.  Persistence Report'!$C$27:$C$500,"&lt;&gt;Pre-2011 Programs Completed in 2011",'7.  Persistence Report'!$J$27:$J$500,"Adjustment",'7.  Persistence Report'!$H$27:$H$500,"&lt;=2011")</f>
        <v>0</v>
      </c>
      <c r="Q23" s="294">
        <f>SUMIFS('7.  Persistence Report'!O$27:O$500,'7.  Persistence Report'!$D$27:$D$500,$B22,'7.  Persistence Report'!$C$27:$C$500,"&lt;&gt;Pre-2011 Programs Completed in 2011",'7.  Persistence Report'!$J$27:$J$500,"Adjustment",'7.  Persistence Report'!$H$27:$H$500,"&lt;=2011")</f>
        <v>0</v>
      </c>
      <c r="R23" s="294">
        <f>SUMIFS('7.  Persistence Report'!P$27:P$500,'7.  Persistence Report'!$D$27:$D$500,$B22,'7.  Persistence Report'!$C$27:$C$500,"&lt;&gt;Pre-2011 Programs Completed in 2011",'7.  Persistence Report'!$J$27:$J$500,"Adjustment",'7.  Persistence Report'!$H$27:$H$500,"&lt;=2011")</f>
        <v>0</v>
      </c>
      <c r="S23" s="294">
        <f>SUMIFS('7.  Persistence Report'!Q$27:Q$500,'7.  Persistence Report'!$D$27:$D$500,$B22,'7.  Persistence Report'!$C$27:$C$500,"&lt;&gt;Pre-2011 Programs Completed in 2011",'7.  Persistence Report'!$J$27:$J$500,"Adjustment",'7.  Persistence Report'!$H$27:$H$500,"&lt;=2011")</f>
        <v>0</v>
      </c>
      <c r="T23" s="294">
        <f>SUMIFS('7.  Persistence Report'!R$27:R$500,'7.  Persistence Report'!$D$27:$D$500,$B22,'7.  Persistence Report'!$C$27:$C$500,"&lt;&gt;Pre-2011 Programs Completed in 2011",'7.  Persistence Report'!$J$27:$J$500,"Adjustment",'7.  Persistence Report'!$H$27:$H$500,"&lt;=2011")</f>
        <v>0</v>
      </c>
      <c r="U23" s="294">
        <f>SUMIFS('7.  Persistence Report'!S$27:S$500,'7.  Persistence Report'!$D$27:$D$500,$B22,'7.  Persistence Report'!$C$27:$C$500,"&lt;&gt;Pre-2011 Programs Completed in 2011",'7.  Persistence Report'!$J$27:$J$500,"Adjustment",'7.  Persistence Report'!$H$27:$H$500,"&lt;=2011")</f>
        <v>0</v>
      </c>
      <c r="V23" s="294">
        <f>SUMIFS('7.  Persistence Report'!T$27:T$500,'7.  Persistence Report'!$D$27:$D$500,$B22,'7.  Persistence Report'!$C$27:$C$500,"&lt;&gt;Pre-2011 Programs Completed in 2011",'7.  Persistence Report'!$J$27:$J$500,"Adjustment",'7.  Persistence Report'!$H$27:$H$500,"&lt;=2011")</f>
        <v>0</v>
      </c>
      <c r="W23" s="294">
        <f>SUMIFS('7.  Persistence Report'!U$27:U$500,'7.  Persistence Report'!$D$27:$D$500,$B22,'7.  Persistence Report'!$C$27:$C$500,"&lt;&gt;Pre-2011 Programs Completed in 2011",'7.  Persistence Report'!$J$27:$J$500,"Adjustment",'7.  Persistence Report'!$H$27:$H$500,"&lt;=2011")</f>
        <v>0</v>
      </c>
      <c r="X23" s="294">
        <f>SUMIFS('7.  Persistence Report'!V$27:V$500,'7.  Persistence Report'!$D$27:$D$500,$B22,'7.  Persistence Report'!$C$27:$C$500,"&lt;&gt;Pre-2011 Programs Completed in 2011",'7.  Persistence Report'!$J$27:$J$500,"Adjustment",'7.  Persistence Report'!$H$27:$H$500,"&lt;=2011")</f>
        <v>0</v>
      </c>
      <c r="Y23" s="410">
        <f>Y22</f>
        <v>1</v>
      </c>
      <c r="Z23" s="410">
        <f>Z22</f>
        <v>0</v>
      </c>
      <c r="AA23" s="410">
        <f t="shared" ref="AA23:AL23" si="1">AA22</f>
        <v>0</v>
      </c>
      <c r="AB23" s="410">
        <f t="shared" si="1"/>
        <v>0</v>
      </c>
      <c r="AC23" s="410">
        <f t="shared" si="1"/>
        <v>0</v>
      </c>
      <c r="AD23" s="410">
        <f t="shared" si="1"/>
        <v>0</v>
      </c>
      <c r="AE23" s="410">
        <f t="shared" si="1"/>
        <v>0</v>
      </c>
      <c r="AF23" s="410">
        <f t="shared" si="1"/>
        <v>0</v>
      </c>
      <c r="AG23" s="410">
        <f t="shared" si="1"/>
        <v>0</v>
      </c>
      <c r="AH23" s="410">
        <f t="shared" si="1"/>
        <v>0</v>
      </c>
      <c r="AI23" s="410">
        <f t="shared" si="1"/>
        <v>0</v>
      </c>
      <c r="AJ23" s="410">
        <f t="shared" si="1"/>
        <v>0</v>
      </c>
      <c r="AK23" s="410">
        <f t="shared" si="1"/>
        <v>0</v>
      </c>
      <c r="AL23" s="410">
        <f t="shared" si="1"/>
        <v>0</v>
      </c>
      <c r="AM23" s="296"/>
    </row>
    <row r="24" spans="1:39" s="302" customFormat="1" ht="15.75" outlineLevel="1">
      <c r="A24" s="509"/>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7">
        <v>2</v>
      </c>
      <c r="B25" s="293" t="s">
        <v>2</v>
      </c>
      <c r="C25" s="290" t="s">
        <v>25</v>
      </c>
      <c r="D25" s="294"/>
      <c r="E25" s="294"/>
      <c r="F25" s="294"/>
      <c r="G25" s="294"/>
      <c r="H25" s="294"/>
      <c r="I25" s="294"/>
      <c r="J25" s="294"/>
      <c r="K25" s="294"/>
      <c r="L25" s="294"/>
      <c r="M25" s="294"/>
      <c r="N25" s="290"/>
      <c r="O25" s="294"/>
      <c r="P25" s="294"/>
      <c r="Q25" s="294"/>
      <c r="R25" s="294"/>
      <c r="S25" s="294"/>
      <c r="T25" s="294"/>
      <c r="U25" s="294"/>
      <c r="V25" s="294"/>
      <c r="W25" s="294"/>
      <c r="X25" s="294"/>
      <c r="Y25" s="409">
        <f>Y282</f>
        <v>1</v>
      </c>
      <c r="Z25" s="409">
        <f t="shared" ref="Z25:AA25" si="2">Z282</f>
        <v>0</v>
      </c>
      <c r="AA25" s="409">
        <f t="shared" si="2"/>
        <v>0</v>
      </c>
      <c r="AB25" s="409"/>
      <c r="AC25" s="409"/>
      <c r="AD25" s="409"/>
      <c r="AE25" s="409"/>
      <c r="AF25" s="409"/>
      <c r="AG25" s="409"/>
      <c r="AH25" s="409"/>
      <c r="AI25" s="409"/>
      <c r="AJ25" s="409"/>
      <c r="AK25" s="409"/>
      <c r="AL25" s="409"/>
      <c r="AM25" s="295">
        <f>SUM(Y25:AL25)</f>
        <v>1</v>
      </c>
    </row>
    <row r="26" spans="1:39" s="282" customFormat="1" ht="15" outlineLevel="1">
      <c r="A26" s="507"/>
      <c r="B26" s="293" t="s">
        <v>214</v>
      </c>
      <c r="C26" s="290" t="s">
        <v>163</v>
      </c>
      <c r="D26" s="294">
        <f>SUMIFS('7.  Persistence Report'!AQ$27:AQ$500,'7.  Persistence Report'!$D$27:$D$500,$B25,'7.  Persistence Report'!$C$27:$C$500,"&lt;&gt;Pre-2011 Programs Completed in 2011",'7.  Persistence Report'!$J$27:$J$500,"Adjustment",'7.  Persistence Report'!$H$27:$H$500,"&lt;=2011")</f>
        <v>0</v>
      </c>
      <c r="E26" s="294">
        <f>SUMIFS('7.  Persistence Report'!AR$27:AR$500,'7.  Persistence Report'!$D$27:$D$500,$B25,'7.  Persistence Report'!$C$27:$C$500,"&lt;&gt;Pre-2011 Programs Completed in 2011",'7.  Persistence Report'!$J$27:$J$500,"Adjustment",'7.  Persistence Report'!$H$27:$H$500,"&lt;=2011")</f>
        <v>0</v>
      </c>
      <c r="F26" s="294">
        <f>SUMIFS('7.  Persistence Report'!AS$27:AS$500,'7.  Persistence Report'!$D$27:$D$500,$B25,'7.  Persistence Report'!$C$27:$C$500,"&lt;&gt;Pre-2011 Programs Completed in 2011",'7.  Persistence Report'!$J$27:$J$500,"Adjustment",'7.  Persistence Report'!$H$27:$H$500,"&lt;=2011")</f>
        <v>0</v>
      </c>
      <c r="G26" s="294">
        <f>SUMIFS('7.  Persistence Report'!AT$27:AT$500,'7.  Persistence Report'!$D$27:$D$500,$B25,'7.  Persistence Report'!$C$27:$C$500,"&lt;&gt;Pre-2011 Programs Completed in 2011",'7.  Persistence Report'!$J$27:$J$500,"Adjustment",'7.  Persistence Report'!$H$27:$H$500,"&lt;=2011")</f>
        <v>0</v>
      </c>
      <c r="H26" s="294">
        <f>SUMIFS('7.  Persistence Report'!AU$27:AU$500,'7.  Persistence Report'!$D$27:$D$500,$B25,'7.  Persistence Report'!$C$27:$C$500,"&lt;&gt;Pre-2011 Programs Completed in 2011",'7.  Persistence Report'!$J$27:$J$500,"Adjustment",'7.  Persistence Report'!$H$27:$H$500,"&lt;=2011")</f>
        <v>0</v>
      </c>
      <c r="I26" s="294">
        <f>SUMIFS('7.  Persistence Report'!AV$27:AV$500,'7.  Persistence Report'!$D$27:$D$500,$B25,'7.  Persistence Report'!$C$27:$C$500,"&lt;&gt;Pre-2011 Programs Completed in 2011",'7.  Persistence Report'!$J$27:$J$500,"Adjustment",'7.  Persistence Report'!$H$27:$H$500,"&lt;=2011")</f>
        <v>0</v>
      </c>
      <c r="J26" s="294">
        <f>SUMIFS('7.  Persistence Report'!AW$27:AW$500,'7.  Persistence Report'!$D$27:$D$500,$B25,'7.  Persistence Report'!$C$27:$C$500,"&lt;&gt;Pre-2011 Programs Completed in 2011",'7.  Persistence Report'!$J$27:$J$500,"Adjustment",'7.  Persistence Report'!$H$27:$H$500,"&lt;=2011")</f>
        <v>0</v>
      </c>
      <c r="K26" s="294">
        <f>SUMIFS('7.  Persistence Report'!AX$27:AX$500,'7.  Persistence Report'!$D$27:$D$500,$B25,'7.  Persistence Report'!$C$27:$C$500,"&lt;&gt;Pre-2011 Programs Completed in 2011",'7.  Persistence Report'!$J$27:$J$500,"Adjustment",'7.  Persistence Report'!$H$27:$H$500,"&lt;=2011")</f>
        <v>0</v>
      </c>
      <c r="L26" s="294">
        <f>SUMIFS('7.  Persistence Report'!AY$27:AY$500,'7.  Persistence Report'!$D$27:$D$500,$B25,'7.  Persistence Report'!$C$27:$C$500,"&lt;&gt;Pre-2011 Programs Completed in 2011",'7.  Persistence Report'!$J$27:$J$500,"Adjustment",'7.  Persistence Report'!$H$27:$H$500,"&lt;=2011")</f>
        <v>0</v>
      </c>
      <c r="M26" s="294">
        <f>SUMIFS('7.  Persistence Report'!AZ$27:AZ$500,'7.  Persistence Report'!$D$27:$D$500,$B25,'7.  Persistence Report'!$C$27:$C$500,"&lt;&gt;Pre-2011 Programs Completed in 2011",'7.  Persistence Report'!$J$27:$J$500,"Adjustment",'7.  Persistence Report'!$H$27:$H$500,"&lt;=2011")</f>
        <v>0</v>
      </c>
      <c r="N26" s="466"/>
      <c r="O26" s="294">
        <f>SUMIFS('7.  Persistence Report'!M$27:M$500,'7.  Persistence Report'!$D$27:$D$500,$B25,'7.  Persistence Report'!$C$27:$C$500,"&lt;&gt;Pre-2011 Programs Completed in 2011",'7.  Persistence Report'!$J$27:$J$500,"Adjustment",'7.  Persistence Report'!$H$27:$H$500,"&lt;=2011")</f>
        <v>0</v>
      </c>
      <c r="P26" s="294">
        <f>SUMIFS('7.  Persistence Report'!N$27:N$500,'7.  Persistence Report'!$D$27:$D$500,$B25,'7.  Persistence Report'!$C$27:$C$500,"&lt;&gt;Pre-2011 Programs Completed in 2011",'7.  Persistence Report'!$J$27:$J$500,"Adjustment",'7.  Persistence Report'!$H$27:$H$500,"&lt;=2011")</f>
        <v>0</v>
      </c>
      <c r="Q26" s="294">
        <f>SUMIFS('7.  Persistence Report'!O$27:O$500,'7.  Persistence Report'!$D$27:$D$500,$B25,'7.  Persistence Report'!$C$27:$C$500,"&lt;&gt;Pre-2011 Programs Completed in 2011",'7.  Persistence Report'!$J$27:$J$500,"Adjustment",'7.  Persistence Report'!$H$27:$H$500,"&lt;=2011")</f>
        <v>0</v>
      </c>
      <c r="R26" s="294">
        <f>SUMIFS('7.  Persistence Report'!P$27:P$500,'7.  Persistence Report'!$D$27:$D$500,$B25,'7.  Persistence Report'!$C$27:$C$500,"&lt;&gt;Pre-2011 Programs Completed in 2011",'7.  Persistence Report'!$J$27:$J$500,"Adjustment",'7.  Persistence Report'!$H$27:$H$500,"&lt;=2011")</f>
        <v>0</v>
      </c>
      <c r="S26" s="294">
        <f>SUMIFS('7.  Persistence Report'!Q$27:Q$500,'7.  Persistence Report'!$D$27:$D$500,$B25,'7.  Persistence Report'!$C$27:$C$500,"&lt;&gt;Pre-2011 Programs Completed in 2011",'7.  Persistence Report'!$J$27:$J$500,"Adjustment",'7.  Persistence Report'!$H$27:$H$500,"&lt;=2011")</f>
        <v>0</v>
      </c>
      <c r="T26" s="294">
        <f>SUMIFS('7.  Persistence Report'!R$27:R$500,'7.  Persistence Report'!$D$27:$D$500,$B25,'7.  Persistence Report'!$C$27:$C$500,"&lt;&gt;Pre-2011 Programs Completed in 2011",'7.  Persistence Report'!$J$27:$J$500,"Adjustment",'7.  Persistence Report'!$H$27:$H$500,"&lt;=2011")</f>
        <v>0</v>
      </c>
      <c r="U26" s="294">
        <f>SUMIFS('7.  Persistence Report'!S$27:S$500,'7.  Persistence Report'!$D$27:$D$500,$B25,'7.  Persistence Report'!$C$27:$C$500,"&lt;&gt;Pre-2011 Programs Completed in 2011",'7.  Persistence Report'!$J$27:$J$500,"Adjustment",'7.  Persistence Report'!$H$27:$H$500,"&lt;=2011")</f>
        <v>0</v>
      </c>
      <c r="V26" s="294">
        <f>SUMIFS('7.  Persistence Report'!T$27:T$500,'7.  Persistence Report'!$D$27:$D$500,$B25,'7.  Persistence Report'!$C$27:$C$500,"&lt;&gt;Pre-2011 Programs Completed in 2011",'7.  Persistence Report'!$J$27:$J$500,"Adjustment",'7.  Persistence Report'!$H$27:$H$500,"&lt;=2011")</f>
        <v>0</v>
      </c>
      <c r="W26" s="294">
        <f>SUMIFS('7.  Persistence Report'!U$27:U$500,'7.  Persistence Report'!$D$27:$D$500,$B25,'7.  Persistence Report'!$C$27:$C$500,"&lt;&gt;Pre-2011 Programs Completed in 2011",'7.  Persistence Report'!$J$27:$J$500,"Adjustment",'7.  Persistence Report'!$H$27:$H$500,"&lt;=2011")</f>
        <v>0</v>
      </c>
      <c r="X26" s="294">
        <f>SUMIFS('7.  Persistence Report'!V$27:V$500,'7.  Persistence Report'!$D$27:$D$500,$B25,'7.  Persistence Report'!$C$27:$C$500,"&lt;&gt;Pre-2011 Programs Completed in 2011",'7.  Persistence Report'!$J$27:$J$500,"Adjustment",'7.  Persistence Report'!$H$27:$H$500,"&lt;=2011")</f>
        <v>0</v>
      </c>
      <c r="Y26" s="410">
        <f>Y25</f>
        <v>1</v>
      </c>
      <c r="Z26" s="410">
        <f>Z25</f>
        <v>0</v>
      </c>
      <c r="AA26" s="410">
        <f t="shared" ref="AA26:AL26" si="3">AA25</f>
        <v>0</v>
      </c>
      <c r="AB26" s="410">
        <f t="shared" si="3"/>
        <v>0</v>
      </c>
      <c r="AC26" s="410">
        <f t="shared" si="3"/>
        <v>0</v>
      </c>
      <c r="AD26" s="410">
        <f t="shared" si="3"/>
        <v>0</v>
      </c>
      <c r="AE26" s="410">
        <f t="shared" si="3"/>
        <v>0</v>
      </c>
      <c r="AF26" s="410">
        <f t="shared" si="3"/>
        <v>0</v>
      </c>
      <c r="AG26" s="410">
        <f t="shared" si="3"/>
        <v>0</v>
      </c>
      <c r="AH26" s="410">
        <f t="shared" si="3"/>
        <v>0</v>
      </c>
      <c r="AI26" s="410">
        <f t="shared" si="3"/>
        <v>0</v>
      </c>
      <c r="AJ26" s="410">
        <f t="shared" si="3"/>
        <v>0</v>
      </c>
      <c r="AK26" s="410">
        <f t="shared" si="3"/>
        <v>0</v>
      </c>
      <c r="AL26" s="410">
        <f t="shared" si="3"/>
        <v>0</v>
      </c>
      <c r="AM26" s="296"/>
    </row>
    <row r="27" spans="1:39" s="302" customFormat="1" ht="15.75" outlineLevel="1">
      <c r="A27" s="509"/>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7">
        <v>3</v>
      </c>
      <c r="B28" s="293" t="s">
        <v>3</v>
      </c>
      <c r="C28" s="290" t="s">
        <v>25</v>
      </c>
      <c r="D28" s="294"/>
      <c r="E28" s="294"/>
      <c r="F28" s="294"/>
      <c r="G28" s="294"/>
      <c r="H28" s="294"/>
      <c r="I28" s="294"/>
      <c r="J28" s="294"/>
      <c r="K28" s="294"/>
      <c r="L28" s="294"/>
      <c r="M28" s="294"/>
      <c r="N28" s="290"/>
      <c r="O28" s="294"/>
      <c r="P28" s="294"/>
      <c r="Q28" s="294"/>
      <c r="R28" s="294"/>
      <c r="S28" s="294"/>
      <c r="T28" s="294"/>
      <c r="U28" s="294"/>
      <c r="V28" s="294"/>
      <c r="W28" s="294"/>
      <c r="X28" s="294"/>
      <c r="Y28" s="409">
        <f>Y285</f>
        <v>1</v>
      </c>
      <c r="Z28" s="409">
        <f t="shared" ref="Z28:AA28" si="4">Z285</f>
        <v>0</v>
      </c>
      <c r="AA28" s="409">
        <f t="shared" si="4"/>
        <v>0</v>
      </c>
      <c r="AB28" s="409"/>
      <c r="AC28" s="409"/>
      <c r="AD28" s="409"/>
      <c r="AE28" s="409"/>
      <c r="AF28" s="409"/>
      <c r="AG28" s="409"/>
      <c r="AH28" s="409"/>
      <c r="AI28" s="409"/>
      <c r="AJ28" s="409"/>
      <c r="AK28" s="409"/>
      <c r="AL28" s="409"/>
      <c r="AM28" s="295">
        <f>SUM(Y28:AL28)</f>
        <v>1</v>
      </c>
    </row>
    <row r="29" spans="1:39" s="282" customFormat="1" ht="15" outlineLevel="1">
      <c r="A29" s="507"/>
      <c r="B29" s="293" t="s">
        <v>214</v>
      </c>
      <c r="C29" s="290" t="s">
        <v>163</v>
      </c>
      <c r="D29" s="294">
        <f>SUMIFS('7.  Persistence Report'!AQ$27:AQ$500,'7.  Persistence Report'!$D$27:$D$500,$B28,'7.  Persistence Report'!$C$27:$C$500,"&lt;&gt;Pre-2011 Programs Completed in 2011",'7.  Persistence Report'!$J$27:$J$500,"Adjustment",'7.  Persistence Report'!$H$27:$H$500,"&lt;=2011")</f>
        <v>0</v>
      </c>
      <c r="E29" s="294">
        <f>SUMIFS('7.  Persistence Report'!AR$27:AR$500,'7.  Persistence Report'!$D$27:$D$500,$B28,'7.  Persistence Report'!$C$27:$C$500,"&lt;&gt;Pre-2011 Programs Completed in 2011",'7.  Persistence Report'!$J$27:$J$500,"Adjustment",'7.  Persistence Report'!$H$27:$H$500,"&lt;=2011")</f>
        <v>0</v>
      </c>
      <c r="F29" s="294">
        <f>SUMIFS('7.  Persistence Report'!AS$27:AS$500,'7.  Persistence Report'!$D$27:$D$500,$B28,'7.  Persistence Report'!$C$27:$C$500,"&lt;&gt;Pre-2011 Programs Completed in 2011",'7.  Persistence Report'!$J$27:$J$500,"Adjustment",'7.  Persistence Report'!$H$27:$H$500,"&lt;=2011")</f>
        <v>0</v>
      </c>
      <c r="G29" s="294">
        <f>SUMIFS('7.  Persistence Report'!AT$27:AT$500,'7.  Persistence Report'!$D$27:$D$500,$B28,'7.  Persistence Report'!$C$27:$C$500,"&lt;&gt;Pre-2011 Programs Completed in 2011",'7.  Persistence Report'!$J$27:$J$500,"Adjustment",'7.  Persistence Report'!$H$27:$H$500,"&lt;=2011")</f>
        <v>0</v>
      </c>
      <c r="H29" s="294">
        <f>SUMIFS('7.  Persistence Report'!AU$27:AU$500,'7.  Persistence Report'!$D$27:$D$500,$B28,'7.  Persistence Report'!$C$27:$C$500,"&lt;&gt;Pre-2011 Programs Completed in 2011",'7.  Persistence Report'!$J$27:$J$500,"Adjustment",'7.  Persistence Report'!$H$27:$H$500,"&lt;=2011")</f>
        <v>0</v>
      </c>
      <c r="I29" s="294">
        <f>SUMIFS('7.  Persistence Report'!AV$27:AV$500,'7.  Persistence Report'!$D$27:$D$500,$B28,'7.  Persistence Report'!$C$27:$C$500,"&lt;&gt;Pre-2011 Programs Completed in 2011",'7.  Persistence Report'!$J$27:$J$500,"Adjustment",'7.  Persistence Report'!$H$27:$H$500,"&lt;=2011")</f>
        <v>0</v>
      </c>
      <c r="J29" s="294">
        <f>SUMIFS('7.  Persistence Report'!AW$27:AW$500,'7.  Persistence Report'!$D$27:$D$500,$B28,'7.  Persistence Report'!$C$27:$C$500,"&lt;&gt;Pre-2011 Programs Completed in 2011",'7.  Persistence Report'!$J$27:$J$500,"Adjustment",'7.  Persistence Report'!$H$27:$H$500,"&lt;=2011")</f>
        <v>0</v>
      </c>
      <c r="K29" s="294">
        <f>SUMIFS('7.  Persistence Report'!AX$27:AX$500,'7.  Persistence Report'!$D$27:$D$500,$B28,'7.  Persistence Report'!$C$27:$C$500,"&lt;&gt;Pre-2011 Programs Completed in 2011",'7.  Persistence Report'!$J$27:$J$500,"Adjustment",'7.  Persistence Report'!$H$27:$H$500,"&lt;=2011")</f>
        <v>0</v>
      </c>
      <c r="L29" s="294">
        <f>SUMIFS('7.  Persistence Report'!AY$27:AY$500,'7.  Persistence Report'!$D$27:$D$500,$B28,'7.  Persistence Report'!$C$27:$C$500,"&lt;&gt;Pre-2011 Programs Completed in 2011",'7.  Persistence Report'!$J$27:$J$500,"Adjustment",'7.  Persistence Report'!$H$27:$H$500,"&lt;=2011")</f>
        <v>0</v>
      </c>
      <c r="M29" s="294">
        <f>SUMIFS('7.  Persistence Report'!AZ$27:AZ$500,'7.  Persistence Report'!$D$27:$D$500,$B28,'7.  Persistence Report'!$C$27:$C$500,"&lt;&gt;Pre-2011 Programs Completed in 2011",'7.  Persistence Report'!$J$27:$J$500,"Adjustment",'7.  Persistence Report'!$H$27:$H$500,"&lt;=2011")</f>
        <v>0</v>
      </c>
      <c r="N29" s="466"/>
      <c r="O29" s="294">
        <f>SUMIFS('7.  Persistence Report'!M$27:M$500,'7.  Persistence Report'!$D$27:$D$500,$B28,'7.  Persistence Report'!$C$27:$C$500,"&lt;&gt;Pre-2011 Programs Completed in 2011",'7.  Persistence Report'!$J$27:$J$500,"Adjustment",'7.  Persistence Report'!$H$27:$H$500,"&lt;=2011")</f>
        <v>0</v>
      </c>
      <c r="P29" s="294">
        <f>SUMIFS('7.  Persistence Report'!N$27:N$500,'7.  Persistence Report'!$D$27:$D$500,$B28,'7.  Persistence Report'!$C$27:$C$500,"&lt;&gt;Pre-2011 Programs Completed in 2011",'7.  Persistence Report'!$J$27:$J$500,"Adjustment",'7.  Persistence Report'!$H$27:$H$500,"&lt;=2011")</f>
        <v>0</v>
      </c>
      <c r="Q29" s="294">
        <f>SUMIFS('7.  Persistence Report'!O$27:O$500,'7.  Persistence Report'!$D$27:$D$500,$B28,'7.  Persistence Report'!$C$27:$C$500,"&lt;&gt;Pre-2011 Programs Completed in 2011",'7.  Persistence Report'!$J$27:$J$500,"Adjustment",'7.  Persistence Report'!$H$27:$H$500,"&lt;=2011")</f>
        <v>0</v>
      </c>
      <c r="R29" s="294">
        <f>SUMIFS('7.  Persistence Report'!P$27:P$500,'7.  Persistence Report'!$D$27:$D$500,$B28,'7.  Persistence Report'!$C$27:$C$500,"&lt;&gt;Pre-2011 Programs Completed in 2011",'7.  Persistence Report'!$J$27:$J$500,"Adjustment",'7.  Persistence Report'!$H$27:$H$500,"&lt;=2011")</f>
        <v>0</v>
      </c>
      <c r="S29" s="294">
        <f>SUMIFS('7.  Persistence Report'!Q$27:Q$500,'7.  Persistence Report'!$D$27:$D$500,$B28,'7.  Persistence Report'!$C$27:$C$500,"&lt;&gt;Pre-2011 Programs Completed in 2011",'7.  Persistence Report'!$J$27:$J$500,"Adjustment",'7.  Persistence Report'!$H$27:$H$500,"&lt;=2011")</f>
        <v>0</v>
      </c>
      <c r="T29" s="294">
        <f>SUMIFS('7.  Persistence Report'!R$27:R$500,'7.  Persistence Report'!$D$27:$D$500,$B28,'7.  Persistence Report'!$C$27:$C$500,"&lt;&gt;Pre-2011 Programs Completed in 2011",'7.  Persistence Report'!$J$27:$J$500,"Adjustment",'7.  Persistence Report'!$H$27:$H$500,"&lt;=2011")</f>
        <v>0</v>
      </c>
      <c r="U29" s="294">
        <f>SUMIFS('7.  Persistence Report'!S$27:S$500,'7.  Persistence Report'!$D$27:$D$500,$B28,'7.  Persistence Report'!$C$27:$C$500,"&lt;&gt;Pre-2011 Programs Completed in 2011",'7.  Persistence Report'!$J$27:$J$500,"Adjustment",'7.  Persistence Report'!$H$27:$H$500,"&lt;=2011")</f>
        <v>0</v>
      </c>
      <c r="V29" s="294">
        <f>SUMIFS('7.  Persistence Report'!T$27:T$500,'7.  Persistence Report'!$D$27:$D$500,$B28,'7.  Persistence Report'!$C$27:$C$500,"&lt;&gt;Pre-2011 Programs Completed in 2011",'7.  Persistence Report'!$J$27:$J$500,"Adjustment",'7.  Persistence Report'!$H$27:$H$500,"&lt;=2011")</f>
        <v>0</v>
      </c>
      <c r="W29" s="294">
        <f>SUMIFS('7.  Persistence Report'!U$27:U$500,'7.  Persistence Report'!$D$27:$D$500,$B28,'7.  Persistence Report'!$C$27:$C$500,"&lt;&gt;Pre-2011 Programs Completed in 2011",'7.  Persistence Report'!$J$27:$J$500,"Adjustment",'7.  Persistence Report'!$H$27:$H$500,"&lt;=2011")</f>
        <v>0</v>
      </c>
      <c r="X29" s="294">
        <f>SUMIFS('7.  Persistence Report'!V$27:V$500,'7.  Persistence Report'!$D$27:$D$500,$B28,'7.  Persistence Report'!$C$27:$C$500,"&lt;&gt;Pre-2011 Programs Completed in 2011",'7.  Persistence Report'!$J$27:$J$500,"Adjustment",'7.  Persistence Report'!$H$27:$H$500,"&lt;=2011")</f>
        <v>0</v>
      </c>
      <c r="Y29" s="410">
        <f>Y28</f>
        <v>1</v>
      </c>
      <c r="Z29" s="410">
        <f>Z28</f>
        <v>0</v>
      </c>
      <c r="AA29" s="410">
        <f t="shared" ref="AA29:AL29" si="5">AA28</f>
        <v>0</v>
      </c>
      <c r="AB29" s="410">
        <f t="shared" si="5"/>
        <v>0</v>
      </c>
      <c r="AC29" s="410">
        <f t="shared" si="5"/>
        <v>0</v>
      </c>
      <c r="AD29" s="410">
        <f t="shared" si="5"/>
        <v>0</v>
      </c>
      <c r="AE29" s="410">
        <f t="shared" si="5"/>
        <v>0</v>
      </c>
      <c r="AF29" s="410">
        <f t="shared" si="5"/>
        <v>0</v>
      </c>
      <c r="AG29" s="410">
        <f t="shared" si="5"/>
        <v>0</v>
      </c>
      <c r="AH29" s="410">
        <f t="shared" si="5"/>
        <v>0</v>
      </c>
      <c r="AI29" s="410">
        <f t="shared" si="5"/>
        <v>0</v>
      </c>
      <c r="AJ29" s="410">
        <f t="shared" si="5"/>
        <v>0</v>
      </c>
      <c r="AK29" s="410">
        <f t="shared" si="5"/>
        <v>0</v>
      </c>
      <c r="AL29" s="410">
        <f t="shared" si="5"/>
        <v>0</v>
      </c>
      <c r="AM29" s="296"/>
    </row>
    <row r="30" spans="1:39" s="282" customFormat="1" ht="15" outlineLevel="1">
      <c r="A30" s="507"/>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7">
        <v>4</v>
      </c>
      <c r="B31" s="293" t="s">
        <v>4</v>
      </c>
      <c r="C31" s="290" t="s">
        <v>25</v>
      </c>
      <c r="D31" s="294"/>
      <c r="E31" s="294"/>
      <c r="F31" s="294"/>
      <c r="G31" s="294"/>
      <c r="H31" s="294"/>
      <c r="I31" s="294"/>
      <c r="J31" s="294"/>
      <c r="K31" s="294"/>
      <c r="L31" s="294"/>
      <c r="M31" s="294"/>
      <c r="N31" s="290"/>
      <c r="O31" s="294"/>
      <c r="P31" s="294"/>
      <c r="Q31" s="294"/>
      <c r="R31" s="294"/>
      <c r="S31" s="294"/>
      <c r="T31" s="294"/>
      <c r="U31" s="294"/>
      <c r="V31" s="294"/>
      <c r="W31" s="294"/>
      <c r="X31" s="294"/>
      <c r="Y31" s="409">
        <f>Y288</f>
        <v>1</v>
      </c>
      <c r="Z31" s="409">
        <f t="shared" ref="Z31:AA31" si="6">Z288</f>
        <v>0</v>
      </c>
      <c r="AA31" s="409">
        <f t="shared" si="6"/>
        <v>0</v>
      </c>
      <c r="AB31" s="409"/>
      <c r="AC31" s="409"/>
      <c r="AD31" s="409"/>
      <c r="AE31" s="409"/>
      <c r="AF31" s="409"/>
      <c r="AG31" s="409"/>
      <c r="AH31" s="409"/>
      <c r="AI31" s="409"/>
      <c r="AJ31" s="409"/>
      <c r="AK31" s="409"/>
      <c r="AL31" s="409"/>
      <c r="AM31" s="295">
        <f>SUM(Y31:AL31)</f>
        <v>1</v>
      </c>
    </row>
    <row r="32" spans="1:39" s="282" customFormat="1" ht="15" outlineLevel="1">
      <c r="A32" s="507"/>
      <c r="B32" s="293" t="s">
        <v>214</v>
      </c>
      <c r="C32" s="290" t="s">
        <v>163</v>
      </c>
      <c r="D32" s="294">
        <f>SUMIFS('7.  Persistence Report'!AQ$27:AQ$500,'7.  Persistence Report'!$D$27:$D$500,$B31,'7.  Persistence Report'!$C$27:$C$500,"&lt;&gt;Pre-2011 Programs Completed in 2011",'7.  Persistence Report'!$J$27:$J$500,"Adjustment",'7.  Persistence Report'!$H$27:$H$500,"&lt;=2011")</f>
        <v>0</v>
      </c>
      <c r="E32" s="294">
        <f>SUMIFS('7.  Persistence Report'!AR$27:AR$500,'7.  Persistence Report'!$D$27:$D$500,$B31,'7.  Persistence Report'!$C$27:$C$500,"&lt;&gt;Pre-2011 Programs Completed in 2011",'7.  Persistence Report'!$J$27:$J$500,"Adjustment",'7.  Persistence Report'!$H$27:$H$500,"&lt;=2011")</f>
        <v>0</v>
      </c>
      <c r="F32" s="294">
        <f>SUMIFS('7.  Persistence Report'!AS$27:AS$500,'7.  Persistence Report'!$D$27:$D$500,$B31,'7.  Persistence Report'!$C$27:$C$500,"&lt;&gt;Pre-2011 Programs Completed in 2011",'7.  Persistence Report'!$J$27:$J$500,"Adjustment",'7.  Persistence Report'!$H$27:$H$500,"&lt;=2011")</f>
        <v>0</v>
      </c>
      <c r="G32" s="294">
        <f>SUMIFS('7.  Persistence Report'!AT$27:AT$500,'7.  Persistence Report'!$D$27:$D$500,$B31,'7.  Persistence Report'!$C$27:$C$500,"&lt;&gt;Pre-2011 Programs Completed in 2011",'7.  Persistence Report'!$J$27:$J$500,"Adjustment",'7.  Persistence Report'!$H$27:$H$500,"&lt;=2011")</f>
        <v>0</v>
      </c>
      <c r="H32" s="294">
        <f>SUMIFS('7.  Persistence Report'!AU$27:AU$500,'7.  Persistence Report'!$D$27:$D$500,$B31,'7.  Persistence Report'!$C$27:$C$500,"&lt;&gt;Pre-2011 Programs Completed in 2011",'7.  Persistence Report'!$J$27:$J$500,"Adjustment",'7.  Persistence Report'!$H$27:$H$500,"&lt;=2011")</f>
        <v>0</v>
      </c>
      <c r="I32" s="294">
        <f>SUMIFS('7.  Persistence Report'!AV$27:AV$500,'7.  Persistence Report'!$D$27:$D$500,$B31,'7.  Persistence Report'!$C$27:$C$500,"&lt;&gt;Pre-2011 Programs Completed in 2011",'7.  Persistence Report'!$J$27:$J$500,"Adjustment",'7.  Persistence Report'!$H$27:$H$500,"&lt;=2011")</f>
        <v>0</v>
      </c>
      <c r="J32" s="294">
        <f>SUMIFS('7.  Persistence Report'!AW$27:AW$500,'7.  Persistence Report'!$D$27:$D$500,$B31,'7.  Persistence Report'!$C$27:$C$500,"&lt;&gt;Pre-2011 Programs Completed in 2011",'7.  Persistence Report'!$J$27:$J$500,"Adjustment",'7.  Persistence Report'!$H$27:$H$500,"&lt;=2011")</f>
        <v>0</v>
      </c>
      <c r="K32" s="294">
        <f>SUMIFS('7.  Persistence Report'!AX$27:AX$500,'7.  Persistence Report'!$D$27:$D$500,$B31,'7.  Persistence Report'!$C$27:$C$500,"&lt;&gt;Pre-2011 Programs Completed in 2011",'7.  Persistence Report'!$J$27:$J$500,"Adjustment",'7.  Persistence Report'!$H$27:$H$500,"&lt;=2011")</f>
        <v>0</v>
      </c>
      <c r="L32" s="294">
        <f>SUMIFS('7.  Persistence Report'!AY$27:AY$500,'7.  Persistence Report'!$D$27:$D$500,$B31,'7.  Persistence Report'!$C$27:$C$500,"&lt;&gt;Pre-2011 Programs Completed in 2011",'7.  Persistence Report'!$J$27:$J$500,"Adjustment",'7.  Persistence Report'!$H$27:$H$500,"&lt;=2011")</f>
        <v>0</v>
      </c>
      <c r="M32" s="294">
        <f>SUMIFS('7.  Persistence Report'!AZ$27:AZ$500,'7.  Persistence Report'!$D$27:$D$500,$B31,'7.  Persistence Report'!$C$27:$C$500,"&lt;&gt;Pre-2011 Programs Completed in 2011",'7.  Persistence Report'!$J$27:$J$500,"Adjustment",'7.  Persistence Report'!$H$27:$H$500,"&lt;=2011")</f>
        <v>0</v>
      </c>
      <c r="N32" s="466"/>
      <c r="O32" s="294">
        <f>SUMIFS('7.  Persistence Report'!M$27:M$500,'7.  Persistence Report'!$D$27:$D$500,$B31,'7.  Persistence Report'!$C$27:$C$500,"&lt;&gt;Pre-2011 Programs Completed in 2011",'7.  Persistence Report'!$J$27:$J$500,"Adjustment",'7.  Persistence Report'!$H$27:$H$500,"&lt;=2011")</f>
        <v>0</v>
      </c>
      <c r="P32" s="294">
        <f>SUMIFS('7.  Persistence Report'!N$27:N$500,'7.  Persistence Report'!$D$27:$D$500,$B31,'7.  Persistence Report'!$C$27:$C$500,"&lt;&gt;Pre-2011 Programs Completed in 2011",'7.  Persistence Report'!$J$27:$J$500,"Adjustment",'7.  Persistence Report'!$H$27:$H$500,"&lt;=2011")</f>
        <v>0</v>
      </c>
      <c r="Q32" s="294">
        <f>SUMIFS('7.  Persistence Report'!O$27:O$500,'7.  Persistence Report'!$D$27:$D$500,$B31,'7.  Persistence Report'!$C$27:$C$500,"&lt;&gt;Pre-2011 Programs Completed in 2011",'7.  Persistence Report'!$J$27:$J$500,"Adjustment",'7.  Persistence Report'!$H$27:$H$500,"&lt;=2011")</f>
        <v>0</v>
      </c>
      <c r="R32" s="294">
        <f>SUMIFS('7.  Persistence Report'!P$27:P$500,'7.  Persistence Report'!$D$27:$D$500,$B31,'7.  Persistence Report'!$C$27:$C$500,"&lt;&gt;Pre-2011 Programs Completed in 2011",'7.  Persistence Report'!$J$27:$J$500,"Adjustment",'7.  Persistence Report'!$H$27:$H$500,"&lt;=2011")</f>
        <v>0</v>
      </c>
      <c r="S32" s="294">
        <f>SUMIFS('7.  Persistence Report'!Q$27:Q$500,'7.  Persistence Report'!$D$27:$D$500,$B31,'7.  Persistence Report'!$C$27:$C$500,"&lt;&gt;Pre-2011 Programs Completed in 2011",'7.  Persistence Report'!$J$27:$J$500,"Adjustment",'7.  Persistence Report'!$H$27:$H$500,"&lt;=2011")</f>
        <v>0</v>
      </c>
      <c r="T32" s="294">
        <f>SUMIFS('7.  Persistence Report'!R$27:R$500,'7.  Persistence Report'!$D$27:$D$500,$B31,'7.  Persistence Report'!$C$27:$C$500,"&lt;&gt;Pre-2011 Programs Completed in 2011",'7.  Persistence Report'!$J$27:$J$500,"Adjustment",'7.  Persistence Report'!$H$27:$H$500,"&lt;=2011")</f>
        <v>0</v>
      </c>
      <c r="U32" s="294">
        <f>SUMIFS('7.  Persistence Report'!S$27:S$500,'7.  Persistence Report'!$D$27:$D$500,$B31,'7.  Persistence Report'!$C$27:$C$500,"&lt;&gt;Pre-2011 Programs Completed in 2011",'7.  Persistence Report'!$J$27:$J$500,"Adjustment",'7.  Persistence Report'!$H$27:$H$500,"&lt;=2011")</f>
        <v>0</v>
      </c>
      <c r="V32" s="294">
        <f>SUMIFS('7.  Persistence Report'!T$27:T$500,'7.  Persistence Report'!$D$27:$D$500,$B31,'7.  Persistence Report'!$C$27:$C$500,"&lt;&gt;Pre-2011 Programs Completed in 2011",'7.  Persistence Report'!$J$27:$J$500,"Adjustment",'7.  Persistence Report'!$H$27:$H$500,"&lt;=2011")</f>
        <v>0</v>
      </c>
      <c r="W32" s="294">
        <f>SUMIFS('7.  Persistence Report'!U$27:U$500,'7.  Persistence Report'!$D$27:$D$500,$B31,'7.  Persistence Report'!$C$27:$C$500,"&lt;&gt;Pre-2011 Programs Completed in 2011",'7.  Persistence Report'!$J$27:$J$500,"Adjustment",'7.  Persistence Report'!$H$27:$H$500,"&lt;=2011")</f>
        <v>0</v>
      </c>
      <c r="X32" s="294">
        <f>SUMIFS('7.  Persistence Report'!V$27:V$500,'7.  Persistence Report'!$D$27:$D$500,$B31,'7.  Persistence Report'!$C$27:$C$500,"&lt;&gt;Pre-2011 Programs Completed in 2011",'7.  Persistence Report'!$J$27:$J$500,"Adjustment",'7.  Persistence Report'!$H$27:$H$500,"&lt;=2011")</f>
        <v>0</v>
      </c>
      <c r="Y32" s="410">
        <f>Y31</f>
        <v>1</v>
      </c>
      <c r="Z32" s="410">
        <f>Z31</f>
        <v>0</v>
      </c>
      <c r="AA32" s="410">
        <f t="shared" ref="AA32:AL32" si="7">AA31</f>
        <v>0</v>
      </c>
      <c r="AB32" s="410">
        <f t="shared" si="7"/>
        <v>0</v>
      </c>
      <c r="AC32" s="410">
        <f t="shared" si="7"/>
        <v>0</v>
      </c>
      <c r="AD32" s="410">
        <f t="shared" si="7"/>
        <v>0</v>
      </c>
      <c r="AE32" s="410">
        <f t="shared" si="7"/>
        <v>0</v>
      </c>
      <c r="AF32" s="410">
        <f t="shared" si="7"/>
        <v>0</v>
      </c>
      <c r="AG32" s="410">
        <f t="shared" si="7"/>
        <v>0</v>
      </c>
      <c r="AH32" s="410">
        <f t="shared" si="7"/>
        <v>0</v>
      </c>
      <c r="AI32" s="410">
        <f t="shared" si="7"/>
        <v>0</v>
      </c>
      <c r="AJ32" s="410">
        <f t="shared" si="7"/>
        <v>0</v>
      </c>
      <c r="AK32" s="410">
        <f t="shared" si="7"/>
        <v>0</v>
      </c>
      <c r="AL32" s="410">
        <f t="shared" si="7"/>
        <v>0</v>
      </c>
      <c r="AM32" s="296"/>
    </row>
    <row r="33" spans="1:39" s="282" customFormat="1" ht="15" outlineLevel="1">
      <c r="A33" s="507"/>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7">
        <v>5</v>
      </c>
      <c r="B34" s="293" t="s">
        <v>5</v>
      </c>
      <c r="C34" s="290" t="s">
        <v>25</v>
      </c>
      <c r="D34" s="294"/>
      <c r="E34" s="294"/>
      <c r="F34" s="294"/>
      <c r="G34" s="294"/>
      <c r="H34" s="294"/>
      <c r="I34" s="294"/>
      <c r="J34" s="294"/>
      <c r="K34" s="294"/>
      <c r="L34" s="294"/>
      <c r="M34" s="294"/>
      <c r="N34" s="290"/>
      <c r="O34" s="294"/>
      <c r="P34" s="294"/>
      <c r="Q34" s="294"/>
      <c r="R34" s="294"/>
      <c r="S34" s="294"/>
      <c r="T34" s="294"/>
      <c r="U34" s="294"/>
      <c r="V34" s="294"/>
      <c r="W34" s="294"/>
      <c r="X34" s="294"/>
      <c r="Y34" s="409">
        <f>Y291</f>
        <v>1</v>
      </c>
      <c r="Z34" s="409">
        <f t="shared" ref="Z34:AA34" si="8">Z291</f>
        <v>0</v>
      </c>
      <c r="AA34" s="409">
        <f t="shared" si="8"/>
        <v>0</v>
      </c>
      <c r="AB34" s="409"/>
      <c r="AC34" s="409"/>
      <c r="AD34" s="409"/>
      <c r="AE34" s="409"/>
      <c r="AF34" s="409"/>
      <c r="AG34" s="409"/>
      <c r="AH34" s="409"/>
      <c r="AI34" s="409"/>
      <c r="AJ34" s="409"/>
      <c r="AK34" s="409"/>
      <c r="AL34" s="409"/>
      <c r="AM34" s="295">
        <f>SUM(Y34:AL34)</f>
        <v>1</v>
      </c>
    </row>
    <row r="35" spans="1:39" s="282" customFormat="1" ht="15" outlineLevel="1">
      <c r="A35" s="507"/>
      <c r="B35" s="293" t="s">
        <v>214</v>
      </c>
      <c r="C35" s="290" t="s">
        <v>163</v>
      </c>
      <c r="D35" s="294">
        <f>SUMIFS('7.  Persistence Report'!AQ$27:AQ$500,'7.  Persistence Report'!$D$27:$D$500,$B34,'7.  Persistence Report'!$C$27:$C$500,"&lt;&gt;Pre-2011 Programs Completed in 2011",'7.  Persistence Report'!$J$27:$J$500,"Adjustment",'7.  Persistence Report'!$H$27:$H$500,"&lt;=2011")</f>
        <v>0</v>
      </c>
      <c r="E35" s="294">
        <f>SUMIFS('7.  Persistence Report'!AR$27:AR$500,'7.  Persistence Report'!$D$27:$D$500,$B34,'7.  Persistence Report'!$C$27:$C$500,"&lt;&gt;Pre-2011 Programs Completed in 2011",'7.  Persistence Report'!$J$27:$J$500,"Adjustment",'7.  Persistence Report'!$H$27:$H$500,"&lt;=2011")</f>
        <v>0</v>
      </c>
      <c r="F35" s="294">
        <f>SUMIFS('7.  Persistence Report'!AS$27:AS$500,'7.  Persistence Report'!$D$27:$D$500,$B34,'7.  Persistence Report'!$C$27:$C$500,"&lt;&gt;Pre-2011 Programs Completed in 2011",'7.  Persistence Report'!$J$27:$J$500,"Adjustment",'7.  Persistence Report'!$H$27:$H$500,"&lt;=2011")</f>
        <v>0</v>
      </c>
      <c r="G35" s="294">
        <f>SUMIFS('7.  Persistence Report'!AT$27:AT$500,'7.  Persistence Report'!$D$27:$D$500,$B34,'7.  Persistence Report'!$C$27:$C$500,"&lt;&gt;Pre-2011 Programs Completed in 2011",'7.  Persistence Report'!$J$27:$J$500,"Adjustment",'7.  Persistence Report'!$H$27:$H$500,"&lt;=2011")</f>
        <v>0</v>
      </c>
      <c r="H35" s="294">
        <f>SUMIFS('7.  Persistence Report'!AU$27:AU$500,'7.  Persistence Report'!$D$27:$D$500,$B34,'7.  Persistence Report'!$C$27:$C$500,"&lt;&gt;Pre-2011 Programs Completed in 2011",'7.  Persistence Report'!$J$27:$J$500,"Adjustment",'7.  Persistence Report'!$H$27:$H$500,"&lt;=2011")</f>
        <v>0</v>
      </c>
      <c r="I35" s="294">
        <f>SUMIFS('7.  Persistence Report'!AV$27:AV$500,'7.  Persistence Report'!$D$27:$D$500,$B34,'7.  Persistence Report'!$C$27:$C$500,"&lt;&gt;Pre-2011 Programs Completed in 2011",'7.  Persistence Report'!$J$27:$J$500,"Adjustment",'7.  Persistence Report'!$H$27:$H$500,"&lt;=2011")</f>
        <v>0</v>
      </c>
      <c r="J35" s="294">
        <f>SUMIFS('7.  Persistence Report'!AW$27:AW$500,'7.  Persistence Report'!$D$27:$D$500,$B34,'7.  Persistence Report'!$C$27:$C$500,"&lt;&gt;Pre-2011 Programs Completed in 2011",'7.  Persistence Report'!$J$27:$J$500,"Adjustment",'7.  Persistence Report'!$H$27:$H$500,"&lt;=2011")</f>
        <v>0</v>
      </c>
      <c r="K35" s="294">
        <f>SUMIFS('7.  Persistence Report'!AX$27:AX$500,'7.  Persistence Report'!$D$27:$D$500,$B34,'7.  Persistence Report'!$C$27:$C$500,"&lt;&gt;Pre-2011 Programs Completed in 2011",'7.  Persistence Report'!$J$27:$J$500,"Adjustment",'7.  Persistence Report'!$H$27:$H$500,"&lt;=2011")</f>
        <v>0</v>
      </c>
      <c r="L35" s="294">
        <f>SUMIFS('7.  Persistence Report'!AY$27:AY$500,'7.  Persistence Report'!$D$27:$D$500,$B34,'7.  Persistence Report'!$C$27:$C$500,"&lt;&gt;Pre-2011 Programs Completed in 2011",'7.  Persistence Report'!$J$27:$J$500,"Adjustment",'7.  Persistence Report'!$H$27:$H$500,"&lt;=2011")</f>
        <v>0</v>
      </c>
      <c r="M35" s="294">
        <f>SUMIFS('7.  Persistence Report'!AZ$27:AZ$500,'7.  Persistence Report'!$D$27:$D$500,$B34,'7.  Persistence Report'!$C$27:$C$500,"&lt;&gt;Pre-2011 Programs Completed in 2011",'7.  Persistence Report'!$J$27:$J$500,"Adjustment",'7.  Persistence Report'!$H$27:$H$500,"&lt;=2011")</f>
        <v>0</v>
      </c>
      <c r="N35" s="466"/>
      <c r="O35" s="294">
        <f>SUMIFS('7.  Persistence Report'!M$27:M$500,'7.  Persistence Report'!$D$27:$D$500,$B34,'7.  Persistence Report'!$C$27:$C$500,"&lt;&gt;Pre-2011 Programs Completed in 2011",'7.  Persistence Report'!$J$27:$J$500,"Adjustment",'7.  Persistence Report'!$H$27:$H$500,"&lt;=2011")</f>
        <v>0</v>
      </c>
      <c r="P35" s="294">
        <f>SUMIFS('7.  Persistence Report'!N$27:N$500,'7.  Persistence Report'!$D$27:$D$500,$B34,'7.  Persistence Report'!$C$27:$C$500,"&lt;&gt;Pre-2011 Programs Completed in 2011",'7.  Persistence Report'!$J$27:$J$500,"Adjustment",'7.  Persistence Report'!$H$27:$H$500,"&lt;=2011")</f>
        <v>0</v>
      </c>
      <c r="Q35" s="294">
        <f>SUMIFS('7.  Persistence Report'!O$27:O$500,'7.  Persistence Report'!$D$27:$D$500,$B34,'7.  Persistence Report'!$C$27:$C$500,"&lt;&gt;Pre-2011 Programs Completed in 2011",'7.  Persistence Report'!$J$27:$J$500,"Adjustment",'7.  Persistence Report'!$H$27:$H$500,"&lt;=2011")</f>
        <v>0</v>
      </c>
      <c r="R35" s="294">
        <f>SUMIFS('7.  Persistence Report'!P$27:P$500,'7.  Persistence Report'!$D$27:$D$500,$B34,'7.  Persistence Report'!$C$27:$C$500,"&lt;&gt;Pre-2011 Programs Completed in 2011",'7.  Persistence Report'!$J$27:$J$500,"Adjustment",'7.  Persistence Report'!$H$27:$H$500,"&lt;=2011")</f>
        <v>0</v>
      </c>
      <c r="S35" s="294">
        <f>SUMIFS('7.  Persistence Report'!Q$27:Q$500,'7.  Persistence Report'!$D$27:$D$500,$B34,'7.  Persistence Report'!$C$27:$C$500,"&lt;&gt;Pre-2011 Programs Completed in 2011",'7.  Persistence Report'!$J$27:$J$500,"Adjustment",'7.  Persistence Report'!$H$27:$H$500,"&lt;=2011")</f>
        <v>0</v>
      </c>
      <c r="T35" s="294">
        <f>SUMIFS('7.  Persistence Report'!R$27:R$500,'7.  Persistence Report'!$D$27:$D$500,$B34,'7.  Persistence Report'!$C$27:$C$500,"&lt;&gt;Pre-2011 Programs Completed in 2011",'7.  Persistence Report'!$J$27:$J$500,"Adjustment",'7.  Persistence Report'!$H$27:$H$500,"&lt;=2011")</f>
        <v>0</v>
      </c>
      <c r="U35" s="294">
        <f>SUMIFS('7.  Persistence Report'!S$27:S$500,'7.  Persistence Report'!$D$27:$D$500,$B34,'7.  Persistence Report'!$C$27:$C$500,"&lt;&gt;Pre-2011 Programs Completed in 2011",'7.  Persistence Report'!$J$27:$J$500,"Adjustment",'7.  Persistence Report'!$H$27:$H$500,"&lt;=2011")</f>
        <v>0</v>
      </c>
      <c r="V35" s="294">
        <f>SUMIFS('7.  Persistence Report'!T$27:T$500,'7.  Persistence Report'!$D$27:$D$500,$B34,'7.  Persistence Report'!$C$27:$C$500,"&lt;&gt;Pre-2011 Programs Completed in 2011",'7.  Persistence Report'!$J$27:$J$500,"Adjustment",'7.  Persistence Report'!$H$27:$H$500,"&lt;=2011")</f>
        <v>0</v>
      </c>
      <c r="W35" s="294">
        <f>SUMIFS('7.  Persistence Report'!U$27:U$500,'7.  Persistence Report'!$D$27:$D$500,$B34,'7.  Persistence Report'!$C$27:$C$500,"&lt;&gt;Pre-2011 Programs Completed in 2011",'7.  Persistence Report'!$J$27:$J$500,"Adjustment",'7.  Persistence Report'!$H$27:$H$500,"&lt;=2011")</f>
        <v>0</v>
      </c>
      <c r="X35" s="294">
        <f>SUMIFS('7.  Persistence Report'!V$27:V$500,'7.  Persistence Report'!$D$27:$D$500,$B34,'7.  Persistence Report'!$C$27:$C$500,"&lt;&gt;Pre-2011 Programs Completed in 2011",'7.  Persistence Report'!$J$27:$J$500,"Adjustment",'7.  Persistence Report'!$H$27:$H$500,"&lt;=2011")</f>
        <v>0</v>
      </c>
      <c r="Y35" s="410">
        <f>Y34</f>
        <v>1</v>
      </c>
      <c r="Z35" s="410">
        <f>Z34</f>
        <v>0</v>
      </c>
      <c r="AA35" s="410">
        <f t="shared" ref="AA35:AL35" si="9">AA34</f>
        <v>0</v>
      </c>
      <c r="AB35" s="410">
        <f t="shared" si="9"/>
        <v>0</v>
      </c>
      <c r="AC35" s="410">
        <f t="shared" si="9"/>
        <v>0</v>
      </c>
      <c r="AD35" s="410">
        <f t="shared" si="9"/>
        <v>0</v>
      </c>
      <c r="AE35" s="410">
        <f t="shared" si="9"/>
        <v>0</v>
      </c>
      <c r="AF35" s="410">
        <f t="shared" si="9"/>
        <v>0</v>
      </c>
      <c r="AG35" s="410">
        <f t="shared" si="9"/>
        <v>0</v>
      </c>
      <c r="AH35" s="410">
        <f t="shared" si="9"/>
        <v>0</v>
      </c>
      <c r="AI35" s="410">
        <f t="shared" si="9"/>
        <v>0</v>
      </c>
      <c r="AJ35" s="410">
        <f t="shared" si="9"/>
        <v>0</v>
      </c>
      <c r="AK35" s="410">
        <f t="shared" si="9"/>
        <v>0</v>
      </c>
      <c r="AL35" s="410">
        <f t="shared" si="9"/>
        <v>0</v>
      </c>
      <c r="AM35" s="296"/>
    </row>
    <row r="36" spans="1:39" s="282" customFormat="1" ht="15" outlineLevel="1">
      <c r="A36" s="507"/>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7">
        <v>6</v>
      </c>
      <c r="B37" s="293" t="s">
        <v>6</v>
      </c>
      <c r="C37" s="290" t="s">
        <v>25</v>
      </c>
      <c r="D37" s="294">
        <f>SUMIFS('7.  Persistence Report'!AQ$27:AQ$500,'7.  Persistence Report'!$D$27:$D$500,$B37,'7.  Persistence Report'!$C$27:$C$500,"&lt;&gt;Pre-2011 Programs Completed in 2011",'7.  Persistence Report'!$J$27:$J$500,"&lt;&gt;Adjustment",'7.  Persistence Report'!$H$27:$H$500,"&lt;=2011")</f>
        <v>0</v>
      </c>
      <c r="E37" s="294">
        <f>SUMIFS('7.  Persistence Report'!AR$27:AR$500,'7.  Persistence Report'!$D$27:$D$500,$B37,'7.  Persistence Report'!$C$27:$C$500,"&lt;&gt;Pre-2011 Programs Completed in 2011",'7.  Persistence Report'!$J$27:$J$500,"&lt;&gt;Adjustment",'7.  Persistence Report'!$H$27:$H$500,"&lt;=2011")</f>
        <v>0</v>
      </c>
      <c r="F37" s="294">
        <f>SUMIFS('7.  Persistence Report'!AS$27:AS$500,'7.  Persistence Report'!$D$27:$D$500,$B37,'7.  Persistence Report'!$C$27:$C$500,"&lt;&gt;Pre-2011 Programs Completed in 2011",'7.  Persistence Report'!$J$27:$J$500,"&lt;&gt;Adjustment",'7.  Persistence Report'!$H$27:$H$500,"&lt;=2011")</f>
        <v>0</v>
      </c>
      <c r="G37" s="294">
        <f>SUMIFS('7.  Persistence Report'!AT$27:AT$500,'7.  Persistence Report'!$D$27:$D$500,$B37,'7.  Persistence Report'!$C$27:$C$500,"&lt;&gt;Pre-2011 Programs Completed in 2011",'7.  Persistence Report'!$J$27:$J$500,"&lt;&gt;Adjustment",'7.  Persistence Report'!$H$27:$H$500,"&lt;=2011")</f>
        <v>0</v>
      </c>
      <c r="H37" s="294">
        <f>SUMIFS('7.  Persistence Report'!AU$27:AU$500,'7.  Persistence Report'!$D$27:$D$500,$B37,'7.  Persistence Report'!$C$27:$C$500,"&lt;&gt;Pre-2011 Programs Completed in 2011",'7.  Persistence Report'!$J$27:$J$500,"&lt;&gt;Adjustment",'7.  Persistence Report'!$H$27:$H$500,"&lt;=2011")</f>
        <v>0</v>
      </c>
      <c r="I37" s="294">
        <f>SUMIFS('7.  Persistence Report'!AV$27:AV$500,'7.  Persistence Report'!$D$27:$D$500,$B37,'7.  Persistence Report'!$C$27:$C$500,"&lt;&gt;Pre-2011 Programs Completed in 2011",'7.  Persistence Report'!$J$27:$J$500,"&lt;&gt;Adjustment",'7.  Persistence Report'!$H$27:$H$500,"&lt;=2011")</f>
        <v>0</v>
      </c>
      <c r="J37" s="294">
        <f>SUMIFS('7.  Persistence Report'!AW$27:AW$500,'7.  Persistence Report'!$D$27:$D$500,$B37,'7.  Persistence Report'!$C$27:$C$500,"&lt;&gt;Pre-2011 Programs Completed in 2011",'7.  Persistence Report'!$J$27:$J$500,"&lt;&gt;Adjustment",'7.  Persistence Report'!$H$27:$H$500,"&lt;=2011")</f>
        <v>0</v>
      </c>
      <c r="K37" s="294">
        <f>SUMIFS('7.  Persistence Report'!AX$27:AX$500,'7.  Persistence Report'!$D$27:$D$500,$B37,'7.  Persistence Report'!$C$27:$C$500,"&lt;&gt;Pre-2011 Programs Completed in 2011",'7.  Persistence Report'!$J$27:$J$500,"&lt;&gt;Adjustment",'7.  Persistence Report'!$H$27:$H$500,"&lt;=2011")</f>
        <v>0</v>
      </c>
      <c r="L37" s="294">
        <f>SUMIFS('7.  Persistence Report'!AY$27:AY$500,'7.  Persistence Report'!$D$27:$D$500,$B37,'7.  Persistence Report'!$C$27:$C$500,"&lt;&gt;Pre-2011 Programs Completed in 2011",'7.  Persistence Report'!$J$27:$J$500,"&lt;&gt;Adjustment",'7.  Persistence Report'!$H$27:$H$500,"&lt;=2011")</f>
        <v>0</v>
      </c>
      <c r="M37" s="294">
        <f>SUMIFS('7.  Persistence Report'!AZ$27:AZ$500,'7.  Persistence Report'!$D$27:$D$500,$B37,'7.  Persistence Report'!$C$27:$C$500,"&lt;&gt;Pre-2011 Programs Completed in 2011",'7.  Persistence Report'!$J$27:$J$500,"&lt;&gt;Adjustment",'7.  Persistence Report'!$H$27:$H$500,"&lt;=2011")</f>
        <v>0</v>
      </c>
      <c r="N37" s="290"/>
      <c r="O37" s="294"/>
      <c r="P37" s="294"/>
      <c r="Q37" s="294"/>
      <c r="R37" s="294"/>
      <c r="S37" s="294"/>
      <c r="T37" s="294"/>
      <c r="U37" s="294"/>
      <c r="V37" s="294"/>
      <c r="W37" s="294"/>
      <c r="X37" s="294"/>
      <c r="Y37" s="409">
        <f>Y294</f>
        <v>1</v>
      </c>
      <c r="Z37" s="409">
        <f t="shared" ref="Z37:AA37" si="10">Z294</f>
        <v>0</v>
      </c>
      <c r="AA37" s="409">
        <f t="shared" si="10"/>
        <v>0</v>
      </c>
      <c r="AB37" s="409"/>
      <c r="AC37" s="409"/>
      <c r="AD37" s="409"/>
      <c r="AE37" s="409"/>
      <c r="AF37" s="409"/>
      <c r="AG37" s="409"/>
      <c r="AH37" s="409"/>
      <c r="AI37" s="409"/>
      <c r="AJ37" s="409"/>
      <c r="AK37" s="409"/>
      <c r="AL37" s="409"/>
      <c r="AM37" s="295">
        <f>SUM(Y37:AL37)</f>
        <v>1</v>
      </c>
    </row>
    <row r="38" spans="1:39" s="282" customFormat="1" ht="15" outlineLevel="1">
      <c r="A38" s="507"/>
      <c r="B38" s="293" t="s">
        <v>214</v>
      </c>
      <c r="C38" s="290" t="s">
        <v>163</v>
      </c>
      <c r="D38" s="294">
        <f>SUMIFS('7.  Persistence Report'!AQ$27:AQ$500,'7.  Persistence Report'!$D$27:$D$500,$B37,'7.  Persistence Report'!$C$27:$C$500,"&lt;&gt;Pre-2011 Programs Completed in 2011",'7.  Persistence Report'!$J$27:$J$500,"Adjustment",'7.  Persistence Report'!$H$27:$H$500,"&lt;=2011")</f>
        <v>0</v>
      </c>
      <c r="E38" s="294">
        <f>SUMIFS('7.  Persistence Report'!AR$27:AR$500,'7.  Persistence Report'!$D$27:$D$500,$B37,'7.  Persistence Report'!$C$27:$C$500,"&lt;&gt;Pre-2011 Programs Completed in 2011",'7.  Persistence Report'!$J$27:$J$500,"Adjustment",'7.  Persistence Report'!$H$27:$H$500,"&lt;=2011")</f>
        <v>0</v>
      </c>
      <c r="F38" s="294">
        <f>SUMIFS('7.  Persistence Report'!AS$27:AS$500,'7.  Persistence Report'!$D$27:$D$500,$B37,'7.  Persistence Report'!$C$27:$C$500,"&lt;&gt;Pre-2011 Programs Completed in 2011",'7.  Persistence Report'!$J$27:$J$500,"Adjustment",'7.  Persistence Report'!$H$27:$H$500,"&lt;=2011")</f>
        <v>0</v>
      </c>
      <c r="G38" s="294">
        <f>SUMIFS('7.  Persistence Report'!AT$27:AT$500,'7.  Persistence Report'!$D$27:$D$500,$B37,'7.  Persistence Report'!$C$27:$C$500,"&lt;&gt;Pre-2011 Programs Completed in 2011",'7.  Persistence Report'!$J$27:$J$500,"Adjustment",'7.  Persistence Report'!$H$27:$H$500,"&lt;=2011")</f>
        <v>0</v>
      </c>
      <c r="H38" s="294">
        <f>SUMIFS('7.  Persistence Report'!AU$27:AU$500,'7.  Persistence Report'!$D$27:$D$500,$B37,'7.  Persistence Report'!$C$27:$C$500,"&lt;&gt;Pre-2011 Programs Completed in 2011",'7.  Persistence Report'!$J$27:$J$500,"Adjustment",'7.  Persistence Report'!$H$27:$H$500,"&lt;=2011")</f>
        <v>0</v>
      </c>
      <c r="I38" s="294">
        <f>SUMIFS('7.  Persistence Report'!AV$27:AV$500,'7.  Persistence Report'!$D$27:$D$500,$B37,'7.  Persistence Report'!$C$27:$C$500,"&lt;&gt;Pre-2011 Programs Completed in 2011",'7.  Persistence Report'!$J$27:$J$500,"Adjustment",'7.  Persistence Report'!$H$27:$H$500,"&lt;=2011")</f>
        <v>0</v>
      </c>
      <c r="J38" s="294">
        <f>SUMIFS('7.  Persistence Report'!AW$27:AW$500,'7.  Persistence Report'!$D$27:$D$500,$B37,'7.  Persistence Report'!$C$27:$C$500,"&lt;&gt;Pre-2011 Programs Completed in 2011",'7.  Persistence Report'!$J$27:$J$500,"Adjustment",'7.  Persistence Report'!$H$27:$H$500,"&lt;=2011")</f>
        <v>0</v>
      </c>
      <c r="K38" s="294">
        <f>SUMIFS('7.  Persistence Report'!AX$27:AX$500,'7.  Persistence Report'!$D$27:$D$500,$B37,'7.  Persistence Report'!$C$27:$C$500,"&lt;&gt;Pre-2011 Programs Completed in 2011",'7.  Persistence Report'!$J$27:$J$500,"Adjustment",'7.  Persistence Report'!$H$27:$H$500,"&lt;=2011")</f>
        <v>0</v>
      </c>
      <c r="L38" s="294">
        <f>SUMIFS('7.  Persistence Report'!AY$27:AY$500,'7.  Persistence Report'!$D$27:$D$500,$B37,'7.  Persistence Report'!$C$27:$C$500,"&lt;&gt;Pre-2011 Programs Completed in 2011",'7.  Persistence Report'!$J$27:$J$500,"Adjustment",'7.  Persistence Report'!$H$27:$H$500,"&lt;=2011")</f>
        <v>0</v>
      </c>
      <c r="M38" s="294">
        <f>SUMIFS('7.  Persistence Report'!AZ$27:AZ$500,'7.  Persistence Report'!$D$27:$D$500,$B37,'7.  Persistence Report'!$C$27:$C$500,"&lt;&gt;Pre-2011 Programs Completed in 2011",'7.  Persistence Report'!$J$27:$J$500,"Adjustment",'7.  Persistence Report'!$H$27:$H$500,"&lt;=2011")</f>
        <v>0</v>
      </c>
      <c r="N38" s="466"/>
      <c r="O38" s="294">
        <f>SUMIFS('7.  Persistence Report'!M$27:M$500,'7.  Persistence Report'!$D$27:$D$500,$B37,'7.  Persistence Report'!$C$27:$C$500,"&lt;&gt;Pre-2011 Programs Completed in 2011",'7.  Persistence Report'!$J$27:$J$500,"Adjustment",'7.  Persistence Report'!$H$27:$H$500,"&lt;=2011")</f>
        <v>0</v>
      </c>
      <c r="P38" s="294">
        <f>SUMIFS('7.  Persistence Report'!N$27:N$500,'7.  Persistence Report'!$D$27:$D$500,$B37,'7.  Persistence Report'!$C$27:$C$500,"&lt;&gt;Pre-2011 Programs Completed in 2011",'7.  Persistence Report'!$J$27:$J$500,"Adjustment",'7.  Persistence Report'!$H$27:$H$500,"&lt;=2011")</f>
        <v>0</v>
      </c>
      <c r="Q38" s="294">
        <f>SUMIFS('7.  Persistence Report'!O$27:O$500,'7.  Persistence Report'!$D$27:$D$500,$B37,'7.  Persistence Report'!$C$27:$C$500,"&lt;&gt;Pre-2011 Programs Completed in 2011",'7.  Persistence Report'!$J$27:$J$500,"Adjustment",'7.  Persistence Report'!$H$27:$H$500,"&lt;=2011")</f>
        <v>0</v>
      </c>
      <c r="R38" s="294">
        <f>SUMIFS('7.  Persistence Report'!P$27:P$500,'7.  Persistence Report'!$D$27:$D$500,$B37,'7.  Persistence Report'!$C$27:$C$500,"&lt;&gt;Pre-2011 Programs Completed in 2011",'7.  Persistence Report'!$J$27:$J$500,"Adjustment",'7.  Persistence Report'!$H$27:$H$500,"&lt;=2011")</f>
        <v>0</v>
      </c>
      <c r="S38" s="294">
        <f>SUMIFS('7.  Persistence Report'!Q$27:Q$500,'7.  Persistence Report'!$D$27:$D$500,$B37,'7.  Persistence Report'!$C$27:$C$500,"&lt;&gt;Pre-2011 Programs Completed in 2011",'7.  Persistence Report'!$J$27:$J$500,"Adjustment",'7.  Persistence Report'!$H$27:$H$500,"&lt;=2011")</f>
        <v>0</v>
      </c>
      <c r="T38" s="294">
        <f>SUMIFS('7.  Persistence Report'!R$27:R$500,'7.  Persistence Report'!$D$27:$D$500,$B37,'7.  Persistence Report'!$C$27:$C$500,"&lt;&gt;Pre-2011 Programs Completed in 2011",'7.  Persistence Report'!$J$27:$J$500,"Adjustment",'7.  Persistence Report'!$H$27:$H$500,"&lt;=2011")</f>
        <v>0</v>
      </c>
      <c r="U38" s="294">
        <f>SUMIFS('7.  Persistence Report'!S$27:S$500,'7.  Persistence Report'!$D$27:$D$500,$B37,'7.  Persistence Report'!$C$27:$C$500,"&lt;&gt;Pre-2011 Programs Completed in 2011",'7.  Persistence Report'!$J$27:$J$500,"Adjustment",'7.  Persistence Report'!$H$27:$H$500,"&lt;=2011")</f>
        <v>0</v>
      </c>
      <c r="V38" s="294">
        <f>SUMIFS('7.  Persistence Report'!T$27:T$500,'7.  Persistence Report'!$D$27:$D$500,$B37,'7.  Persistence Report'!$C$27:$C$500,"&lt;&gt;Pre-2011 Programs Completed in 2011",'7.  Persistence Report'!$J$27:$J$500,"Adjustment",'7.  Persistence Report'!$H$27:$H$500,"&lt;=2011")</f>
        <v>0</v>
      </c>
      <c r="W38" s="294">
        <f>SUMIFS('7.  Persistence Report'!U$27:U$500,'7.  Persistence Report'!$D$27:$D$500,$B37,'7.  Persistence Report'!$C$27:$C$500,"&lt;&gt;Pre-2011 Programs Completed in 2011",'7.  Persistence Report'!$J$27:$J$500,"Adjustment",'7.  Persistence Report'!$H$27:$H$500,"&lt;=2011")</f>
        <v>0</v>
      </c>
      <c r="X38" s="294">
        <f>SUMIFS('7.  Persistence Report'!V$27:V$500,'7.  Persistence Report'!$D$27:$D$500,$B37,'7.  Persistence Report'!$C$27:$C$500,"&lt;&gt;Pre-2011 Programs Completed in 2011",'7.  Persistence Report'!$J$27:$J$500,"Adjustment",'7.  Persistence Report'!$H$27:$H$500,"&lt;=2011")</f>
        <v>0</v>
      </c>
      <c r="Y38" s="410">
        <f>Y37</f>
        <v>1</v>
      </c>
      <c r="Z38" s="410">
        <f>Z37</f>
        <v>0</v>
      </c>
      <c r="AA38" s="410">
        <f t="shared" ref="AA38:AL38" si="11">AA37</f>
        <v>0</v>
      </c>
      <c r="AB38" s="410">
        <f t="shared" si="11"/>
        <v>0</v>
      </c>
      <c r="AC38" s="410">
        <f t="shared" si="11"/>
        <v>0</v>
      </c>
      <c r="AD38" s="410">
        <f t="shared" si="11"/>
        <v>0</v>
      </c>
      <c r="AE38" s="410">
        <f t="shared" si="11"/>
        <v>0</v>
      </c>
      <c r="AF38" s="410">
        <f t="shared" si="11"/>
        <v>0</v>
      </c>
      <c r="AG38" s="410">
        <f t="shared" si="11"/>
        <v>0</v>
      </c>
      <c r="AH38" s="410">
        <f t="shared" si="11"/>
        <v>0</v>
      </c>
      <c r="AI38" s="410">
        <f t="shared" si="11"/>
        <v>0</v>
      </c>
      <c r="AJ38" s="410">
        <f t="shared" si="11"/>
        <v>0</v>
      </c>
      <c r="AK38" s="410">
        <f t="shared" si="11"/>
        <v>0</v>
      </c>
      <c r="AL38" s="410">
        <f t="shared" si="11"/>
        <v>0</v>
      </c>
      <c r="AM38" s="296"/>
    </row>
    <row r="39" spans="1:39" s="282" customFormat="1" ht="15" outlineLevel="1">
      <c r="A39" s="507"/>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7">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f>Y297</f>
        <v>1</v>
      </c>
      <c r="Z40" s="409">
        <f t="shared" ref="Z40:AA40" si="12">Z297</f>
        <v>0</v>
      </c>
      <c r="AA40" s="409">
        <f t="shared" si="12"/>
        <v>0</v>
      </c>
      <c r="AB40" s="409"/>
      <c r="AC40" s="409"/>
      <c r="AD40" s="409"/>
      <c r="AE40" s="409"/>
      <c r="AF40" s="409"/>
      <c r="AG40" s="409"/>
      <c r="AH40" s="409"/>
      <c r="AI40" s="409"/>
      <c r="AJ40" s="409"/>
      <c r="AK40" s="409"/>
      <c r="AL40" s="409"/>
      <c r="AM40" s="295">
        <f>SUM(Y40:AL40)</f>
        <v>1</v>
      </c>
    </row>
    <row r="41" spans="1:39" s="282" customFormat="1" ht="15" outlineLevel="1">
      <c r="A41" s="507"/>
      <c r="B41" s="293" t="s">
        <v>214</v>
      </c>
      <c r="C41" s="290" t="s">
        <v>163</v>
      </c>
      <c r="D41" s="294">
        <f>SUMIFS('7.  Persistence Report'!AQ$27:AQ$500,'7.  Persistence Report'!$D$27:$D$500,$B40,'7.  Persistence Report'!$C$27:$C$500,"&lt;&gt;Pre-2011 Programs Completed in 2011",'7.  Persistence Report'!$J$27:$J$500,"Adjustment",'7.  Persistence Report'!$H$27:$H$500,"&lt;=2011")</f>
        <v>0</v>
      </c>
      <c r="E41" s="294">
        <f>SUMIFS('7.  Persistence Report'!AR$27:AR$500,'7.  Persistence Report'!$D$27:$D$500,$B40,'7.  Persistence Report'!$C$27:$C$500,"&lt;&gt;Pre-2011 Programs Completed in 2011",'7.  Persistence Report'!$J$27:$J$500,"Adjustment",'7.  Persistence Report'!$H$27:$H$500,"&lt;=2011")</f>
        <v>0</v>
      </c>
      <c r="F41" s="294">
        <f>SUMIFS('7.  Persistence Report'!AS$27:AS$500,'7.  Persistence Report'!$D$27:$D$500,$B40,'7.  Persistence Report'!$C$27:$C$500,"&lt;&gt;Pre-2011 Programs Completed in 2011",'7.  Persistence Report'!$J$27:$J$500,"Adjustment",'7.  Persistence Report'!$H$27:$H$500,"&lt;=2011")</f>
        <v>0</v>
      </c>
      <c r="G41" s="294">
        <f>SUMIFS('7.  Persistence Report'!AT$27:AT$500,'7.  Persistence Report'!$D$27:$D$500,$B40,'7.  Persistence Report'!$C$27:$C$500,"&lt;&gt;Pre-2011 Programs Completed in 2011",'7.  Persistence Report'!$J$27:$J$500,"Adjustment",'7.  Persistence Report'!$H$27:$H$500,"&lt;=2011")</f>
        <v>0</v>
      </c>
      <c r="H41" s="294">
        <f>SUMIFS('7.  Persistence Report'!AU$27:AU$500,'7.  Persistence Report'!$D$27:$D$500,$B40,'7.  Persistence Report'!$C$27:$C$500,"&lt;&gt;Pre-2011 Programs Completed in 2011",'7.  Persistence Report'!$J$27:$J$500,"Adjustment",'7.  Persistence Report'!$H$27:$H$500,"&lt;=2011")</f>
        <v>0</v>
      </c>
      <c r="I41" s="294">
        <f>SUMIFS('7.  Persistence Report'!AV$27:AV$500,'7.  Persistence Report'!$D$27:$D$500,$B40,'7.  Persistence Report'!$C$27:$C$500,"&lt;&gt;Pre-2011 Programs Completed in 2011",'7.  Persistence Report'!$J$27:$J$500,"Adjustment",'7.  Persistence Report'!$H$27:$H$500,"&lt;=2011")</f>
        <v>0</v>
      </c>
      <c r="J41" s="294">
        <f>SUMIFS('7.  Persistence Report'!AW$27:AW$500,'7.  Persistence Report'!$D$27:$D$500,$B40,'7.  Persistence Report'!$C$27:$C$500,"&lt;&gt;Pre-2011 Programs Completed in 2011",'7.  Persistence Report'!$J$27:$J$500,"Adjustment",'7.  Persistence Report'!$H$27:$H$500,"&lt;=2011")</f>
        <v>0</v>
      </c>
      <c r="K41" s="294">
        <f>SUMIFS('7.  Persistence Report'!AX$27:AX$500,'7.  Persistence Report'!$D$27:$D$500,$B40,'7.  Persistence Report'!$C$27:$C$500,"&lt;&gt;Pre-2011 Programs Completed in 2011",'7.  Persistence Report'!$J$27:$J$500,"Adjustment",'7.  Persistence Report'!$H$27:$H$500,"&lt;=2011")</f>
        <v>0</v>
      </c>
      <c r="L41" s="294">
        <f>SUMIFS('7.  Persistence Report'!AY$27:AY$500,'7.  Persistence Report'!$D$27:$D$500,$B40,'7.  Persistence Report'!$C$27:$C$500,"&lt;&gt;Pre-2011 Programs Completed in 2011",'7.  Persistence Report'!$J$27:$J$500,"Adjustment",'7.  Persistence Report'!$H$27:$H$500,"&lt;=2011")</f>
        <v>0</v>
      </c>
      <c r="M41" s="294">
        <f>SUMIFS('7.  Persistence Report'!AZ$27:AZ$500,'7.  Persistence Report'!$D$27:$D$500,$B40,'7.  Persistence Report'!$C$27:$C$500,"&lt;&gt;Pre-2011 Programs Completed in 2011",'7.  Persistence Report'!$J$27:$J$500,"Adjustment",'7.  Persistence Report'!$H$27:$H$500,"&lt;=2011")</f>
        <v>0</v>
      </c>
      <c r="N41" s="290"/>
      <c r="O41" s="294">
        <f>SUMIFS('7.  Persistence Report'!M$27:M$500,'7.  Persistence Report'!$D$27:$D$500,$B40,'7.  Persistence Report'!$C$27:$C$500,"&lt;&gt;Pre-2011 Programs Completed in 2011",'7.  Persistence Report'!$J$27:$J$500,"Adjustment",'7.  Persistence Report'!$H$27:$H$500,"&lt;=2011")</f>
        <v>0</v>
      </c>
      <c r="P41" s="294">
        <f>SUMIFS('7.  Persistence Report'!N$27:N$500,'7.  Persistence Report'!$D$27:$D$500,$B40,'7.  Persistence Report'!$C$27:$C$500,"&lt;&gt;Pre-2011 Programs Completed in 2011",'7.  Persistence Report'!$J$27:$J$500,"Adjustment",'7.  Persistence Report'!$H$27:$H$500,"&lt;=2011")</f>
        <v>0</v>
      </c>
      <c r="Q41" s="294">
        <f>SUMIFS('7.  Persistence Report'!O$27:O$500,'7.  Persistence Report'!$D$27:$D$500,$B40,'7.  Persistence Report'!$C$27:$C$500,"&lt;&gt;Pre-2011 Programs Completed in 2011",'7.  Persistence Report'!$J$27:$J$500,"Adjustment",'7.  Persistence Report'!$H$27:$H$500,"&lt;=2011")</f>
        <v>13233.974699999999</v>
      </c>
      <c r="R41" s="294">
        <f>SUMIFS('7.  Persistence Report'!P$27:P$500,'7.  Persistence Report'!$D$27:$D$500,$B40,'7.  Persistence Report'!$C$27:$C$500,"&lt;&gt;Pre-2011 Programs Completed in 2011",'7.  Persistence Report'!$J$27:$J$500,"Adjustment",'7.  Persistence Report'!$H$27:$H$500,"&lt;=2011")</f>
        <v>0</v>
      </c>
      <c r="S41" s="294">
        <f>SUMIFS('7.  Persistence Report'!Q$27:Q$500,'7.  Persistence Report'!$D$27:$D$500,$B40,'7.  Persistence Report'!$C$27:$C$500,"&lt;&gt;Pre-2011 Programs Completed in 2011",'7.  Persistence Report'!$J$27:$J$500,"Adjustment",'7.  Persistence Report'!$H$27:$H$500,"&lt;=2011")</f>
        <v>0</v>
      </c>
      <c r="T41" s="294">
        <f>SUMIFS('7.  Persistence Report'!R$27:R$500,'7.  Persistence Report'!$D$27:$D$500,$B40,'7.  Persistence Report'!$C$27:$C$500,"&lt;&gt;Pre-2011 Programs Completed in 2011",'7.  Persistence Report'!$J$27:$J$500,"Adjustment",'7.  Persistence Report'!$H$27:$H$500,"&lt;=2011")</f>
        <v>0</v>
      </c>
      <c r="U41" s="294">
        <f>SUMIFS('7.  Persistence Report'!S$27:S$500,'7.  Persistence Report'!$D$27:$D$500,$B40,'7.  Persistence Report'!$C$27:$C$500,"&lt;&gt;Pre-2011 Programs Completed in 2011",'7.  Persistence Report'!$J$27:$J$500,"Adjustment",'7.  Persistence Report'!$H$27:$H$500,"&lt;=2011")</f>
        <v>0</v>
      </c>
      <c r="V41" s="294">
        <f>SUMIFS('7.  Persistence Report'!T$27:T$500,'7.  Persistence Report'!$D$27:$D$500,$B40,'7.  Persistence Report'!$C$27:$C$500,"&lt;&gt;Pre-2011 Programs Completed in 2011",'7.  Persistence Report'!$J$27:$J$500,"Adjustment",'7.  Persistence Report'!$H$27:$H$500,"&lt;=2011")</f>
        <v>0</v>
      </c>
      <c r="W41" s="294">
        <f>SUMIFS('7.  Persistence Report'!U$27:U$500,'7.  Persistence Report'!$D$27:$D$500,$B40,'7.  Persistence Report'!$C$27:$C$500,"&lt;&gt;Pre-2011 Programs Completed in 2011",'7.  Persistence Report'!$J$27:$J$500,"Adjustment",'7.  Persistence Report'!$H$27:$H$500,"&lt;=2011")</f>
        <v>0</v>
      </c>
      <c r="X41" s="294">
        <f>SUMIFS('7.  Persistence Report'!V$27:V$500,'7.  Persistence Report'!$D$27:$D$500,$B40,'7.  Persistence Report'!$C$27:$C$500,"&lt;&gt;Pre-2011 Programs Completed in 2011",'7.  Persistence Report'!$J$27:$J$500,"Adjustment",'7.  Persistence Report'!$H$27:$H$500,"&lt;=2011")</f>
        <v>0</v>
      </c>
      <c r="Y41" s="410">
        <f>Y40</f>
        <v>1</v>
      </c>
      <c r="Z41" s="410">
        <f>Z40</f>
        <v>0</v>
      </c>
      <c r="AA41" s="410">
        <f t="shared" ref="AA41:AL41" si="13">AA40</f>
        <v>0</v>
      </c>
      <c r="AB41" s="410">
        <f t="shared" si="13"/>
        <v>0</v>
      </c>
      <c r="AC41" s="410">
        <f t="shared" si="13"/>
        <v>0</v>
      </c>
      <c r="AD41" s="410">
        <f t="shared" si="13"/>
        <v>0</v>
      </c>
      <c r="AE41" s="410">
        <f t="shared" si="13"/>
        <v>0</v>
      </c>
      <c r="AF41" s="410">
        <f t="shared" si="13"/>
        <v>0</v>
      </c>
      <c r="AG41" s="410">
        <f t="shared" si="13"/>
        <v>0</v>
      </c>
      <c r="AH41" s="410">
        <f t="shared" si="13"/>
        <v>0</v>
      </c>
      <c r="AI41" s="410">
        <f t="shared" si="13"/>
        <v>0</v>
      </c>
      <c r="AJ41" s="410">
        <f t="shared" si="13"/>
        <v>0</v>
      </c>
      <c r="AK41" s="410">
        <f t="shared" si="13"/>
        <v>0</v>
      </c>
      <c r="AL41" s="410">
        <f t="shared" si="13"/>
        <v>0</v>
      </c>
      <c r="AM41" s="296"/>
    </row>
    <row r="42" spans="1:39" s="282" customFormat="1" ht="15" outlineLevel="1">
      <c r="A42" s="507"/>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7">
        <v>8</v>
      </c>
      <c r="B43" s="293" t="s">
        <v>485</v>
      </c>
      <c r="C43" s="290" t="s">
        <v>25</v>
      </c>
      <c r="D43" s="294">
        <f>SUMIFS('7.  Persistence Report'!AQ$27:AQ$500,'7.  Persistence Report'!$D$27:$D$500,$B43,'7.  Persistence Report'!$C$27:$C$500,"&lt;&gt;Pre-2011 Programs Completed in 2011",'7.  Persistence Report'!$J$27:$J$500,"&lt;&gt;Adjustment",'7.  Persistence Report'!$H$27:$H$500,"&lt;=2011")</f>
        <v>0</v>
      </c>
      <c r="E43" s="294">
        <f>SUMIFS('7.  Persistence Report'!AR$27:AR$500,'7.  Persistence Report'!$D$27:$D$500,$B43,'7.  Persistence Report'!$C$27:$C$500,"&lt;&gt;Pre-2011 Programs Completed in 2011",'7.  Persistence Report'!$J$27:$J$500,"&lt;&gt;Adjustment",'7.  Persistence Report'!$H$27:$H$500,"&lt;=2011")</f>
        <v>0</v>
      </c>
      <c r="F43" s="294">
        <f>SUMIFS('7.  Persistence Report'!AS$27:AS$500,'7.  Persistence Report'!$D$27:$D$500,$B43,'7.  Persistence Report'!$C$27:$C$500,"&lt;&gt;Pre-2011 Programs Completed in 2011",'7.  Persistence Report'!$J$27:$J$500,"&lt;&gt;Adjustment",'7.  Persistence Report'!$H$27:$H$500,"&lt;=2011")</f>
        <v>0</v>
      </c>
      <c r="G43" s="294">
        <f>SUMIFS('7.  Persistence Report'!AT$27:AT$500,'7.  Persistence Report'!$D$27:$D$500,$B43,'7.  Persistence Report'!$C$27:$C$500,"&lt;&gt;Pre-2011 Programs Completed in 2011",'7.  Persistence Report'!$J$27:$J$500,"&lt;&gt;Adjustment",'7.  Persistence Report'!$H$27:$H$500,"&lt;=2011")</f>
        <v>0</v>
      </c>
      <c r="H43" s="294">
        <f>SUMIFS('7.  Persistence Report'!AU$27:AU$500,'7.  Persistence Report'!$D$27:$D$500,$B43,'7.  Persistence Report'!$C$27:$C$500,"&lt;&gt;Pre-2011 Programs Completed in 2011",'7.  Persistence Report'!$J$27:$J$500,"&lt;&gt;Adjustment",'7.  Persistence Report'!$H$27:$H$500,"&lt;=2011")</f>
        <v>0</v>
      </c>
      <c r="I43" s="294">
        <f>SUMIFS('7.  Persistence Report'!AV$27:AV$500,'7.  Persistence Report'!$D$27:$D$500,$B43,'7.  Persistence Report'!$C$27:$C$500,"&lt;&gt;Pre-2011 Programs Completed in 2011",'7.  Persistence Report'!$J$27:$J$500,"&lt;&gt;Adjustment",'7.  Persistence Report'!$H$27:$H$500,"&lt;=2011")</f>
        <v>0</v>
      </c>
      <c r="J43" s="294">
        <f>SUMIFS('7.  Persistence Report'!AW$27:AW$500,'7.  Persistence Report'!$D$27:$D$500,$B43,'7.  Persistence Report'!$C$27:$C$500,"&lt;&gt;Pre-2011 Programs Completed in 2011",'7.  Persistence Report'!$J$27:$J$500,"&lt;&gt;Adjustment",'7.  Persistence Report'!$H$27:$H$500,"&lt;=2011")</f>
        <v>0</v>
      </c>
      <c r="K43" s="294">
        <f>SUMIFS('7.  Persistence Report'!AX$27:AX$500,'7.  Persistence Report'!$D$27:$D$500,$B43,'7.  Persistence Report'!$C$27:$C$500,"&lt;&gt;Pre-2011 Programs Completed in 2011",'7.  Persistence Report'!$J$27:$J$500,"&lt;&gt;Adjustment",'7.  Persistence Report'!$H$27:$H$500,"&lt;=2011")</f>
        <v>0</v>
      </c>
      <c r="L43" s="294">
        <f>SUMIFS('7.  Persistence Report'!AY$27:AY$500,'7.  Persistence Report'!$D$27:$D$500,$B43,'7.  Persistence Report'!$C$27:$C$500,"&lt;&gt;Pre-2011 Programs Completed in 2011",'7.  Persistence Report'!$J$27:$J$500,"&lt;&gt;Adjustment",'7.  Persistence Report'!$H$27:$H$500,"&lt;=2011")</f>
        <v>0</v>
      </c>
      <c r="M43" s="294">
        <f>SUMIFS('7.  Persistence Report'!AZ$27:AZ$500,'7.  Persistence Report'!$D$27:$D$500,$B43,'7.  Persistence Report'!$C$27:$C$500,"&lt;&gt;Pre-2011 Programs Completed in 2011",'7.  Persistence Report'!$J$27:$J$500,"&lt;&gt;Adjustment",'7.  Persistence Report'!$H$27:$H$500,"&lt;=2011")</f>
        <v>0</v>
      </c>
      <c r="N43" s="290"/>
      <c r="O43" s="294"/>
      <c r="P43" s="294"/>
      <c r="Q43" s="294"/>
      <c r="R43" s="294"/>
      <c r="S43" s="294"/>
      <c r="T43" s="294"/>
      <c r="U43" s="294"/>
      <c r="V43" s="294"/>
      <c r="W43" s="294"/>
      <c r="X43" s="294"/>
      <c r="Y43" s="409">
        <f>Y300</f>
        <v>1</v>
      </c>
      <c r="Z43" s="409">
        <f t="shared" ref="Z43:AA43" si="14">Z300</f>
        <v>0</v>
      </c>
      <c r="AA43" s="409">
        <f t="shared" si="14"/>
        <v>0</v>
      </c>
      <c r="AB43" s="409"/>
      <c r="AC43" s="409"/>
      <c r="AD43" s="409"/>
      <c r="AE43" s="409"/>
      <c r="AF43" s="409"/>
      <c r="AG43" s="409"/>
      <c r="AH43" s="409"/>
      <c r="AI43" s="409"/>
      <c r="AJ43" s="409"/>
      <c r="AK43" s="409"/>
      <c r="AL43" s="409"/>
      <c r="AM43" s="295">
        <f>SUM(Y43:AL43)</f>
        <v>1</v>
      </c>
    </row>
    <row r="44" spans="1:39" s="282" customFormat="1" ht="15" outlineLevel="1">
      <c r="A44" s="507"/>
      <c r="B44" s="293" t="s">
        <v>214</v>
      </c>
      <c r="C44" s="290" t="s">
        <v>163</v>
      </c>
      <c r="D44" s="294">
        <f>SUMIFS('7.  Persistence Report'!AQ$27:AQ$500,'7.  Persistence Report'!$D$27:$D$500,$B43,'7.  Persistence Report'!$C$27:$C$500,"&lt;&gt;Pre-2011 Programs Completed in 2011",'7.  Persistence Report'!$J$27:$J$500,"Adjustment",'7.  Persistence Report'!$H$27:$H$500,"&lt;=2011")</f>
        <v>0</v>
      </c>
      <c r="E44" s="294">
        <f>SUMIFS('7.  Persistence Report'!AR$27:AR$500,'7.  Persistence Report'!$D$27:$D$500,$B43,'7.  Persistence Report'!$C$27:$C$500,"&lt;&gt;Pre-2011 Programs Completed in 2011",'7.  Persistence Report'!$J$27:$J$500,"Adjustment",'7.  Persistence Report'!$H$27:$H$500,"&lt;=2011")</f>
        <v>0</v>
      </c>
      <c r="F44" s="294">
        <f>SUMIFS('7.  Persistence Report'!AS$27:AS$500,'7.  Persistence Report'!$D$27:$D$500,$B43,'7.  Persistence Report'!$C$27:$C$500,"&lt;&gt;Pre-2011 Programs Completed in 2011",'7.  Persistence Report'!$J$27:$J$500,"Adjustment",'7.  Persistence Report'!$H$27:$H$500,"&lt;=2011")</f>
        <v>0</v>
      </c>
      <c r="G44" s="294">
        <f>SUMIFS('7.  Persistence Report'!AT$27:AT$500,'7.  Persistence Report'!$D$27:$D$500,$B43,'7.  Persistence Report'!$C$27:$C$500,"&lt;&gt;Pre-2011 Programs Completed in 2011",'7.  Persistence Report'!$J$27:$J$500,"Adjustment",'7.  Persistence Report'!$H$27:$H$500,"&lt;=2011")</f>
        <v>0</v>
      </c>
      <c r="H44" s="294">
        <f>SUMIFS('7.  Persistence Report'!AU$27:AU$500,'7.  Persistence Report'!$D$27:$D$500,$B43,'7.  Persistence Report'!$C$27:$C$500,"&lt;&gt;Pre-2011 Programs Completed in 2011",'7.  Persistence Report'!$J$27:$J$500,"Adjustment",'7.  Persistence Report'!$H$27:$H$500,"&lt;=2011")</f>
        <v>0</v>
      </c>
      <c r="I44" s="294">
        <f>SUMIFS('7.  Persistence Report'!AV$27:AV$500,'7.  Persistence Report'!$D$27:$D$500,$B43,'7.  Persistence Report'!$C$27:$C$500,"&lt;&gt;Pre-2011 Programs Completed in 2011",'7.  Persistence Report'!$J$27:$J$500,"Adjustment",'7.  Persistence Report'!$H$27:$H$500,"&lt;=2011")</f>
        <v>0</v>
      </c>
      <c r="J44" s="294">
        <f>SUMIFS('7.  Persistence Report'!AW$27:AW$500,'7.  Persistence Report'!$D$27:$D$500,$B43,'7.  Persistence Report'!$C$27:$C$500,"&lt;&gt;Pre-2011 Programs Completed in 2011",'7.  Persistence Report'!$J$27:$J$500,"Adjustment",'7.  Persistence Report'!$H$27:$H$500,"&lt;=2011")</f>
        <v>0</v>
      </c>
      <c r="K44" s="294">
        <f>SUMIFS('7.  Persistence Report'!AX$27:AX$500,'7.  Persistence Report'!$D$27:$D$500,$B43,'7.  Persistence Report'!$C$27:$C$500,"&lt;&gt;Pre-2011 Programs Completed in 2011",'7.  Persistence Report'!$J$27:$J$500,"Adjustment",'7.  Persistence Report'!$H$27:$H$500,"&lt;=2011")</f>
        <v>0</v>
      </c>
      <c r="L44" s="294">
        <f>SUMIFS('7.  Persistence Report'!AY$27:AY$500,'7.  Persistence Report'!$D$27:$D$500,$B43,'7.  Persistence Report'!$C$27:$C$500,"&lt;&gt;Pre-2011 Programs Completed in 2011",'7.  Persistence Report'!$J$27:$J$500,"Adjustment",'7.  Persistence Report'!$H$27:$H$500,"&lt;=2011")</f>
        <v>0</v>
      </c>
      <c r="M44" s="294">
        <f>SUMIFS('7.  Persistence Report'!AZ$27:AZ$500,'7.  Persistence Report'!$D$27:$D$500,$B43,'7.  Persistence Report'!$C$27:$C$500,"&lt;&gt;Pre-2011 Programs Completed in 2011",'7.  Persistence Report'!$J$27:$J$500,"Adjustment",'7.  Persistence Report'!$H$27:$H$500,"&lt;=2011")</f>
        <v>0</v>
      </c>
      <c r="N44" s="290"/>
      <c r="O44" s="294">
        <f>SUMIFS('7.  Persistence Report'!M$27:M$500,'7.  Persistence Report'!$D$27:$D$500,$B43,'7.  Persistence Report'!$C$27:$C$500,"&lt;&gt;Pre-2011 Programs Completed in 2011",'7.  Persistence Report'!$J$27:$J$500,"Adjustment",'7.  Persistence Report'!$H$27:$H$500,"&lt;=2011")</f>
        <v>0</v>
      </c>
      <c r="P44" s="294">
        <f>SUMIFS('7.  Persistence Report'!N$27:N$500,'7.  Persistence Report'!$D$27:$D$500,$B43,'7.  Persistence Report'!$C$27:$C$500,"&lt;&gt;Pre-2011 Programs Completed in 2011",'7.  Persistence Report'!$J$27:$J$500,"Adjustment",'7.  Persistence Report'!$H$27:$H$500,"&lt;=2011")</f>
        <v>0</v>
      </c>
      <c r="Q44" s="294">
        <f>SUMIFS('7.  Persistence Report'!O$27:O$500,'7.  Persistence Report'!$D$27:$D$500,$B43,'7.  Persistence Report'!$C$27:$C$500,"&lt;&gt;Pre-2011 Programs Completed in 2011",'7.  Persistence Report'!$J$27:$J$500,"Adjustment",'7.  Persistence Report'!$H$27:$H$500,"&lt;=2011")</f>
        <v>0</v>
      </c>
      <c r="R44" s="294">
        <f>SUMIFS('7.  Persistence Report'!P$27:P$500,'7.  Persistence Report'!$D$27:$D$500,$B43,'7.  Persistence Report'!$C$27:$C$500,"&lt;&gt;Pre-2011 Programs Completed in 2011",'7.  Persistence Report'!$J$27:$J$500,"Adjustment",'7.  Persistence Report'!$H$27:$H$500,"&lt;=2011")</f>
        <v>0</v>
      </c>
      <c r="S44" s="294">
        <f>SUMIFS('7.  Persistence Report'!Q$27:Q$500,'7.  Persistence Report'!$D$27:$D$500,$B43,'7.  Persistence Report'!$C$27:$C$500,"&lt;&gt;Pre-2011 Programs Completed in 2011",'7.  Persistence Report'!$J$27:$J$500,"Adjustment",'7.  Persistence Report'!$H$27:$H$500,"&lt;=2011")</f>
        <v>0</v>
      </c>
      <c r="T44" s="294">
        <f>SUMIFS('7.  Persistence Report'!R$27:R$500,'7.  Persistence Report'!$D$27:$D$500,$B43,'7.  Persistence Report'!$C$27:$C$500,"&lt;&gt;Pre-2011 Programs Completed in 2011",'7.  Persistence Report'!$J$27:$J$500,"Adjustment",'7.  Persistence Report'!$H$27:$H$500,"&lt;=2011")</f>
        <v>0</v>
      </c>
      <c r="U44" s="294">
        <f>SUMIFS('7.  Persistence Report'!S$27:S$500,'7.  Persistence Report'!$D$27:$D$500,$B43,'7.  Persistence Report'!$C$27:$C$500,"&lt;&gt;Pre-2011 Programs Completed in 2011",'7.  Persistence Report'!$J$27:$J$500,"Adjustment",'7.  Persistence Report'!$H$27:$H$500,"&lt;=2011")</f>
        <v>0</v>
      </c>
      <c r="V44" s="294">
        <f>SUMIFS('7.  Persistence Report'!T$27:T$500,'7.  Persistence Report'!$D$27:$D$500,$B43,'7.  Persistence Report'!$C$27:$C$500,"&lt;&gt;Pre-2011 Programs Completed in 2011",'7.  Persistence Report'!$J$27:$J$500,"Adjustment",'7.  Persistence Report'!$H$27:$H$500,"&lt;=2011")</f>
        <v>0</v>
      </c>
      <c r="W44" s="294">
        <f>SUMIFS('7.  Persistence Report'!U$27:U$500,'7.  Persistence Report'!$D$27:$D$500,$B43,'7.  Persistence Report'!$C$27:$C$500,"&lt;&gt;Pre-2011 Programs Completed in 2011",'7.  Persistence Report'!$J$27:$J$500,"Adjustment",'7.  Persistence Report'!$H$27:$H$500,"&lt;=2011")</f>
        <v>0</v>
      </c>
      <c r="X44" s="294">
        <f>SUMIFS('7.  Persistence Report'!V$27:V$500,'7.  Persistence Report'!$D$27:$D$500,$B43,'7.  Persistence Report'!$C$27:$C$500,"&lt;&gt;Pre-2011 Programs Completed in 2011",'7.  Persistence Report'!$J$27:$J$500,"Adjustment",'7.  Persistence Report'!$H$27:$H$500,"&lt;=2011")</f>
        <v>0</v>
      </c>
      <c r="Y44" s="410">
        <f>Y43</f>
        <v>1</v>
      </c>
      <c r="Z44" s="410">
        <f>Z43</f>
        <v>0</v>
      </c>
      <c r="AA44" s="410">
        <f t="shared" ref="AA44:AL44" si="15">AA43</f>
        <v>0</v>
      </c>
      <c r="AB44" s="410">
        <f t="shared" si="15"/>
        <v>0</v>
      </c>
      <c r="AC44" s="410">
        <f t="shared" si="15"/>
        <v>0</v>
      </c>
      <c r="AD44" s="410">
        <f t="shared" si="15"/>
        <v>0</v>
      </c>
      <c r="AE44" s="410">
        <f t="shared" si="15"/>
        <v>0</v>
      </c>
      <c r="AF44" s="410">
        <f t="shared" si="15"/>
        <v>0</v>
      </c>
      <c r="AG44" s="410">
        <f t="shared" si="15"/>
        <v>0</v>
      </c>
      <c r="AH44" s="410">
        <f t="shared" si="15"/>
        <v>0</v>
      </c>
      <c r="AI44" s="410">
        <f t="shared" si="15"/>
        <v>0</v>
      </c>
      <c r="AJ44" s="410">
        <f t="shared" si="15"/>
        <v>0</v>
      </c>
      <c r="AK44" s="410">
        <f t="shared" si="15"/>
        <v>0</v>
      </c>
      <c r="AL44" s="410">
        <f t="shared" si="15"/>
        <v>0</v>
      </c>
      <c r="AM44" s="296"/>
    </row>
    <row r="45" spans="1:39" s="282" customFormat="1" ht="15" outlineLevel="1">
      <c r="A45" s="507"/>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7">
        <v>9</v>
      </c>
      <c r="B46" s="293" t="s">
        <v>7</v>
      </c>
      <c r="C46" s="290" t="s">
        <v>25</v>
      </c>
      <c r="D46" s="294">
        <f>SUMIFS('7.  Persistence Report'!AQ$27:AQ$500,'7.  Persistence Report'!$D$27:$D$500,$B46,'7.  Persistence Report'!$C$27:$C$500,"&lt;&gt;Pre-2011 Programs Completed in 2011",'7.  Persistence Report'!$J$27:$J$500,"&lt;&gt;Adjustment",'7.  Persistence Report'!$H$27:$H$500,"&lt;=2011")</f>
        <v>0</v>
      </c>
      <c r="E46" s="294">
        <f>SUMIFS('7.  Persistence Report'!AR$27:AR$500,'7.  Persistence Report'!$D$27:$D$500,$B46,'7.  Persistence Report'!$C$27:$C$500,"&lt;&gt;Pre-2011 Programs Completed in 2011",'7.  Persistence Report'!$J$27:$J$500,"&lt;&gt;Adjustment",'7.  Persistence Report'!$H$27:$H$500,"&lt;=2011")</f>
        <v>0</v>
      </c>
      <c r="F46" s="294">
        <f>SUMIFS('7.  Persistence Report'!AS$27:AS$500,'7.  Persistence Report'!$D$27:$D$500,$B46,'7.  Persistence Report'!$C$27:$C$500,"&lt;&gt;Pre-2011 Programs Completed in 2011",'7.  Persistence Report'!$J$27:$J$500,"&lt;&gt;Adjustment",'7.  Persistence Report'!$H$27:$H$500,"&lt;=2011")</f>
        <v>0</v>
      </c>
      <c r="G46" s="294">
        <f>SUMIFS('7.  Persistence Report'!AT$27:AT$500,'7.  Persistence Report'!$D$27:$D$500,$B46,'7.  Persistence Report'!$C$27:$C$500,"&lt;&gt;Pre-2011 Programs Completed in 2011",'7.  Persistence Report'!$J$27:$J$500,"&lt;&gt;Adjustment",'7.  Persistence Report'!$H$27:$H$500,"&lt;=2011")</f>
        <v>0</v>
      </c>
      <c r="H46" s="294">
        <f>SUMIFS('7.  Persistence Report'!AU$27:AU$500,'7.  Persistence Report'!$D$27:$D$500,$B46,'7.  Persistence Report'!$C$27:$C$500,"&lt;&gt;Pre-2011 Programs Completed in 2011",'7.  Persistence Report'!$J$27:$J$500,"&lt;&gt;Adjustment",'7.  Persistence Report'!$H$27:$H$500,"&lt;=2011")</f>
        <v>0</v>
      </c>
      <c r="I46" s="294">
        <f>SUMIFS('7.  Persistence Report'!AV$27:AV$500,'7.  Persistence Report'!$D$27:$D$500,$B46,'7.  Persistence Report'!$C$27:$C$500,"&lt;&gt;Pre-2011 Programs Completed in 2011",'7.  Persistence Report'!$J$27:$J$500,"&lt;&gt;Adjustment",'7.  Persistence Report'!$H$27:$H$500,"&lt;=2011")</f>
        <v>0</v>
      </c>
      <c r="J46" s="294">
        <f>SUMIFS('7.  Persistence Report'!AW$27:AW$500,'7.  Persistence Report'!$D$27:$D$500,$B46,'7.  Persistence Report'!$C$27:$C$500,"&lt;&gt;Pre-2011 Programs Completed in 2011",'7.  Persistence Report'!$J$27:$J$500,"&lt;&gt;Adjustment",'7.  Persistence Report'!$H$27:$H$500,"&lt;=2011")</f>
        <v>0</v>
      </c>
      <c r="K46" s="294">
        <f>SUMIFS('7.  Persistence Report'!AX$27:AX$500,'7.  Persistence Report'!$D$27:$D$500,$B46,'7.  Persistence Report'!$C$27:$C$500,"&lt;&gt;Pre-2011 Programs Completed in 2011",'7.  Persistence Report'!$J$27:$J$500,"&lt;&gt;Adjustment",'7.  Persistence Report'!$H$27:$H$500,"&lt;=2011")</f>
        <v>0</v>
      </c>
      <c r="L46" s="294">
        <f>SUMIFS('7.  Persistence Report'!AY$27:AY$500,'7.  Persistence Report'!$D$27:$D$500,$B46,'7.  Persistence Report'!$C$27:$C$500,"&lt;&gt;Pre-2011 Programs Completed in 2011",'7.  Persistence Report'!$J$27:$J$500,"&lt;&gt;Adjustment",'7.  Persistence Report'!$H$27:$H$500,"&lt;=2011")</f>
        <v>0</v>
      </c>
      <c r="M46" s="294">
        <f>SUMIFS('7.  Persistence Report'!AZ$27:AZ$500,'7.  Persistence Report'!$D$27:$D$500,$B46,'7.  Persistence Report'!$C$27:$C$500,"&lt;&gt;Pre-2011 Programs Completed in 2011",'7.  Persistence Report'!$J$27:$J$500,"&lt;&gt;Adjustment",'7.  Persistence Report'!$H$27:$H$500,"&lt;=2011")</f>
        <v>0</v>
      </c>
      <c r="N46" s="290"/>
      <c r="O46" s="294"/>
      <c r="P46" s="294"/>
      <c r="Q46" s="294"/>
      <c r="R46" s="294"/>
      <c r="S46" s="294"/>
      <c r="T46" s="294"/>
      <c r="U46" s="294"/>
      <c r="V46" s="294"/>
      <c r="W46" s="294"/>
      <c r="X46" s="294"/>
      <c r="Y46" s="409">
        <f>Y303</f>
        <v>1</v>
      </c>
      <c r="Z46" s="409">
        <f t="shared" ref="Z46:AA46" si="16">Z303</f>
        <v>0</v>
      </c>
      <c r="AA46" s="409">
        <f t="shared" si="16"/>
        <v>0</v>
      </c>
      <c r="AB46" s="409"/>
      <c r="AC46" s="409"/>
      <c r="AD46" s="409"/>
      <c r="AE46" s="409"/>
      <c r="AF46" s="409"/>
      <c r="AG46" s="409"/>
      <c r="AH46" s="409"/>
      <c r="AI46" s="409"/>
      <c r="AJ46" s="409"/>
      <c r="AK46" s="409"/>
      <c r="AL46" s="409"/>
      <c r="AM46" s="295">
        <f>SUM(Y46:AL46)</f>
        <v>1</v>
      </c>
    </row>
    <row r="47" spans="1:39" s="282" customFormat="1" ht="15" outlineLevel="1">
      <c r="A47" s="507"/>
      <c r="B47" s="293" t="s">
        <v>214</v>
      </c>
      <c r="C47" s="290" t="s">
        <v>163</v>
      </c>
      <c r="D47" s="294">
        <f>SUMIFS('7.  Persistence Report'!AQ$27:AQ$500,'7.  Persistence Report'!$D$27:$D$500,$B46,'7.  Persistence Report'!$C$27:$C$500,"&lt;&gt;Pre-2011 Programs Completed in 2011",'7.  Persistence Report'!$J$27:$J$500,"Adjustment",'7.  Persistence Report'!$H$27:$H$500,"&lt;=2011")</f>
        <v>0</v>
      </c>
      <c r="E47" s="294">
        <f>SUMIFS('7.  Persistence Report'!AR$27:AR$500,'7.  Persistence Report'!$D$27:$D$500,$B46,'7.  Persistence Report'!$C$27:$C$500,"&lt;&gt;Pre-2011 Programs Completed in 2011",'7.  Persistence Report'!$J$27:$J$500,"Adjustment",'7.  Persistence Report'!$H$27:$H$500,"&lt;=2011")</f>
        <v>0</v>
      </c>
      <c r="F47" s="294">
        <f>SUMIFS('7.  Persistence Report'!AS$27:AS$500,'7.  Persistence Report'!$D$27:$D$500,$B46,'7.  Persistence Report'!$C$27:$C$500,"&lt;&gt;Pre-2011 Programs Completed in 2011",'7.  Persistence Report'!$J$27:$J$500,"Adjustment",'7.  Persistence Report'!$H$27:$H$500,"&lt;=2011")</f>
        <v>0</v>
      </c>
      <c r="G47" s="294">
        <f>SUMIFS('7.  Persistence Report'!AT$27:AT$500,'7.  Persistence Report'!$D$27:$D$500,$B46,'7.  Persistence Report'!$C$27:$C$500,"&lt;&gt;Pre-2011 Programs Completed in 2011",'7.  Persistence Report'!$J$27:$J$500,"Adjustment",'7.  Persistence Report'!$H$27:$H$500,"&lt;=2011")</f>
        <v>0</v>
      </c>
      <c r="H47" s="294">
        <f>SUMIFS('7.  Persistence Report'!AU$27:AU$500,'7.  Persistence Report'!$D$27:$D$500,$B46,'7.  Persistence Report'!$C$27:$C$500,"&lt;&gt;Pre-2011 Programs Completed in 2011",'7.  Persistence Report'!$J$27:$J$500,"Adjustment",'7.  Persistence Report'!$H$27:$H$500,"&lt;=2011")</f>
        <v>0</v>
      </c>
      <c r="I47" s="294">
        <f>SUMIFS('7.  Persistence Report'!AV$27:AV$500,'7.  Persistence Report'!$D$27:$D$500,$B46,'7.  Persistence Report'!$C$27:$C$500,"&lt;&gt;Pre-2011 Programs Completed in 2011",'7.  Persistence Report'!$J$27:$J$500,"Adjustment",'7.  Persistence Report'!$H$27:$H$500,"&lt;=2011")</f>
        <v>0</v>
      </c>
      <c r="J47" s="294">
        <f>SUMIFS('7.  Persistence Report'!AW$27:AW$500,'7.  Persistence Report'!$D$27:$D$500,$B46,'7.  Persistence Report'!$C$27:$C$500,"&lt;&gt;Pre-2011 Programs Completed in 2011",'7.  Persistence Report'!$J$27:$J$500,"Adjustment",'7.  Persistence Report'!$H$27:$H$500,"&lt;=2011")</f>
        <v>0</v>
      </c>
      <c r="K47" s="294">
        <f>SUMIFS('7.  Persistence Report'!AX$27:AX$500,'7.  Persistence Report'!$D$27:$D$500,$B46,'7.  Persistence Report'!$C$27:$C$500,"&lt;&gt;Pre-2011 Programs Completed in 2011",'7.  Persistence Report'!$J$27:$J$500,"Adjustment",'7.  Persistence Report'!$H$27:$H$500,"&lt;=2011")</f>
        <v>0</v>
      </c>
      <c r="L47" s="294">
        <f>SUMIFS('7.  Persistence Report'!AY$27:AY$500,'7.  Persistence Report'!$D$27:$D$500,$B46,'7.  Persistence Report'!$C$27:$C$500,"&lt;&gt;Pre-2011 Programs Completed in 2011",'7.  Persistence Report'!$J$27:$J$500,"Adjustment",'7.  Persistence Report'!$H$27:$H$500,"&lt;=2011")</f>
        <v>0</v>
      </c>
      <c r="M47" s="294">
        <f>SUMIFS('7.  Persistence Report'!AZ$27:AZ$500,'7.  Persistence Report'!$D$27:$D$500,$B46,'7.  Persistence Report'!$C$27:$C$500,"&lt;&gt;Pre-2011 Programs Completed in 2011",'7.  Persistence Report'!$J$27:$J$500,"Adjustment",'7.  Persistence Report'!$H$27:$H$500,"&lt;=2011")</f>
        <v>0</v>
      </c>
      <c r="N47" s="290"/>
      <c r="O47" s="294">
        <f>SUMIFS('7.  Persistence Report'!M$27:M$500,'7.  Persistence Report'!$D$27:$D$500,$B46,'7.  Persistence Report'!$C$27:$C$500,"&lt;&gt;Pre-2011 Programs Completed in 2011",'7.  Persistence Report'!$J$27:$J$500,"Adjustment",'7.  Persistence Report'!$H$27:$H$500,"&lt;=2011")</f>
        <v>0</v>
      </c>
      <c r="P47" s="294">
        <f>SUMIFS('7.  Persistence Report'!N$27:N$500,'7.  Persistence Report'!$D$27:$D$500,$B46,'7.  Persistence Report'!$C$27:$C$500,"&lt;&gt;Pre-2011 Programs Completed in 2011",'7.  Persistence Report'!$J$27:$J$500,"Adjustment",'7.  Persistence Report'!$H$27:$H$500,"&lt;=2011")</f>
        <v>0</v>
      </c>
      <c r="Q47" s="294">
        <f>SUMIFS('7.  Persistence Report'!O$27:O$500,'7.  Persistence Report'!$D$27:$D$500,$B46,'7.  Persistence Report'!$C$27:$C$500,"&lt;&gt;Pre-2011 Programs Completed in 2011",'7.  Persistence Report'!$J$27:$J$500,"Adjustment",'7.  Persistence Report'!$H$27:$H$500,"&lt;=2011")</f>
        <v>0</v>
      </c>
      <c r="R47" s="294">
        <f>SUMIFS('7.  Persistence Report'!P$27:P$500,'7.  Persistence Report'!$D$27:$D$500,$B46,'7.  Persistence Report'!$C$27:$C$500,"&lt;&gt;Pre-2011 Programs Completed in 2011",'7.  Persistence Report'!$J$27:$J$500,"Adjustment",'7.  Persistence Report'!$H$27:$H$500,"&lt;=2011")</f>
        <v>0</v>
      </c>
      <c r="S47" s="294">
        <f>SUMIFS('7.  Persistence Report'!Q$27:Q$500,'7.  Persistence Report'!$D$27:$D$500,$B46,'7.  Persistence Report'!$C$27:$C$500,"&lt;&gt;Pre-2011 Programs Completed in 2011",'7.  Persistence Report'!$J$27:$J$500,"Adjustment",'7.  Persistence Report'!$H$27:$H$500,"&lt;=2011")</f>
        <v>0</v>
      </c>
      <c r="T47" s="294">
        <f>SUMIFS('7.  Persistence Report'!R$27:R$500,'7.  Persistence Report'!$D$27:$D$500,$B46,'7.  Persistence Report'!$C$27:$C$500,"&lt;&gt;Pre-2011 Programs Completed in 2011",'7.  Persistence Report'!$J$27:$J$500,"Adjustment",'7.  Persistence Report'!$H$27:$H$500,"&lt;=2011")</f>
        <v>0</v>
      </c>
      <c r="U47" s="294">
        <f>SUMIFS('7.  Persistence Report'!S$27:S$500,'7.  Persistence Report'!$D$27:$D$500,$B46,'7.  Persistence Report'!$C$27:$C$500,"&lt;&gt;Pre-2011 Programs Completed in 2011",'7.  Persistence Report'!$J$27:$J$500,"Adjustment",'7.  Persistence Report'!$H$27:$H$500,"&lt;=2011")</f>
        <v>0</v>
      </c>
      <c r="V47" s="294">
        <f>SUMIFS('7.  Persistence Report'!T$27:T$500,'7.  Persistence Report'!$D$27:$D$500,$B46,'7.  Persistence Report'!$C$27:$C$500,"&lt;&gt;Pre-2011 Programs Completed in 2011",'7.  Persistence Report'!$J$27:$J$500,"Adjustment",'7.  Persistence Report'!$H$27:$H$500,"&lt;=2011")</f>
        <v>0</v>
      </c>
      <c r="W47" s="294">
        <f>SUMIFS('7.  Persistence Report'!U$27:U$500,'7.  Persistence Report'!$D$27:$D$500,$B46,'7.  Persistence Report'!$C$27:$C$500,"&lt;&gt;Pre-2011 Programs Completed in 2011",'7.  Persistence Report'!$J$27:$J$500,"Adjustment",'7.  Persistence Report'!$H$27:$H$500,"&lt;=2011")</f>
        <v>0</v>
      </c>
      <c r="X47" s="294">
        <f>SUMIFS('7.  Persistence Report'!V$27:V$500,'7.  Persistence Report'!$D$27:$D$500,$B46,'7.  Persistence Report'!$C$27:$C$500,"&lt;&gt;Pre-2011 Programs Completed in 2011",'7.  Persistence Report'!$J$27:$J$500,"Adjustment",'7.  Persistence Report'!$H$27:$H$500,"&lt;=2011")</f>
        <v>0</v>
      </c>
      <c r="Y47" s="410">
        <f>Y46</f>
        <v>1</v>
      </c>
      <c r="Z47" s="410">
        <f>Z46</f>
        <v>0</v>
      </c>
      <c r="AA47" s="410">
        <f t="shared" ref="AA47:AL47" si="17">AA46</f>
        <v>0</v>
      </c>
      <c r="AB47" s="410">
        <f t="shared" si="17"/>
        <v>0</v>
      </c>
      <c r="AC47" s="410">
        <f t="shared" si="17"/>
        <v>0</v>
      </c>
      <c r="AD47" s="410">
        <f t="shared" si="17"/>
        <v>0</v>
      </c>
      <c r="AE47" s="410">
        <f t="shared" si="17"/>
        <v>0</v>
      </c>
      <c r="AF47" s="410">
        <f t="shared" si="17"/>
        <v>0</v>
      </c>
      <c r="AG47" s="410">
        <f t="shared" si="17"/>
        <v>0</v>
      </c>
      <c r="AH47" s="410">
        <f t="shared" si="17"/>
        <v>0</v>
      </c>
      <c r="AI47" s="410">
        <f t="shared" si="17"/>
        <v>0</v>
      </c>
      <c r="AJ47" s="410">
        <f t="shared" si="17"/>
        <v>0</v>
      </c>
      <c r="AK47" s="410">
        <f t="shared" si="17"/>
        <v>0</v>
      </c>
      <c r="AL47" s="410">
        <f t="shared" si="17"/>
        <v>0</v>
      </c>
      <c r="AM47" s="296"/>
    </row>
    <row r="48" spans="1:39" s="282" customFormat="1" ht="15" outlineLevel="1">
      <c r="A48" s="507"/>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8"/>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7">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09">
        <f>Y307</f>
        <v>0</v>
      </c>
      <c r="Z50" s="409">
        <f t="shared" ref="Z50:AA50" si="18">Z307</f>
        <v>0</v>
      </c>
      <c r="AA50" s="409">
        <f t="shared" si="18"/>
        <v>1</v>
      </c>
      <c r="AB50" s="414"/>
      <c r="AC50" s="414"/>
      <c r="AD50" s="414"/>
      <c r="AE50" s="414"/>
      <c r="AF50" s="414"/>
      <c r="AG50" s="414"/>
      <c r="AH50" s="414"/>
      <c r="AI50" s="414"/>
      <c r="AJ50" s="414"/>
      <c r="AK50" s="414"/>
      <c r="AL50" s="414"/>
      <c r="AM50" s="295">
        <f>SUM(Y50:AL50)</f>
        <v>1</v>
      </c>
    </row>
    <row r="51" spans="1:42" s="282" customFormat="1" ht="15" outlineLevel="1">
      <c r="A51" s="507"/>
      <c r="B51" s="293" t="s">
        <v>214</v>
      </c>
      <c r="C51" s="290" t="s">
        <v>163</v>
      </c>
      <c r="D51" s="294">
        <f>SUMIFS('7.  Persistence Report'!AQ$27:AQ$500,'7.  Persistence Report'!$D$27:$D$500,$B50,'7.  Persistence Report'!$C$27:$C$500,"&lt;&gt;Pre-2011 Programs Completed in 2011",'7.  Persistence Report'!$J$27:$J$500,"Adjustment",'7.  Persistence Report'!$H$27:$H$500,"&lt;=2011")</f>
        <v>0</v>
      </c>
      <c r="E51" s="294">
        <f>SUMIFS('7.  Persistence Report'!AR$27:AR$500,'7.  Persistence Report'!$D$27:$D$500,$B50,'7.  Persistence Report'!$C$27:$C$500,"&lt;&gt;Pre-2011 Programs Completed in 2011",'7.  Persistence Report'!$J$27:$J$500,"Adjustment",'7.  Persistence Report'!$H$27:$H$500,"&lt;=2011")</f>
        <v>0</v>
      </c>
      <c r="F51" s="294">
        <f>SUMIFS('7.  Persistence Report'!AS$27:AS$500,'7.  Persistence Report'!$D$27:$D$500,$B50,'7.  Persistence Report'!$C$27:$C$500,"&lt;&gt;Pre-2011 Programs Completed in 2011",'7.  Persistence Report'!$J$27:$J$500,"Adjustment",'7.  Persistence Report'!$H$27:$H$500,"&lt;=2011")</f>
        <v>0</v>
      </c>
      <c r="G51" s="294">
        <f>SUMIFS('7.  Persistence Report'!AT$27:AT$500,'7.  Persistence Report'!$D$27:$D$500,$B50,'7.  Persistence Report'!$C$27:$C$500,"&lt;&gt;Pre-2011 Programs Completed in 2011",'7.  Persistence Report'!$J$27:$J$500,"Adjustment",'7.  Persistence Report'!$H$27:$H$500,"&lt;=2011")</f>
        <v>0</v>
      </c>
      <c r="H51" s="294">
        <f>SUMIFS('7.  Persistence Report'!AU$27:AU$500,'7.  Persistence Report'!$D$27:$D$500,$B50,'7.  Persistence Report'!$C$27:$C$500,"&lt;&gt;Pre-2011 Programs Completed in 2011",'7.  Persistence Report'!$J$27:$J$500,"Adjustment",'7.  Persistence Report'!$H$27:$H$500,"&lt;=2011")</f>
        <v>0</v>
      </c>
      <c r="I51" s="294">
        <f>SUMIFS('7.  Persistence Report'!AV$27:AV$500,'7.  Persistence Report'!$D$27:$D$500,$B50,'7.  Persistence Report'!$C$27:$C$500,"&lt;&gt;Pre-2011 Programs Completed in 2011",'7.  Persistence Report'!$J$27:$J$500,"Adjustment",'7.  Persistence Report'!$H$27:$H$500,"&lt;=2011")</f>
        <v>0</v>
      </c>
      <c r="J51" s="294">
        <f>SUMIFS('7.  Persistence Report'!AW$27:AW$500,'7.  Persistence Report'!$D$27:$D$500,$B50,'7.  Persistence Report'!$C$27:$C$500,"&lt;&gt;Pre-2011 Programs Completed in 2011",'7.  Persistence Report'!$J$27:$J$500,"Adjustment",'7.  Persistence Report'!$H$27:$H$500,"&lt;=2011")</f>
        <v>0</v>
      </c>
      <c r="K51" s="294">
        <f>SUMIFS('7.  Persistence Report'!AX$27:AX$500,'7.  Persistence Report'!$D$27:$D$500,$B50,'7.  Persistence Report'!$C$27:$C$500,"&lt;&gt;Pre-2011 Programs Completed in 2011",'7.  Persistence Report'!$J$27:$J$500,"Adjustment",'7.  Persistence Report'!$H$27:$H$500,"&lt;=2011")</f>
        <v>0</v>
      </c>
      <c r="L51" s="294">
        <f>SUMIFS('7.  Persistence Report'!AY$27:AY$500,'7.  Persistence Report'!$D$27:$D$500,$B50,'7.  Persistence Report'!$C$27:$C$500,"&lt;&gt;Pre-2011 Programs Completed in 2011",'7.  Persistence Report'!$J$27:$J$500,"Adjustment",'7.  Persistence Report'!$H$27:$H$500,"&lt;=2011")</f>
        <v>0</v>
      </c>
      <c r="M51" s="294">
        <f>SUMIFS('7.  Persistence Report'!AZ$27:AZ$500,'7.  Persistence Report'!$D$27:$D$500,$B50,'7.  Persistence Report'!$C$27:$C$500,"&lt;&gt;Pre-2011 Programs Completed in 2011",'7.  Persistence Report'!$J$27:$J$500,"Adjustment",'7.  Persistence Report'!$H$27:$H$500,"&lt;=2011")</f>
        <v>0</v>
      </c>
      <c r="N51" s="294">
        <f>N50</f>
        <v>12</v>
      </c>
      <c r="O51" s="294">
        <f>SUMIFS('7.  Persistence Report'!M$27:M$500,'7.  Persistence Report'!$D$27:$D$500,$B50,'7.  Persistence Report'!$C$27:$C$500,"&lt;&gt;Pre-2011 Programs Completed in 2011",'7.  Persistence Report'!$J$27:$J$500,"Adjustment",'7.  Persistence Report'!$H$27:$H$500,"&lt;=2011")</f>
        <v>0</v>
      </c>
      <c r="P51" s="294">
        <f>SUMIFS('7.  Persistence Report'!N$27:N$500,'7.  Persistence Report'!$D$27:$D$500,$B50,'7.  Persistence Report'!$C$27:$C$500,"&lt;&gt;Pre-2011 Programs Completed in 2011",'7.  Persistence Report'!$J$27:$J$500,"Adjustment",'7.  Persistence Report'!$H$27:$H$500,"&lt;=2011")</f>
        <v>0</v>
      </c>
      <c r="Q51" s="294">
        <f>SUMIFS('7.  Persistence Report'!O$27:O$500,'7.  Persistence Report'!$D$27:$D$500,$B50,'7.  Persistence Report'!$C$27:$C$500,"&lt;&gt;Pre-2011 Programs Completed in 2011",'7.  Persistence Report'!$J$27:$J$500,"Adjustment",'7.  Persistence Report'!$H$27:$H$500,"&lt;=2011")</f>
        <v>0</v>
      </c>
      <c r="R51" s="294">
        <f>SUMIFS('7.  Persistence Report'!P$27:P$500,'7.  Persistence Report'!$D$27:$D$500,$B50,'7.  Persistence Report'!$C$27:$C$500,"&lt;&gt;Pre-2011 Programs Completed in 2011",'7.  Persistence Report'!$J$27:$J$500,"Adjustment",'7.  Persistence Report'!$H$27:$H$500,"&lt;=2011")</f>
        <v>0</v>
      </c>
      <c r="S51" s="294">
        <f>SUMIFS('7.  Persistence Report'!Q$27:Q$500,'7.  Persistence Report'!$D$27:$D$500,$B50,'7.  Persistence Report'!$C$27:$C$500,"&lt;&gt;Pre-2011 Programs Completed in 2011",'7.  Persistence Report'!$J$27:$J$500,"Adjustment",'7.  Persistence Report'!$H$27:$H$500,"&lt;=2011")</f>
        <v>0</v>
      </c>
      <c r="T51" s="294">
        <f>SUMIFS('7.  Persistence Report'!R$27:R$500,'7.  Persistence Report'!$D$27:$D$500,$B50,'7.  Persistence Report'!$C$27:$C$500,"&lt;&gt;Pre-2011 Programs Completed in 2011",'7.  Persistence Report'!$J$27:$J$500,"Adjustment",'7.  Persistence Report'!$H$27:$H$500,"&lt;=2011")</f>
        <v>0</v>
      </c>
      <c r="U51" s="294">
        <f>SUMIFS('7.  Persistence Report'!S$27:S$500,'7.  Persistence Report'!$D$27:$D$500,$B50,'7.  Persistence Report'!$C$27:$C$500,"&lt;&gt;Pre-2011 Programs Completed in 2011",'7.  Persistence Report'!$J$27:$J$500,"Adjustment",'7.  Persistence Report'!$H$27:$H$500,"&lt;=2011")</f>
        <v>0</v>
      </c>
      <c r="V51" s="294">
        <f>SUMIFS('7.  Persistence Report'!T$27:T$500,'7.  Persistence Report'!$D$27:$D$500,$B50,'7.  Persistence Report'!$C$27:$C$500,"&lt;&gt;Pre-2011 Programs Completed in 2011",'7.  Persistence Report'!$J$27:$J$500,"Adjustment",'7.  Persistence Report'!$H$27:$H$500,"&lt;=2011")</f>
        <v>0</v>
      </c>
      <c r="W51" s="294">
        <f>SUMIFS('7.  Persistence Report'!U$27:U$500,'7.  Persistence Report'!$D$27:$D$500,$B50,'7.  Persistence Report'!$C$27:$C$500,"&lt;&gt;Pre-2011 Programs Completed in 2011",'7.  Persistence Report'!$J$27:$J$500,"Adjustment",'7.  Persistence Report'!$H$27:$H$500,"&lt;=2011")</f>
        <v>0</v>
      </c>
      <c r="X51" s="294">
        <f>SUMIFS('7.  Persistence Report'!V$27:V$500,'7.  Persistence Report'!$D$27:$D$500,$B50,'7.  Persistence Report'!$C$27:$C$500,"&lt;&gt;Pre-2011 Programs Completed in 2011",'7.  Persistence Report'!$J$27:$J$500,"Adjustment",'7.  Persistence Report'!$H$27:$H$500,"&lt;=2011")</f>
        <v>0</v>
      </c>
      <c r="Y51" s="410">
        <f>Y50</f>
        <v>0</v>
      </c>
      <c r="Z51" s="410">
        <f>Z50</f>
        <v>0</v>
      </c>
      <c r="AA51" s="410">
        <f t="shared" ref="AA51:AL51" si="19">AA50</f>
        <v>1</v>
      </c>
      <c r="AB51" s="410">
        <f t="shared" si="19"/>
        <v>0</v>
      </c>
      <c r="AC51" s="410">
        <f t="shared" si="19"/>
        <v>0</v>
      </c>
      <c r="AD51" s="410">
        <f t="shared" si="19"/>
        <v>0</v>
      </c>
      <c r="AE51" s="410">
        <f t="shared" si="19"/>
        <v>0</v>
      </c>
      <c r="AF51" s="410">
        <f t="shared" si="19"/>
        <v>0</v>
      </c>
      <c r="AG51" s="410">
        <f t="shared" si="19"/>
        <v>0</v>
      </c>
      <c r="AH51" s="410">
        <f t="shared" si="19"/>
        <v>0</v>
      </c>
      <c r="AI51" s="410">
        <f t="shared" si="19"/>
        <v>0</v>
      </c>
      <c r="AJ51" s="410">
        <f t="shared" si="19"/>
        <v>0</v>
      </c>
      <c r="AK51" s="410">
        <f t="shared" si="19"/>
        <v>0</v>
      </c>
      <c r="AL51" s="410">
        <f t="shared" si="19"/>
        <v>0</v>
      </c>
      <c r="AM51" s="310"/>
    </row>
    <row r="52" spans="1:42" s="282" customFormat="1" ht="15" outlineLevel="1">
      <c r="A52" s="507"/>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7">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09">
        <f>Y310</f>
        <v>0</v>
      </c>
      <c r="Z53" s="409">
        <f t="shared" ref="Z53:AA53" si="20">Z310</f>
        <v>1</v>
      </c>
      <c r="AA53" s="409">
        <f t="shared" si="20"/>
        <v>0</v>
      </c>
      <c r="AB53" s="414"/>
      <c r="AC53" s="414"/>
      <c r="AD53" s="414"/>
      <c r="AE53" s="414"/>
      <c r="AF53" s="414"/>
      <c r="AG53" s="414"/>
      <c r="AH53" s="414"/>
      <c r="AI53" s="414"/>
      <c r="AJ53" s="414"/>
      <c r="AK53" s="414"/>
      <c r="AL53" s="414"/>
      <c r="AM53" s="295">
        <f>SUM(Y53:AL53)</f>
        <v>1</v>
      </c>
    </row>
    <row r="54" spans="1:42" s="282" customFormat="1" ht="15" outlineLevel="1">
      <c r="A54" s="507"/>
      <c r="B54" s="314" t="s">
        <v>214</v>
      </c>
      <c r="C54" s="290" t="s">
        <v>163</v>
      </c>
      <c r="D54" s="294">
        <f>SUMIFS('7.  Persistence Report'!AQ$27:AQ$500,'7.  Persistence Report'!$D$27:$D$500,$B53,'7.  Persistence Report'!$C$27:$C$500,"&lt;&gt;Pre-2011 Programs Completed in 2011",'7.  Persistence Report'!$J$27:$J$500,"Adjustment",'7.  Persistence Report'!$H$27:$H$500,"&lt;=2011")</f>
        <v>0</v>
      </c>
      <c r="E54" s="294">
        <f>SUMIFS('7.  Persistence Report'!AR$27:AR$500,'7.  Persistence Report'!$D$27:$D$500,$B53,'7.  Persistence Report'!$C$27:$C$500,"&lt;&gt;Pre-2011 Programs Completed in 2011",'7.  Persistence Report'!$J$27:$J$500,"Adjustment",'7.  Persistence Report'!$H$27:$H$500,"&lt;=2011")</f>
        <v>0</v>
      </c>
      <c r="F54" s="294">
        <f>SUMIFS('7.  Persistence Report'!AS$27:AS$500,'7.  Persistence Report'!$D$27:$D$500,$B53,'7.  Persistence Report'!$C$27:$C$500,"&lt;&gt;Pre-2011 Programs Completed in 2011",'7.  Persistence Report'!$J$27:$J$500,"Adjustment",'7.  Persistence Report'!$H$27:$H$500,"&lt;=2011")</f>
        <v>0</v>
      </c>
      <c r="G54" s="294">
        <f>SUMIFS('7.  Persistence Report'!AT$27:AT$500,'7.  Persistence Report'!$D$27:$D$500,$B53,'7.  Persistence Report'!$C$27:$C$500,"&lt;&gt;Pre-2011 Programs Completed in 2011",'7.  Persistence Report'!$J$27:$J$500,"Adjustment",'7.  Persistence Report'!$H$27:$H$500,"&lt;=2011")</f>
        <v>0</v>
      </c>
      <c r="H54" s="294">
        <f>SUMIFS('7.  Persistence Report'!AU$27:AU$500,'7.  Persistence Report'!$D$27:$D$500,$B53,'7.  Persistence Report'!$C$27:$C$500,"&lt;&gt;Pre-2011 Programs Completed in 2011",'7.  Persistence Report'!$J$27:$J$500,"Adjustment",'7.  Persistence Report'!$H$27:$H$500,"&lt;=2011")</f>
        <v>0</v>
      </c>
      <c r="I54" s="294">
        <f>SUMIFS('7.  Persistence Report'!AV$27:AV$500,'7.  Persistence Report'!$D$27:$D$500,$B53,'7.  Persistence Report'!$C$27:$C$500,"&lt;&gt;Pre-2011 Programs Completed in 2011",'7.  Persistence Report'!$J$27:$J$500,"Adjustment",'7.  Persistence Report'!$H$27:$H$500,"&lt;=2011")</f>
        <v>0</v>
      </c>
      <c r="J54" s="294">
        <f>SUMIFS('7.  Persistence Report'!AW$27:AW$500,'7.  Persistence Report'!$D$27:$D$500,$B53,'7.  Persistence Report'!$C$27:$C$500,"&lt;&gt;Pre-2011 Programs Completed in 2011",'7.  Persistence Report'!$J$27:$J$500,"Adjustment",'7.  Persistence Report'!$H$27:$H$500,"&lt;=2011")</f>
        <v>0</v>
      </c>
      <c r="K54" s="294">
        <f>SUMIFS('7.  Persistence Report'!AX$27:AX$500,'7.  Persistence Report'!$D$27:$D$500,$B53,'7.  Persistence Report'!$C$27:$C$500,"&lt;&gt;Pre-2011 Programs Completed in 2011",'7.  Persistence Report'!$J$27:$J$500,"Adjustment",'7.  Persistence Report'!$H$27:$H$500,"&lt;=2011")</f>
        <v>0</v>
      </c>
      <c r="L54" s="294">
        <f>SUMIFS('7.  Persistence Report'!AY$27:AY$500,'7.  Persistence Report'!$D$27:$D$500,$B53,'7.  Persistence Report'!$C$27:$C$500,"&lt;&gt;Pre-2011 Programs Completed in 2011",'7.  Persistence Report'!$J$27:$J$500,"Adjustment",'7.  Persistence Report'!$H$27:$H$500,"&lt;=2011")</f>
        <v>0</v>
      </c>
      <c r="M54" s="294">
        <f>SUMIFS('7.  Persistence Report'!AZ$27:AZ$500,'7.  Persistence Report'!$D$27:$D$500,$B53,'7.  Persistence Report'!$C$27:$C$500,"&lt;&gt;Pre-2011 Programs Completed in 2011",'7.  Persistence Report'!$J$27:$J$500,"Adjustment",'7.  Persistence Report'!$H$27:$H$500,"&lt;=2011")</f>
        <v>0</v>
      </c>
      <c r="N54" s="294">
        <f>N53</f>
        <v>12</v>
      </c>
      <c r="O54" s="294">
        <f>SUMIFS('7.  Persistence Report'!M$27:M$500,'7.  Persistence Report'!$D$27:$D$500,$B53,'7.  Persistence Report'!$C$27:$C$500,"&lt;&gt;Pre-2011 Programs Completed in 2011",'7.  Persistence Report'!$J$27:$J$500,"Adjustment",'7.  Persistence Report'!$H$27:$H$500,"&lt;=2011")</f>
        <v>0</v>
      </c>
      <c r="P54" s="294">
        <f>SUMIFS('7.  Persistence Report'!N$27:N$500,'7.  Persistence Report'!$D$27:$D$500,$B53,'7.  Persistence Report'!$C$27:$C$500,"&lt;&gt;Pre-2011 Programs Completed in 2011",'7.  Persistence Report'!$J$27:$J$500,"Adjustment",'7.  Persistence Report'!$H$27:$H$500,"&lt;=2011")</f>
        <v>0</v>
      </c>
      <c r="Q54" s="294">
        <f>SUMIFS('7.  Persistence Report'!O$27:O$500,'7.  Persistence Report'!$D$27:$D$500,$B53,'7.  Persistence Report'!$C$27:$C$500,"&lt;&gt;Pre-2011 Programs Completed in 2011",'7.  Persistence Report'!$J$27:$J$500,"Adjustment",'7.  Persistence Report'!$H$27:$H$500,"&lt;=2011")</f>
        <v>0</v>
      </c>
      <c r="R54" s="294">
        <f>SUMIFS('7.  Persistence Report'!P$27:P$500,'7.  Persistence Report'!$D$27:$D$500,$B53,'7.  Persistence Report'!$C$27:$C$500,"&lt;&gt;Pre-2011 Programs Completed in 2011",'7.  Persistence Report'!$J$27:$J$500,"Adjustment",'7.  Persistence Report'!$H$27:$H$500,"&lt;=2011")</f>
        <v>0</v>
      </c>
      <c r="S54" s="294">
        <f>SUMIFS('7.  Persistence Report'!Q$27:Q$500,'7.  Persistence Report'!$D$27:$D$500,$B53,'7.  Persistence Report'!$C$27:$C$500,"&lt;&gt;Pre-2011 Programs Completed in 2011",'7.  Persistence Report'!$J$27:$J$500,"Adjustment",'7.  Persistence Report'!$H$27:$H$500,"&lt;=2011")</f>
        <v>0</v>
      </c>
      <c r="T54" s="294">
        <f>SUMIFS('7.  Persistence Report'!R$27:R$500,'7.  Persistence Report'!$D$27:$D$500,$B53,'7.  Persistence Report'!$C$27:$C$500,"&lt;&gt;Pre-2011 Programs Completed in 2011",'7.  Persistence Report'!$J$27:$J$500,"Adjustment",'7.  Persistence Report'!$H$27:$H$500,"&lt;=2011")</f>
        <v>0</v>
      </c>
      <c r="U54" s="294">
        <f>SUMIFS('7.  Persistence Report'!S$27:S$500,'7.  Persistence Report'!$D$27:$D$500,$B53,'7.  Persistence Report'!$C$27:$C$500,"&lt;&gt;Pre-2011 Programs Completed in 2011",'7.  Persistence Report'!$J$27:$J$500,"Adjustment",'7.  Persistence Report'!$H$27:$H$500,"&lt;=2011")</f>
        <v>0</v>
      </c>
      <c r="V54" s="294">
        <f>SUMIFS('7.  Persistence Report'!T$27:T$500,'7.  Persistence Report'!$D$27:$D$500,$B53,'7.  Persistence Report'!$C$27:$C$500,"&lt;&gt;Pre-2011 Programs Completed in 2011",'7.  Persistence Report'!$J$27:$J$500,"Adjustment",'7.  Persistence Report'!$H$27:$H$500,"&lt;=2011")</f>
        <v>0</v>
      </c>
      <c r="W54" s="294">
        <f>SUMIFS('7.  Persistence Report'!U$27:U$500,'7.  Persistence Report'!$D$27:$D$500,$B53,'7.  Persistence Report'!$C$27:$C$500,"&lt;&gt;Pre-2011 Programs Completed in 2011",'7.  Persistence Report'!$J$27:$J$500,"Adjustment",'7.  Persistence Report'!$H$27:$H$500,"&lt;=2011")</f>
        <v>0</v>
      </c>
      <c r="X54" s="294">
        <f>SUMIFS('7.  Persistence Report'!V$27:V$500,'7.  Persistence Report'!$D$27:$D$500,$B53,'7.  Persistence Report'!$C$27:$C$500,"&lt;&gt;Pre-2011 Programs Completed in 2011",'7.  Persistence Report'!$J$27:$J$500,"Adjustment",'7.  Persistence Report'!$H$27:$H$500,"&lt;=2011")</f>
        <v>0</v>
      </c>
      <c r="Y54" s="410">
        <f>Y53</f>
        <v>0</v>
      </c>
      <c r="Z54" s="410">
        <f>Z53</f>
        <v>1</v>
      </c>
      <c r="AA54" s="410">
        <f t="shared" ref="AA54:AL54" si="21">AA53</f>
        <v>0</v>
      </c>
      <c r="AB54" s="410">
        <f t="shared" si="21"/>
        <v>0</v>
      </c>
      <c r="AC54" s="410">
        <f t="shared" si="21"/>
        <v>0</v>
      </c>
      <c r="AD54" s="410">
        <f t="shared" si="21"/>
        <v>0</v>
      </c>
      <c r="AE54" s="410">
        <f t="shared" si="21"/>
        <v>0</v>
      </c>
      <c r="AF54" s="410">
        <f t="shared" si="21"/>
        <v>0</v>
      </c>
      <c r="AG54" s="410">
        <f t="shared" si="21"/>
        <v>0</v>
      </c>
      <c r="AH54" s="410">
        <f t="shared" si="21"/>
        <v>0</v>
      </c>
      <c r="AI54" s="410">
        <f t="shared" si="21"/>
        <v>0</v>
      </c>
      <c r="AJ54" s="410">
        <f t="shared" si="21"/>
        <v>0</v>
      </c>
      <c r="AK54" s="410">
        <f t="shared" si="21"/>
        <v>0</v>
      </c>
      <c r="AL54" s="410">
        <f t="shared" si="21"/>
        <v>0</v>
      </c>
      <c r="AM54" s="310"/>
    </row>
    <row r="55" spans="1:42" s="282" customFormat="1" ht="15" outlineLevel="1">
      <c r="A55" s="507"/>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7">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09">
        <f>Y313</f>
        <v>0</v>
      </c>
      <c r="Z56" s="409">
        <f t="shared" ref="Z56:AA56" si="22">Z313</f>
        <v>0</v>
      </c>
      <c r="AA56" s="409">
        <f t="shared" si="22"/>
        <v>1</v>
      </c>
      <c r="AB56" s="414"/>
      <c r="AC56" s="414"/>
      <c r="AD56" s="414"/>
      <c r="AE56" s="414"/>
      <c r="AF56" s="414"/>
      <c r="AG56" s="414"/>
      <c r="AH56" s="414"/>
      <c r="AI56" s="414"/>
      <c r="AJ56" s="414"/>
      <c r="AK56" s="414"/>
      <c r="AL56" s="414"/>
      <c r="AM56" s="295">
        <f>SUM(Y56:AL56)</f>
        <v>1</v>
      </c>
    </row>
    <row r="57" spans="1:42" s="282" customFormat="1" ht="15" outlineLevel="1">
      <c r="A57" s="507"/>
      <c r="B57" s="314" t="s">
        <v>214</v>
      </c>
      <c r="C57" s="290" t="s">
        <v>163</v>
      </c>
      <c r="D57" s="294">
        <f>SUMIFS('7.  Persistence Report'!AQ$27:AQ$500,'7.  Persistence Report'!$D$27:$D$500,$B56,'7.  Persistence Report'!$C$27:$C$500,"&lt;&gt;Pre-2011 Programs Completed in 2011",'7.  Persistence Report'!$J$27:$J$500,"Adjustment",'7.  Persistence Report'!$H$27:$H$500,"&lt;=2011")</f>
        <v>0</v>
      </c>
      <c r="E57" s="294">
        <f>SUMIFS('7.  Persistence Report'!AR$27:AR$500,'7.  Persistence Report'!$D$27:$D$500,$B56,'7.  Persistence Report'!$C$27:$C$500,"&lt;&gt;Pre-2011 Programs Completed in 2011",'7.  Persistence Report'!$J$27:$J$500,"Adjustment",'7.  Persistence Report'!$H$27:$H$500,"&lt;=2011")</f>
        <v>0</v>
      </c>
      <c r="F57" s="294">
        <f>SUMIFS('7.  Persistence Report'!AS$27:AS$500,'7.  Persistence Report'!$D$27:$D$500,$B56,'7.  Persistence Report'!$C$27:$C$500,"&lt;&gt;Pre-2011 Programs Completed in 2011",'7.  Persistence Report'!$J$27:$J$500,"Adjustment",'7.  Persistence Report'!$H$27:$H$500,"&lt;=2011")</f>
        <v>0</v>
      </c>
      <c r="G57" s="294">
        <f>SUMIFS('7.  Persistence Report'!AT$27:AT$500,'7.  Persistence Report'!$D$27:$D$500,$B56,'7.  Persistence Report'!$C$27:$C$500,"&lt;&gt;Pre-2011 Programs Completed in 2011",'7.  Persistence Report'!$J$27:$J$500,"Adjustment",'7.  Persistence Report'!$H$27:$H$500,"&lt;=2011")</f>
        <v>0</v>
      </c>
      <c r="H57" s="294">
        <f>SUMIFS('7.  Persistence Report'!AU$27:AU$500,'7.  Persistence Report'!$D$27:$D$500,$B56,'7.  Persistence Report'!$C$27:$C$500,"&lt;&gt;Pre-2011 Programs Completed in 2011",'7.  Persistence Report'!$J$27:$J$500,"Adjustment",'7.  Persistence Report'!$H$27:$H$500,"&lt;=2011")</f>
        <v>0</v>
      </c>
      <c r="I57" s="294">
        <f>SUMIFS('7.  Persistence Report'!AV$27:AV$500,'7.  Persistence Report'!$D$27:$D$500,$B56,'7.  Persistence Report'!$C$27:$C$500,"&lt;&gt;Pre-2011 Programs Completed in 2011",'7.  Persistence Report'!$J$27:$J$500,"Adjustment",'7.  Persistence Report'!$H$27:$H$500,"&lt;=2011")</f>
        <v>0</v>
      </c>
      <c r="J57" s="294">
        <f>SUMIFS('7.  Persistence Report'!AW$27:AW$500,'7.  Persistence Report'!$D$27:$D$500,$B56,'7.  Persistence Report'!$C$27:$C$500,"&lt;&gt;Pre-2011 Programs Completed in 2011",'7.  Persistence Report'!$J$27:$J$500,"Adjustment",'7.  Persistence Report'!$H$27:$H$500,"&lt;=2011")</f>
        <v>0</v>
      </c>
      <c r="K57" s="294">
        <f>SUMIFS('7.  Persistence Report'!AX$27:AX$500,'7.  Persistence Report'!$D$27:$D$500,$B56,'7.  Persistence Report'!$C$27:$C$500,"&lt;&gt;Pre-2011 Programs Completed in 2011",'7.  Persistence Report'!$J$27:$J$500,"Adjustment",'7.  Persistence Report'!$H$27:$H$500,"&lt;=2011")</f>
        <v>0</v>
      </c>
      <c r="L57" s="294">
        <f>SUMIFS('7.  Persistence Report'!AY$27:AY$500,'7.  Persistence Report'!$D$27:$D$500,$B56,'7.  Persistence Report'!$C$27:$C$500,"&lt;&gt;Pre-2011 Programs Completed in 2011",'7.  Persistence Report'!$J$27:$J$500,"Adjustment",'7.  Persistence Report'!$H$27:$H$500,"&lt;=2011")</f>
        <v>0</v>
      </c>
      <c r="M57" s="294">
        <f>SUMIFS('7.  Persistence Report'!AZ$27:AZ$500,'7.  Persistence Report'!$D$27:$D$500,$B56,'7.  Persistence Report'!$C$27:$C$500,"&lt;&gt;Pre-2011 Programs Completed in 2011",'7.  Persistence Report'!$J$27:$J$500,"Adjustment",'7.  Persistence Report'!$H$27:$H$500,"&lt;=2011")</f>
        <v>0</v>
      </c>
      <c r="N57" s="294">
        <f>N56</f>
        <v>3</v>
      </c>
      <c r="O57" s="294">
        <f>SUMIFS('7.  Persistence Report'!M$27:M$500,'7.  Persistence Report'!$D$27:$D$500,$B56,'7.  Persistence Report'!$C$27:$C$500,"&lt;&gt;Pre-2011 Programs Completed in 2011",'7.  Persistence Report'!$J$27:$J$500,"Adjustment",'7.  Persistence Report'!$H$27:$H$500,"&lt;=2011")</f>
        <v>0</v>
      </c>
      <c r="P57" s="294">
        <f>SUMIFS('7.  Persistence Report'!N$27:N$500,'7.  Persistence Report'!$D$27:$D$500,$B56,'7.  Persistence Report'!$C$27:$C$500,"&lt;&gt;Pre-2011 Programs Completed in 2011",'7.  Persistence Report'!$J$27:$J$500,"Adjustment",'7.  Persistence Report'!$H$27:$H$500,"&lt;=2011")</f>
        <v>0</v>
      </c>
      <c r="Q57" s="294">
        <f>SUMIFS('7.  Persistence Report'!O$27:O$500,'7.  Persistence Report'!$D$27:$D$500,$B56,'7.  Persistence Report'!$C$27:$C$500,"&lt;&gt;Pre-2011 Programs Completed in 2011",'7.  Persistence Report'!$J$27:$J$500,"Adjustment",'7.  Persistence Report'!$H$27:$H$500,"&lt;=2011")</f>
        <v>0</v>
      </c>
      <c r="R57" s="294">
        <f>SUMIFS('7.  Persistence Report'!P$27:P$500,'7.  Persistence Report'!$D$27:$D$500,$B56,'7.  Persistence Report'!$C$27:$C$500,"&lt;&gt;Pre-2011 Programs Completed in 2011",'7.  Persistence Report'!$J$27:$J$500,"Adjustment",'7.  Persistence Report'!$H$27:$H$500,"&lt;=2011")</f>
        <v>0</v>
      </c>
      <c r="S57" s="294">
        <f>SUMIFS('7.  Persistence Report'!Q$27:Q$500,'7.  Persistence Report'!$D$27:$D$500,$B56,'7.  Persistence Report'!$C$27:$C$500,"&lt;&gt;Pre-2011 Programs Completed in 2011",'7.  Persistence Report'!$J$27:$J$500,"Adjustment",'7.  Persistence Report'!$H$27:$H$500,"&lt;=2011")</f>
        <v>0</v>
      </c>
      <c r="T57" s="294">
        <f>SUMIFS('7.  Persistence Report'!R$27:R$500,'7.  Persistence Report'!$D$27:$D$500,$B56,'7.  Persistence Report'!$C$27:$C$500,"&lt;&gt;Pre-2011 Programs Completed in 2011",'7.  Persistence Report'!$J$27:$J$500,"Adjustment",'7.  Persistence Report'!$H$27:$H$500,"&lt;=2011")</f>
        <v>0</v>
      </c>
      <c r="U57" s="294">
        <f>SUMIFS('7.  Persistence Report'!S$27:S$500,'7.  Persistence Report'!$D$27:$D$500,$B56,'7.  Persistence Report'!$C$27:$C$500,"&lt;&gt;Pre-2011 Programs Completed in 2011",'7.  Persistence Report'!$J$27:$J$500,"Adjustment",'7.  Persistence Report'!$H$27:$H$500,"&lt;=2011")</f>
        <v>0</v>
      </c>
      <c r="V57" s="294">
        <f>SUMIFS('7.  Persistence Report'!T$27:T$500,'7.  Persistence Report'!$D$27:$D$500,$B56,'7.  Persistence Report'!$C$27:$C$500,"&lt;&gt;Pre-2011 Programs Completed in 2011",'7.  Persistence Report'!$J$27:$J$500,"Adjustment",'7.  Persistence Report'!$H$27:$H$500,"&lt;=2011")</f>
        <v>0</v>
      </c>
      <c r="W57" s="294">
        <f>SUMIFS('7.  Persistence Report'!U$27:U$500,'7.  Persistence Report'!$D$27:$D$500,$B56,'7.  Persistence Report'!$C$27:$C$500,"&lt;&gt;Pre-2011 Programs Completed in 2011",'7.  Persistence Report'!$J$27:$J$500,"Adjustment",'7.  Persistence Report'!$H$27:$H$500,"&lt;=2011")</f>
        <v>0</v>
      </c>
      <c r="X57" s="294">
        <f>SUMIFS('7.  Persistence Report'!V$27:V$500,'7.  Persistence Report'!$D$27:$D$500,$B56,'7.  Persistence Report'!$C$27:$C$500,"&lt;&gt;Pre-2011 Programs Completed in 2011",'7.  Persistence Report'!$J$27:$J$500,"Adjustment",'7.  Persistence Report'!$H$27:$H$500,"&lt;=2011")</f>
        <v>0</v>
      </c>
      <c r="Y57" s="410">
        <f>Y56</f>
        <v>0</v>
      </c>
      <c r="Z57" s="410">
        <f>Z56</f>
        <v>0</v>
      </c>
      <c r="AA57" s="410">
        <f t="shared" ref="AA57:AL57" si="23">AA56</f>
        <v>1</v>
      </c>
      <c r="AB57" s="410">
        <f t="shared" si="23"/>
        <v>0</v>
      </c>
      <c r="AC57" s="410">
        <f t="shared" si="23"/>
        <v>0</v>
      </c>
      <c r="AD57" s="410">
        <f t="shared" si="23"/>
        <v>0</v>
      </c>
      <c r="AE57" s="410">
        <f t="shared" si="23"/>
        <v>0</v>
      </c>
      <c r="AF57" s="410">
        <f t="shared" si="23"/>
        <v>0</v>
      </c>
      <c r="AG57" s="410">
        <f t="shared" si="23"/>
        <v>0</v>
      </c>
      <c r="AH57" s="410">
        <f t="shared" si="23"/>
        <v>0</v>
      </c>
      <c r="AI57" s="410">
        <f t="shared" si="23"/>
        <v>0</v>
      </c>
      <c r="AJ57" s="410">
        <f t="shared" si="23"/>
        <v>0</v>
      </c>
      <c r="AK57" s="410">
        <f t="shared" si="23"/>
        <v>0</v>
      </c>
      <c r="AL57" s="410">
        <f t="shared" si="23"/>
        <v>0</v>
      </c>
      <c r="AM57" s="310"/>
    </row>
    <row r="58" spans="1:42" s="282" customFormat="1" ht="15" outlineLevel="1">
      <c r="A58" s="507"/>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7">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09">
        <f>Y316</f>
        <v>0</v>
      </c>
      <c r="Z59" s="409">
        <f t="shared" ref="Z59:AA59" si="24">Z316</f>
        <v>0</v>
      </c>
      <c r="AA59" s="409">
        <f t="shared" si="24"/>
        <v>1</v>
      </c>
      <c r="AB59" s="414"/>
      <c r="AC59" s="414"/>
      <c r="AD59" s="414"/>
      <c r="AE59" s="414"/>
      <c r="AF59" s="414"/>
      <c r="AG59" s="414"/>
      <c r="AH59" s="414"/>
      <c r="AI59" s="414"/>
      <c r="AJ59" s="414"/>
      <c r="AK59" s="414"/>
      <c r="AL59" s="414"/>
      <c r="AM59" s="295">
        <f>SUM(Y59:AL59)</f>
        <v>1</v>
      </c>
    </row>
    <row r="60" spans="1:42" s="282" customFormat="1" ht="15" outlineLevel="1">
      <c r="A60" s="507"/>
      <c r="B60" s="314" t="s">
        <v>214</v>
      </c>
      <c r="C60" s="290" t="s">
        <v>163</v>
      </c>
      <c r="D60" s="294">
        <f>SUMIFS('7.  Persistence Report'!AQ$27:AQ$500,'7.  Persistence Report'!$D$27:$D$500,$B59,'7.  Persistence Report'!$C$27:$C$500,"&lt;&gt;Pre-2011 Programs Completed in 2011",'7.  Persistence Report'!$J$27:$J$500,"Adjustment",'7.  Persistence Report'!$H$27:$H$500,"&lt;=2011")</f>
        <v>0</v>
      </c>
      <c r="E60" s="294">
        <f>SUMIFS('7.  Persistence Report'!AR$27:AR$500,'7.  Persistence Report'!$D$27:$D$500,$B59,'7.  Persistence Report'!$C$27:$C$500,"&lt;&gt;Pre-2011 Programs Completed in 2011",'7.  Persistence Report'!$J$27:$J$500,"Adjustment",'7.  Persistence Report'!$H$27:$H$500,"&lt;=2011")</f>
        <v>0</v>
      </c>
      <c r="F60" s="294">
        <f>SUMIFS('7.  Persistence Report'!AS$27:AS$500,'7.  Persistence Report'!$D$27:$D$500,$B59,'7.  Persistence Report'!$C$27:$C$500,"&lt;&gt;Pre-2011 Programs Completed in 2011",'7.  Persistence Report'!$J$27:$J$500,"Adjustment",'7.  Persistence Report'!$H$27:$H$500,"&lt;=2011")</f>
        <v>0</v>
      </c>
      <c r="G60" s="294">
        <f>SUMIFS('7.  Persistence Report'!AT$27:AT$500,'7.  Persistence Report'!$D$27:$D$500,$B59,'7.  Persistence Report'!$C$27:$C$500,"&lt;&gt;Pre-2011 Programs Completed in 2011",'7.  Persistence Report'!$J$27:$J$500,"Adjustment",'7.  Persistence Report'!$H$27:$H$500,"&lt;=2011")</f>
        <v>0</v>
      </c>
      <c r="H60" s="294">
        <f>SUMIFS('7.  Persistence Report'!AU$27:AU$500,'7.  Persistence Report'!$D$27:$D$500,$B59,'7.  Persistence Report'!$C$27:$C$500,"&lt;&gt;Pre-2011 Programs Completed in 2011",'7.  Persistence Report'!$J$27:$J$500,"Adjustment",'7.  Persistence Report'!$H$27:$H$500,"&lt;=2011")</f>
        <v>0</v>
      </c>
      <c r="I60" s="294">
        <f>SUMIFS('7.  Persistence Report'!AV$27:AV$500,'7.  Persistence Report'!$D$27:$D$500,$B59,'7.  Persistence Report'!$C$27:$C$500,"&lt;&gt;Pre-2011 Programs Completed in 2011",'7.  Persistence Report'!$J$27:$J$500,"Adjustment",'7.  Persistence Report'!$H$27:$H$500,"&lt;=2011")</f>
        <v>0</v>
      </c>
      <c r="J60" s="294">
        <f>SUMIFS('7.  Persistence Report'!AW$27:AW$500,'7.  Persistence Report'!$D$27:$D$500,$B59,'7.  Persistence Report'!$C$27:$C$500,"&lt;&gt;Pre-2011 Programs Completed in 2011",'7.  Persistence Report'!$J$27:$J$500,"Adjustment",'7.  Persistence Report'!$H$27:$H$500,"&lt;=2011")</f>
        <v>0</v>
      </c>
      <c r="K60" s="294">
        <f>SUMIFS('7.  Persistence Report'!AX$27:AX$500,'7.  Persistence Report'!$D$27:$D$500,$B59,'7.  Persistence Report'!$C$27:$C$500,"&lt;&gt;Pre-2011 Programs Completed in 2011",'7.  Persistence Report'!$J$27:$J$500,"Adjustment",'7.  Persistence Report'!$H$27:$H$500,"&lt;=2011")</f>
        <v>0</v>
      </c>
      <c r="L60" s="294">
        <f>SUMIFS('7.  Persistence Report'!AY$27:AY$500,'7.  Persistence Report'!$D$27:$D$500,$B59,'7.  Persistence Report'!$C$27:$C$500,"&lt;&gt;Pre-2011 Programs Completed in 2011",'7.  Persistence Report'!$J$27:$J$500,"Adjustment",'7.  Persistence Report'!$H$27:$H$500,"&lt;=2011")</f>
        <v>0</v>
      </c>
      <c r="M60" s="294">
        <f>SUMIFS('7.  Persistence Report'!AZ$27:AZ$500,'7.  Persistence Report'!$D$27:$D$500,$B59,'7.  Persistence Report'!$C$27:$C$500,"&lt;&gt;Pre-2011 Programs Completed in 2011",'7.  Persistence Report'!$J$27:$J$500,"Adjustment",'7.  Persistence Report'!$H$27:$H$500,"&lt;=2011")</f>
        <v>0</v>
      </c>
      <c r="N60" s="294">
        <f>N59</f>
        <v>12</v>
      </c>
      <c r="O60" s="294">
        <f>SUMIFS('7.  Persistence Report'!M$27:M$500,'7.  Persistence Report'!$D$27:$D$500,$B59,'7.  Persistence Report'!$C$27:$C$500,"&lt;&gt;Pre-2011 Programs Completed in 2011",'7.  Persistence Report'!$J$27:$J$500,"Adjustment",'7.  Persistence Report'!$H$27:$H$500,"&lt;=2011")</f>
        <v>0</v>
      </c>
      <c r="P60" s="294">
        <f>SUMIFS('7.  Persistence Report'!N$27:N$500,'7.  Persistence Report'!$D$27:$D$500,$B59,'7.  Persistence Report'!$C$27:$C$500,"&lt;&gt;Pre-2011 Programs Completed in 2011",'7.  Persistence Report'!$J$27:$J$500,"Adjustment",'7.  Persistence Report'!$H$27:$H$500,"&lt;=2011")</f>
        <v>0</v>
      </c>
      <c r="Q60" s="294">
        <f>SUMIFS('7.  Persistence Report'!O$27:O$500,'7.  Persistence Report'!$D$27:$D$500,$B59,'7.  Persistence Report'!$C$27:$C$500,"&lt;&gt;Pre-2011 Programs Completed in 2011",'7.  Persistence Report'!$J$27:$J$500,"Adjustment",'7.  Persistence Report'!$H$27:$H$500,"&lt;=2011")</f>
        <v>0</v>
      </c>
      <c r="R60" s="294">
        <f>SUMIFS('7.  Persistence Report'!P$27:P$500,'7.  Persistence Report'!$D$27:$D$500,$B59,'7.  Persistence Report'!$C$27:$C$500,"&lt;&gt;Pre-2011 Programs Completed in 2011",'7.  Persistence Report'!$J$27:$J$500,"Adjustment",'7.  Persistence Report'!$H$27:$H$500,"&lt;=2011")</f>
        <v>0</v>
      </c>
      <c r="S60" s="294">
        <f>SUMIFS('7.  Persistence Report'!Q$27:Q$500,'7.  Persistence Report'!$D$27:$D$500,$B59,'7.  Persistence Report'!$C$27:$C$500,"&lt;&gt;Pre-2011 Programs Completed in 2011",'7.  Persistence Report'!$J$27:$J$500,"Adjustment",'7.  Persistence Report'!$H$27:$H$500,"&lt;=2011")</f>
        <v>0</v>
      </c>
      <c r="T60" s="294">
        <f>SUMIFS('7.  Persistence Report'!R$27:R$500,'7.  Persistence Report'!$D$27:$D$500,$B59,'7.  Persistence Report'!$C$27:$C$500,"&lt;&gt;Pre-2011 Programs Completed in 2011",'7.  Persistence Report'!$J$27:$J$500,"Adjustment",'7.  Persistence Report'!$H$27:$H$500,"&lt;=2011")</f>
        <v>0</v>
      </c>
      <c r="U60" s="294">
        <f>SUMIFS('7.  Persistence Report'!S$27:S$500,'7.  Persistence Report'!$D$27:$D$500,$B59,'7.  Persistence Report'!$C$27:$C$500,"&lt;&gt;Pre-2011 Programs Completed in 2011",'7.  Persistence Report'!$J$27:$J$500,"Adjustment",'7.  Persistence Report'!$H$27:$H$500,"&lt;=2011")</f>
        <v>0</v>
      </c>
      <c r="V60" s="294">
        <f>SUMIFS('7.  Persistence Report'!T$27:T$500,'7.  Persistence Report'!$D$27:$D$500,$B59,'7.  Persistence Report'!$C$27:$C$500,"&lt;&gt;Pre-2011 Programs Completed in 2011",'7.  Persistence Report'!$J$27:$J$500,"Adjustment",'7.  Persistence Report'!$H$27:$H$500,"&lt;=2011")</f>
        <v>0</v>
      </c>
      <c r="W60" s="294">
        <f>SUMIFS('7.  Persistence Report'!U$27:U$500,'7.  Persistence Report'!$D$27:$D$500,$B59,'7.  Persistence Report'!$C$27:$C$500,"&lt;&gt;Pre-2011 Programs Completed in 2011",'7.  Persistence Report'!$J$27:$J$500,"Adjustment",'7.  Persistence Report'!$H$27:$H$500,"&lt;=2011")</f>
        <v>0</v>
      </c>
      <c r="X60" s="294">
        <f>SUMIFS('7.  Persistence Report'!V$27:V$500,'7.  Persistence Report'!$D$27:$D$500,$B59,'7.  Persistence Report'!$C$27:$C$500,"&lt;&gt;Pre-2011 Programs Completed in 2011",'7.  Persistence Report'!$J$27:$J$500,"Adjustment",'7.  Persistence Report'!$H$27:$H$500,"&lt;=2011")</f>
        <v>0</v>
      </c>
      <c r="Y60" s="410">
        <f>Y59</f>
        <v>0</v>
      </c>
      <c r="Z60" s="410">
        <f>Z59</f>
        <v>0</v>
      </c>
      <c r="AA60" s="410">
        <f t="shared" ref="AA60:AL60" si="25">AA59</f>
        <v>1</v>
      </c>
      <c r="AB60" s="410">
        <f t="shared" si="25"/>
        <v>0</v>
      </c>
      <c r="AC60" s="410">
        <f t="shared" si="25"/>
        <v>0</v>
      </c>
      <c r="AD60" s="410">
        <f t="shared" si="25"/>
        <v>0</v>
      </c>
      <c r="AE60" s="410">
        <f t="shared" si="25"/>
        <v>0</v>
      </c>
      <c r="AF60" s="410">
        <f t="shared" si="25"/>
        <v>0</v>
      </c>
      <c r="AG60" s="410">
        <f t="shared" si="25"/>
        <v>0</v>
      </c>
      <c r="AH60" s="410">
        <f t="shared" si="25"/>
        <v>0</v>
      </c>
      <c r="AI60" s="410">
        <f t="shared" si="25"/>
        <v>0</v>
      </c>
      <c r="AJ60" s="410">
        <f t="shared" si="25"/>
        <v>0</v>
      </c>
      <c r="AK60" s="410">
        <f t="shared" si="25"/>
        <v>0</v>
      </c>
      <c r="AL60" s="410">
        <f t="shared" si="25"/>
        <v>0</v>
      </c>
      <c r="AM60" s="310"/>
    </row>
    <row r="61" spans="1:42" s="282" customFormat="1" ht="15" outlineLevel="1">
      <c r="A61" s="507"/>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7">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09">
        <f>Y319</f>
        <v>0</v>
      </c>
      <c r="Z62" s="409">
        <f t="shared" ref="Z62:AA62" si="26">Z319</f>
        <v>0</v>
      </c>
      <c r="AA62" s="409">
        <f t="shared" si="26"/>
        <v>1</v>
      </c>
      <c r="AB62" s="414"/>
      <c r="AC62" s="414"/>
      <c r="AD62" s="414"/>
      <c r="AE62" s="414"/>
      <c r="AF62" s="414"/>
      <c r="AG62" s="414"/>
      <c r="AH62" s="414"/>
      <c r="AI62" s="414"/>
      <c r="AJ62" s="414"/>
      <c r="AK62" s="414"/>
      <c r="AL62" s="414"/>
      <c r="AM62" s="295">
        <f>SUM(Y62:AL62)</f>
        <v>1</v>
      </c>
    </row>
    <row r="63" spans="1:42" s="282" customFormat="1" ht="15" outlineLevel="1">
      <c r="A63" s="507"/>
      <c r="B63" s="314" t="s">
        <v>214</v>
      </c>
      <c r="C63" s="290" t="s">
        <v>163</v>
      </c>
      <c r="D63" s="294">
        <f>SUMIFS('7.  Persistence Report'!AQ$27:AQ$500,'7.  Persistence Report'!$D$27:$D$500,$B62,'7.  Persistence Report'!$C$27:$C$500,"&lt;&gt;Pre-2011 Programs Completed in 2011",'7.  Persistence Report'!$J$27:$J$500,"Adjustment",'7.  Persistence Report'!$H$27:$H$500,"&lt;=2011")</f>
        <v>6110.2030949999998</v>
      </c>
      <c r="E63" s="294">
        <f>SUMIFS('7.  Persistence Report'!AR$27:AR$500,'7.  Persistence Report'!$D$27:$D$500,$B62,'7.  Persistence Report'!$C$27:$C$500,"&lt;&gt;Pre-2011 Programs Completed in 2011",'7.  Persistence Report'!$J$27:$J$500,"Adjustment",'7.  Persistence Report'!$H$27:$H$500,"&lt;=2011")</f>
        <v>6110.2030949999998</v>
      </c>
      <c r="F63" s="294">
        <f>SUMIFS('7.  Persistence Report'!AS$27:AS$500,'7.  Persistence Report'!$D$27:$D$500,$B62,'7.  Persistence Report'!$C$27:$C$500,"&lt;&gt;Pre-2011 Programs Completed in 2011",'7.  Persistence Report'!$J$27:$J$500,"Adjustment",'7.  Persistence Report'!$H$27:$H$500,"&lt;=2011")</f>
        <v>6110.2030949999998</v>
      </c>
      <c r="G63" s="294">
        <f>SUMIFS('7.  Persistence Report'!AT$27:AT$500,'7.  Persistence Report'!$D$27:$D$500,$B62,'7.  Persistence Report'!$C$27:$C$500,"&lt;&gt;Pre-2011 Programs Completed in 2011",'7.  Persistence Report'!$J$27:$J$500,"Adjustment",'7.  Persistence Report'!$H$27:$H$500,"&lt;=2011")</f>
        <v>6110.2030949999998</v>
      </c>
      <c r="H63" s="294">
        <f>SUMIFS('7.  Persistence Report'!AU$27:AU$500,'7.  Persistence Report'!$D$27:$D$500,$B62,'7.  Persistence Report'!$C$27:$C$500,"&lt;&gt;Pre-2011 Programs Completed in 2011",'7.  Persistence Report'!$J$27:$J$500,"Adjustment",'7.  Persistence Report'!$H$27:$H$500,"&lt;=2011")</f>
        <v>0</v>
      </c>
      <c r="I63" s="294">
        <f>SUMIFS('7.  Persistence Report'!AV$27:AV$500,'7.  Persistence Report'!$D$27:$D$500,$B62,'7.  Persistence Report'!$C$27:$C$500,"&lt;&gt;Pre-2011 Programs Completed in 2011",'7.  Persistence Report'!$J$27:$J$500,"Adjustment",'7.  Persistence Report'!$H$27:$H$500,"&lt;=2011")</f>
        <v>0</v>
      </c>
      <c r="J63" s="294">
        <f>SUMIFS('7.  Persistence Report'!AW$27:AW$500,'7.  Persistence Report'!$D$27:$D$500,$B62,'7.  Persistence Report'!$C$27:$C$500,"&lt;&gt;Pre-2011 Programs Completed in 2011",'7.  Persistence Report'!$J$27:$J$500,"Adjustment",'7.  Persistence Report'!$H$27:$H$500,"&lt;=2011")</f>
        <v>0</v>
      </c>
      <c r="K63" s="294">
        <f>SUMIFS('7.  Persistence Report'!AX$27:AX$500,'7.  Persistence Report'!$D$27:$D$500,$B62,'7.  Persistence Report'!$C$27:$C$500,"&lt;&gt;Pre-2011 Programs Completed in 2011",'7.  Persistence Report'!$J$27:$J$500,"Adjustment",'7.  Persistence Report'!$H$27:$H$500,"&lt;=2011")</f>
        <v>0</v>
      </c>
      <c r="L63" s="294">
        <f>SUMIFS('7.  Persistence Report'!AY$27:AY$500,'7.  Persistence Report'!$D$27:$D$500,$B62,'7.  Persistence Report'!$C$27:$C$500,"&lt;&gt;Pre-2011 Programs Completed in 2011",'7.  Persistence Report'!$J$27:$J$500,"Adjustment",'7.  Persistence Report'!$H$27:$H$500,"&lt;=2011")</f>
        <v>0</v>
      </c>
      <c r="M63" s="294">
        <f>SUMIFS('7.  Persistence Report'!AZ$27:AZ$500,'7.  Persistence Report'!$D$27:$D$500,$B62,'7.  Persistence Report'!$C$27:$C$500,"&lt;&gt;Pre-2011 Programs Completed in 2011",'7.  Persistence Report'!$J$27:$J$500,"Adjustment",'7.  Persistence Report'!$H$27:$H$500,"&lt;=2011")</f>
        <v>0</v>
      </c>
      <c r="N63" s="294">
        <f>N62</f>
        <v>12</v>
      </c>
      <c r="O63" s="294">
        <f>SUMIFS('7.  Persistence Report'!M$27:M$500,'7.  Persistence Report'!$D$27:$D$500,$B62,'7.  Persistence Report'!$C$27:$C$500,"&lt;&gt;Pre-2011 Programs Completed in 2011",'7.  Persistence Report'!$J$27:$J$500,"Adjustment",'7.  Persistence Report'!$H$27:$H$500,"&lt;=2011")</f>
        <v>1.233876127</v>
      </c>
      <c r="P63" s="294">
        <f>SUMIFS('7.  Persistence Report'!N$27:N$500,'7.  Persistence Report'!$D$27:$D$500,$B62,'7.  Persistence Report'!$C$27:$C$500,"&lt;&gt;Pre-2011 Programs Completed in 2011",'7.  Persistence Report'!$J$27:$J$500,"Adjustment",'7.  Persistence Report'!$H$27:$H$500,"&lt;=2011")</f>
        <v>1.233876127</v>
      </c>
      <c r="Q63" s="294">
        <f>SUMIFS('7.  Persistence Report'!O$27:O$500,'7.  Persistence Report'!$D$27:$D$500,$B62,'7.  Persistence Report'!$C$27:$C$500,"&lt;&gt;Pre-2011 Programs Completed in 2011",'7.  Persistence Report'!$J$27:$J$500,"Adjustment",'7.  Persistence Report'!$H$27:$H$500,"&lt;=2011")</f>
        <v>1.233876127</v>
      </c>
      <c r="R63" s="294">
        <f>SUMIFS('7.  Persistence Report'!P$27:P$500,'7.  Persistence Report'!$D$27:$D$500,$B62,'7.  Persistence Report'!$C$27:$C$500,"&lt;&gt;Pre-2011 Programs Completed in 2011",'7.  Persistence Report'!$J$27:$J$500,"Adjustment",'7.  Persistence Report'!$H$27:$H$500,"&lt;=2011")</f>
        <v>0</v>
      </c>
      <c r="S63" s="294">
        <f>SUMIFS('7.  Persistence Report'!Q$27:Q$500,'7.  Persistence Report'!$D$27:$D$500,$B62,'7.  Persistence Report'!$C$27:$C$500,"&lt;&gt;Pre-2011 Programs Completed in 2011",'7.  Persistence Report'!$J$27:$J$500,"Adjustment",'7.  Persistence Report'!$H$27:$H$500,"&lt;=2011")</f>
        <v>0</v>
      </c>
      <c r="T63" s="294">
        <f>SUMIFS('7.  Persistence Report'!R$27:R$500,'7.  Persistence Report'!$D$27:$D$500,$B62,'7.  Persistence Report'!$C$27:$C$500,"&lt;&gt;Pre-2011 Programs Completed in 2011",'7.  Persistence Report'!$J$27:$J$500,"Adjustment",'7.  Persistence Report'!$H$27:$H$500,"&lt;=2011")</f>
        <v>0</v>
      </c>
      <c r="U63" s="294">
        <f>SUMIFS('7.  Persistence Report'!S$27:S$500,'7.  Persistence Report'!$D$27:$D$500,$B62,'7.  Persistence Report'!$C$27:$C$500,"&lt;&gt;Pre-2011 Programs Completed in 2011",'7.  Persistence Report'!$J$27:$J$500,"Adjustment",'7.  Persistence Report'!$H$27:$H$500,"&lt;=2011")</f>
        <v>0</v>
      </c>
      <c r="V63" s="294">
        <f>SUMIFS('7.  Persistence Report'!T$27:T$500,'7.  Persistence Report'!$D$27:$D$500,$B62,'7.  Persistence Report'!$C$27:$C$500,"&lt;&gt;Pre-2011 Programs Completed in 2011",'7.  Persistence Report'!$J$27:$J$500,"Adjustment",'7.  Persistence Report'!$H$27:$H$500,"&lt;=2011")</f>
        <v>0</v>
      </c>
      <c r="W63" s="294">
        <f>SUMIFS('7.  Persistence Report'!U$27:U$500,'7.  Persistence Report'!$D$27:$D$500,$B62,'7.  Persistence Report'!$C$27:$C$500,"&lt;&gt;Pre-2011 Programs Completed in 2011",'7.  Persistence Report'!$J$27:$J$500,"Adjustment",'7.  Persistence Report'!$H$27:$H$500,"&lt;=2011")</f>
        <v>0</v>
      </c>
      <c r="X63" s="294">
        <f>SUMIFS('7.  Persistence Report'!V$27:V$500,'7.  Persistence Report'!$D$27:$D$500,$B62,'7.  Persistence Report'!$C$27:$C$500,"&lt;&gt;Pre-2011 Programs Completed in 2011",'7.  Persistence Report'!$J$27:$J$500,"Adjustment",'7.  Persistence Report'!$H$27:$H$500,"&lt;=2011")</f>
        <v>0</v>
      </c>
      <c r="Y63" s="410">
        <f>Y62</f>
        <v>0</v>
      </c>
      <c r="Z63" s="410">
        <f>Z62</f>
        <v>0</v>
      </c>
      <c r="AA63" s="410">
        <f t="shared" ref="AA63:AL63" si="27">AA62</f>
        <v>1</v>
      </c>
      <c r="AB63" s="410">
        <f t="shared" si="27"/>
        <v>0</v>
      </c>
      <c r="AC63" s="410">
        <f t="shared" si="27"/>
        <v>0</v>
      </c>
      <c r="AD63" s="410">
        <f t="shared" si="27"/>
        <v>0</v>
      </c>
      <c r="AE63" s="410">
        <f t="shared" si="27"/>
        <v>0</v>
      </c>
      <c r="AF63" s="410">
        <f t="shared" si="27"/>
        <v>0</v>
      </c>
      <c r="AG63" s="410">
        <f t="shared" si="27"/>
        <v>0</v>
      </c>
      <c r="AH63" s="410">
        <f t="shared" si="27"/>
        <v>0</v>
      </c>
      <c r="AI63" s="410">
        <f t="shared" si="27"/>
        <v>0</v>
      </c>
      <c r="AJ63" s="410">
        <f t="shared" si="27"/>
        <v>0</v>
      </c>
      <c r="AK63" s="410">
        <f t="shared" si="27"/>
        <v>0</v>
      </c>
      <c r="AL63" s="410">
        <f t="shared" si="27"/>
        <v>0</v>
      </c>
      <c r="AM63" s="310"/>
    </row>
    <row r="64" spans="1:42" s="282" customFormat="1" ht="15" outlineLevel="1">
      <c r="A64" s="507"/>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7">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09">
        <f>Y322</f>
        <v>0</v>
      </c>
      <c r="Z65" s="409">
        <f t="shared" ref="Z65:AA65" si="28">Z322</f>
        <v>1</v>
      </c>
      <c r="AA65" s="409">
        <f t="shared" si="28"/>
        <v>1</v>
      </c>
      <c r="AB65" s="414"/>
      <c r="AC65" s="414"/>
      <c r="AD65" s="414"/>
      <c r="AE65" s="414"/>
      <c r="AF65" s="414"/>
      <c r="AG65" s="414"/>
      <c r="AH65" s="414"/>
      <c r="AI65" s="414"/>
      <c r="AJ65" s="414"/>
      <c r="AK65" s="414"/>
      <c r="AL65" s="414"/>
      <c r="AM65" s="295">
        <f>SUM(Y65:AL65)</f>
        <v>2</v>
      </c>
    </row>
    <row r="66" spans="1:39" s="282" customFormat="1" ht="15" outlineLevel="1">
      <c r="A66" s="507"/>
      <c r="B66" s="314" t="s">
        <v>214</v>
      </c>
      <c r="C66" s="290" t="s">
        <v>163</v>
      </c>
      <c r="D66" s="294">
        <f>SUMIFS('7.  Persistence Report'!AQ$27:AQ$500,'7.  Persistence Report'!$D$27:$D$500,$B65,'7.  Persistence Report'!$C$27:$C$500,"&lt;&gt;Pre-2011 Programs Completed in 2011",'7.  Persistence Report'!$J$27:$J$500,"Adjustment",'7.  Persistence Report'!$H$27:$H$500,"&lt;=2011")</f>
        <v>0</v>
      </c>
      <c r="E66" s="294">
        <f>SUMIFS('7.  Persistence Report'!AR$27:AR$500,'7.  Persistence Report'!$D$27:$D$500,$B65,'7.  Persistence Report'!$C$27:$C$500,"&lt;&gt;Pre-2011 Programs Completed in 2011",'7.  Persistence Report'!$J$27:$J$500,"Adjustment",'7.  Persistence Report'!$H$27:$H$500,"&lt;=2011")</f>
        <v>0</v>
      </c>
      <c r="F66" s="294">
        <f>SUMIFS('7.  Persistence Report'!AS$27:AS$500,'7.  Persistence Report'!$D$27:$D$500,$B65,'7.  Persistence Report'!$C$27:$C$500,"&lt;&gt;Pre-2011 Programs Completed in 2011",'7.  Persistence Report'!$J$27:$J$500,"Adjustment",'7.  Persistence Report'!$H$27:$H$500,"&lt;=2011")</f>
        <v>0</v>
      </c>
      <c r="G66" s="294">
        <f>SUMIFS('7.  Persistence Report'!AT$27:AT$500,'7.  Persistence Report'!$D$27:$D$500,$B65,'7.  Persistence Report'!$C$27:$C$500,"&lt;&gt;Pre-2011 Programs Completed in 2011",'7.  Persistence Report'!$J$27:$J$500,"Adjustment",'7.  Persistence Report'!$H$27:$H$500,"&lt;=2011")</f>
        <v>0</v>
      </c>
      <c r="H66" s="294">
        <f>SUMIFS('7.  Persistence Report'!AU$27:AU$500,'7.  Persistence Report'!$D$27:$D$500,$B65,'7.  Persistence Report'!$C$27:$C$500,"&lt;&gt;Pre-2011 Programs Completed in 2011",'7.  Persistence Report'!$J$27:$J$500,"Adjustment",'7.  Persistence Report'!$H$27:$H$500,"&lt;=2011")</f>
        <v>0</v>
      </c>
      <c r="I66" s="294">
        <f>SUMIFS('7.  Persistence Report'!AV$27:AV$500,'7.  Persistence Report'!$D$27:$D$500,$B65,'7.  Persistence Report'!$C$27:$C$500,"&lt;&gt;Pre-2011 Programs Completed in 2011",'7.  Persistence Report'!$J$27:$J$500,"Adjustment",'7.  Persistence Report'!$H$27:$H$500,"&lt;=2011")</f>
        <v>0</v>
      </c>
      <c r="J66" s="294">
        <f>SUMIFS('7.  Persistence Report'!AW$27:AW$500,'7.  Persistence Report'!$D$27:$D$500,$B65,'7.  Persistence Report'!$C$27:$C$500,"&lt;&gt;Pre-2011 Programs Completed in 2011",'7.  Persistence Report'!$J$27:$J$500,"Adjustment",'7.  Persistence Report'!$H$27:$H$500,"&lt;=2011")</f>
        <v>0</v>
      </c>
      <c r="K66" s="294">
        <f>SUMIFS('7.  Persistence Report'!AX$27:AX$500,'7.  Persistence Report'!$D$27:$D$500,$B65,'7.  Persistence Report'!$C$27:$C$500,"&lt;&gt;Pre-2011 Programs Completed in 2011",'7.  Persistence Report'!$J$27:$J$500,"Adjustment",'7.  Persistence Report'!$H$27:$H$500,"&lt;=2011")</f>
        <v>0</v>
      </c>
      <c r="L66" s="294">
        <f>SUMIFS('7.  Persistence Report'!AY$27:AY$500,'7.  Persistence Report'!$D$27:$D$500,$B65,'7.  Persistence Report'!$C$27:$C$500,"&lt;&gt;Pre-2011 Programs Completed in 2011",'7.  Persistence Report'!$J$27:$J$500,"Adjustment",'7.  Persistence Report'!$H$27:$H$500,"&lt;=2011")</f>
        <v>0</v>
      </c>
      <c r="M66" s="294">
        <f>SUMIFS('7.  Persistence Report'!AZ$27:AZ$500,'7.  Persistence Report'!$D$27:$D$500,$B65,'7.  Persistence Report'!$C$27:$C$500,"&lt;&gt;Pre-2011 Programs Completed in 2011",'7.  Persistence Report'!$J$27:$J$500,"Adjustment",'7.  Persistence Report'!$H$27:$H$500,"&lt;=2011")</f>
        <v>0</v>
      </c>
      <c r="N66" s="290"/>
      <c r="O66" s="294">
        <f>SUMIFS('7.  Persistence Report'!M$27:M$500,'7.  Persistence Report'!$D$27:$D$500,$B65,'7.  Persistence Report'!$C$27:$C$500,"&lt;&gt;Pre-2011 Programs Completed in 2011",'7.  Persistence Report'!$J$27:$J$500,"Adjustment",'7.  Persistence Report'!$H$27:$H$500,"&lt;=2011")</f>
        <v>0</v>
      </c>
      <c r="P66" s="294">
        <f>SUMIFS('7.  Persistence Report'!N$27:N$500,'7.  Persistence Report'!$D$27:$D$500,$B65,'7.  Persistence Report'!$C$27:$C$500,"&lt;&gt;Pre-2011 Programs Completed in 2011",'7.  Persistence Report'!$J$27:$J$500,"Adjustment",'7.  Persistence Report'!$H$27:$H$500,"&lt;=2011")</f>
        <v>0</v>
      </c>
      <c r="Q66" s="294">
        <f>SUMIFS('7.  Persistence Report'!O$27:O$500,'7.  Persistence Report'!$D$27:$D$500,$B65,'7.  Persistence Report'!$C$27:$C$500,"&lt;&gt;Pre-2011 Programs Completed in 2011",'7.  Persistence Report'!$J$27:$J$500,"Adjustment",'7.  Persistence Report'!$H$27:$H$500,"&lt;=2011")</f>
        <v>0</v>
      </c>
      <c r="R66" s="294">
        <f>SUMIFS('7.  Persistence Report'!P$27:P$500,'7.  Persistence Report'!$D$27:$D$500,$B65,'7.  Persistence Report'!$C$27:$C$500,"&lt;&gt;Pre-2011 Programs Completed in 2011",'7.  Persistence Report'!$J$27:$J$500,"Adjustment",'7.  Persistence Report'!$H$27:$H$500,"&lt;=2011")</f>
        <v>0</v>
      </c>
      <c r="S66" s="294">
        <f>SUMIFS('7.  Persistence Report'!Q$27:Q$500,'7.  Persistence Report'!$D$27:$D$500,$B65,'7.  Persistence Report'!$C$27:$C$500,"&lt;&gt;Pre-2011 Programs Completed in 2011",'7.  Persistence Report'!$J$27:$J$500,"Adjustment",'7.  Persistence Report'!$H$27:$H$500,"&lt;=2011")</f>
        <v>0</v>
      </c>
      <c r="T66" s="294">
        <f>SUMIFS('7.  Persistence Report'!R$27:R$500,'7.  Persistence Report'!$D$27:$D$500,$B65,'7.  Persistence Report'!$C$27:$C$500,"&lt;&gt;Pre-2011 Programs Completed in 2011",'7.  Persistence Report'!$J$27:$J$500,"Adjustment",'7.  Persistence Report'!$H$27:$H$500,"&lt;=2011")</f>
        <v>0</v>
      </c>
      <c r="U66" s="294">
        <f>SUMIFS('7.  Persistence Report'!S$27:S$500,'7.  Persistence Report'!$D$27:$D$500,$B65,'7.  Persistence Report'!$C$27:$C$500,"&lt;&gt;Pre-2011 Programs Completed in 2011",'7.  Persistence Report'!$J$27:$J$500,"Adjustment",'7.  Persistence Report'!$H$27:$H$500,"&lt;=2011")</f>
        <v>0</v>
      </c>
      <c r="V66" s="294">
        <f>SUMIFS('7.  Persistence Report'!T$27:T$500,'7.  Persistence Report'!$D$27:$D$500,$B65,'7.  Persistence Report'!$C$27:$C$500,"&lt;&gt;Pre-2011 Programs Completed in 2011",'7.  Persistence Report'!$J$27:$J$500,"Adjustment",'7.  Persistence Report'!$H$27:$H$500,"&lt;=2011")</f>
        <v>0</v>
      </c>
      <c r="W66" s="294">
        <f>SUMIFS('7.  Persistence Report'!U$27:U$500,'7.  Persistence Report'!$D$27:$D$500,$B65,'7.  Persistence Report'!$C$27:$C$500,"&lt;&gt;Pre-2011 Programs Completed in 2011",'7.  Persistence Report'!$J$27:$J$500,"Adjustment",'7.  Persistence Report'!$H$27:$H$500,"&lt;=2011")</f>
        <v>0</v>
      </c>
      <c r="X66" s="294">
        <f>SUMIFS('7.  Persistence Report'!V$27:V$500,'7.  Persistence Report'!$D$27:$D$500,$B65,'7.  Persistence Report'!$C$27:$C$500,"&lt;&gt;Pre-2011 Programs Completed in 2011",'7.  Persistence Report'!$J$27:$J$500,"Adjustment",'7.  Persistence Report'!$H$27:$H$500,"&lt;=2011")</f>
        <v>0</v>
      </c>
      <c r="Y66" s="410">
        <f>Y65</f>
        <v>0</v>
      </c>
      <c r="Z66" s="410">
        <f>Z65</f>
        <v>1</v>
      </c>
      <c r="AA66" s="410">
        <f t="shared" ref="AA66:AL66" si="29">AA65</f>
        <v>1</v>
      </c>
      <c r="AB66" s="410">
        <f t="shared" si="29"/>
        <v>0</v>
      </c>
      <c r="AC66" s="410">
        <f t="shared" si="29"/>
        <v>0</v>
      </c>
      <c r="AD66" s="410">
        <f t="shared" si="29"/>
        <v>0</v>
      </c>
      <c r="AE66" s="410">
        <f t="shared" si="29"/>
        <v>0</v>
      </c>
      <c r="AF66" s="410">
        <f t="shared" si="29"/>
        <v>0</v>
      </c>
      <c r="AG66" s="410">
        <f t="shared" si="29"/>
        <v>0</v>
      </c>
      <c r="AH66" s="410">
        <f t="shared" si="29"/>
        <v>0</v>
      </c>
      <c r="AI66" s="410">
        <f t="shared" si="29"/>
        <v>0</v>
      </c>
      <c r="AJ66" s="410">
        <f t="shared" si="29"/>
        <v>0</v>
      </c>
      <c r="AK66" s="410">
        <f t="shared" si="29"/>
        <v>0</v>
      </c>
      <c r="AL66" s="410">
        <f t="shared" si="29"/>
        <v>0</v>
      </c>
      <c r="AM66" s="310"/>
    </row>
    <row r="67" spans="1:39" s="282" customFormat="1" ht="15" outlineLevel="1">
      <c r="A67" s="507"/>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7">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09">
        <f>Y325</f>
        <v>0</v>
      </c>
      <c r="Z68" s="409">
        <f t="shared" ref="Z68:AA68" si="30">Z325</f>
        <v>1</v>
      </c>
      <c r="AA68" s="409">
        <f t="shared" si="30"/>
        <v>1</v>
      </c>
      <c r="AB68" s="414"/>
      <c r="AC68" s="414"/>
      <c r="AD68" s="414"/>
      <c r="AE68" s="414"/>
      <c r="AF68" s="414"/>
      <c r="AG68" s="414"/>
      <c r="AH68" s="414"/>
      <c r="AI68" s="414"/>
      <c r="AJ68" s="414"/>
      <c r="AK68" s="414"/>
      <c r="AL68" s="414"/>
      <c r="AM68" s="295">
        <f>SUM(Y68:AL68)</f>
        <v>2</v>
      </c>
    </row>
    <row r="69" spans="1:39" s="282" customFormat="1" ht="15" outlineLevel="1">
      <c r="A69" s="507"/>
      <c r="B69" s="314" t="s">
        <v>214</v>
      </c>
      <c r="C69" s="290" t="s">
        <v>163</v>
      </c>
      <c r="D69" s="294">
        <f>SUMIFS('7.  Persistence Report'!AQ$27:AQ$500,'7.  Persistence Report'!$D$27:$D$500,$B68,'7.  Persistence Report'!$C$27:$C$500,"&lt;&gt;Pre-2011 Programs Completed in 2011",'7.  Persistence Report'!$J$27:$J$500,"Adjustment",'7.  Persistence Report'!$H$27:$H$500,"&lt;=2011")</f>
        <v>0</v>
      </c>
      <c r="E69" s="294">
        <f>SUMIFS('7.  Persistence Report'!AR$27:AR$500,'7.  Persistence Report'!$D$27:$D$500,$B68,'7.  Persistence Report'!$C$27:$C$500,"&lt;&gt;Pre-2011 Programs Completed in 2011",'7.  Persistence Report'!$J$27:$J$500,"Adjustment",'7.  Persistence Report'!$H$27:$H$500,"&lt;=2011")</f>
        <v>0</v>
      </c>
      <c r="F69" s="294">
        <f>SUMIFS('7.  Persistence Report'!AS$27:AS$500,'7.  Persistence Report'!$D$27:$D$500,$B68,'7.  Persistence Report'!$C$27:$C$500,"&lt;&gt;Pre-2011 Programs Completed in 2011",'7.  Persistence Report'!$J$27:$J$500,"Adjustment",'7.  Persistence Report'!$H$27:$H$500,"&lt;=2011")</f>
        <v>0</v>
      </c>
      <c r="G69" s="294">
        <f>SUMIFS('7.  Persistence Report'!AT$27:AT$500,'7.  Persistence Report'!$D$27:$D$500,$B68,'7.  Persistence Report'!$C$27:$C$500,"&lt;&gt;Pre-2011 Programs Completed in 2011",'7.  Persistence Report'!$J$27:$J$500,"Adjustment",'7.  Persistence Report'!$H$27:$H$500,"&lt;=2011")</f>
        <v>0</v>
      </c>
      <c r="H69" s="294">
        <f>SUMIFS('7.  Persistence Report'!AU$27:AU$500,'7.  Persistence Report'!$D$27:$D$500,$B68,'7.  Persistence Report'!$C$27:$C$500,"&lt;&gt;Pre-2011 Programs Completed in 2011",'7.  Persistence Report'!$J$27:$J$500,"Adjustment",'7.  Persistence Report'!$H$27:$H$500,"&lt;=2011")</f>
        <v>0</v>
      </c>
      <c r="I69" s="294">
        <f>SUMIFS('7.  Persistence Report'!AV$27:AV$500,'7.  Persistence Report'!$D$27:$D$500,$B68,'7.  Persistence Report'!$C$27:$C$500,"&lt;&gt;Pre-2011 Programs Completed in 2011",'7.  Persistence Report'!$J$27:$J$500,"Adjustment",'7.  Persistence Report'!$H$27:$H$500,"&lt;=2011")</f>
        <v>0</v>
      </c>
      <c r="J69" s="294">
        <f>SUMIFS('7.  Persistence Report'!AW$27:AW$500,'7.  Persistence Report'!$D$27:$D$500,$B68,'7.  Persistence Report'!$C$27:$C$500,"&lt;&gt;Pre-2011 Programs Completed in 2011",'7.  Persistence Report'!$J$27:$J$500,"Adjustment",'7.  Persistence Report'!$H$27:$H$500,"&lt;=2011")</f>
        <v>0</v>
      </c>
      <c r="K69" s="294">
        <f>SUMIFS('7.  Persistence Report'!AX$27:AX$500,'7.  Persistence Report'!$D$27:$D$500,$B68,'7.  Persistence Report'!$C$27:$C$500,"&lt;&gt;Pre-2011 Programs Completed in 2011",'7.  Persistence Report'!$J$27:$J$500,"Adjustment",'7.  Persistence Report'!$H$27:$H$500,"&lt;=2011")</f>
        <v>0</v>
      </c>
      <c r="L69" s="294">
        <f>SUMIFS('7.  Persistence Report'!AY$27:AY$500,'7.  Persistence Report'!$D$27:$D$500,$B68,'7.  Persistence Report'!$C$27:$C$500,"&lt;&gt;Pre-2011 Programs Completed in 2011",'7.  Persistence Report'!$J$27:$J$500,"Adjustment",'7.  Persistence Report'!$H$27:$H$500,"&lt;=2011")</f>
        <v>0</v>
      </c>
      <c r="M69" s="294">
        <f>SUMIFS('7.  Persistence Report'!AZ$27:AZ$500,'7.  Persistence Report'!$D$27:$D$500,$B68,'7.  Persistence Report'!$C$27:$C$500,"&lt;&gt;Pre-2011 Programs Completed in 2011",'7.  Persistence Report'!$J$27:$J$500,"Adjustment",'7.  Persistence Report'!$H$27:$H$500,"&lt;=2011")</f>
        <v>0</v>
      </c>
      <c r="N69" s="290"/>
      <c r="O69" s="294">
        <f>SUMIFS('7.  Persistence Report'!M$27:M$500,'7.  Persistence Report'!$D$27:$D$500,$B68,'7.  Persistence Report'!$C$27:$C$500,"&lt;&gt;Pre-2011 Programs Completed in 2011",'7.  Persistence Report'!$J$27:$J$500,"Adjustment",'7.  Persistence Report'!$H$27:$H$500,"&lt;=2011")</f>
        <v>0</v>
      </c>
      <c r="P69" s="294">
        <f>SUMIFS('7.  Persistence Report'!N$27:N$500,'7.  Persistence Report'!$D$27:$D$500,$B68,'7.  Persistence Report'!$C$27:$C$500,"&lt;&gt;Pre-2011 Programs Completed in 2011",'7.  Persistence Report'!$J$27:$J$500,"Adjustment",'7.  Persistence Report'!$H$27:$H$500,"&lt;=2011")</f>
        <v>0</v>
      </c>
      <c r="Q69" s="294">
        <f>SUMIFS('7.  Persistence Report'!O$27:O$500,'7.  Persistence Report'!$D$27:$D$500,$B68,'7.  Persistence Report'!$C$27:$C$500,"&lt;&gt;Pre-2011 Programs Completed in 2011",'7.  Persistence Report'!$J$27:$J$500,"Adjustment",'7.  Persistence Report'!$H$27:$H$500,"&lt;=2011")</f>
        <v>0</v>
      </c>
      <c r="R69" s="294">
        <f>SUMIFS('7.  Persistence Report'!P$27:P$500,'7.  Persistence Report'!$D$27:$D$500,$B68,'7.  Persistence Report'!$C$27:$C$500,"&lt;&gt;Pre-2011 Programs Completed in 2011",'7.  Persistence Report'!$J$27:$J$500,"Adjustment",'7.  Persistence Report'!$H$27:$H$500,"&lt;=2011")</f>
        <v>0</v>
      </c>
      <c r="S69" s="294">
        <f>SUMIFS('7.  Persistence Report'!Q$27:Q$500,'7.  Persistence Report'!$D$27:$D$500,$B68,'7.  Persistence Report'!$C$27:$C$500,"&lt;&gt;Pre-2011 Programs Completed in 2011",'7.  Persistence Report'!$J$27:$J$500,"Adjustment",'7.  Persistence Report'!$H$27:$H$500,"&lt;=2011")</f>
        <v>0</v>
      </c>
      <c r="T69" s="294">
        <f>SUMIFS('7.  Persistence Report'!R$27:R$500,'7.  Persistence Report'!$D$27:$D$500,$B68,'7.  Persistence Report'!$C$27:$C$500,"&lt;&gt;Pre-2011 Programs Completed in 2011",'7.  Persistence Report'!$J$27:$J$500,"Adjustment",'7.  Persistence Report'!$H$27:$H$500,"&lt;=2011")</f>
        <v>0</v>
      </c>
      <c r="U69" s="294">
        <f>SUMIFS('7.  Persistence Report'!S$27:S$500,'7.  Persistence Report'!$D$27:$D$500,$B68,'7.  Persistence Report'!$C$27:$C$500,"&lt;&gt;Pre-2011 Programs Completed in 2011",'7.  Persistence Report'!$J$27:$J$500,"Adjustment",'7.  Persistence Report'!$H$27:$H$500,"&lt;=2011")</f>
        <v>0</v>
      </c>
      <c r="V69" s="294">
        <f>SUMIFS('7.  Persistence Report'!T$27:T$500,'7.  Persistence Report'!$D$27:$D$500,$B68,'7.  Persistence Report'!$C$27:$C$500,"&lt;&gt;Pre-2011 Programs Completed in 2011",'7.  Persistence Report'!$J$27:$J$500,"Adjustment",'7.  Persistence Report'!$H$27:$H$500,"&lt;=2011")</f>
        <v>0</v>
      </c>
      <c r="W69" s="294">
        <f>SUMIFS('7.  Persistence Report'!U$27:U$500,'7.  Persistence Report'!$D$27:$D$500,$B68,'7.  Persistence Report'!$C$27:$C$500,"&lt;&gt;Pre-2011 Programs Completed in 2011",'7.  Persistence Report'!$J$27:$J$500,"Adjustment",'7.  Persistence Report'!$H$27:$H$500,"&lt;=2011")</f>
        <v>0</v>
      </c>
      <c r="X69" s="294">
        <f>SUMIFS('7.  Persistence Report'!V$27:V$500,'7.  Persistence Report'!$D$27:$D$500,$B68,'7.  Persistence Report'!$C$27:$C$500,"&lt;&gt;Pre-2011 Programs Completed in 2011",'7.  Persistence Report'!$J$27:$J$500,"Adjustment",'7.  Persistence Report'!$H$27:$H$500,"&lt;=2011")</f>
        <v>0</v>
      </c>
      <c r="Y69" s="410">
        <f>Y68</f>
        <v>0</v>
      </c>
      <c r="Z69" s="410">
        <f>Z68</f>
        <v>1</v>
      </c>
      <c r="AA69" s="410">
        <f t="shared" ref="AA69:AL69" si="31">AA68</f>
        <v>1</v>
      </c>
      <c r="AB69" s="410">
        <f t="shared" si="31"/>
        <v>0</v>
      </c>
      <c r="AC69" s="410">
        <f t="shared" si="31"/>
        <v>0</v>
      </c>
      <c r="AD69" s="410">
        <f t="shared" si="31"/>
        <v>0</v>
      </c>
      <c r="AE69" s="410">
        <f t="shared" si="31"/>
        <v>0</v>
      </c>
      <c r="AF69" s="410">
        <f t="shared" si="31"/>
        <v>0</v>
      </c>
      <c r="AG69" s="410">
        <f t="shared" si="31"/>
        <v>0</v>
      </c>
      <c r="AH69" s="410">
        <f t="shared" si="31"/>
        <v>0</v>
      </c>
      <c r="AI69" s="410">
        <f t="shared" si="31"/>
        <v>0</v>
      </c>
      <c r="AJ69" s="410">
        <f t="shared" si="31"/>
        <v>0</v>
      </c>
      <c r="AK69" s="410">
        <f t="shared" si="31"/>
        <v>0</v>
      </c>
      <c r="AL69" s="410">
        <f t="shared" si="31"/>
        <v>0</v>
      </c>
      <c r="AM69" s="310"/>
    </row>
    <row r="70" spans="1:39" s="282" customFormat="1" ht="15" outlineLevel="1">
      <c r="A70" s="507"/>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7">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09">
        <f>Y328</f>
        <v>0</v>
      </c>
      <c r="Z71" s="409">
        <f t="shared" ref="Z71:AA71" si="32">Z328</f>
        <v>0</v>
      </c>
      <c r="AA71" s="409">
        <f t="shared" si="32"/>
        <v>0</v>
      </c>
      <c r="AB71" s="414"/>
      <c r="AC71" s="414"/>
      <c r="AD71" s="414"/>
      <c r="AE71" s="414"/>
      <c r="AF71" s="414"/>
      <c r="AG71" s="414"/>
      <c r="AH71" s="414"/>
      <c r="AI71" s="414"/>
      <c r="AJ71" s="414"/>
      <c r="AK71" s="414"/>
      <c r="AL71" s="414"/>
      <c r="AM71" s="295">
        <f>SUM(Y71:AL71)</f>
        <v>0</v>
      </c>
    </row>
    <row r="72" spans="1:39" s="282" customFormat="1" ht="15" outlineLevel="1">
      <c r="A72" s="507"/>
      <c r="B72" s="314" t="s">
        <v>214</v>
      </c>
      <c r="C72" s="290" t="s">
        <v>163</v>
      </c>
      <c r="D72" s="294">
        <f>SUMIFS('7.  Persistence Report'!AQ$27:AQ$500,'7.  Persistence Report'!$D$27:$D$500,$B71,'7.  Persistence Report'!$C$27:$C$500,"&lt;&gt;Pre-2011 Programs Completed in 2011",'7.  Persistence Report'!$J$27:$J$500,"Adjustment",'7.  Persistence Report'!$H$27:$H$500,"&lt;=2011")</f>
        <v>0</v>
      </c>
      <c r="E72" s="294">
        <f>SUMIFS('7.  Persistence Report'!AR$27:AR$500,'7.  Persistence Report'!$D$27:$D$500,$B71,'7.  Persistence Report'!$C$27:$C$500,"&lt;&gt;Pre-2011 Programs Completed in 2011",'7.  Persistence Report'!$J$27:$J$500,"Adjustment",'7.  Persistence Report'!$H$27:$H$500,"&lt;=2011")</f>
        <v>0</v>
      </c>
      <c r="F72" s="294">
        <f>SUMIFS('7.  Persistence Report'!AS$27:AS$500,'7.  Persistence Report'!$D$27:$D$500,$B71,'7.  Persistence Report'!$C$27:$C$500,"&lt;&gt;Pre-2011 Programs Completed in 2011",'7.  Persistence Report'!$J$27:$J$500,"Adjustment",'7.  Persistence Report'!$H$27:$H$500,"&lt;=2011")</f>
        <v>0</v>
      </c>
      <c r="G72" s="294">
        <f>SUMIFS('7.  Persistence Report'!AT$27:AT$500,'7.  Persistence Report'!$D$27:$D$500,$B71,'7.  Persistence Report'!$C$27:$C$500,"&lt;&gt;Pre-2011 Programs Completed in 2011",'7.  Persistence Report'!$J$27:$J$500,"Adjustment",'7.  Persistence Report'!$H$27:$H$500,"&lt;=2011")</f>
        <v>0</v>
      </c>
      <c r="H72" s="294">
        <f>SUMIFS('7.  Persistence Report'!AU$27:AU$500,'7.  Persistence Report'!$D$27:$D$500,$B71,'7.  Persistence Report'!$C$27:$C$500,"&lt;&gt;Pre-2011 Programs Completed in 2011",'7.  Persistence Report'!$J$27:$J$500,"Adjustment",'7.  Persistence Report'!$H$27:$H$500,"&lt;=2011")</f>
        <v>0</v>
      </c>
      <c r="I72" s="294">
        <f>SUMIFS('7.  Persistence Report'!AV$27:AV$500,'7.  Persistence Report'!$D$27:$D$500,$B71,'7.  Persistence Report'!$C$27:$C$500,"&lt;&gt;Pre-2011 Programs Completed in 2011",'7.  Persistence Report'!$J$27:$J$500,"Adjustment",'7.  Persistence Report'!$H$27:$H$500,"&lt;=2011")</f>
        <v>0</v>
      </c>
      <c r="J72" s="294">
        <f>SUMIFS('7.  Persistence Report'!AW$27:AW$500,'7.  Persistence Report'!$D$27:$D$500,$B71,'7.  Persistence Report'!$C$27:$C$500,"&lt;&gt;Pre-2011 Programs Completed in 2011",'7.  Persistence Report'!$J$27:$J$500,"Adjustment",'7.  Persistence Report'!$H$27:$H$500,"&lt;=2011")</f>
        <v>0</v>
      </c>
      <c r="K72" s="294">
        <f>SUMIFS('7.  Persistence Report'!AX$27:AX$500,'7.  Persistence Report'!$D$27:$D$500,$B71,'7.  Persistence Report'!$C$27:$C$500,"&lt;&gt;Pre-2011 Programs Completed in 2011",'7.  Persistence Report'!$J$27:$J$500,"Adjustment",'7.  Persistence Report'!$H$27:$H$500,"&lt;=2011")</f>
        <v>0</v>
      </c>
      <c r="L72" s="294">
        <f>SUMIFS('7.  Persistence Report'!AY$27:AY$500,'7.  Persistence Report'!$D$27:$D$500,$B71,'7.  Persistence Report'!$C$27:$C$500,"&lt;&gt;Pre-2011 Programs Completed in 2011",'7.  Persistence Report'!$J$27:$J$500,"Adjustment",'7.  Persistence Report'!$H$27:$H$500,"&lt;=2011")</f>
        <v>0</v>
      </c>
      <c r="M72" s="294">
        <f>SUMIFS('7.  Persistence Report'!AZ$27:AZ$500,'7.  Persistence Report'!$D$27:$D$500,$B71,'7.  Persistence Report'!$C$27:$C$500,"&lt;&gt;Pre-2011 Programs Completed in 2011",'7.  Persistence Report'!$J$27:$J$500,"Adjustment",'7.  Persistence Report'!$H$27:$H$500,"&lt;=2011")</f>
        <v>0</v>
      </c>
      <c r="N72" s="290"/>
      <c r="O72" s="294">
        <f>SUMIFS('7.  Persistence Report'!M$27:M$500,'7.  Persistence Report'!$D$27:$D$500,$B71,'7.  Persistence Report'!$C$27:$C$500,"&lt;&gt;Pre-2011 Programs Completed in 2011",'7.  Persistence Report'!$J$27:$J$500,"Adjustment",'7.  Persistence Report'!$H$27:$H$500,"&lt;=2011")</f>
        <v>0</v>
      </c>
      <c r="P72" s="294">
        <f>SUMIFS('7.  Persistence Report'!N$27:N$500,'7.  Persistence Report'!$D$27:$D$500,$B71,'7.  Persistence Report'!$C$27:$C$500,"&lt;&gt;Pre-2011 Programs Completed in 2011",'7.  Persistence Report'!$J$27:$J$500,"Adjustment",'7.  Persistence Report'!$H$27:$H$500,"&lt;=2011")</f>
        <v>0</v>
      </c>
      <c r="Q72" s="294">
        <f>SUMIFS('7.  Persistence Report'!O$27:O$500,'7.  Persistence Report'!$D$27:$D$500,$B71,'7.  Persistence Report'!$C$27:$C$500,"&lt;&gt;Pre-2011 Programs Completed in 2011",'7.  Persistence Report'!$J$27:$J$500,"Adjustment",'7.  Persistence Report'!$H$27:$H$500,"&lt;=2011")</f>
        <v>0</v>
      </c>
      <c r="R72" s="294">
        <f>SUMIFS('7.  Persistence Report'!P$27:P$500,'7.  Persistence Report'!$D$27:$D$500,$B71,'7.  Persistence Report'!$C$27:$C$500,"&lt;&gt;Pre-2011 Programs Completed in 2011",'7.  Persistence Report'!$J$27:$J$500,"Adjustment",'7.  Persistence Report'!$H$27:$H$500,"&lt;=2011")</f>
        <v>0</v>
      </c>
      <c r="S72" s="294">
        <f>SUMIFS('7.  Persistence Report'!Q$27:Q$500,'7.  Persistence Report'!$D$27:$D$500,$B71,'7.  Persistence Report'!$C$27:$C$500,"&lt;&gt;Pre-2011 Programs Completed in 2011",'7.  Persistence Report'!$J$27:$J$500,"Adjustment",'7.  Persistence Report'!$H$27:$H$500,"&lt;=2011")</f>
        <v>0</v>
      </c>
      <c r="T72" s="294">
        <f>SUMIFS('7.  Persistence Report'!R$27:R$500,'7.  Persistence Report'!$D$27:$D$500,$B71,'7.  Persistence Report'!$C$27:$C$500,"&lt;&gt;Pre-2011 Programs Completed in 2011",'7.  Persistence Report'!$J$27:$J$500,"Adjustment",'7.  Persistence Report'!$H$27:$H$500,"&lt;=2011")</f>
        <v>0</v>
      </c>
      <c r="U72" s="294">
        <f>SUMIFS('7.  Persistence Report'!S$27:S$500,'7.  Persistence Report'!$D$27:$D$500,$B71,'7.  Persistence Report'!$C$27:$C$500,"&lt;&gt;Pre-2011 Programs Completed in 2011",'7.  Persistence Report'!$J$27:$J$500,"Adjustment",'7.  Persistence Report'!$H$27:$H$500,"&lt;=2011")</f>
        <v>0</v>
      </c>
      <c r="V72" s="294">
        <f>SUMIFS('7.  Persistence Report'!T$27:T$500,'7.  Persistence Report'!$D$27:$D$500,$B71,'7.  Persistence Report'!$C$27:$C$500,"&lt;&gt;Pre-2011 Programs Completed in 2011",'7.  Persistence Report'!$J$27:$J$500,"Adjustment",'7.  Persistence Report'!$H$27:$H$500,"&lt;=2011")</f>
        <v>0</v>
      </c>
      <c r="W72" s="294">
        <f>SUMIFS('7.  Persistence Report'!U$27:U$500,'7.  Persistence Report'!$D$27:$D$500,$B71,'7.  Persistence Report'!$C$27:$C$500,"&lt;&gt;Pre-2011 Programs Completed in 2011",'7.  Persistence Report'!$J$27:$J$500,"Adjustment",'7.  Persistence Report'!$H$27:$H$500,"&lt;=2011")</f>
        <v>0</v>
      </c>
      <c r="X72" s="294">
        <f>SUMIFS('7.  Persistence Report'!V$27:V$500,'7.  Persistence Report'!$D$27:$D$500,$B71,'7.  Persistence Report'!$C$27:$C$500,"&lt;&gt;Pre-2011 Programs Completed in 2011",'7.  Persistence Report'!$J$27:$J$500,"Adjustment",'7.  Persistence Report'!$H$27:$H$500,"&lt;=2011")</f>
        <v>0</v>
      </c>
      <c r="Y72" s="410">
        <f>Y71</f>
        <v>0</v>
      </c>
      <c r="Z72" s="410">
        <f>Z71</f>
        <v>0</v>
      </c>
      <c r="AA72" s="410">
        <f t="shared" ref="AA72:AL72" si="33">AA71</f>
        <v>0</v>
      </c>
      <c r="AB72" s="410">
        <f t="shared" si="33"/>
        <v>0</v>
      </c>
      <c r="AC72" s="410">
        <f t="shared" si="33"/>
        <v>0</v>
      </c>
      <c r="AD72" s="410">
        <f t="shared" si="33"/>
        <v>0</v>
      </c>
      <c r="AE72" s="410">
        <f t="shared" si="33"/>
        <v>0</v>
      </c>
      <c r="AF72" s="410">
        <f t="shared" si="33"/>
        <v>0</v>
      </c>
      <c r="AG72" s="410">
        <f t="shared" si="33"/>
        <v>0</v>
      </c>
      <c r="AH72" s="410">
        <f t="shared" si="33"/>
        <v>0</v>
      </c>
      <c r="AI72" s="410">
        <f t="shared" si="33"/>
        <v>0</v>
      </c>
      <c r="AJ72" s="410">
        <f t="shared" si="33"/>
        <v>0</v>
      </c>
      <c r="AK72" s="410">
        <f t="shared" si="33"/>
        <v>0</v>
      </c>
      <c r="AL72" s="410">
        <f t="shared" si="33"/>
        <v>0</v>
      </c>
      <c r="AM72" s="310"/>
    </row>
    <row r="73" spans="1:39" s="282" customFormat="1" ht="15" outlineLevel="1">
      <c r="A73" s="507"/>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8"/>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7">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09">
        <f>Y332</f>
        <v>0</v>
      </c>
      <c r="Z75" s="409">
        <f t="shared" ref="Z75:AA75" si="34">Z332</f>
        <v>0</v>
      </c>
      <c r="AA75" s="409">
        <f t="shared" si="34"/>
        <v>1</v>
      </c>
      <c r="AB75" s="414"/>
      <c r="AC75" s="414"/>
      <c r="AD75" s="414"/>
      <c r="AE75" s="414"/>
      <c r="AF75" s="414"/>
      <c r="AG75" s="414"/>
      <c r="AH75" s="414"/>
      <c r="AI75" s="414"/>
      <c r="AJ75" s="414"/>
      <c r="AK75" s="414"/>
      <c r="AL75" s="414"/>
      <c r="AM75" s="295">
        <f>SUM(Y75:AL75)</f>
        <v>1</v>
      </c>
    </row>
    <row r="76" spans="1:39" s="282" customFormat="1" ht="15" outlineLevel="1">
      <c r="A76" s="507"/>
      <c r="B76" s="314" t="s">
        <v>214</v>
      </c>
      <c r="C76" s="290" t="s">
        <v>163</v>
      </c>
      <c r="D76" s="294">
        <f>SUMIFS('7.  Persistence Report'!AQ$27:AQ$500,'7.  Persistence Report'!$D$27:$D$500,$B75,'7.  Persistence Report'!$C$27:$C$500,"&lt;&gt;Pre-2011 Programs Completed in 2011",'7.  Persistence Report'!$J$27:$J$500,"Adjustment",'7.  Persistence Report'!$H$27:$H$500,"&lt;=2011")</f>
        <v>0</v>
      </c>
      <c r="E76" s="294">
        <f>SUMIFS('7.  Persistence Report'!AR$27:AR$500,'7.  Persistence Report'!$D$27:$D$500,$B75,'7.  Persistence Report'!$C$27:$C$500,"&lt;&gt;Pre-2011 Programs Completed in 2011",'7.  Persistence Report'!$J$27:$J$500,"Adjustment",'7.  Persistence Report'!$H$27:$H$500,"&lt;=2011")</f>
        <v>0</v>
      </c>
      <c r="F76" s="294">
        <f>SUMIFS('7.  Persistence Report'!AS$27:AS$500,'7.  Persistence Report'!$D$27:$D$500,$B75,'7.  Persistence Report'!$C$27:$C$500,"&lt;&gt;Pre-2011 Programs Completed in 2011",'7.  Persistence Report'!$J$27:$J$500,"Adjustment",'7.  Persistence Report'!$H$27:$H$500,"&lt;=2011")</f>
        <v>0</v>
      </c>
      <c r="G76" s="294">
        <f>SUMIFS('7.  Persistence Report'!AT$27:AT$500,'7.  Persistence Report'!$D$27:$D$500,$B75,'7.  Persistence Report'!$C$27:$C$500,"&lt;&gt;Pre-2011 Programs Completed in 2011",'7.  Persistence Report'!$J$27:$J$500,"Adjustment",'7.  Persistence Report'!$H$27:$H$500,"&lt;=2011")</f>
        <v>0</v>
      </c>
      <c r="H76" s="294">
        <f>SUMIFS('7.  Persistence Report'!AU$27:AU$500,'7.  Persistence Report'!$D$27:$D$500,$B75,'7.  Persistence Report'!$C$27:$C$500,"&lt;&gt;Pre-2011 Programs Completed in 2011",'7.  Persistence Report'!$J$27:$J$500,"Adjustment",'7.  Persistence Report'!$H$27:$H$500,"&lt;=2011")</f>
        <v>0</v>
      </c>
      <c r="I76" s="294">
        <f>SUMIFS('7.  Persistence Report'!AV$27:AV$500,'7.  Persistence Report'!$D$27:$D$500,$B75,'7.  Persistence Report'!$C$27:$C$500,"&lt;&gt;Pre-2011 Programs Completed in 2011",'7.  Persistence Report'!$J$27:$J$500,"Adjustment",'7.  Persistence Report'!$H$27:$H$500,"&lt;=2011")</f>
        <v>0</v>
      </c>
      <c r="J76" s="294">
        <f>SUMIFS('7.  Persistence Report'!AW$27:AW$500,'7.  Persistence Report'!$D$27:$D$500,$B75,'7.  Persistence Report'!$C$27:$C$500,"&lt;&gt;Pre-2011 Programs Completed in 2011",'7.  Persistence Report'!$J$27:$J$500,"Adjustment",'7.  Persistence Report'!$H$27:$H$500,"&lt;=2011")</f>
        <v>0</v>
      </c>
      <c r="K76" s="294">
        <f>SUMIFS('7.  Persistence Report'!AX$27:AX$500,'7.  Persistence Report'!$D$27:$D$500,$B75,'7.  Persistence Report'!$C$27:$C$500,"&lt;&gt;Pre-2011 Programs Completed in 2011",'7.  Persistence Report'!$J$27:$J$500,"Adjustment",'7.  Persistence Report'!$H$27:$H$500,"&lt;=2011")</f>
        <v>0</v>
      </c>
      <c r="L76" s="294">
        <f>SUMIFS('7.  Persistence Report'!AY$27:AY$500,'7.  Persistence Report'!$D$27:$D$500,$B75,'7.  Persistence Report'!$C$27:$C$500,"&lt;&gt;Pre-2011 Programs Completed in 2011",'7.  Persistence Report'!$J$27:$J$500,"Adjustment",'7.  Persistence Report'!$H$27:$H$500,"&lt;=2011")</f>
        <v>0</v>
      </c>
      <c r="M76" s="294">
        <f>SUMIFS('7.  Persistence Report'!AZ$27:AZ$500,'7.  Persistence Report'!$D$27:$D$500,$B75,'7.  Persistence Report'!$C$27:$C$500,"&lt;&gt;Pre-2011 Programs Completed in 2011",'7.  Persistence Report'!$J$27:$J$500,"Adjustment",'7.  Persistence Report'!$H$27:$H$500,"&lt;=2011")</f>
        <v>0</v>
      </c>
      <c r="N76" s="294">
        <f>N75</f>
        <v>12</v>
      </c>
      <c r="O76" s="294">
        <f>SUMIFS('7.  Persistence Report'!M$27:M$500,'7.  Persistence Report'!$D$27:$D$500,$B75,'7.  Persistence Report'!$C$27:$C$500,"&lt;&gt;Pre-2011 Programs Completed in 2011",'7.  Persistence Report'!$J$27:$J$500,"Adjustment",'7.  Persistence Report'!$H$27:$H$500,"&lt;=2011")</f>
        <v>0</v>
      </c>
      <c r="P76" s="294">
        <f>SUMIFS('7.  Persistence Report'!N$27:N$500,'7.  Persistence Report'!$D$27:$D$500,$B75,'7.  Persistence Report'!$C$27:$C$500,"&lt;&gt;Pre-2011 Programs Completed in 2011",'7.  Persistence Report'!$J$27:$J$500,"Adjustment",'7.  Persistence Report'!$H$27:$H$500,"&lt;=2011")</f>
        <v>0</v>
      </c>
      <c r="Q76" s="294">
        <f>SUMIFS('7.  Persistence Report'!O$27:O$500,'7.  Persistence Report'!$D$27:$D$500,$B75,'7.  Persistence Report'!$C$27:$C$500,"&lt;&gt;Pre-2011 Programs Completed in 2011",'7.  Persistence Report'!$J$27:$J$500,"Adjustment",'7.  Persistence Report'!$H$27:$H$500,"&lt;=2011")</f>
        <v>0</v>
      </c>
      <c r="R76" s="294">
        <f>SUMIFS('7.  Persistence Report'!P$27:P$500,'7.  Persistence Report'!$D$27:$D$500,$B75,'7.  Persistence Report'!$C$27:$C$500,"&lt;&gt;Pre-2011 Programs Completed in 2011",'7.  Persistence Report'!$J$27:$J$500,"Adjustment",'7.  Persistence Report'!$H$27:$H$500,"&lt;=2011")</f>
        <v>0</v>
      </c>
      <c r="S76" s="294">
        <f>SUMIFS('7.  Persistence Report'!Q$27:Q$500,'7.  Persistence Report'!$D$27:$D$500,$B75,'7.  Persistence Report'!$C$27:$C$500,"&lt;&gt;Pre-2011 Programs Completed in 2011",'7.  Persistence Report'!$J$27:$J$500,"Adjustment",'7.  Persistence Report'!$H$27:$H$500,"&lt;=2011")</f>
        <v>0</v>
      </c>
      <c r="T76" s="294">
        <f>SUMIFS('7.  Persistence Report'!R$27:R$500,'7.  Persistence Report'!$D$27:$D$500,$B75,'7.  Persistence Report'!$C$27:$C$500,"&lt;&gt;Pre-2011 Programs Completed in 2011",'7.  Persistence Report'!$J$27:$J$500,"Adjustment",'7.  Persistence Report'!$H$27:$H$500,"&lt;=2011")</f>
        <v>0</v>
      </c>
      <c r="U76" s="294">
        <f>SUMIFS('7.  Persistence Report'!S$27:S$500,'7.  Persistence Report'!$D$27:$D$500,$B75,'7.  Persistence Report'!$C$27:$C$500,"&lt;&gt;Pre-2011 Programs Completed in 2011",'7.  Persistence Report'!$J$27:$J$500,"Adjustment",'7.  Persistence Report'!$H$27:$H$500,"&lt;=2011")</f>
        <v>0</v>
      </c>
      <c r="V76" s="294">
        <f>SUMIFS('7.  Persistence Report'!T$27:T$500,'7.  Persistence Report'!$D$27:$D$500,$B75,'7.  Persistence Report'!$C$27:$C$500,"&lt;&gt;Pre-2011 Programs Completed in 2011",'7.  Persistence Report'!$J$27:$J$500,"Adjustment",'7.  Persistence Report'!$H$27:$H$500,"&lt;=2011")</f>
        <v>0</v>
      </c>
      <c r="W76" s="294">
        <f>SUMIFS('7.  Persistence Report'!U$27:U$500,'7.  Persistence Report'!$D$27:$D$500,$B75,'7.  Persistence Report'!$C$27:$C$500,"&lt;&gt;Pre-2011 Programs Completed in 2011",'7.  Persistence Report'!$J$27:$J$500,"Adjustment",'7.  Persistence Report'!$H$27:$H$500,"&lt;=2011")</f>
        <v>0</v>
      </c>
      <c r="X76" s="294">
        <f>SUMIFS('7.  Persistence Report'!V$27:V$500,'7.  Persistence Report'!$D$27:$D$500,$B75,'7.  Persistence Report'!$C$27:$C$500,"&lt;&gt;Pre-2011 Programs Completed in 2011",'7.  Persistence Report'!$J$27:$J$500,"Adjustment",'7.  Persistence Report'!$H$27:$H$500,"&lt;=2011")</f>
        <v>0</v>
      </c>
      <c r="Y76" s="410">
        <f>Y75</f>
        <v>0</v>
      </c>
      <c r="Z76" s="410">
        <f>Z75</f>
        <v>0</v>
      </c>
      <c r="AA76" s="410">
        <f t="shared" ref="AA76:AL76" si="35">AA75</f>
        <v>1</v>
      </c>
      <c r="AB76" s="410">
        <f t="shared" si="35"/>
        <v>0</v>
      </c>
      <c r="AC76" s="410">
        <f t="shared" si="35"/>
        <v>0</v>
      </c>
      <c r="AD76" s="410">
        <f t="shared" si="35"/>
        <v>0</v>
      </c>
      <c r="AE76" s="410">
        <f t="shared" si="35"/>
        <v>0</v>
      </c>
      <c r="AF76" s="410">
        <f t="shared" si="35"/>
        <v>0</v>
      </c>
      <c r="AG76" s="410">
        <f t="shared" si="35"/>
        <v>0</v>
      </c>
      <c r="AH76" s="410">
        <f t="shared" si="35"/>
        <v>0</v>
      </c>
      <c r="AI76" s="410">
        <f t="shared" si="35"/>
        <v>0</v>
      </c>
      <c r="AJ76" s="410">
        <f t="shared" si="35"/>
        <v>0</v>
      </c>
      <c r="AK76" s="410">
        <f t="shared" si="35"/>
        <v>0</v>
      </c>
      <c r="AL76" s="410">
        <f t="shared" si="35"/>
        <v>0</v>
      </c>
      <c r="AM76" s="296"/>
    </row>
    <row r="77" spans="1:39" s="308" customFormat="1" ht="15" outlineLevel="1">
      <c r="A77" s="510"/>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7">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f>Y335</f>
        <v>0</v>
      </c>
      <c r="Z78" s="409">
        <f t="shared" ref="Z78:AA78" si="36">Z335</f>
        <v>0</v>
      </c>
      <c r="AA78" s="409">
        <f t="shared" si="36"/>
        <v>1</v>
      </c>
      <c r="AB78" s="414"/>
      <c r="AC78" s="414"/>
      <c r="AD78" s="414"/>
      <c r="AE78" s="414"/>
      <c r="AF78" s="414"/>
      <c r="AG78" s="414"/>
      <c r="AH78" s="414"/>
      <c r="AI78" s="414"/>
      <c r="AJ78" s="414"/>
      <c r="AK78" s="414"/>
      <c r="AL78" s="414"/>
      <c r="AM78" s="295">
        <f>SUM(Y78:AL78)</f>
        <v>1</v>
      </c>
    </row>
    <row r="79" spans="1:39" s="282" customFormat="1" ht="15" outlineLevel="1">
      <c r="A79" s="507"/>
      <c r="B79" s="314" t="s">
        <v>214</v>
      </c>
      <c r="C79" s="290" t="s">
        <v>163</v>
      </c>
      <c r="D79" s="294">
        <f>SUMIFS('7.  Persistence Report'!AQ$27:AQ$500,'7.  Persistence Report'!$D$27:$D$500,$B78,'7.  Persistence Report'!$C$27:$C$500,"&lt;&gt;Pre-2011 Programs Completed in 2011",'7.  Persistence Report'!$J$27:$J$500,"Adjustment",'7.  Persistence Report'!$H$27:$H$500,"&lt;=2011")</f>
        <v>0</v>
      </c>
      <c r="E79" s="294">
        <f>SUMIFS('7.  Persistence Report'!AR$27:AR$500,'7.  Persistence Report'!$D$27:$D$500,$B78,'7.  Persistence Report'!$C$27:$C$500,"&lt;&gt;Pre-2011 Programs Completed in 2011",'7.  Persistence Report'!$J$27:$J$500,"Adjustment",'7.  Persistence Report'!$H$27:$H$500,"&lt;=2011")</f>
        <v>0</v>
      </c>
      <c r="F79" s="294">
        <f>SUMIFS('7.  Persistence Report'!AS$27:AS$500,'7.  Persistence Report'!$D$27:$D$500,$B78,'7.  Persistence Report'!$C$27:$C$500,"&lt;&gt;Pre-2011 Programs Completed in 2011",'7.  Persistence Report'!$J$27:$J$500,"Adjustment",'7.  Persistence Report'!$H$27:$H$500,"&lt;=2011")</f>
        <v>0</v>
      </c>
      <c r="G79" s="294">
        <f>SUMIFS('7.  Persistence Report'!AT$27:AT$500,'7.  Persistence Report'!$D$27:$D$500,$B78,'7.  Persistence Report'!$C$27:$C$500,"&lt;&gt;Pre-2011 Programs Completed in 2011",'7.  Persistence Report'!$J$27:$J$500,"Adjustment",'7.  Persistence Report'!$H$27:$H$500,"&lt;=2011")</f>
        <v>0</v>
      </c>
      <c r="H79" s="294">
        <f>SUMIFS('7.  Persistence Report'!AU$27:AU$500,'7.  Persistence Report'!$D$27:$D$500,$B78,'7.  Persistence Report'!$C$27:$C$500,"&lt;&gt;Pre-2011 Programs Completed in 2011",'7.  Persistence Report'!$J$27:$J$500,"Adjustment",'7.  Persistence Report'!$H$27:$H$500,"&lt;=2011")</f>
        <v>0</v>
      </c>
      <c r="I79" s="294">
        <f>SUMIFS('7.  Persistence Report'!AV$27:AV$500,'7.  Persistence Report'!$D$27:$D$500,$B78,'7.  Persistence Report'!$C$27:$C$500,"&lt;&gt;Pre-2011 Programs Completed in 2011",'7.  Persistence Report'!$J$27:$J$500,"Adjustment",'7.  Persistence Report'!$H$27:$H$500,"&lt;=2011")</f>
        <v>0</v>
      </c>
      <c r="J79" s="294">
        <f>SUMIFS('7.  Persistence Report'!AW$27:AW$500,'7.  Persistence Report'!$D$27:$D$500,$B78,'7.  Persistence Report'!$C$27:$C$500,"&lt;&gt;Pre-2011 Programs Completed in 2011",'7.  Persistence Report'!$J$27:$J$500,"Adjustment",'7.  Persistence Report'!$H$27:$H$500,"&lt;=2011")</f>
        <v>0</v>
      </c>
      <c r="K79" s="294">
        <f>SUMIFS('7.  Persistence Report'!AX$27:AX$500,'7.  Persistence Report'!$D$27:$D$500,$B78,'7.  Persistence Report'!$C$27:$C$500,"&lt;&gt;Pre-2011 Programs Completed in 2011",'7.  Persistence Report'!$J$27:$J$500,"Adjustment",'7.  Persistence Report'!$H$27:$H$500,"&lt;=2011")</f>
        <v>0</v>
      </c>
      <c r="L79" s="294">
        <f>SUMIFS('7.  Persistence Report'!AY$27:AY$500,'7.  Persistence Report'!$D$27:$D$500,$B78,'7.  Persistence Report'!$C$27:$C$500,"&lt;&gt;Pre-2011 Programs Completed in 2011",'7.  Persistence Report'!$J$27:$J$500,"Adjustment",'7.  Persistence Report'!$H$27:$H$500,"&lt;=2011")</f>
        <v>0</v>
      </c>
      <c r="M79" s="294">
        <f>SUMIFS('7.  Persistence Report'!AZ$27:AZ$500,'7.  Persistence Report'!$D$27:$D$500,$B78,'7.  Persistence Report'!$C$27:$C$500,"&lt;&gt;Pre-2011 Programs Completed in 2011",'7.  Persistence Report'!$J$27:$J$500,"Adjustment",'7.  Persistence Report'!$H$27:$H$500,"&lt;=2011")</f>
        <v>0</v>
      </c>
      <c r="N79" s="294">
        <f>N78</f>
        <v>12</v>
      </c>
      <c r="O79" s="294">
        <f>SUMIFS('7.  Persistence Report'!M$27:M$500,'7.  Persistence Report'!$D$27:$D$500,$B78,'7.  Persistence Report'!$C$27:$C$500,"&lt;&gt;Pre-2011 Programs Completed in 2011",'7.  Persistence Report'!$J$27:$J$500,"Adjustment",'7.  Persistence Report'!$H$27:$H$500,"&lt;=2011")</f>
        <v>0</v>
      </c>
      <c r="P79" s="294">
        <f>SUMIFS('7.  Persistence Report'!N$27:N$500,'7.  Persistence Report'!$D$27:$D$500,$B78,'7.  Persistence Report'!$C$27:$C$500,"&lt;&gt;Pre-2011 Programs Completed in 2011",'7.  Persistence Report'!$J$27:$J$500,"Adjustment",'7.  Persistence Report'!$H$27:$H$500,"&lt;=2011")</f>
        <v>0</v>
      </c>
      <c r="Q79" s="294">
        <f>SUMIFS('7.  Persistence Report'!O$27:O$500,'7.  Persistence Report'!$D$27:$D$500,$B78,'7.  Persistence Report'!$C$27:$C$500,"&lt;&gt;Pre-2011 Programs Completed in 2011",'7.  Persistence Report'!$J$27:$J$500,"Adjustment",'7.  Persistence Report'!$H$27:$H$500,"&lt;=2011")</f>
        <v>0</v>
      </c>
      <c r="R79" s="294">
        <f>SUMIFS('7.  Persistence Report'!P$27:P$500,'7.  Persistence Report'!$D$27:$D$500,$B78,'7.  Persistence Report'!$C$27:$C$500,"&lt;&gt;Pre-2011 Programs Completed in 2011",'7.  Persistence Report'!$J$27:$J$500,"Adjustment",'7.  Persistence Report'!$H$27:$H$500,"&lt;=2011")</f>
        <v>0</v>
      </c>
      <c r="S79" s="294">
        <f>SUMIFS('7.  Persistence Report'!Q$27:Q$500,'7.  Persistence Report'!$D$27:$D$500,$B78,'7.  Persistence Report'!$C$27:$C$500,"&lt;&gt;Pre-2011 Programs Completed in 2011",'7.  Persistence Report'!$J$27:$J$500,"Adjustment",'7.  Persistence Report'!$H$27:$H$500,"&lt;=2011")</f>
        <v>0</v>
      </c>
      <c r="T79" s="294">
        <f>SUMIFS('7.  Persistence Report'!R$27:R$500,'7.  Persistence Report'!$D$27:$D$500,$B78,'7.  Persistence Report'!$C$27:$C$500,"&lt;&gt;Pre-2011 Programs Completed in 2011",'7.  Persistence Report'!$J$27:$J$500,"Adjustment",'7.  Persistence Report'!$H$27:$H$500,"&lt;=2011")</f>
        <v>0</v>
      </c>
      <c r="U79" s="294">
        <f>SUMIFS('7.  Persistence Report'!S$27:S$500,'7.  Persistence Report'!$D$27:$D$500,$B78,'7.  Persistence Report'!$C$27:$C$500,"&lt;&gt;Pre-2011 Programs Completed in 2011",'7.  Persistence Report'!$J$27:$J$500,"Adjustment",'7.  Persistence Report'!$H$27:$H$500,"&lt;=2011")</f>
        <v>0</v>
      </c>
      <c r="V79" s="294">
        <f>SUMIFS('7.  Persistence Report'!T$27:T$500,'7.  Persistence Report'!$D$27:$D$500,$B78,'7.  Persistence Report'!$C$27:$C$500,"&lt;&gt;Pre-2011 Programs Completed in 2011",'7.  Persistence Report'!$J$27:$J$500,"Adjustment",'7.  Persistence Report'!$H$27:$H$500,"&lt;=2011")</f>
        <v>0</v>
      </c>
      <c r="W79" s="294">
        <f>SUMIFS('7.  Persistence Report'!U$27:U$500,'7.  Persistence Report'!$D$27:$D$500,$B78,'7.  Persistence Report'!$C$27:$C$500,"&lt;&gt;Pre-2011 Programs Completed in 2011",'7.  Persistence Report'!$J$27:$J$500,"Adjustment",'7.  Persistence Report'!$H$27:$H$500,"&lt;=2011")</f>
        <v>0</v>
      </c>
      <c r="X79" s="294">
        <f>SUMIFS('7.  Persistence Report'!V$27:V$500,'7.  Persistence Report'!$D$27:$D$500,$B78,'7.  Persistence Report'!$C$27:$C$500,"&lt;&gt;Pre-2011 Programs Completed in 2011",'7.  Persistence Report'!$J$27:$J$500,"Adjustment",'7.  Persistence Report'!$H$27:$H$500,"&lt;=2011")</f>
        <v>0</v>
      </c>
      <c r="Y79" s="410">
        <f>Y78</f>
        <v>0</v>
      </c>
      <c r="Z79" s="410">
        <f>Z78</f>
        <v>0</v>
      </c>
      <c r="AA79" s="410">
        <f t="shared" ref="AA79:AL79" si="37">AA78</f>
        <v>1</v>
      </c>
      <c r="AB79" s="410">
        <f t="shared" si="37"/>
        <v>0</v>
      </c>
      <c r="AC79" s="410">
        <f t="shared" si="37"/>
        <v>0</v>
      </c>
      <c r="AD79" s="410">
        <f t="shared" si="37"/>
        <v>0</v>
      </c>
      <c r="AE79" s="410">
        <f t="shared" si="37"/>
        <v>0</v>
      </c>
      <c r="AF79" s="410">
        <f t="shared" si="37"/>
        <v>0</v>
      </c>
      <c r="AG79" s="410">
        <f t="shared" si="37"/>
        <v>0</v>
      </c>
      <c r="AH79" s="410">
        <f t="shared" si="37"/>
        <v>0</v>
      </c>
      <c r="AI79" s="410">
        <f t="shared" si="37"/>
        <v>0</v>
      </c>
      <c r="AJ79" s="410">
        <f t="shared" si="37"/>
        <v>0</v>
      </c>
      <c r="AK79" s="410">
        <f t="shared" si="37"/>
        <v>0</v>
      </c>
      <c r="AL79" s="410">
        <f t="shared" si="37"/>
        <v>0</v>
      </c>
      <c r="AM79" s="296"/>
    </row>
    <row r="80" spans="1:39" s="282" customFormat="1" ht="15" outlineLevel="1">
      <c r="A80" s="507"/>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7">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f>Y338</f>
        <v>0</v>
      </c>
      <c r="Z81" s="409">
        <f t="shared" ref="Z81:AA81" si="38">Z338</f>
        <v>0</v>
      </c>
      <c r="AA81" s="409">
        <f t="shared" si="38"/>
        <v>1</v>
      </c>
      <c r="AB81" s="414"/>
      <c r="AC81" s="414"/>
      <c r="AD81" s="414"/>
      <c r="AE81" s="414"/>
      <c r="AF81" s="414"/>
      <c r="AG81" s="414"/>
      <c r="AH81" s="414"/>
      <c r="AI81" s="414"/>
      <c r="AJ81" s="414"/>
      <c r="AK81" s="414"/>
      <c r="AL81" s="414"/>
      <c r="AM81" s="295">
        <f>SUM(Y81:AL81)</f>
        <v>1</v>
      </c>
    </row>
    <row r="82" spans="1:39" s="282" customFormat="1" ht="15" outlineLevel="1">
      <c r="A82" s="507"/>
      <c r="B82" s="314" t="s">
        <v>214</v>
      </c>
      <c r="C82" s="290" t="s">
        <v>163</v>
      </c>
      <c r="D82" s="294">
        <f>SUMIFS('7.  Persistence Report'!AQ$27:AQ$500,'7.  Persistence Report'!$D$27:$D$500,$B81,'7.  Persistence Report'!$C$27:$C$500,"&lt;&gt;Pre-2011 Programs Completed in 2011",'7.  Persistence Report'!$J$27:$J$500,"Adjustment",'7.  Persistence Report'!$H$27:$H$500,"&lt;=2011")</f>
        <v>0</v>
      </c>
      <c r="E82" s="294">
        <f>SUMIFS('7.  Persistence Report'!AR$27:AR$500,'7.  Persistence Report'!$D$27:$D$500,$B81,'7.  Persistence Report'!$C$27:$C$500,"&lt;&gt;Pre-2011 Programs Completed in 2011",'7.  Persistence Report'!$J$27:$J$500,"Adjustment",'7.  Persistence Report'!$H$27:$H$500,"&lt;=2011")</f>
        <v>0</v>
      </c>
      <c r="F82" s="294">
        <f>SUMIFS('7.  Persistence Report'!AS$27:AS$500,'7.  Persistence Report'!$D$27:$D$500,$B81,'7.  Persistence Report'!$C$27:$C$500,"&lt;&gt;Pre-2011 Programs Completed in 2011",'7.  Persistence Report'!$J$27:$J$500,"Adjustment",'7.  Persistence Report'!$H$27:$H$500,"&lt;=2011")</f>
        <v>0</v>
      </c>
      <c r="G82" s="294">
        <f>SUMIFS('7.  Persistence Report'!AT$27:AT$500,'7.  Persistence Report'!$D$27:$D$500,$B81,'7.  Persistence Report'!$C$27:$C$500,"&lt;&gt;Pre-2011 Programs Completed in 2011",'7.  Persistence Report'!$J$27:$J$500,"Adjustment",'7.  Persistence Report'!$H$27:$H$500,"&lt;=2011")</f>
        <v>0</v>
      </c>
      <c r="H82" s="294">
        <f>SUMIFS('7.  Persistence Report'!AU$27:AU$500,'7.  Persistence Report'!$D$27:$D$500,$B81,'7.  Persistence Report'!$C$27:$C$500,"&lt;&gt;Pre-2011 Programs Completed in 2011",'7.  Persistence Report'!$J$27:$J$500,"Adjustment",'7.  Persistence Report'!$H$27:$H$500,"&lt;=2011")</f>
        <v>0</v>
      </c>
      <c r="I82" s="294">
        <f>SUMIFS('7.  Persistence Report'!AV$27:AV$500,'7.  Persistence Report'!$D$27:$D$500,$B81,'7.  Persistence Report'!$C$27:$C$500,"&lt;&gt;Pre-2011 Programs Completed in 2011",'7.  Persistence Report'!$J$27:$J$500,"Adjustment",'7.  Persistence Report'!$H$27:$H$500,"&lt;=2011")</f>
        <v>0</v>
      </c>
      <c r="J82" s="294">
        <f>SUMIFS('7.  Persistence Report'!AW$27:AW$500,'7.  Persistence Report'!$D$27:$D$500,$B81,'7.  Persistence Report'!$C$27:$C$500,"&lt;&gt;Pre-2011 Programs Completed in 2011",'7.  Persistence Report'!$J$27:$J$500,"Adjustment",'7.  Persistence Report'!$H$27:$H$500,"&lt;=2011")</f>
        <v>0</v>
      </c>
      <c r="K82" s="294">
        <f>SUMIFS('7.  Persistence Report'!AX$27:AX$500,'7.  Persistence Report'!$D$27:$D$500,$B81,'7.  Persistence Report'!$C$27:$C$500,"&lt;&gt;Pre-2011 Programs Completed in 2011",'7.  Persistence Report'!$J$27:$J$500,"Adjustment",'7.  Persistence Report'!$H$27:$H$500,"&lt;=2011")</f>
        <v>0</v>
      </c>
      <c r="L82" s="294">
        <f>SUMIFS('7.  Persistence Report'!AY$27:AY$500,'7.  Persistence Report'!$D$27:$D$500,$B81,'7.  Persistence Report'!$C$27:$C$500,"&lt;&gt;Pre-2011 Programs Completed in 2011",'7.  Persistence Report'!$J$27:$J$500,"Adjustment",'7.  Persistence Report'!$H$27:$H$500,"&lt;=2011")</f>
        <v>0</v>
      </c>
      <c r="M82" s="294">
        <f>SUMIFS('7.  Persistence Report'!AZ$27:AZ$500,'7.  Persistence Report'!$D$27:$D$500,$B81,'7.  Persistence Report'!$C$27:$C$500,"&lt;&gt;Pre-2011 Programs Completed in 2011",'7.  Persistence Report'!$J$27:$J$500,"Adjustment",'7.  Persistence Report'!$H$27:$H$500,"&lt;=2011")</f>
        <v>0</v>
      </c>
      <c r="N82" s="294">
        <f>N81</f>
        <v>12</v>
      </c>
      <c r="O82" s="294">
        <f>SUMIFS('7.  Persistence Report'!M$27:M$500,'7.  Persistence Report'!$D$27:$D$500,$B81,'7.  Persistence Report'!$C$27:$C$500,"&lt;&gt;Pre-2011 Programs Completed in 2011",'7.  Persistence Report'!$J$27:$J$500,"Adjustment",'7.  Persistence Report'!$H$27:$H$500,"&lt;=2011")</f>
        <v>0</v>
      </c>
      <c r="P82" s="294">
        <f>SUMIFS('7.  Persistence Report'!N$27:N$500,'7.  Persistence Report'!$D$27:$D$500,$B81,'7.  Persistence Report'!$C$27:$C$500,"&lt;&gt;Pre-2011 Programs Completed in 2011",'7.  Persistence Report'!$J$27:$J$500,"Adjustment",'7.  Persistence Report'!$H$27:$H$500,"&lt;=2011")</f>
        <v>0</v>
      </c>
      <c r="Q82" s="294">
        <f>SUMIFS('7.  Persistence Report'!O$27:O$500,'7.  Persistence Report'!$D$27:$D$500,$B81,'7.  Persistence Report'!$C$27:$C$500,"&lt;&gt;Pre-2011 Programs Completed in 2011",'7.  Persistence Report'!$J$27:$J$500,"Adjustment",'7.  Persistence Report'!$H$27:$H$500,"&lt;=2011")</f>
        <v>0</v>
      </c>
      <c r="R82" s="294">
        <f>SUMIFS('7.  Persistence Report'!P$27:P$500,'7.  Persistence Report'!$D$27:$D$500,$B81,'7.  Persistence Report'!$C$27:$C$500,"&lt;&gt;Pre-2011 Programs Completed in 2011",'7.  Persistence Report'!$J$27:$J$500,"Adjustment",'7.  Persistence Report'!$H$27:$H$500,"&lt;=2011")</f>
        <v>0</v>
      </c>
      <c r="S82" s="294">
        <f>SUMIFS('7.  Persistence Report'!Q$27:Q$500,'7.  Persistence Report'!$D$27:$D$500,$B81,'7.  Persistence Report'!$C$27:$C$500,"&lt;&gt;Pre-2011 Programs Completed in 2011",'7.  Persistence Report'!$J$27:$J$500,"Adjustment",'7.  Persistence Report'!$H$27:$H$500,"&lt;=2011")</f>
        <v>0</v>
      </c>
      <c r="T82" s="294">
        <f>SUMIFS('7.  Persistence Report'!R$27:R$500,'7.  Persistence Report'!$D$27:$D$500,$B81,'7.  Persistence Report'!$C$27:$C$500,"&lt;&gt;Pre-2011 Programs Completed in 2011",'7.  Persistence Report'!$J$27:$J$500,"Adjustment",'7.  Persistence Report'!$H$27:$H$500,"&lt;=2011")</f>
        <v>0</v>
      </c>
      <c r="U82" s="294">
        <f>SUMIFS('7.  Persistence Report'!S$27:S$500,'7.  Persistence Report'!$D$27:$D$500,$B81,'7.  Persistence Report'!$C$27:$C$500,"&lt;&gt;Pre-2011 Programs Completed in 2011",'7.  Persistence Report'!$J$27:$J$500,"Adjustment",'7.  Persistence Report'!$H$27:$H$500,"&lt;=2011")</f>
        <v>0</v>
      </c>
      <c r="V82" s="294">
        <f>SUMIFS('7.  Persistence Report'!T$27:T$500,'7.  Persistence Report'!$D$27:$D$500,$B81,'7.  Persistence Report'!$C$27:$C$500,"&lt;&gt;Pre-2011 Programs Completed in 2011",'7.  Persistence Report'!$J$27:$J$500,"Adjustment",'7.  Persistence Report'!$H$27:$H$500,"&lt;=2011")</f>
        <v>0</v>
      </c>
      <c r="W82" s="294">
        <f>SUMIFS('7.  Persistence Report'!U$27:U$500,'7.  Persistence Report'!$D$27:$D$500,$B81,'7.  Persistence Report'!$C$27:$C$500,"&lt;&gt;Pre-2011 Programs Completed in 2011",'7.  Persistence Report'!$J$27:$J$500,"Adjustment",'7.  Persistence Report'!$H$27:$H$500,"&lt;=2011")</f>
        <v>0</v>
      </c>
      <c r="X82" s="294">
        <f>SUMIFS('7.  Persistence Report'!V$27:V$500,'7.  Persistence Report'!$D$27:$D$500,$B81,'7.  Persistence Report'!$C$27:$C$500,"&lt;&gt;Pre-2011 Programs Completed in 2011",'7.  Persistence Report'!$J$27:$J$500,"Adjustment",'7.  Persistence Report'!$H$27:$H$500,"&lt;=2011")</f>
        <v>0</v>
      </c>
      <c r="Y82" s="410">
        <f>Y81</f>
        <v>0</v>
      </c>
      <c r="Z82" s="410">
        <f>Z81</f>
        <v>0</v>
      </c>
      <c r="AA82" s="410">
        <f t="shared" ref="AA82:AL82" si="39">AA81</f>
        <v>1</v>
      </c>
      <c r="AB82" s="410">
        <f t="shared" si="39"/>
        <v>0</v>
      </c>
      <c r="AC82" s="410">
        <f t="shared" si="39"/>
        <v>0</v>
      </c>
      <c r="AD82" s="410">
        <f t="shared" si="39"/>
        <v>0</v>
      </c>
      <c r="AE82" s="410">
        <f t="shared" si="39"/>
        <v>0</v>
      </c>
      <c r="AF82" s="410">
        <f t="shared" si="39"/>
        <v>0</v>
      </c>
      <c r="AG82" s="410">
        <f t="shared" si="39"/>
        <v>0</v>
      </c>
      <c r="AH82" s="410">
        <f t="shared" si="39"/>
        <v>0</v>
      </c>
      <c r="AI82" s="410">
        <f t="shared" si="39"/>
        <v>0</v>
      </c>
      <c r="AJ82" s="410">
        <f t="shared" si="39"/>
        <v>0</v>
      </c>
      <c r="AK82" s="410">
        <f t="shared" si="39"/>
        <v>0</v>
      </c>
      <c r="AL82" s="410">
        <f t="shared" si="39"/>
        <v>0</v>
      </c>
      <c r="AM82" s="305"/>
    </row>
    <row r="83" spans="1:39" s="282" customFormat="1" ht="15" outlineLevel="1">
      <c r="A83" s="507"/>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7">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f>Y341</f>
        <v>0</v>
      </c>
      <c r="Z84" s="409">
        <f t="shared" ref="Z84:AA84" si="40">Z341</f>
        <v>0</v>
      </c>
      <c r="AA84" s="409">
        <f t="shared" si="40"/>
        <v>1</v>
      </c>
      <c r="AB84" s="414"/>
      <c r="AC84" s="414"/>
      <c r="AD84" s="414"/>
      <c r="AE84" s="414"/>
      <c r="AF84" s="414"/>
      <c r="AG84" s="414"/>
      <c r="AH84" s="414"/>
      <c r="AI84" s="414"/>
      <c r="AJ84" s="414"/>
      <c r="AK84" s="414"/>
      <c r="AL84" s="414"/>
      <c r="AM84" s="295">
        <f>SUM(Y84:AL84)</f>
        <v>1</v>
      </c>
    </row>
    <row r="85" spans="1:39" s="282" customFormat="1" ht="15" outlineLevel="1">
      <c r="A85" s="507"/>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41">AA84</f>
        <v>1</v>
      </c>
      <c r="AB85" s="410">
        <f t="shared" si="41"/>
        <v>0</v>
      </c>
      <c r="AC85" s="410">
        <f t="shared" si="41"/>
        <v>0</v>
      </c>
      <c r="AD85" s="410">
        <f t="shared" si="41"/>
        <v>0</v>
      </c>
      <c r="AE85" s="410">
        <f t="shared" si="41"/>
        <v>0</v>
      </c>
      <c r="AF85" s="410">
        <f t="shared" si="41"/>
        <v>0</v>
      </c>
      <c r="AG85" s="410">
        <f t="shared" si="41"/>
        <v>0</v>
      </c>
      <c r="AH85" s="410">
        <f t="shared" si="41"/>
        <v>0</v>
      </c>
      <c r="AI85" s="410">
        <f t="shared" si="41"/>
        <v>0</v>
      </c>
      <c r="AJ85" s="410">
        <f t="shared" si="41"/>
        <v>0</v>
      </c>
      <c r="AK85" s="410">
        <f t="shared" si="41"/>
        <v>0</v>
      </c>
      <c r="AL85" s="410">
        <f t="shared" si="41"/>
        <v>0</v>
      </c>
      <c r="AM85" s="296"/>
    </row>
    <row r="86" spans="1:39" s="282" customFormat="1" ht="15" outlineLevel="1">
      <c r="A86" s="507"/>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7">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f>Y344</f>
        <v>0</v>
      </c>
      <c r="Z87" s="409">
        <f t="shared" ref="Z87:AA87" si="42">Z344</f>
        <v>0</v>
      </c>
      <c r="AA87" s="409">
        <f t="shared" si="42"/>
        <v>1</v>
      </c>
      <c r="AB87" s="414"/>
      <c r="AC87" s="414"/>
      <c r="AD87" s="414"/>
      <c r="AE87" s="414"/>
      <c r="AF87" s="414"/>
      <c r="AG87" s="414"/>
      <c r="AH87" s="414"/>
      <c r="AI87" s="414"/>
      <c r="AJ87" s="414"/>
      <c r="AK87" s="414"/>
      <c r="AL87" s="414"/>
      <c r="AM87" s="295">
        <f>SUM(Y87:AL87)</f>
        <v>1</v>
      </c>
    </row>
    <row r="88" spans="1:39" s="282" customFormat="1" ht="15" outlineLevel="1">
      <c r="A88" s="507"/>
      <c r="B88" s="314" t="s">
        <v>214</v>
      </c>
      <c r="C88" s="290" t="s">
        <v>163</v>
      </c>
      <c r="D88" s="294">
        <f>SUMIFS('7.  Persistence Report'!AQ$27:AQ$500,'7.  Persistence Report'!$D$27:$D$500,$B87,'7.  Persistence Report'!$C$27:$C$500,"&lt;&gt;Pre-2011 Programs Completed in 2011",'7.  Persistence Report'!$J$27:$J$500,"Adjustment",'7.  Persistence Report'!$H$27:$H$500,"&lt;=2011")</f>
        <v>0</v>
      </c>
      <c r="E88" s="294">
        <f>SUMIFS('7.  Persistence Report'!AR$27:AR$500,'7.  Persistence Report'!$D$27:$D$500,$B87,'7.  Persistence Report'!$C$27:$C$500,"&lt;&gt;Pre-2011 Programs Completed in 2011",'7.  Persistence Report'!$J$27:$J$500,"Adjustment",'7.  Persistence Report'!$H$27:$H$500,"&lt;=2011")</f>
        <v>0</v>
      </c>
      <c r="F88" s="294">
        <f>SUMIFS('7.  Persistence Report'!AS$27:AS$500,'7.  Persistence Report'!$D$27:$D$500,$B87,'7.  Persistence Report'!$C$27:$C$500,"&lt;&gt;Pre-2011 Programs Completed in 2011",'7.  Persistence Report'!$J$27:$J$500,"Adjustment",'7.  Persistence Report'!$H$27:$H$500,"&lt;=2011")</f>
        <v>0</v>
      </c>
      <c r="G88" s="294">
        <f>SUMIFS('7.  Persistence Report'!AT$27:AT$500,'7.  Persistence Report'!$D$27:$D$500,$B87,'7.  Persistence Report'!$C$27:$C$500,"&lt;&gt;Pre-2011 Programs Completed in 2011",'7.  Persistence Report'!$J$27:$J$500,"Adjustment",'7.  Persistence Report'!$H$27:$H$500,"&lt;=2011")</f>
        <v>0</v>
      </c>
      <c r="H88" s="294">
        <f>SUMIFS('7.  Persistence Report'!AU$27:AU$500,'7.  Persistence Report'!$D$27:$D$500,$B87,'7.  Persistence Report'!$C$27:$C$500,"&lt;&gt;Pre-2011 Programs Completed in 2011",'7.  Persistence Report'!$J$27:$J$500,"Adjustment",'7.  Persistence Report'!$H$27:$H$500,"&lt;=2011")</f>
        <v>0</v>
      </c>
      <c r="I88" s="294">
        <f>SUMIFS('7.  Persistence Report'!AV$27:AV$500,'7.  Persistence Report'!$D$27:$D$500,$B87,'7.  Persistence Report'!$C$27:$C$500,"&lt;&gt;Pre-2011 Programs Completed in 2011",'7.  Persistence Report'!$J$27:$J$500,"Adjustment",'7.  Persistence Report'!$H$27:$H$500,"&lt;=2011")</f>
        <v>0</v>
      </c>
      <c r="J88" s="294">
        <f>SUMIFS('7.  Persistence Report'!AW$27:AW$500,'7.  Persistence Report'!$D$27:$D$500,$B87,'7.  Persistence Report'!$C$27:$C$500,"&lt;&gt;Pre-2011 Programs Completed in 2011",'7.  Persistence Report'!$J$27:$J$500,"Adjustment",'7.  Persistence Report'!$H$27:$H$500,"&lt;=2011")</f>
        <v>0</v>
      </c>
      <c r="K88" s="294">
        <f>SUMIFS('7.  Persistence Report'!AX$27:AX$500,'7.  Persistence Report'!$D$27:$D$500,$B87,'7.  Persistence Report'!$C$27:$C$500,"&lt;&gt;Pre-2011 Programs Completed in 2011",'7.  Persistence Report'!$J$27:$J$500,"Adjustment",'7.  Persistence Report'!$H$27:$H$500,"&lt;=2011")</f>
        <v>0</v>
      </c>
      <c r="L88" s="294">
        <f>SUMIFS('7.  Persistence Report'!AY$27:AY$500,'7.  Persistence Report'!$D$27:$D$500,$B87,'7.  Persistence Report'!$C$27:$C$500,"&lt;&gt;Pre-2011 Programs Completed in 2011",'7.  Persistence Report'!$J$27:$J$500,"Adjustment",'7.  Persistence Report'!$H$27:$H$500,"&lt;=2011")</f>
        <v>0</v>
      </c>
      <c r="M88" s="294">
        <f>SUMIFS('7.  Persistence Report'!AZ$27:AZ$500,'7.  Persistence Report'!$D$27:$D$500,$B87,'7.  Persistence Report'!$C$27:$C$500,"&lt;&gt;Pre-2011 Programs Completed in 2011",'7.  Persistence Report'!$J$27:$J$500,"Adjustment",'7.  Persistence Report'!$H$27:$H$500,"&lt;=2011")</f>
        <v>0</v>
      </c>
      <c r="N88" s="290"/>
      <c r="O88" s="294">
        <f>SUMIFS('7.  Persistence Report'!M$27:M$500,'7.  Persistence Report'!$D$27:$D$500,$B87,'7.  Persistence Report'!$C$27:$C$500,"&lt;&gt;Pre-2011 Programs Completed in 2011",'7.  Persistence Report'!$J$27:$J$500,"Adjustment",'7.  Persistence Report'!$H$27:$H$500,"&lt;=2011")</f>
        <v>0</v>
      </c>
      <c r="P88" s="294">
        <f>SUMIFS('7.  Persistence Report'!N$27:N$500,'7.  Persistence Report'!$D$27:$D$500,$B87,'7.  Persistence Report'!$C$27:$C$500,"&lt;&gt;Pre-2011 Programs Completed in 2011",'7.  Persistence Report'!$J$27:$J$500,"Adjustment",'7.  Persistence Report'!$H$27:$H$500,"&lt;=2011")</f>
        <v>0</v>
      </c>
      <c r="Q88" s="294">
        <f>SUMIFS('7.  Persistence Report'!O$27:O$500,'7.  Persistence Report'!$D$27:$D$500,$B87,'7.  Persistence Report'!$C$27:$C$500,"&lt;&gt;Pre-2011 Programs Completed in 2011",'7.  Persistence Report'!$J$27:$J$500,"Adjustment",'7.  Persistence Report'!$H$27:$H$500,"&lt;=2011")</f>
        <v>0</v>
      </c>
      <c r="R88" s="294">
        <f>SUMIFS('7.  Persistence Report'!P$27:P$500,'7.  Persistence Report'!$D$27:$D$500,$B87,'7.  Persistence Report'!$C$27:$C$500,"&lt;&gt;Pre-2011 Programs Completed in 2011",'7.  Persistence Report'!$J$27:$J$500,"Adjustment",'7.  Persistence Report'!$H$27:$H$500,"&lt;=2011")</f>
        <v>0</v>
      </c>
      <c r="S88" s="294">
        <f>SUMIFS('7.  Persistence Report'!Q$27:Q$500,'7.  Persistence Report'!$D$27:$D$500,$B87,'7.  Persistence Report'!$C$27:$C$500,"&lt;&gt;Pre-2011 Programs Completed in 2011",'7.  Persistence Report'!$J$27:$J$500,"Adjustment",'7.  Persistence Report'!$H$27:$H$500,"&lt;=2011")</f>
        <v>0</v>
      </c>
      <c r="T88" s="294">
        <f>SUMIFS('7.  Persistence Report'!R$27:R$500,'7.  Persistence Report'!$D$27:$D$500,$B87,'7.  Persistence Report'!$C$27:$C$500,"&lt;&gt;Pre-2011 Programs Completed in 2011",'7.  Persistence Report'!$J$27:$J$500,"Adjustment",'7.  Persistence Report'!$H$27:$H$500,"&lt;=2011")</f>
        <v>0</v>
      </c>
      <c r="U88" s="294">
        <f>SUMIFS('7.  Persistence Report'!S$27:S$500,'7.  Persistence Report'!$D$27:$D$500,$B87,'7.  Persistence Report'!$C$27:$C$500,"&lt;&gt;Pre-2011 Programs Completed in 2011",'7.  Persistence Report'!$J$27:$J$500,"Adjustment",'7.  Persistence Report'!$H$27:$H$500,"&lt;=2011")</f>
        <v>0</v>
      </c>
      <c r="V88" s="294">
        <f>SUMIFS('7.  Persistence Report'!T$27:T$500,'7.  Persistence Report'!$D$27:$D$500,$B87,'7.  Persistence Report'!$C$27:$C$500,"&lt;&gt;Pre-2011 Programs Completed in 2011",'7.  Persistence Report'!$J$27:$J$500,"Adjustment",'7.  Persistence Report'!$H$27:$H$500,"&lt;=2011")</f>
        <v>0</v>
      </c>
      <c r="W88" s="294">
        <f>SUMIFS('7.  Persistence Report'!U$27:U$500,'7.  Persistence Report'!$D$27:$D$500,$B87,'7.  Persistence Report'!$C$27:$C$500,"&lt;&gt;Pre-2011 Programs Completed in 2011",'7.  Persistence Report'!$J$27:$J$500,"Adjustment",'7.  Persistence Report'!$H$27:$H$500,"&lt;=2011")</f>
        <v>0</v>
      </c>
      <c r="X88" s="294">
        <f>SUMIFS('7.  Persistence Report'!V$27:V$500,'7.  Persistence Report'!$D$27:$D$500,$B87,'7.  Persistence Report'!$C$27:$C$500,"&lt;&gt;Pre-2011 Programs Completed in 2011",'7.  Persistence Report'!$J$27:$J$500,"Adjustment",'7.  Persistence Report'!$H$27:$H$500,"&lt;=2011")</f>
        <v>0</v>
      </c>
      <c r="Y88" s="410">
        <f>Y87</f>
        <v>0</v>
      </c>
      <c r="Z88" s="410">
        <f>Z87</f>
        <v>0</v>
      </c>
      <c r="AA88" s="410">
        <f t="shared" ref="AA88:AL88" si="43">AA87</f>
        <v>1</v>
      </c>
      <c r="AB88" s="410">
        <f t="shared" si="43"/>
        <v>0</v>
      </c>
      <c r="AC88" s="410">
        <f t="shared" si="43"/>
        <v>0</v>
      </c>
      <c r="AD88" s="410">
        <f t="shared" si="43"/>
        <v>0</v>
      </c>
      <c r="AE88" s="410">
        <f t="shared" si="43"/>
        <v>0</v>
      </c>
      <c r="AF88" s="410">
        <f t="shared" si="43"/>
        <v>0</v>
      </c>
      <c r="AG88" s="410">
        <f t="shared" si="43"/>
        <v>0</v>
      </c>
      <c r="AH88" s="410">
        <f t="shared" si="43"/>
        <v>0</v>
      </c>
      <c r="AI88" s="410">
        <f t="shared" si="43"/>
        <v>0</v>
      </c>
      <c r="AJ88" s="410">
        <f t="shared" si="43"/>
        <v>0</v>
      </c>
      <c r="AK88" s="410">
        <f t="shared" si="43"/>
        <v>0</v>
      </c>
      <c r="AL88" s="410">
        <f t="shared" si="43"/>
        <v>0</v>
      </c>
      <c r="AM88" s="305"/>
    </row>
    <row r="89" spans="1:39" s="282" customFormat="1" ht="15" outlineLevel="1">
      <c r="A89" s="507"/>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8"/>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7">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f>Y348</f>
        <v>1</v>
      </c>
      <c r="Z91" s="409">
        <f t="shared" ref="Z91:AA91" si="44">Z348</f>
        <v>0</v>
      </c>
      <c r="AA91" s="409">
        <f t="shared" si="44"/>
        <v>0</v>
      </c>
      <c r="AB91" s="409"/>
      <c r="AC91" s="409"/>
      <c r="AD91" s="409"/>
      <c r="AE91" s="409"/>
      <c r="AF91" s="409"/>
      <c r="AG91" s="409"/>
      <c r="AH91" s="409"/>
      <c r="AI91" s="409"/>
      <c r="AJ91" s="409"/>
      <c r="AK91" s="409"/>
      <c r="AL91" s="409"/>
      <c r="AM91" s="295">
        <f>SUM(Y91:AL91)</f>
        <v>1</v>
      </c>
    </row>
    <row r="92" spans="1:39" s="282" customFormat="1" ht="15" outlineLevel="1">
      <c r="A92" s="507"/>
      <c r="B92" s="314" t="s">
        <v>214</v>
      </c>
      <c r="C92" s="290" t="s">
        <v>163</v>
      </c>
      <c r="D92" s="294">
        <f>SUMIFS('7.  Persistence Report'!AQ$27:AQ$500,'7.  Persistence Report'!$D$27:$D$500,$B91,'7.  Persistence Report'!$C$27:$C$500,"&lt;&gt;Pre-2011 Programs Completed in 2011",'7.  Persistence Report'!$J$27:$J$500,"Adjustment",'7.  Persistence Report'!$H$27:$H$500,"&lt;=2011")</f>
        <v>0</v>
      </c>
      <c r="E92" s="294">
        <f>SUMIFS('7.  Persistence Report'!AR$27:AR$500,'7.  Persistence Report'!$D$27:$D$500,$B91,'7.  Persistence Report'!$C$27:$C$500,"&lt;&gt;Pre-2011 Programs Completed in 2011",'7.  Persistence Report'!$J$27:$J$500,"Adjustment",'7.  Persistence Report'!$H$27:$H$500,"&lt;=2011")</f>
        <v>0</v>
      </c>
      <c r="F92" s="294">
        <f>SUMIFS('7.  Persistence Report'!AS$27:AS$500,'7.  Persistence Report'!$D$27:$D$500,$B91,'7.  Persistence Report'!$C$27:$C$500,"&lt;&gt;Pre-2011 Programs Completed in 2011",'7.  Persistence Report'!$J$27:$J$500,"Adjustment",'7.  Persistence Report'!$H$27:$H$500,"&lt;=2011")</f>
        <v>0</v>
      </c>
      <c r="G92" s="294">
        <f>SUMIFS('7.  Persistence Report'!AT$27:AT$500,'7.  Persistence Report'!$D$27:$D$500,$B91,'7.  Persistence Report'!$C$27:$C$500,"&lt;&gt;Pre-2011 Programs Completed in 2011",'7.  Persistence Report'!$J$27:$J$500,"Adjustment",'7.  Persistence Report'!$H$27:$H$500,"&lt;=2011")</f>
        <v>0</v>
      </c>
      <c r="H92" s="294">
        <f>SUMIFS('7.  Persistence Report'!AU$27:AU$500,'7.  Persistence Report'!$D$27:$D$500,$B91,'7.  Persistence Report'!$C$27:$C$500,"&lt;&gt;Pre-2011 Programs Completed in 2011",'7.  Persistence Report'!$J$27:$J$500,"Adjustment",'7.  Persistence Report'!$H$27:$H$500,"&lt;=2011")</f>
        <v>0</v>
      </c>
      <c r="I92" s="294">
        <f>SUMIFS('7.  Persistence Report'!AV$27:AV$500,'7.  Persistence Report'!$D$27:$D$500,$B91,'7.  Persistence Report'!$C$27:$C$500,"&lt;&gt;Pre-2011 Programs Completed in 2011",'7.  Persistence Report'!$J$27:$J$500,"Adjustment",'7.  Persistence Report'!$H$27:$H$500,"&lt;=2011")</f>
        <v>0</v>
      </c>
      <c r="J92" s="294">
        <f>SUMIFS('7.  Persistence Report'!AW$27:AW$500,'7.  Persistence Report'!$D$27:$D$500,$B91,'7.  Persistence Report'!$C$27:$C$500,"&lt;&gt;Pre-2011 Programs Completed in 2011",'7.  Persistence Report'!$J$27:$J$500,"Adjustment",'7.  Persistence Report'!$H$27:$H$500,"&lt;=2011")</f>
        <v>0</v>
      </c>
      <c r="K92" s="294">
        <f>SUMIFS('7.  Persistence Report'!AX$27:AX$500,'7.  Persistence Report'!$D$27:$D$500,$B91,'7.  Persistence Report'!$C$27:$C$500,"&lt;&gt;Pre-2011 Programs Completed in 2011",'7.  Persistence Report'!$J$27:$J$500,"Adjustment",'7.  Persistence Report'!$H$27:$H$500,"&lt;=2011")</f>
        <v>0</v>
      </c>
      <c r="L92" s="294">
        <f>SUMIFS('7.  Persistence Report'!AY$27:AY$500,'7.  Persistence Report'!$D$27:$D$500,$B91,'7.  Persistence Report'!$C$27:$C$500,"&lt;&gt;Pre-2011 Programs Completed in 2011",'7.  Persistence Report'!$J$27:$J$500,"Adjustment",'7.  Persistence Report'!$H$27:$H$500,"&lt;=2011")</f>
        <v>0</v>
      </c>
      <c r="M92" s="294">
        <f>SUMIFS('7.  Persistence Report'!AZ$27:AZ$500,'7.  Persistence Report'!$D$27:$D$500,$B91,'7.  Persistence Report'!$C$27:$C$500,"&lt;&gt;Pre-2011 Programs Completed in 2011",'7.  Persistence Report'!$J$27:$J$500,"Adjustment",'7.  Persistence Report'!$H$27:$H$500,"&lt;=2011")</f>
        <v>0</v>
      </c>
      <c r="N92" s="466"/>
      <c r="O92" s="294">
        <f>SUMIFS('7.  Persistence Report'!M$27:M$500,'7.  Persistence Report'!$D$27:$D$500,$B91,'7.  Persistence Report'!$C$27:$C$500,"&lt;&gt;Pre-2011 Programs Completed in 2011",'7.  Persistence Report'!$J$27:$J$500,"Adjustment",'7.  Persistence Report'!$H$27:$H$500,"&lt;=2011")</f>
        <v>0</v>
      </c>
      <c r="P92" s="294">
        <f>SUMIFS('7.  Persistence Report'!N$27:N$500,'7.  Persistence Report'!$D$27:$D$500,$B91,'7.  Persistence Report'!$C$27:$C$500,"&lt;&gt;Pre-2011 Programs Completed in 2011",'7.  Persistence Report'!$J$27:$J$500,"Adjustment",'7.  Persistence Report'!$H$27:$H$500,"&lt;=2011")</f>
        <v>0</v>
      </c>
      <c r="Q92" s="294">
        <f>SUMIFS('7.  Persistence Report'!O$27:O$500,'7.  Persistence Report'!$D$27:$D$500,$B91,'7.  Persistence Report'!$C$27:$C$500,"&lt;&gt;Pre-2011 Programs Completed in 2011",'7.  Persistence Report'!$J$27:$J$500,"Adjustment",'7.  Persistence Report'!$H$27:$H$500,"&lt;=2011")</f>
        <v>0</v>
      </c>
      <c r="R92" s="294">
        <f>SUMIFS('7.  Persistence Report'!P$27:P$500,'7.  Persistence Report'!$D$27:$D$500,$B91,'7.  Persistence Report'!$C$27:$C$500,"&lt;&gt;Pre-2011 Programs Completed in 2011",'7.  Persistence Report'!$J$27:$J$500,"Adjustment",'7.  Persistence Report'!$H$27:$H$500,"&lt;=2011")</f>
        <v>0</v>
      </c>
      <c r="S92" s="294">
        <f>SUMIFS('7.  Persistence Report'!Q$27:Q$500,'7.  Persistence Report'!$D$27:$D$500,$B91,'7.  Persistence Report'!$C$27:$C$500,"&lt;&gt;Pre-2011 Programs Completed in 2011",'7.  Persistence Report'!$J$27:$J$500,"Adjustment",'7.  Persistence Report'!$H$27:$H$500,"&lt;=2011")</f>
        <v>0</v>
      </c>
      <c r="T92" s="294">
        <f>SUMIFS('7.  Persistence Report'!R$27:R$500,'7.  Persistence Report'!$D$27:$D$500,$B91,'7.  Persistence Report'!$C$27:$C$500,"&lt;&gt;Pre-2011 Programs Completed in 2011",'7.  Persistence Report'!$J$27:$J$500,"Adjustment",'7.  Persistence Report'!$H$27:$H$500,"&lt;=2011")</f>
        <v>0</v>
      </c>
      <c r="U92" s="294">
        <f>SUMIFS('7.  Persistence Report'!S$27:S$500,'7.  Persistence Report'!$D$27:$D$500,$B91,'7.  Persistence Report'!$C$27:$C$500,"&lt;&gt;Pre-2011 Programs Completed in 2011",'7.  Persistence Report'!$J$27:$J$500,"Adjustment",'7.  Persistence Report'!$H$27:$H$500,"&lt;=2011")</f>
        <v>0</v>
      </c>
      <c r="V92" s="294">
        <f>SUMIFS('7.  Persistence Report'!T$27:T$500,'7.  Persistence Report'!$D$27:$D$500,$B91,'7.  Persistence Report'!$C$27:$C$500,"&lt;&gt;Pre-2011 Programs Completed in 2011",'7.  Persistence Report'!$J$27:$J$500,"Adjustment",'7.  Persistence Report'!$H$27:$H$500,"&lt;=2011")</f>
        <v>0</v>
      </c>
      <c r="W92" s="294">
        <f>SUMIFS('7.  Persistence Report'!U$27:U$500,'7.  Persistence Report'!$D$27:$D$500,$B91,'7.  Persistence Report'!$C$27:$C$500,"&lt;&gt;Pre-2011 Programs Completed in 2011",'7.  Persistence Report'!$J$27:$J$500,"Adjustment",'7.  Persistence Report'!$H$27:$H$500,"&lt;=2011")</f>
        <v>0</v>
      </c>
      <c r="X92" s="294">
        <f>SUMIFS('7.  Persistence Report'!V$27:V$500,'7.  Persistence Report'!$D$27:$D$500,$B91,'7.  Persistence Report'!$C$27:$C$500,"&lt;&gt;Pre-2011 Programs Completed in 2011",'7.  Persistence Report'!$J$27:$J$500,"Adjustment",'7.  Persistence Report'!$H$27:$H$500,"&lt;=2011")</f>
        <v>0</v>
      </c>
      <c r="Y92" s="410">
        <f>Y91</f>
        <v>1</v>
      </c>
      <c r="Z92" s="410">
        <f>Z91</f>
        <v>0</v>
      </c>
      <c r="AA92" s="410">
        <f t="shared" ref="AA92:AL92" si="45">AA91</f>
        <v>0</v>
      </c>
      <c r="AB92" s="410">
        <f t="shared" si="45"/>
        <v>0</v>
      </c>
      <c r="AC92" s="410">
        <f t="shared" si="45"/>
        <v>0</v>
      </c>
      <c r="AD92" s="410">
        <f t="shared" si="45"/>
        <v>0</v>
      </c>
      <c r="AE92" s="410">
        <f t="shared" si="45"/>
        <v>0</v>
      </c>
      <c r="AF92" s="410">
        <f t="shared" si="45"/>
        <v>0</v>
      </c>
      <c r="AG92" s="410">
        <f t="shared" si="45"/>
        <v>0</v>
      </c>
      <c r="AH92" s="410">
        <f t="shared" si="45"/>
        <v>0</v>
      </c>
      <c r="AI92" s="410">
        <f t="shared" si="45"/>
        <v>0</v>
      </c>
      <c r="AJ92" s="410">
        <f t="shared" si="45"/>
        <v>0</v>
      </c>
      <c r="AK92" s="410">
        <f t="shared" si="45"/>
        <v>0</v>
      </c>
      <c r="AL92" s="410">
        <f t="shared" si="45"/>
        <v>0</v>
      </c>
      <c r="AM92" s="296"/>
    </row>
    <row r="93" spans="1:39" s="282" customFormat="1" ht="15" outlineLevel="1">
      <c r="A93" s="507"/>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8"/>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7">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7"/>
      <c r="B96" s="314" t="s">
        <v>214</v>
      </c>
      <c r="C96" s="290" t="s">
        <v>163</v>
      </c>
      <c r="D96" s="294"/>
      <c r="E96" s="294"/>
      <c r="F96" s="294"/>
      <c r="G96" s="294"/>
      <c r="H96" s="294"/>
      <c r="I96" s="294"/>
      <c r="J96" s="294"/>
      <c r="K96" s="294"/>
      <c r="L96" s="294"/>
      <c r="M96" s="294"/>
      <c r="N96" s="466"/>
      <c r="O96" s="294"/>
      <c r="P96" s="294"/>
      <c r="Q96" s="294"/>
      <c r="R96" s="294"/>
      <c r="S96" s="294"/>
      <c r="T96" s="294"/>
      <c r="U96" s="294"/>
      <c r="V96" s="294"/>
      <c r="W96" s="294"/>
      <c r="X96" s="294"/>
      <c r="Y96" s="410">
        <f>Y95</f>
        <v>0</v>
      </c>
      <c r="Z96" s="410">
        <f>Z95</f>
        <v>0</v>
      </c>
      <c r="AA96" s="410">
        <f t="shared" ref="AA96:AL96" si="46">AA95</f>
        <v>0</v>
      </c>
      <c r="AB96" s="410">
        <f t="shared" si="46"/>
        <v>0</v>
      </c>
      <c r="AC96" s="410">
        <f t="shared" si="46"/>
        <v>0</v>
      </c>
      <c r="AD96" s="410">
        <f t="shared" si="46"/>
        <v>0</v>
      </c>
      <c r="AE96" s="410">
        <f t="shared" si="46"/>
        <v>0</v>
      </c>
      <c r="AF96" s="410">
        <f t="shared" si="46"/>
        <v>0</v>
      </c>
      <c r="AG96" s="410">
        <f t="shared" si="46"/>
        <v>0</v>
      </c>
      <c r="AH96" s="410">
        <f t="shared" si="46"/>
        <v>0</v>
      </c>
      <c r="AI96" s="410">
        <f t="shared" si="46"/>
        <v>0</v>
      </c>
      <c r="AJ96" s="410">
        <f t="shared" si="46"/>
        <v>0</v>
      </c>
      <c r="AK96" s="410">
        <f t="shared" si="46"/>
        <v>0</v>
      </c>
      <c r="AL96" s="410">
        <f t="shared" si="46"/>
        <v>0</v>
      </c>
      <c r="AM96" s="296"/>
    </row>
    <row r="97" spans="1:39" s="282" customFormat="1" ht="15" outlineLevel="1">
      <c r="A97" s="507"/>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7">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7"/>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47">AA98</f>
        <v>0</v>
      </c>
      <c r="AB99" s="410">
        <f t="shared" si="47"/>
        <v>0</v>
      </c>
      <c r="AC99" s="410">
        <f t="shared" si="47"/>
        <v>0</v>
      </c>
      <c r="AD99" s="410">
        <f t="shared" si="47"/>
        <v>0</v>
      </c>
      <c r="AE99" s="410">
        <f t="shared" si="47"/>
        <v>0</v>
      </c>
      <c r="AF99" s="410">
        <f t="shared" si="47"/>
        <v>0</v>
      </c>
      <c r="AG99" s="410">
        <f t="shared" si="47"/>
        <v>0</v>
      </c>
      <c r="AH99" s="410">
        <f t="shared" si="47"/>
        <v>0</v>
      </c>
      <c r="AI99" s="410">
        <f t="shared" si="47"/>
        <v>0</v>
      </c>
      <c r="AJ99" s="410">
        <f t="shared" si="47"/>
        <v>0</v>
      </c>
      <c r="AK99" s="410">
        <f t="shared" si="47"/>
        <v>0</v>
      </c>
      <c r="AL99" s="410">
        <f t="shared" si="47"/>
        <v>0</v>
      </c>
      <c r="AM99" s="310"/>
    </row>
    <row r="100" spans="1:39" s="282" customFormat="1" ht="15" outlineLevel="1">
      <c r="A100" s="507"/>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8"/>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7">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f>Y359</f>
        <v>0</v>
      </c>
      <c r="Z102" s="409">
        <f t="shared" ref="Z102:AA102" si="48">Z359</f>
        <v>0</v>
      </c>
      <c r="AA102" s="409">
        <f t="shared" si="48"/>
        <v>1</v>
      </c>
      <c r="AB102" s="409"/>
      <c r="AC102" s="409"/>
      <c r="AD102" s="409"/>
      <c r="AE102" s="414"/>
      <c r="AF102" s="414"/>
      <c r="AG102" s="414"/>
      <c r="AH102" s="414"/>
      <c r="AI102" s="414"/>
      <c r="AJ102" s="414"/>
      <c r="AK102" s="414"/>
      <c r="AL102" s="414"/>
      <c r="AM102" s="295">
        <f>SUM(Y102:AL102)</f>
        <v>1</v>
      </c>
    </row>
    <row r="103" spans="1:39" s="282" customFormat="1" ht="15" outlineLevel="1">
      <c r="A103" s="507"/>
      <c r="B103" s="314" t="s">
        <v>214</v>
      </c>
      <c r="C103" s="290" t="s">
        <v>163</v>
      </c>
      <c r="D103" s="294">
        <f>SUMIFS('7.  Persistence Report'!AQ$27:AQ$500,'7.  Persistence Report'!$D$27:$D$500,$B102,'7.  Persistence Report'!$C$27:$C$500,"Pre-2011 Programs Completed in 2011",'7.  Persistence Report'!$J$27:$J$500,"Adjustment",'7.  Persistence Report'!$H$27:$H$500,"&lt;=2011")</f>
        <v>0</v>
      </c>
      <c r="E103" s="294">
        <f>SUMIFS('7.  Persistence Report'!AR$27:AR$500,'7.  Persistence Report'!$D$27:$D$500,$B102,'7.  Persistence Report'!$C$27:$C$500,"Pre-2011 Programs Completed in 2011",'7.  Persistence Report'!$J$27:$J$500,"Adjustment",'7.  Persistence Report'!$H$27:$H$500,"&lt;=2011")</f>
        <v>0</v>
      </c>
      <c r="F103" s="294">
        <f>SUMIFS('7.  Persistence Report'!AS$27:AS$500,'7.  Persistence Report'!$D$27:$D$500,$B102,'7.  Persistence Report'!$C$27:$C$500,"Pre-2011 Programs Completed in 2011",'7.  Persistence Report'!$J$27:$J$500,"Adjustment",'7.  Persistence Report'!$H$27:$H$500,"&lt;=2011")</f>
        <v>0</v>
      </c>
      <c r="G103" s="294">
        <f>SUMIFS('7.  Persistence Report'!AT$27:AT$500,'7.  Persistence Report'!$D$27:$D$500,$B102,'7.  Persistence Report'!$C$27:$C$500,"Pre-2011 Programs Completed in 2011",'7.  Persistence Report'!$J$27:$J$500,"Adjustment",'7.  Persistence Report'!$H$27:$H$500,"&lt;=2011")</f>
        <v>0</v>
      </c>
      <c r="H103" s="294">
        <f>SUMIFS('7.  Persistence Report'!AU$27:AU$500,'7.  Persistence Report'!$D$27:$D$500,$B102,'7.  Persistence Report'!$C$27:$C$500,"Pre-2011 Programs Completed in 2011",'7.  Persistence Report'!$J$27:$J$500,"Adjustment",'7.  Persistence Report'!$H$27:$H$500,"&lt;=2011")</f>
        <v>0</v>
      </c>
      <c r="I103" s="294">
        <f>SUMIFS('7.  Persistence Report'!AV$27:AV$500,'7.  Persistence Report'!$D$27:$D$500,$B102,'7.  Persistence Report'!$C$27:$C$500,"Pre-2011 Programs Completed in 2011",'7.  Persistence Report'!$J$27:$J$500,"Adjustment",'7.  Persistence Report'!$H$27:$H$500,"&lt;=2011")</f>
        <v>0</v>
      </c>
      <c r="J103" s="294">
        <f>SUMIFS('7.  Persistence Report'!AW$27:AW$500,'7.  Persistence Report'!$D$27:$D$500,$B102,'7.  Persistence Report'!$C$27:$C$500,"Pre-2011 Programs Completed in 2011",'7.  Persistence Report'!$J$27:$J$500,"Adjustment",'7.  Persistence Report'!$H$27:$H$500,"&lt;=2011")</f>
        <v>0</v>
      </c>
      <c r="K103" s="294">
        <f>SUMIFS('7.  Persistence Report'!AX$27:AX$500,'7.  Persistence Report'!$D$27:$D$500,$B102,'7.  Persistence Report'!$C$27:$C$500,"Pre-2011 Programs Completed in 2011",'7.  Persistence Report'!$J$27:$J$500,"Adjustment",'7.  Persistence Report'!$H$27:$H$500,"&lt;=2011")</f>
        <v>0</v>
      </c>
      <c r="L103" s="294">
        <f>SUMIFS('7.  Persistence Report'!AY$27:AY$500,'7.  Persistence Report'!$D$27:$D$500,$B102,'7.  Persistence Report'!$C$27:$C$500,"Pre-2011 Programs Completed in 2011",'7.  Persistence Report'!$J$27:$J$500,"Adjustment",'7.  Persistence Report'!$H$27:$H$500,"&lt;=2011")</f>
        <v>0</v>
      </c>
      <c r="M103" s="294">
        <f>SUMIFS('7.  Persistence Report'!AZ$27:AZ$500,'7.  Persistence Report'!$D$27:$D$500,$B102,'7.  Persistence Report'!$C$27:$C$500,"Pre-2011 Programs Completed in 2011",'7.  Persistence Report'!$J$27:$J$500,"Adjustment",'7.  Persistence Report'!$H$27:$H$500,"&lt;=2011")</f>
        <v>0</v>
      </c>
      <c r="N103" s="294">
        <f>N102</f>
        <v>12</v>
      </c>
      <c r="O103" s="294">
        <f>SUMIFS('7.  Persistence Report'!M$27:M$500,'7.  Persistence Report'!$D$27:$D$500,$B102,'7.  Persistence Report'!$C$27:$C$500,"Pre-2011 Programs Completed in 2011",'7.  Persistence Report'!$J$27:$J$500,"Adjustment",'7.  Persistence Report'!$H$27:$H$500,"&lt;=2011")</f>
        <v>0</v>
      </c>
      <c r="P103" s="294">
        <f>SUMIFS('7.  Persistence Report'!N$27:N$500,'7.  Persistence Report'!$D$27:$D$500,$B102,'7.  Persistence Report'!$C$27:$C$500,"Pre-2011 Programs Completed in 2011",'7.  Persistence Report'!$J$27:$J$500,"Adjustment",'7.  Persistence Report'!$H$27:$H$500,"&lt;=2011")</f>
        <v>0</v>
      </c>
      <c r="Q103" s="294">
        <f>SUMIFS('7.  Persistence Report'!O$27:O$500,'7.  Persistence Report'!$D$27:$D$500,$B102,'7.  Persistence Report'!$C$27:$C$500,"Pre-2011 Programs Completed in 2011",'7.  Persistence Report'!$J$27:$J$500,"Adjustment",'7.  Persistence Report'!$H$27:$H$500,"&lt;=2011")</f>
        <v>0</v>
      </c>
      <c r="R103" s="294">
        <f>SUMIFS('7.  Persistence Report'!P$27:P$500,'7.  Persistence Report'!$D$27:$D$500,$B102,'7.  Persistence Report'!$C$27:$C$500,"Pre-2011 Programs Completed in 2011",'7.  Persistence Report'!$J$27:$J$500,"Adjustment",'7.  Persistence Report'!$H$27:$H$500,"&lt;=2011")</f>
        <v>0</v>
      </c>
      <c r="S103" s="294">
        <f>SUMIFS('7.  Persistence Report'!Q$27:Q$500,'7.  Persistence Report'!$D$27:$D$500,$B102,'7.  Persistence Report'!$C$27:$C$500,"Pre-2011 Programs Completed in 2011",'7.  Persistence Report'!$J$27:$J$500,"Adjustment",'7.  Persistence Report'!$H$27:$H$500,"&lt;=2011")</f>
        <v>0</v>
      </c>
      <c r="T103" s="294">
        <f>SUMIFS('7.  Persistence Report'!R$27:R$500,'7.  Persistence Report'!$D$27:$D$500,$B102,'7.  Persistence Report'!$C$27:$C$500,"Pre-2011 Programs Completed in 2011",'7.  Persistence Report'!$J$27:$J$500,"Adjustment",'7.  Persistence Report'!$H$27:$H$500,"&lt;=2011")</f>
        <v>0</v>
      </c>
      <c r="U103" s="294">
        <f>SUMIFS('7.  Persistence Report'!S$27:S$500,'7.  Persistence Report'!$D$27:$D$500,$B102,'7.  Persistence Report'!$C$27:$C$500,"Pre-2011 Programs Completed in 2011",'7.  Persistence Report'!$J$27:$J$500,"Adjustment",'7.  Persistence Report'!$H$27:$H$500,"&lt;=2011")</f>
        <v>0</v>
      </c>
      <c r="V103" s="294">
        <f>SUMIFS('7.  Persistence Report'!T$27:T$500,'7.  Persistence Report'!$D$27:$D$500,$B102,'7.  Persistence Report'!$C$27:$C$500,"Pre-2011 Programs Completed in 2011",'7.  Persistence Report'!$J$27:$J$500,"Adjustment",'7.  Persistence Report'!$H$27:$H$500,"&lt;=2011")</f>
        <v>0</v>
      </c>
      <c r="W103" s="294">
        <f>SUMIFS('7.  Persistence Report'!U$27:U$500,'7.  Persistence Report'!$D$27:$D$500,$B102,'7.  Persistence Report'!$C$27:$C$500,"Pre-2011 Programs Completed in 2011",'7.  Persistence Report'!$J$27:$J$500,"Adjustment",'7.  Persistence Report'!$H$27:$H$500,"&lt;=2011")</f>
        <v>0</v>
      </c>
      <c r="X103" s="294">
        <f>SUMIFS('7.  Persistence Report'!V$27:V$500,'7.  Persistence Report'!$D$27:$D$500,$B102,'7.  Persistence Report'!$C$27:$C$500,"Pre-2011 Programs Completed in 2011",'7.  Persistence Report'!$J$27:$J$500,"Adjustment",'7.  Persistence Report'!$H$27:$H$500,"&lt;=2011")</f>
        <v>0</v>
      </c>
      <c r="Y103" s="410">
        <f>Y102</f>
        <v>0</v>
      </c>
      <c r="Z103" s="410">
        <f>Z102</f>
        <v>0</v>
      </c>
      <c r="AA103" s="410">
        <f t="shared" ref="AA103:AL103" si="49">AA102</f>
        <v>1</v>
      </c>
      <c r="AB103" s="410">
        <f t="shared" si="49"/>
        <v>0</v>
      </c>
      <c r="AC103" s="410">
        <f t="shared" si="49"/>
        <v>0</v>
      </c>
      <c r="AD103" s="410">
        <f t="shared" si="49"/>
        <v>0</v>
      </c>
      <c r="AE103" s="410">
        <f t="shared" si="49"/>
        <v>0</v>
      </c>
      <c r="AF103" s="410">
        <f t="shared" si="49"/>
        <v>0</v>
      </c>
      <c r="AG103" s="410">
        <f t="shared" si="49"/>
        <v>0</v>
      </c>
      <c r="AH103" s="410">
        <f t="shared" si="49"/>
        <v>0</v>
      </c>
      <c r="AI103" s="410">
        <f t="shared" si="49"/>
        <v>0</v>
      </c>
      <c r="AJ103" s="410">
        <f t="shared" si="49"/>
        <v>0</v>
      </c>
      <c r="AK103" s="410">
        <f t="shared" si="49"/>
        <v>0</v>
      </c>
      <c r="AL103" s="410">
        <f t="shared" si="49"/>
        <v>0</v>
      </c>
      <c r="AM103" s="305"/>
    </row>
    <row r="104" spans="1:39" s="308" customFormat="1" ht="15" outlineLevel="1">
      <c r="A104" s="510"/>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7">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f>Y362</f>
        <v>0</v>
      </c>
      <c r="Z105" s="409">
        <f t="shared" ref="Z105:AA105" si="50">Z362</f>
        <v>0</v>
      </c>
      <c r="AA105" s="409">
        <f t="shared" si="50"/>
        <v>1</v>
      </c>
      <c r="AB105" s="409"/>
      <c r="AC105" s="409"/>
      <c r="AD105" s="409"/>
      <c r="AE105" s="414"/>
      <c r="AF105" s="414"/>
      <c r="AG105" s="414"/>
      <c r="AH105" s="414"/>
      <c r="AI105" s="414"/>
      <c r="AJ105" s="414"/>
      <c r="AK105" s="414"/>
      <c r="AL105" s="414"/>
      <c r="AM105" s="295">
        <f>SUM(Y105:AL105)</f>
        <v>1</v>
      </c>
    </row>
    <row r="106" spans="1:39" s="282" customFormat="1" ht="15" outlineLevel="1">
      <c r="A106" s="507"/>
      <c r="B106" s="314" t="s">
        <v>214</v>
      </c>
      <c r="C106" s="290" t="s">
        <v>163</v>
      </c>
      <c r="D106" s="294">
        <f>SUMIFS('7.  Persistence Report'!AQ$27:AQ$500,'7.  Persistence Report'!$D$27:$D$500,$B105,'7.  Persistence Report'!$C$27:$C$500,"Pre-2011 Programs Completed in 2011",'7.  Persistence Report'!$J$27:$J$500,"Adjustment",'7.  Persistence Report'!$H$27:$H$500,"&lt;=2011")</f>
        <v>0</v>
      </c>
      <c r="E106" s="294">
        <f>SUMIFS('7.  Persistence Report'!AR$27:AR$500,'7.  Persistence Report'!$D$27:$D$500,$B105,'7.  Persistence Report'!$C$27:$C$500,"Pre-2011 Programs Completed in 2011",'7.  Persistence Report'!$J$27:$J$500,"Adjustment",'7.  Persistence Report'!$H$27:$H$500,"&lt;=2011")</f>
        <v>0</v>
      </c>
      <c r="F106" s="294">
        <f>SUMIFS('7.  Persistence Report'!AS$27:AS$500,'7.  Persistence Report'!$D$27:$D$500,$B105,'7.  Persistence Report'!$C$27:$C$500,"Pre-2011 Programs Completed in 2011",'7.  Persistence Report'!$J$27:$J$500,"Adjustment",'7.  Persistence Report'!$H$27:$H$500,"&lt;=2011")</f>
        <v>0</v>
      </c>
      <c r="G106" s="294">
        <f>SUMIFS('7.  Persistence Report'!AT$27:AT$500,'7.  Persistence Report'!$D$27:$D$500,$B105,'7.  Persistence Report'!$C$27:$C$500,"Pre-2011 Programs Completed in 2011",'7.  Persistence Report'!$J$27:$J$500,"Adjustment",'7.  Persistence Report'!$H$27:$H$500,"&lt;=2011")</f>
        <v>0</v>
      </c>
      <c r="H106" s="294">
        <f>SUMIFS('7.  Persistence Report'!AU$27:AU$500,'7.  Persistence Report'!$D$27:$D$500,$B105,'7.  Persistence Report'!$C$27:$C$500,"Pre-2011 Programs Completed in 2011",'7.  Persistence Report'!$J$27:$J$500,"Adjustment",'7.  Persistence Report'!$H$27:$H$500,"&lt;=2011")</f>
        <v>0</v>
      </c>
      <c r="I106" s="294">
        <f>SUMIFS('7.  Persistence Report'!AV$27:AV$500,'7.  Persistence Report'!$D$27:$D$500,$B105,'7.  Persistence Report'!$C$27:$C$500,"Pre-2011 Programs Completed in 2011",'7.  Persistence Report'!$J$27:$J$500,"Adjustment",'7.  Persistence Report'!$H$27:$H$500,"&lt;=2011")</f>
        <v>0</v>
      </c>
      <c r="J106" s="294">
        <f>SUMIFS('7.  Persistence Report'!AW$27:AW$500,'7.  Persistence Report'!$D$27:$D$500,$B105,'7.  Persistence Report'!$C$27:$C$500,"Pre-2011 Programs Completed in 2011",'7.  Persistence Report'!$J$27:$J$500,"Adjustment",'7.  Persistence Report'!$H$27:$H$500,"&lt;=2011")</f>
        <v>0</v>
      </c>
      <c r="K106" s="294">
        <f>SUMIFS('7.  Persistence Report'!AX$27:AX$500,'7.  Persistence Report'!$D$27:$D$500,$B105,'7.  Persistence Report'!$C$27:$C$500,"Pre-2011 Programs Completed in 2011",'7.  Persistence Report'!$J$27:$J$500,"Adjustment",'7.  Persistence Report'!$H$27:$H$500,"&lt;=2011")</f>
        <v>0</v>
      </c>
      <c r="L106" s="294">
        <f>SUMIFS('7.  Persistence Report'!AY$27:AY$500,'7.  Persistence Report'!$D$27:$D$500,$B105,'7.  Persistence Report'!$C$27:$C$500,"Pre-2011 Programs Completed in 2011",'7.  Persistence Report'!$J$27:$J$500,"Adjustment",'7.  Persistence Report'!$H$27:$H$500,"&lt;=2011")</f>
        <v>0</v>
      </c>
      <c r="M106" s="294">
        <f>SUMIFS('7.  Persistence Report'!AZ$27:AZ$500,'7.  Persistence Report'!$D$27:$D$500,$B105,'7.  Persistence Report'!$C$27:$C$500,"Pre-2011 Programs Completed in 2011",'7.  Persistence Report'!$J$27:$J$500,"Adjustment",'7.  Persistence Report'!$H$27:$H$500,"&lt;=2011")</f>
        <v>0</v>
      </c>
      <c r="N106" s="294">
        <f>N105</f>
        <v>12</v>
      </c>
      <c r="O106" s="294">
        <f>SUMIFS('7.  Persistence Report'!M$27:M$500,'7.  Persistence Report'!$D$27:$D$500,$B105,'7.  Persistence Report'!$C$27:$C$500,"Pre-2011 Programs Completed in 2011",'7.  Persistence Report'!$J$27:$J$500,"Adjustment",'7.  Persistence Report'!$H$27:$H$500,"&lt;=2011")</f>
        <v>0</v>
      </c>
      <c r="P106" s="294">
        <f>SUMIFS('7.  Persistence Report'!N$27:N$500,'7.  Persistence Report'!$D$27:$D$500,$B105,'7.  Persistence Report'!$C$27:$C$500,"Pre-2011 Programs Completed in 2011",'7.  Persistence Report'!$J$27:$J$500,"Adjustment",'7.  Persistence Report'!$H$27:$H$500,"&lt;=2011")</f>
        <v>0</v>
      </c>
      <c r="Q106" s="294">
        <f>SUMIFS('7.  Persistence Report'!O$27:O$500,'7.  Persistence Report'!$D$27:$D$500,$B105,'7.  Persistence Report'!$C$27:$C$500,"Pre-2011 Programs Completed in 2011",'7.  Persistence Report'!$J$27:$J$500,"Adjustment",'7.  Persistence Report'!$H$27:$H$500,"&lt;=2011")</f>
        <v>0</v>
      </c>
      <c r="R106" s="294">
        <f>SUMIFS('7.  Persistence Report'!P$27:P$500,'7.  Persistence Report'!$D$27:$D$500,$B105,'7.  Persistence Report'!$C$27:$C$500,"Pre-2011 Programs Completed in 2011",'7.  Persistence Report'!$J$27:$J$500,"Adjustment",'7.  Persistence Report'!$H$27:$H$500,"&lt;=2011")</f>
        <v>0</v>
      </c>
      <c r="S106" s="294">
        <f>SUMIFS('7.  Persistence Report'!Q$27:Q$500,'7.  Persistence Report'!$D$27:$D$500,$B105,'7.  Persistence Report'!$C$27:$C$500,"Pre-2011 Programs Completed in 2011",'7.  Persistence Report'!$J$27:$J$500,"Adjustment",'7.  Persistence Report'!$H$27:$H$500,"&lt;=2011")</f>
        <v>0</v>
      </c>
      <c r="T106" s="294">
        <f>SUMIFS('7.  Persistence Report'!R$27:R$500,'7.  Persistence Report'!$D$27:$D$500,$B105,'7.  Persistence Report'!$C$27:$C$500,"Pre-2011 Programs Completed in 2011",'7.  Persistence Report'!$J$27:$J$500,"Adjustment",'7.  Persistence Report'!$H$27:$H$500,"&lt;=2011")</f>
        <v>0</v>
      </c>
      <c r="U106" s="294">
        <f>SUMIFS('7.  Persistence Report'!S$27:S$500,'7.  Persistence Report'!$D$27:$D$500,$B105,'7.  Persistence Report'!$C$27:$C$500,"Pre-2011 Programs Completed in 2011",'7.  Persistence Report'!$J$27:$J$500,"Adjustment",'7.  Persistence Report'!$H$27:$H$500,"&lt;=2011")</f>
        <v>0</v>
      </c>
      <c r="V106" s="294">
        <f>SUMIFS('7.  Persistence Report'!T$27:T$500,'7.  Persistence Report'!$D$27:$D$500,$B105,'7.  Persistence Report'!$C$27:$C$500,"Pre-2011 Programs Completed in 2011",'7.  Persistence Report'!$J$27:$J$500,"Adjustment",'7.  Persistence Report'!$H$27:$H$500,"&lt;=2011")</f>
        <v>0</v>
      </c>
      <c r="W106" s="294">
        <f>SUMIFS('7.  Persistence Report'!U$27:U$500,'7.  Persistence Report'!$D$27:$D$500,$B105,'7.  Persistence Report'!$C$27:$C$500,"Pre-2011 Programs Completed in 2011",'7.  Persistence Report'!$J$27:$J$500,"Adjustment",'7.  Persistence Report'!$H$27:$H$500,"&lt;=2011")</f>
        <v>0</v>
      </c>
      <c r="X106" s="294">
        <f>SUMIFS('7.  Persistence Report'!V$27:V$500,'7.  Persistence Report'!$D$27:$D$500,$B105,'7.  Persistence Report'!$C$27:$C$500,"Pre-2011 Programs Completed in 2011",'7.  Persistence Report'!$J$27:$J$500,"Adjustment",'7.  Persistence Report'!$H$27:$H$500,"&lt;=2011")</f>
        <v>0</v>
      </c>
      <c r="Y106" s="410">
        <f>Y105</f>
        <v>0</v>
      </c>
      <c r="Z106" s="410">
        <f>Z105</f>
        <v>0</v>
      </c>
      <c r="AA106" s="410">
        <f>AA105</f>
        <v>1</v>
      </c>
      <c r="AB106" s="410">
        <f>AB105</f>
        <v>0</v>
      </c>
      <c r="AC106" s="410">
        <f t="shared" ref="AC106:AL106" si="51">AC105</f>
        <v>0</v>
      </c>
      <c r="AD106" s="410">
        <f t="shared" si="51"/>
        <v>0</v>
      </c>
      <c r="AE106" s="410">
        <f t="shared" si="51"/>
        <v>0</v>
      </c>
      <c r="AF106" s="410">
        <f t="shared" si="51"/>
        <v>0</v>
      </c>
      <c r="AG106" s="410">
        <f t="shared" si="51"/>
        <v>0</v>
      </c>
      <c r="AH106" s="410">
        <f t="shared" si="51"/>
        <v>0</v>
      </c>
      <c r="AI106" s="410">
        <f t="shared" si="51"/>
        <v>0</v>
      </c>
      <c r="AJ106" s="410">
        <f t="shared" si="51"/>
        <v>0</v>
      </c>
      <c r="AK106" s="410">
        <f t="shared" si="51"/>
        <v>0</v>
      </c>
      <c r="AL106" s="410">
        <f t="shared" si="51"/>
        <v>0</v>
      </c>
      <c r="AM106" s="305"/>
    </row>
    <row r="107" spans="1:39" s="308" customFormat="1" ht="15.75" outlineLevel="1">
      <c r="A107" s="510"/>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7">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f>Y365</f>
        <v>0</v>
      </c>
      <c r="Z108" s="409">
        <f t="shared" ref="Z108:AA108" si="52">Z365</f>
        <v>0</v>
      </c>
      <c r="AA108" s="409">
        <f t="shared" si="52"/>
        <v>1</v>
      </c>
      <c r="AB108" s="409"/>
      <c r="AC108" s="409"/>
      <c r="AD108" s="409"/>
      <c r="AE108" s="414"/>
      <c r="AF108" s="414"/>
      <c r="AG108" s="414"/>
      <c r="AH108" s="414"/>
      <c r="AI108" s="414"/>
      <c r="AJ108" s="414"/>
      <c r="AK108" s="414"/>
      <c r="AL108" s="414"/>
      <c r="AM108" s="295">
        <f>SUM(Y108:AL108)</f>
        <v>1</v>
      </c>
    </row>
    <row r="109" spans="1:39" s="282" customFormat="1" ht="15" outlineLevel="1">
      <c r="A109" s="507"/>
      <c r="B109" s="314" t="s">
        <v>214</v>
      </c>
      <c r="C109" s="290" t="s">
        <v>163</v>
      </c>
      <c r="D109" s="294">
        <f>SUMIFS('7.  Persistence Report'!AQ$27:AQ$500,'7.  Persistence Report'!$D$27:$D$500,$B108,'7.  Persistence Report'!$C$27:$C$500,"Pre-2011 Programs Completed in 2011",'7.  Persistence Report'!$J$27:$J$500,"Adjustment",'7.  Persistence Report'!$H$27:$H$500,"&lt;=2011")</f>
        <v>0</v>
      </c>
      <c r="E109" s="294">
        <f>SUMIFS('7.  Persistence Report'!AR$27:AR$500,'7.  Persistence Report'!$D$27:$D$500,$B108,'7.  Persistence Report'!$C$27:$C$500,"Pre-2011 Programs Completed in 2011",'7.  Persistence Report'!$J$27:$J$500,"Adjustment",'7.  Persistence Report'!$H$27:$H$500,"&lt;=2011")</f>
        <v>0</v>
      </c>
      <c r="F109" s="294">
        <f>SUMIFS('7.  Persistence Report'!AS$27:AS$500,'7.  Persistence Report'!$D$27:$D$500,$B108,'7.  Persistence Report'!$C$27:$C$500,"Pre-2011 Programs Completed in 2011",'7.  Persistence Report'!$J$27:$J$500,"Adjustment",'7.  Persistence Report'!$H$27:$H$500,"&lt;=2011")</f>
        <v>0</v>
      </c>
      <c r="G109" s="294">
        <f>SUMIFS('7.  Persistence Report'!AT$27:AT$500,'7.  Persistence Report'!$D$27:$D$500,$B108,'7.  Persistence Report'!$C$27:$C$500,"Pre-2011 Programs Completed in 2011",'7.  Persistence Report'!$J$27:$J$500,"Adjustment",'7.  Persistence Report'!$H$27:$H$500,"&lt;=2011")</f>
        <v>0</v>
      </c>
      <c r="H109" s="294">
        <f>SUMIFS('7.  Persistence Report'!AU$27:AU$500,'7.  Persistence Report'!$D$27:$D$500,$B108,'7.  Persistence Report'!$C$27:$C$500,"Pre-2011 Programs Completed in 2011",'7.  Persistence Report'!$J$27:$J$500,"Adjustment",'7.  Persistence Report'!$H$27:$H$500,"&lt;=2011")</f>
        <v>0</v>
      </c>
      <c r="I109" s="294">
        <f>SUMIFS('7.  Persistence Report'!AV$27:AV$500,'7.  Persistence Report'!$D$27:$D$500,$B108,'7.  Persistence Report'!$C$27:$C$500,"Pre-2011 Programs Completed in 2011",'7.  Persistence Report'!$J$27:$J$500,"Adjustment",'7.  Persistence Report'!$H$27:$H$500,"&lt;=2011")</f>
        <v>0</v>
      </c>
      <c r="J109" s="294">
        <f>SUMIFS('7.  Persistence Report'!AW$27:AW$500,'7.  Persistence Report'!$D$27:$D$500,$B108,'7.  Persistence Report'!$C$27:$C$500,"Pre-2011 Programs Completed in 2011",'7.  Persistence Report'!$J$27:$J$500,"Adjustment",'7.  Persistence Report'!$H$27:$H$500,"&lt;=2011")</f>
        <v>0</v>
      </c>
      <c r="K109" s="294">
        <f>SUMIFS('7.  Persistence Report'!AX$27:AX$500,'7.  Persistence Report'!$D$27:$D$500,$B108,'7.  Persistence Report'!$C$27:$C$500,"Pre-2011 Programs Completed in 2011",'7.  Persistence Report'!$J$27:$J$500,"Adjustment",'7.  Persistence Report'!$H$27:$H$500,"&lt;=2011")</f>
        <v>0</v>
      </c>
      <c r="L109" s="294">
        <f>SUMIFS('7.  Persistence Report'!AY$27:AY$500,'7.  Persistence Report'!$D$27:$D$500,$B108,'7.  Persistence Report'!$C$27:$C$500,"Pre-2011 Programs Completed in 2011",'7.  Persistence Report'!$J$27:$J$500,"Adjustment",'7.  Persistence Report'!$H$27:$H$500,"&lt;=2011")</f>
        <v>0</v>
      </c>
      <c r="M109" s="294">
        <f>SUMIFS('7.  Persistence Report'!AZ$27:AZ$500,'7.  Persistence Report'!$D$27:$D$500,$B108,'7.  Persistence Report'!$C$27:$C$500,"Pre-2011 Programs Completed in 2011",'7.  Persistence Report'!$J$27:$J$500,"Adjustment",'7.  Persistence Report'!$H$27:$H$500,"&lt;=2011")</f>
        <v>0</v>
      </c>
      <c r="N109" s="294">
        <f>N108</f>
        <v>0</v>
      </c>
      <c r="O109" s="294">
        <f>SUMIFS('7.  Persistence Report'!M$27:M$500,'7.  Persistence Report'!$D$27:$D$500,$B108,'7.  Persistence Report'!$C$27:$C$500,"Pre-2011 Programs Completed in 2011",'7.  Persistence Report'!$J$27:$J$500,"Adjustment",'7.  Persistence Report'!$H$27:$H$500,"&lt;=2011")</f>
        <v>0</v>
      </c>
      <c r="P109" s="294">
        <f>SUMIFS('7.  Persistence Report'!N$27:N$500,'7.  Persistence Report'!$D$27:$D$500,$B108,'7.  Persistence Report'!$C$27:$C$500,"Pre-2011 Programs Completed in 2011",'7.  Persistence Report'!$J$27:$J$500,"Adjustment",'7.  Persistence Report'!$H$27:$H$500,"&lt;=2011")</f>
        <v>0</v>
      </c>
      <c r="Q109" s="294">
        <f>SUMIFS('7.  Persistence Report'!O$27:O$500,'7.  Persistence Report'!$D$27:$D$500,$B108,'7.  Persistence Report'!$C$27:$C$500,"Pre-2011 Programs Completed in 2011",'7.  Persistence Report'!$J$27:$J$500,"Adjustment",'7.  Persistence Report'!$H$27:$H$500,"&lt;=2011")</f>
        <v>0</v>
      </c>
      <c r="R109" s="294">
        <f>SUMIFS('7.  Persistence Report'!P$27:P$500,'7.  Persistence Report'!$D$27:$D$500,$B108,'7.  Persistence Report'!$C$27:$C$500,"Pre-2011 Programs Completed in 2011",'7.  Persistence Report'!$J$27:$J$500,"Adjustment",'7.  Persistence Report'!$H$27:$H$500,"&lt;=2011")</f>
        <v>0</v>
      </c>
      <c r="S109" s="294">
        <f>SUMIFS('7.  Persistence Report'!Q$27:Q$500,'7.  Persistence Report'!$D$27:$D$500,$B108,'7.  Persistence Report'!$C$27:$C$500,"Pre-2011 Programs Completed in 2011",'7.  Persistence Report'!$J$27:$J$500,"Adjustment",'7.  Persistence Report'!$H$27:$H$500,"&lt;=2011")</f>
        <v>0</v>
      </c>
      <c r="T109" s="294">
        <f>SUMIFS('7.  Persistence Report'!R$27:R$500,'7.  Persistence Report'!$D$27:$D$500,$B108,'7.  Persistence Report'!$C$27:$C$500,"Pre-2011 Programs Completed in 2011",'7.  Persistence Report'!$J$27:$J$500,"Adjustment",'7.  Persistence Report'!$H$27:$H$500,"&lt;=2011")</f>
        <v>0</v>
      </c>
      <c r="U109" s="294">
        <f>SUMIFS('7.  Persistence Report'!S$27:S$500,'7.  Persistence Report'!$D$27:$D$500,$B108,'7.  Persistence Report'!$C$27:$C$500,"Pre-2011 Programs Completed in 2011",'7.  Persistence Report'!$J$27:$J$500,"Adjustment",'7.  Persistence Report'!$H$27:$H$500,"&lt;=2011")</f>
        <v>0</v>
      </c>
      <c r="V109" s="294">
        <f>SUMIFS('7.  Persistence Report'!T$27:T$500,'7.  Persistence Report'!$D$27:$D$500,$B108,'7.  Persistence Report'!$C$27:$C$500,"Pre-2011 Programs Completed in 2011",'7.  Persistence Report'!$J$27:$J$500,"Adjustment",'7.  Persistence Report'!$H$27:$H$500,"&lt;=2011")</f>
        <v>0</v>
      </c>
      <c r="W109" s="294">
        <f>SUMIFS('7.  Persistence Report'!U$27:U$500,'7.  Persistence Report'!$D$27:$D$500,$B108,'7.  Persistence Report'!$C$27:$C$500,"Pre-2011 Programs Completed in 2011",'7.  Persistence Report'!$J$27:$J$500,"Adjustment",'7.  Persistence Report'!$H$27:$H$500,"&lt;=2011")</f>
        <v>0</v>
      </c>
      <c r="X109" s="294">
        <f>SUMIFS('7.  Persistence Report'!V$27:V$500,'7.  Persistence Report'!$D$27:$D$500,$B108,'7.  Persistence Report'!$C$27:$C$500,"Pre-2011 Programs Completed in 2011",'7.  Persistence Report'!$J$27:$J$500,"Adjustment",'7.  Persistence Report'!$H$27:$H$500,"&lt;=2011")</f>
        <v>0</v>
      </c>
      <c r="Y109" s="410">
        <f>Y108</f>
        <v>0</v>
      </c>
      <c r="Z109" s="410">
        <f>Z108</f>
        <v>0</v>
      </c>
      <c r="AA109" s="410">
        <f t="shared" ref="AA109:AK109" si="53">AA108</f>
        <v>1</v>
      </c>
      <c r="AB109" s="410">
        <f t="shared" si="53"/>
        <v>0</v>
      </c>
      <c r="AC109" s="410">
        <f t="shared" si="53"/>
        <v>0</v>
      </c>
      <c r="AD109" s="410">
        <f t="shared" si="53"/>
        <v>0</v>
      </c>
      <c r="AE109" s="410">
        <f t="shared" si="53"/>
        <v>0</v>
      </c>
      <c r="AF109" s="410">
        <f t="shared" si="53"/>
        <v>0</v>
      </c>
      <c r="AG109" s="410">
        <f t="shared" si="53"/>
        <v>0</v>
      </c>
      <c r="AH109" s="410">
        <f t="shared" si="53"/>
        <v>0</v>
      </c>
      <c r="AI109" s="410">
        <f t="shared" si="53"/>
        <v>0</v>
      </c>
      <c r="AJ109" s="410">
        <f t="shared" si="53"/>
        <v>0</v>
      </c>
      <c r="AK109" s="410">
        <f t="shared" si="53"/>
        <v>0</v>
      </c>
      <c r="AL109" s="410">
        <f>AL108</f>
        <v>0</v>
      </c>
      <c r="AM109" s="296"/>
    </row>
    <row r="110" spans="1:39" s="308" customFormat="1" ht="15" outlineLevel="1">
      <c r="A110" s="510"/>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7">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f>Y368</f>
        <v>0</v>
      </c>
      <c r="Z111" s="409">
        <f t="shared" ref="Z111:AA111" si="54">Z368</f>
        <v>0</v>
      </c>
      <c r="AA111" s="409">
        <f t="shared" si="54"/>
        <v>1</v>
      </c>
      <c r="AB111" s="409"/>
      <c r="AC111" s="409"/>
      <c r="AD111" s="409"/>
      <c r="AE111" s="414"/>
      <c r="AF111" s="414"/>
      <c r="AG111" s="414"/>
      <c r="AH111" s="414"/>
      <c r="AI111" s="414"/>
      <c r="AJ111" s="414"/>
      <c r="AK111" s="414"/>
      <c r="AL111" s="414"/>
      <c r="AM111" s="295">
        <f>SUM(Y111:AL111)</f>
        <v>1</v>
      </c>
    </row>
    <row r="112" spans="1:39" s="282" customFormat="1" ht="15" outlineLevel="1">
      <c r="A112" s="507"/>
      <c r="B112" s="323" t="s">
        <v>214</v>
      </c>
      <c r="C112" s="290" t="s">
        <v>163</v>
      </c>
      <c r="D112" s="294">
        <f>SUMIFS('7.  Persistence Report'!AQ$27:AQ$500,'7.  Persistence Report'!$D$27:$D$500,$B111,'7.  Persistence Report'!$C$27:$C$500,"Pre-2011 Programs Completed in 2011",'7.  Persistence Report'!$J$27:$J$500,"Adjustment",'7.  Persistence Report'!$H$27:$H$500,"&lt;=2011")</f>
        <v>0</v>
      </c>
      <c r="E112" s="294">
        <f>SUMIFS('7.  Persistence Report'!AR$27:AR$500,'7.  Persistence Report'!$D$27:$D$500,$B111,'7.  Persistence Report'!$C$27:$C$500,"Pre-2011 Programs Completed in 2011",'7.  Persistence Report'!$J$27:$J$500,"Adjustment",'7.  Persistence Report'!$H$27:$H$500,"&lt;=2011")</f>
        <v>0</v>
      </c>
      <c r="F112" s="294">
        <f>SUMIFS('7.  Persistence Report'!AS$27:AS$500,'7.  Persistence Report'!$D$27:$D$500,$B111,'7.  Persistence Report'!$C$27:$C$500,"Pre-2011 Programs Completed in 2011",'7.  Persistence Report'!$J$27:$J$500,"Adjustment",'7.  Persistence Report'!$H$27:$H$500,"&lt;=2011")</f>
        <v>0</v>
      </c>
      <c r="G112" s="294">
        <f>SUMIFS('7.  Persistence Report'!AT$27:AT$500,'7.  Persistence Report'!$D$27:$D$500,$B111,'7.  Persistence Report'!$C$27:$C$500,"Pre-2011 Programs Completed in 2011",'7.  Persistence Report'!$J$27:$J$500,"Adjustment",'7.  Persistence Report'!$H$27:$H$500,"&lt;=2011")</f>
        <v>0</v>
      </c>
      <c r="H112" s="294">
        <f>SUMIFS('7.  Persistence Report'!AU$27:AU$500,'7.  Persistence Report'!$D$27:$D$500,$B111,'7.  Persistence Report'!$C$27:$C$500,"Pre-2011 Programs Completed in 2011",'7.  Persistence Report'!$J$27:$J$500,"Adjustment",'7.  Persistence Report'!$H$27:$H$500,"&lt;=2011")</f>
        <v>0</v>
      </c>
      <c r="I112" s="294">
        <f>SUMIFS('7.  Persistence Report'!AV$27:AV$500,'7.  Persistence Report'!$D$27:$D$500,$B111,'7.  Persistence Report'!$C$27:$C$500,"Pre-2011 Programs Completed in 2011",'7.  Persistence Report'!$J$27:$J$500,"Adjustment",'7.  Persistence Report'!$H$27:$H$500,"&lt;=2011")</f>
        <v>0</v>
      </c>
      <c r="J112" s="294">
        <f>SUMIFS('7.  Persistence Report'!AW$27:AW$500,'7.  Persistence Report'!$D$27:$D$500,$B111,'7.  Persistence Report'!$C$27:$C$500,"Pre-2011 Programs Completed in 2011",'7.  Persistence Report'!$J$27:$J$500,"Adjustment",'7.  Persistence Report'!$H$27:$H$500,"&lt;=2011")</f>
        <v>0</v>
      </c>
      <c r="K112" s="294">
        <f>SUMIFS('7.  Persistence Report'!AX$27:AX$500,'7.  Persistence Report'!$D$27:$D$500,$B111,'7.  Persistence Report'!$C$27:$C$500,"Pre-2011 Programs Completed in 2011",'7.  Persistence Report'!$J$27:$J$500,"Adjustment",'7.  Persistence Report'!$H$27:$H$500,"&lt;=2011")</f>
        <v>0</v>
      </c>
      <c r="L112" s="294">
        <f>SUMIFS('7.  Persistence Report'!AY$27:AY$500,'7.  Persistence Report'!$D$27:$D$500,$B111,'7.  Persistence Report'!$C$27:$C$500,"Pre-2011 Programs Completed in 2011",'7.  Persistence Report'!$J$27:$J$500,"Adjustment",'7.  Persistence Report'!$H$27:$H$500,"&lt;=2011")</f>
        <v>0</v>
      </c>
      <c r="M112" s="294">
        <f>SUMIFS('7.  Persistence Report'!AZ$27:AZ$500,'7.  Persistence Report'!$D$27:$D$500,$B111,'7.  Persistence Report'!$C$27:$C$500,"Pre-2011 Programs Completed in 2011",'7.  Persistence Report'!$J$27:$J$500,"Adjustment",'7.  Persistence Report'!$H$27:$H$500,"&lt;=2011")</f>
        <v>0</v>
      </c>
      <c r="N112" s="294">
        <f>N111</f>
        <v>0</v>
      </c>
      <c r="O112" s="294">
        <f>SUMIFS('7.  Persistence Report'!M$27:M$500,'7.  Persistence Report'!$D$27:$D$500,$B111,'7.  Persistence Report'!$C$27:$C$500,"Pre-2011 Programs Completed in 2011",'7.  Persistence Report'!$J$27:$J$500,"Adjustment",'7.  Persistence Report'!$H$27:$H$500,"&lt;=2011")</f>
        <v>0</v>
      </c>
      <c r="P112" s="294">
        <f>SUMIFS('7.  Persistence Report'!N$27:N$500,'7.  Persistence Report'!$D$27:$D$500,$B111,'7.  Persistence Report'!$C$27:$C$500,"Pre-2011 Programs Completed in 2011",'7.  Persistence Report'!$J$27:$J$500,"Adjustment",'7.  Persistence Report'!$H$27:$H$500,"&lt;=2011")</f>
        <v>0</v>
      </c>
      <c r="Q112" s="294">
        <f>SUMIFS('7.  Persistence Report'!O$27:O$500,'7.  Persistence Report'!$D$27:$D$500,$B111,'7.  Persistence Report'!$C$27:$C$500,"Pre-2011 Programs Completed in 2011",'7.  Persistence Report'!$J$27:$J$500,"Adjustment",'7.  Persistence Report'!$H$27:$H$500,"&lt;=2011")</f>
        <v>0</v>
      </c>
      <c r="R112" s="294">
        <f>SUMIFS('7.  Persistence Report'!P$27:P$500,'7.  Persistence Report'!$D$27:$D$500,$B111,'7.  Persistence Report'!$C$27:$C$500,"Pre-2011 Programs Completed in 2011",'7.  Persistence Report'!$J$27:$J$500,"Adjustment",'7.  Persistence Report'!$H$27:$H$500,"&lt;=2011")</f>
        <v>0</v>
      </c>
      <c r="S112" s="294">
        <f>SUMIFS('7.  Persistence Report'!Q$27:Q$500,'7.  Persistence Report'!$D$27:$D$500,$B111,'7.  Persistence Report'!$C$27:$C$500,"Pre-2011 Programs Completed in 2011",'7.  Persistence Report'!$J$27:$J$500,"Adjustment",'7.  Persistence Report'!$H$27:$H$500,"&lt;=2011")</f>
        <v>0</v>
      </c>
      <c r="T112" s="294">
        <f>SUMIFS('7.  Persistence Report'!R$27:R$500,'7.  Persistence Report'!$D$27:$D$500,$B111,'7.  Persistence Report'!$C$27:$C$500,"Pre-2011 Programs Completed in 2011",'7.  Persistence Report'!$J$27:$J$500,"Adjustment",'7.  Persistence Report'!$H$27:$H$500,"&lt;=2011")</f>
        <v>0</v>
      </c>
      <c r="U112" s="294">
        <f>SUMIFS('7.  Persistence Report'!S$27:S$500,'7.  Persistence Report'!$D$27:$D$500,$B111,'7.  Persistence Report'!$C$27:$C$500,"Pre-2011 Programs Completed in 2011",'7.  Persistence Report'!$J$27:$J$500,"Adjustment",'7.  Persistence Report'!$H$27:$H$500,"&lt;=2011")</f>
        <v>0</v>
      </c>
      <c r="V112" s="294">
        <f>SUMIFS('7.  Persistence Report'!T$27:T$500,'7.  Persistence Report'!$D$27:$D$500,$B111,'7.  Persistence Report'!$C$27:$C$500,"Pre-2011 Programs Completed in 2011",'7.  Persistence Report'!$J$27:$J$500,"Adjustment",'7.  Persistence Report'!$H$27:$H$500,"&lt;=2011")</f>
        <v>0</v>
      </c>
      <c r="W112" s="294">
        <f>SUMIFS('7.  Persistence Report'!U$27:U$500,'7.  Persistence Report'!$D$27:$D$500,$B111,'7.  Persistence Report'!$C$27:$C$500,"Pre-2011 Programs Completed in 2011",'7.  Persistence Report'!$J$27:$J$500,"Adjustment",'7.  Persistence Report'!$H$27:$H$500,"&lt;=2011")</f>
        <v>0</v>
      </c>
      <c r="X112" s="294">
        <f>SUMIFS('7.  Persistence Report'!V$27:V$500,'7.  Persistence Report'!$D$27:$D$500,$B111,'7.  Persistence Report'!$C$27:$C$500,"Pre-2011 Programs Completed in 2011",'7.  Persistence Report'!$J$27:$J$500,"Adjustment",'7.  Persistence Report'!$H$27:$H$500,"&lt;=2011")</f>
        <v>0</v>
      </c>
      <c r="Y112" s="410">
        <f>Y111</f>
        <v>0</v>
      </c>
      <c r="Z112" s="410">
        <f t="shared" ref="Z112:AK112" si="55">Z111</f>
        <v>0</v>
      </c>
      <c r="AA112" s="410">
        <f t="shared" si="55"/>
        <v>1</v>
      </c>
      <c r="AB112" s="410">
        <f t="shared" si="55"/>
        <v>0</v>
      </c>
      <c r="AC112" s="410">
        <f t="shared" si="55"/>
        <v>0</v>
      </c>
      <c r="AD112" s="410">
        <f t="shared" si="55"/>
        <v>0</v>
      </c>
      <c r="AE112" s="410">
        <f t="shared" si="55"/>
        <v>0</v>
      </c>
      <c r="AF112" s="410">
        <f t="shared" si="55"/>
        <v>0</v>
      </c>
      <c r="AG112" s="410">
        <f t="shared" si="55"/>
        <v>0</v>
      </c>
      <c r="AH112" s="410">
        <f t="shared" si="55"/>
        <v>0</v>
      </c>
      <c r="AI112" s="410">
        <f t="shared" si="55"/>
        <v>0</v>
      </c>
      <c r="AJ112" s="410">
        <f t="shared" si="55"/>
        <v>0</v>
      </c>
      <c r="AK112" s="410">
        <f t="shared" si="55"/>
        <v>0</v>
      </c>
      <c r="AL112" s="410">
        <f>AL111</f>
        <v>0</v>
      </c>
      <c r="AM112" s="503"/>
    </row>
    <row r="113" spans="1:39" s="282" customFormat="1" ht="15" outlineLevel="1">
      <c r="A113" s="507"/>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7">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f>Y371</f>
        <v>0</v>
      </c>
      <c r="Z114" s="409">
        <f t="shared" ref="Z114:AA114" si="56">Z371</f>
        <v>0</v>
      </c>
      <c r="AA114" s="409">
        <f t="shared" si="56"/>
        <v>1</v>
      </c>
      <c r="AB114" s="409"/>
      <c r="AC114" s="409"/>
      <c r="AD114" s="409"/>
      <c r="AE114" s="414"/>
      <c r="AF114" s="414"/>
      <c r="AG114" s="414"/>
      <c r="AH114" s="414"/>
      <c r="AI114" s="414"/>
      <c r="AJ114" s="414"/>
      <c r="AK114" s="414"/>
      <c r="AL114" s="414"/>
      <c r="AM114" s="295">
        <f>SUM(Y114:AL114)</f>
        <v>1</v>
      </c>
    </row>
    <row r="115" spans="1:39" s="282" customFormat="1" ht="15" outlineLevel="1">
      <c r="A115" s="507"/>
      <c r="B115" s="323" t="s">
        <v>214</v>
      </c>
      <c r="C115" s="290" t="s">
        <v>163</v>
      </c>
      <c r="D115" s="294">
        <f>SUMIFS('7.  Persistence Report'!AQ$27:AQ$500,'7.  Persistence Report'!$D$27:$D$500,$B114,'7.  Persistence Report'!$C$27:$C$500,"Pre-2011 Programs Completed in 2011",'7.  Persistence Report'!$J$27:$J$500,"Adjustment",'7.  Persistence Report'!$H$27:$H$500,"&lt;=2011")</f>
        <v>0</v>
      </c>
      <c r="E115" s="294">
        <f>SUMIFS('7.  Persistence Report'!AR$27:AR$500,'7.  Persistence Report'!$D$27:$D$500,$B114,'7.  Persistence Report'!$C$27:$C$500,"Pre-2011 Programs Completed in 2011",'7.  Persistence Report'!$J$27:$J$500,"Adjustment",'7.  Persistence Report'!$H$27:$H$500,"&lt;=2011")</f>
        <v>0</v>
      </c>
      <c r="F115" s="294">
        <f>SUMIFS('7.  Persistence Report'!AS$27:AS$500,'7.  Persistence Report'!$D$27:$D$500,$B114,'7.  Persistence Report'!$C$27:$C$500,"Pre-2011 Programs Completed in 2011",'7.  Persistence Report'!$J$27:$J$500,"Adjustment",'7.  Persistence Report'!$H$27:$H$500,"&lt;=2011")</f>
        <v>0</v>
      </c>
      <c r="G115" s="294">
        <f>SUMIFS('7.  Persistence Report'!AT$27:AT$500,'7.  Persistence Report'!$D$27:$D$500,$B114,'7.  Persistence Report'!$C$27:$C$500,"Pre-2011 Programs Completed in 2011",'7.  Persistence Report'!$J$27:$J$500,"Adjustment",'7.  Persistence Report'!$H$27:$H$500,"&lt;=2011")</f>
        <v>0</v>
      </c>
      <c r="H115" s="294">
        <f>SUMIFS('7.  Persistence Report'!AU$27:AU$500,'7.  Persistence Report'!$D$27:$D$500,$B114,'7.  Persistence Report'!$C$27:$C$500,"Pre-2011 Programs Completed in 2011",'7.  Persistence Report'!$J$27:$J$500,"Adjustment",'7.  Persistence Report'!$H$27:$H$500,"&lt;=2011")</f>
        <v>0</v>
      </c>
      <c r="I115" s="294">
        <f>SUMIFS('7.  Persistence Report'!AV$27:AV$500,'7.  Persistence Report'!$D$27:$D$500,$B114,'7.  Persistence Report'!$C$27:$C$500,"Pre-2011 Programs Completed in 2011",'7.  Persistence Report'!$J$27:$J$500,"Adjustment",'7.  Persistence Report'!$H$27:$H$500,"&lt;=2011")</f>
        <v>0</v>
      </c>
      <c r="J115" s="294">
        <f>SUMIFS('7.  Persistence Report'!AW$27:AW$500,'7.  Persistence Report'!$D$27:$D$500,$B114,'7.  Persistence Report'!$C$27:$C$500,"Pre-2011 Programs Completed in 2011",'7.  Persistence Report'!$J$27:$J$500,"Adjustment",'7.  Persistence Report'!$H$27:$H$500,"&lt;=2011")</f>
        <v>0</v>
      </c>
      <c r="K115" s="294">
        <f>SUMIFS('7.  Persistence Report'!AX$27:AX$500,'7.  Persistence Report'!$D$27:$D$500,$B114,'7.  Persistence Report'!$C$27:$C$500,"Pre-2011 Programs Completed in 2011",'7.  Persistence Report'!$J$27:$J$500,"Adjustment",'7.  Persistence Report'!$H$27:$H$500,"&lt;=2011")</f>
        <v>0</v>
      </c>
      <c r="L115" s="294">
        <f>SUMIFS('7.  Persistence Report'!AY$27:AY$500,'7.  Persistence Report'!$D$27:$D$500,$B114,'7.  Persistence Report'!$C$27:$C$500,"Pre-2011 Programs Completed in 2011",'7.  Persistence Report'!$J$27:$J$500,"Adjustment",'7.  Persistence Report'!$H$27:$H$500,"&lt;=2011")</f>
        <v>0</v>
      </c>
      <c r="M115" s="294">
        <f>SUMIFS('7.  Persistence Report'!AZ$27:AZ$500,'7.  Persistence Report'!$D$27:$D$500,$B114,'7.  Persistence Report'!$C$27:$C$500,"Pre-2011 Programs Completed in 2011",'7.  Persistence Report'!$J$27:$J$500,"Adjustment",'7.  Persistence Report'!$H$27:$H$500,"&lt;=2011")</f>
        <v>0</v>
      </c>
      <c r="N115" s="294">
        <f>N114</f>
        <v>0</v>
      </c>
      <c r="O115" s="294">
        <f>SUMIFS('7.  Persistence Report'!M$27:M$500,'7.  Persistence Report'!$D$27:$D$500,$B114,'7.  Persistence Report'!$C$27:$C$500,"Pre-2011 Programs Completed in 2011",'7.  Persistence Report'!$J$27:$J$500,"Adjustment",'7.  Persistence Report'!$H$27:$H$500,"&lt;=2011")</f>
        <v>0</v>
      </c>
      <c r="P115" s="294">
        <f>SUMIFS('7.  Persistence Report'!N$27:N$500,'7.  Persistence Report'!$D$27:$D$500,$B114,'7.  Persistence Report'!$C$27:$C$500,"Pre-2011 Programs Completed in 2011",'7.  Persistence Report'!$J$27:$J$500,"Adjustment",'7.  Persistence Report'!$H$27:$H$500,"&lt;=2011")</f>
        <v>0</v>
      </c>
      <c r="Q115" s="294">
        <f>SUMIFS('7.  Persistence Report'!O$27:O$500,'7.  Persistence Report'!$D$27:$D$500,$B114,'7.  Persistence Report'!$C$27:$C$500,"Pre-2011 Programs Completed in 2011",'7.  Persistence Report'!$J$27:$J$500,"Adjustment",'7.  Persistence Report'!$H$27:$H$500,"&lt;=2011")</f>
        <v>0</v>
      </c>
      <c r="R115" s="294">
        <f>SUMIFS('7.  Persistence Report'!P$27:P$500,'7.  Persistence Report'!$D$27:$D$500,$B114,'7.  Persistence Report'!$C$27:$C$500,"Pre-2011 Programs Completed in 2011",'7.  Persistence Report'!$J$27:$J$500,"Adjustment",'7.  Persistence Report'!$H$27:$H$500,"&lt;=2011")</f>
        <v>0</v>
      </c>
      <c r="S115" s="294">
        <f>SUMIFS('7.  Persistence Report'!Q$27:Q$500,'7.  Persistence Report'!$D$27:$D$500,$B114,'7.  Persistence Report'!$C$27:$C$500,"Pre-2011 Programs Completed in 2011",'7.  Persistence Report'!$J$27:$J$500,"Adjustment",'7.  Persistence Report'!$H$27:$H$500,"&lt;=2011")</f>
        <v>0</v>
      </c>
      <c r="T115" s="294">
        <f>SUMIFS('7.  Persistence Report'!R$27:R$500,'7.  Persistence Report'!$D$27:$D$500,$B114,'7.  Persistence Report'!$C$27:$C$500,"Pre-2011 Programs Completed in 2011",'7.  Persistence Report'!$J$27:$J$500,"Adjustment",'7.  Persistence Report'!$H$27:$H$500,"&lt;=2011")</f>
        <v>0</v>
      </c>
      <c r="U115" s="294">
        <f>SUMIFS('7.  Persistence Report'!S$27:S$500,'7.  Persistence Report'!$D$27:$D$500,$B114,'7.  Persistence Report'!$C$27:$C$500,"Pre-2011 Programs Completed in 2011",'7.  Persistence Report'!$J$27:$J$500,"Adjustment",'7.  Persistence Report'!$H$27:$H$500,"&lt;=2011")</f>
        <v>0</v>
      </c>
      <c r="V115" s="294">
        <f>SUMIFS('7.  Persistence Report'!T$27:T$500,'7.  Persistence Report'!$D$27:$D$500,$B114,'7.  Persistence Report'!$C$27:$C$500,"Pre-2011 Programs Completed in 2011",'7.  Persistence Report'!$J$27:$J$500,"Adjustment",'7.  Persistence Report'!$H$27:$H$500,"&lt;=2011")</f>
        <v>0</v>
      </c>
      <c r="W115" s="294">
        <f>SUMIFS('7.  Persistence Report'!U$27:U$500,'7.  Persistence Report'!$D$27:$D$500,$B114,'7.  Persistence Report'!$C$27:$C$500,"Pre-2011 Programs Completed in 2011",'7.  Persistence Report'!$J$27:$J$500,"Adjustment",'7.  Persistence Report'!$H$27:$H$500,"&lt;=2011")</f>
        <v>0</v>
      </c>
      <c r="X115" s="294">
        <f>SUMIFS('7.  Persistence Report'!V$27:V$500,'7.  Persistence Report'!$D$27:$D$500,$B114,'7.  Persistence Report'!$C$27:$C$500,"Pre-2011 Programs Completed in 2011",'7.  Persistence Report'!$J$27:$J$500,"Adjustment",'7.  Persistence Report'!$H$27:$H$500,"&lt;=2011")</f>
        <v>0</v>
      </c>
      <c r="Y115" s="410">
        <f>Y114</f>
        <v>0</v>
      </c>
      <c r="Z115" s="410">
        <f t="shared" ref="Z115:AL115" si="57">Z114</f>
        <v>0</v>
      </c>
      <c r="AA115" s="410">
        <f t="shared" si="57"/>
        <v>1</v>
      </c>
      <c r="AB115" s="410">
        <f t="shared" si="57"/>
        <v>0</v>
      </c>
      <c r="AC115" s="410">
        <f t="shared" si="57"/>
        <v>0</v>
      </c>
      <c r="AD115" s="410">
        <f t="shared" si="57"/>
        <v>0</v>
      </c>
      <c r="AE115" s="410">
        <f t="shared" si="57"/>
        <v>0</v>
      </c>
      <c r="AF115" s="410">
        <f t="shared" si="57"/>
        <v>0</v>
      </c>
      <c r="AG115" s="410">
        <f t="shared" si="57"/>
        <v>0</v>
      </c>
      <c r="AH115" s="410">
        <f t="shared" si="57"/>
        <v>0</v>
      </c>
      <c r="AI115" s="410">
        <f t="shared" si="57"/>
        <v>0</v>
      </c>
      <c r="AJ115" s="410">
        <f t="shared" si="57"/>
        <v>0</v>
      </c>
      <c r="AK115" s="410">
        <f t="shared" si="57"/>
        <v>0</v>
      </c>
      <c r="AL115" s="410">
        <f t="shared" si="57"/>
        <v>0</v>
      </c>
      <c r="AM115" s="503"/>
    </row>
    <row r="116" spans="1:39" s="282" customFormat="1" ht="15" outlineLevel="1">
      <c r="A116" s="507"/>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7"/>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7">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f>Y375</f>
        <v>0</v>
      </c>
      <c r="Z118" s="409">
        <f t="shared" ref="Z118:AA118" si="58">Z375</f>
        <v>0</v>
      </c>
      <c r="AA118" s="409">
        <f t="shared" si="58"/>
        <v>1</v>
      </c>
      <c r="AB118" s="409"/>
      <c r="AC118" s="409"/>
      <c r="AD118" s="409"/>
      <c r="AE118" s="414"/>
      <c r="AF118" s="414"/>
      <c r="AG118" s="414"/>
      <c r="AH118" s="414"/>
      <c r="AI118" s="414"/>
      <c r="AJ118" s="414"/>
      <c r="AK118" s="414"/>
      <c r="AL118" s="414"/>
      <c r="AM118" s="295">
        <f>SUM(Y118:AL118)</f>
        <v>1</v>
      </c>
    </row>
    <row r="119" spans="1:39" s="282" customFormat="1" ht="15" outlineLevel="1">
      <c r="A119" s="507"/>
      <c r="B119" s="323" t="s">
        <v>214</v>
      </c>
      <c r="C119" s="290" t="s">
        <v>163</v>
      </c>
      <c r="D119" s="294">
        <f>SUMIFS('7.  Persistence Report'!AQ$27:AQ$500,'7.  Persistence Report'!$D$27:$D$500,$B118,'7.  Persistence Report'!$C$27:$C$500,"Pre-2011 Programs Completed in 2011",'7.  Persistence Report'!$J$27:$J$500,"Adjustment",'7.  Persistence Report'!$H$27:$H$500,"&lt;=2011")</f>
        <v>0</v>
      </c>
      <c r="E119" s="294">
        <f>SUMIFS('7.  Persistence Report'!AR$27:AR$500,'7.  Persistence Report'!$D$27:$D$500,$B118,'7.  Persistence Report'!$C$27:$C$500,"Pre-2011 Programs Completed in 2011",'7.  Persistence Report'!$J$27:$J$500,"Adjustment",'7.  Persistence Report'!$H$27:$H$500,"&lt;=2011")</f>
        <v>0</v>
      </c>
      <c r="F119" s="294">
        <f>SUMIFS('7.  Persistence Report'!AS$27:AS$500,'7.  Persistence Report'!$D$27:$D$500,$B118,'7.  Persistence Report'!$C$27:$C$500,"Pre-2011 Programs Completed in 2011",'7.  Persistence Report'!$J$27:$J$500,"Adjustment",'7.  Persistence Report'!$H$27:$H$500,"&lt;=2011")</f>
        <v>0</v>
      </c>
      <c r="G119" s="294">
        <f>SUMIFS('7.  Persistence Report'!AT$27:AT$500,'7.  Persistence Report'!$D$27:$D$500,$B118,'7.  Persistence Report'!$C$27:$C$500,"Pre-2011 Programs Completed in 2011",'7.  Persistence Report'!$J$27:$J$500,"Adjustment",'7.  Persistence Report'!$H$27:$H$500,"&lt;=2011")</f>
        <v>0</v>
      </c>
      <c r="H119" s="294">
        <f>SUMIFS('7.  Persistence Report'!AU$27:AU$500,'7.  Persistence Report'!$D$27:$D$500,$B118,'7.  Persistence Report'!$C$27:$C$500,"Pre-2011 Programs Completed in 2011",'7.  Persistence Report'!$J$27:$J$500,"Adjustment",'7.  Persistence Report'!$H$27:$H$500,"&lt;=2011")</f>
        <v>0</v>
      </c>
      <c r="I119" s="294">
        <f>SUMIFS('7.  Persistence Report'!AV$27:AV$500,'7.  Persistence Report'!$D$27:$D$500,$B118,'7.  Persistence Report'!$C$27:$C$500,"Pre-2011 Programs Completed in 2011",'7.  Persistence Report'!$J$27:$J$500,"Adjustment",'7.  Persistence Report'!$H$27:$H$500,"&lt;=2011")</f>
        <v>0</v>
      </c>
      <c r="J119" s="294">
        <f>SUMIFS('7.  Persistence Report'!AW$27:AW$500,'7.  Persistence Report'!$D$27:$D$500,$B118,'7.  Persistence Report'!$C$27:$C$500,"Pre-2011 Programs Completed in 2011",'7.  Persistence Report'!$J$27:$J$500,"Adjustment",'7.  Persistence Report'!$H$27:$H$500,"&lt;=2011")</f>
        <v>0</v>
      </c>
      <c r="K119" s="294">
        <f>SUMIFS('7.  Persistence Report'!AX$27:AX$500,'7.  Persistence Report'!$D$27:$D$500,$B118,'7.  Persistence Report'!$C$27:$C$500,"Pre-2011 Programs Completed in 2011",'7.  Persistence Report'!$J$27:$J$500,"Adjustment",'7.  Persistence Report'!$H$27:$H$500,"&lt;=2011")</f>
        <v>0</v>
      </c>
      <c r="L119" s="294">
        <f>SUMIFS('7.  Persistence Report'!AY$27:AY$500,'7.  Persistence Report'!$D$27:$D$500,$B118,'7.  Persistence Report'!$C$27:$C$500,"Pre-2011 Programs Completed in 2011",'7.  Persistence Report'!$J$27:$J$500,"Adjustment",'7.  Persistence Report'!$H$27:$H$500,"&lt;=2011")</f>
        <v>0</v>
      </c>
      <c r="M119" s="294">
        <f>SUMIFS('7.  Persistence Report'!AZ$27:AZ$500,'7.  Persistence Report'!$D$27:$D$500,$B118,'7.  Persistence Report'!$C$27:$C$500,"Pre-2011 Programs Completed in 2011",'7.  Persistence Report'!$J$27:$J$500,"Adjustment",'7.  Persistence Report'!$H$27:$H$500,"&lt;=2011")</f>
        <v>0</v>
      </c>
      <c r="N119" s="294">
        <f>N118</f>
        <v>0</v>
      </c>
      <c r="O119" s="294">
        <f>SUMIFS('7.  Persistence Report'!M$27:M$500,'7.  Persistence Report'!$D$27:$D$500,$B118,'7.  Persistence Report'!$C$27:$C$500,"Pre-2011 Programs Completed in 2011",'7.  Persistence Report'!$J$27:$J$500,"Adjustment",'7.  Persistence Report'!$H$27:$H$500,"&lt;=2011")</f>
        <v>0</v>
      </c>
      <c r="P119" s="294">
        <f>SUMIFS('7.  Persistence Report'!N$27:N$500,'7.  Persistence Report'!$D$27:$D$500,$B118,'7.  Persistence Report'!$C$27:$C$500,"Pre-2011 Programs Completed in 2011",'7.  Persistence Report'!$J$27:$J$500,"Adjustment",'7.  Persistence Report'!$H$27:$H$500,"&lt;=2011")</f>
        <v>0</v>
      </c>
      <c r="Q119" s="294">
        <f>SUMIFS('7.  Persistence Report'!O$27:O$500,'7.  Persistence Report'!$D$27:$D$500,$B118,'7.  Persistence Report'!$C$27:$C$500,"Pre-2011 Programs Completed in 2011",'7.  Persistence Report'!$J$27:$J$500,"Adjustment",'7.  Persistence Report'!$H$27:$H$500,"&lt;=2011")</f>
        <v>0</v>
      </c>
      <c r="R119" s="294">
        <f>SUMIFS('7.  Persistence Report'!P$27:P$500,'7.  Persistence Report'!$D$27:$D$500,$B118,'7.  Persistence Report'!$C$27:$C$500,"Pre-2011 Programs Completed in 2011",'7.  Persistence Report'!$J$27:$J$500,"Adjustment",'7.  Persistence Report'!$H$27:$H$500,"&lt;=2011")</f>
        <v>0</v>
      </c>
      <c r="S119" s="294">
        <f>SUMIFS('7.  Persistence Report'!Q$27:Q$500,'7.  Persistence Report'!$D$27:$D$500,$B118,'7.  Persistence Report'!$C$27:$C$500,"Pre-2011 Programs Completed in 2011",'7.  Persistence Report'!$J$27:$J$500,"Adjustment",'7.  Persistence Report'!$H$27:$H$500,"&lt;=2011")</f>
        <v>0</v>
      </c>
      <c r="T119" s="294">
        <f>SUMIFS('7.  Persistence Report'!R$27:R$500,'7.  Persistence Report'!$D$27:$D$500,$B118,'7.  Persistence Report'!$C$27:$C$500,"Pre-2011 Programs Completed in 2011",'7.  Persistence Report'!$J$27:$J$500,"Adjustment",'7.  Persistence Report'!$H$27:$H$500,"&lt;=2011")</f>
        <v>0</v>
      </c>
      <c r="U119" s="294">
        <f>SUMIFS('7.  Persistence Report'!S$27:S$500,'7.  Persistence Report'!$D$27:$D$500,$B118,'7.  Persistence Report'!$C$27:$C$500,"Pre-2011 Programs Completed in 2011",'7.  Persistence Report'!$J$27:$J$500,"Adjustment",'7.  Persistence Report'!$H$27:$H$500,"&lt;=2011")</f>
        <v>0</v>
      </c>
      <c r="V119" s="294">
        <f>SUMIFS('7.  Persistence Report'!T$27:T$500,'7.  Persistence Report'!$D$27:$D$500,$B118,'7.  Persistence Report'!$C$27:$C$500,"Pre-2011 Programs Completed in 2011",'7.  Persistence Report'!$J$27:$J$500,"Adjustment",'7.  Persistence Report'!$H$27:$H$500,"&lt;=2011")</f>
        <v>0</v>
      </c>
      <c r="W119" s="294">
        <f>SUMIFS('7.  Persistence Report'!U$27:U$500,'7.  Persistence Report'!$D$27:$D$500,$B118,'7.  Persistence Report'!$C$27:$C$500,"Pre-2011 Programs Completed in 2011",'7.  Persistence Report'!$J$27:$J$500,"Adjustment",'7.  Persistence Report'!$H$27:$H$500,"&lt;=2011")</f>
        <v>0</v>
      </c>
      <c r="X119" s="294">
        <f>SUMIFS('7.  Persistence Report'!V$27:V$500,'7.  Persistence Report'!$D$27:$D$500,$B118,'7.  Persistence Report'!$C$27:$C$500,"Pre-2011 Programs Completed in 2011",'7.  Persistence Report'!$J$27:$J$500,"Adjustment",'7.  Persistence Report'!$H$27:$H$500,"&lt;=2011")</f>
        <v>0</v>
      </c>
      <c r="Y119" s="410">
        <f>Y118</f>
        <v>0</v>
      </c>
      <c r="Z119" s="410">
        <f t="shared" ref="Z119:AL119" si="59">Z118</f>
        <v>0</v>
      </c>
      <c r="AA119" s="410">
        <f t="shared" si="59"/>
        <v>1</v>
      </c>
      <c r="AB119" s="410">
        <f t="shared" si="59"/>
        <v>0</v>
      </c>
      <c r="AC119" s="410">
        <f t="shared" si="59"/>
        <v>0</v>
      </c>
      <c r="AD119" s="410">
        <f t="shared" si="59"/>
        <v>0</v>
      </c>
      <c r="AE119" s="410">
        <f t="shared" si="59"/>
        <v>0</v>
      </c>
      <c r="AF119" s="410">
        <f t="shared" si="59"/>
        <v>0</v>
      </c>
      <c r="AG119" s="410">
        <f t="shared" si="59"/>
        <v>0</v>
      </c>
      <c r="AH119" s="410">
        <f t="shared" si="59"/>
        <v>0</v>
      </c>
      <c r="AI119" s="410">
        <f t="shared" si="59"/>
        <v>0</v>
      </c>
      <c r="AJ119" s="410">
        <f t="shared" si="59"/>
        <v>0</v>
      </c>
      <c r="AK119" s="410">
        <f t="shared" si="59"/>
        <v>0</v>
      </c>
      <c r="AL119" s="410">
        <f t="shared" si="59"/>
        <v>0</v>
      </c>
      <c r="AM119" s="503"/>
    </row>
    <row r="120" spans="1:39" s="282" customFormat="1" ht="15" outlineLevel="1">
      <c r="A120" s="507"/>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7">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f>Y378</f>
        <v>0</v>
      </c>
      <c r="Z121" s="409">
        <f t="shared" ref="Z121:AA121" si="60">Z378</f>
        <v>0</v>
      </c>
      <c r="AA121" s="409">
        <f t="shared" si="60"/>
        <v>1</v>
      </c>
      <c r="AB121" s="409"/>
      <c r="AC121" s="409"/>
      <c r="AD121" s="409"/>
      <c r="AE121" s="414"/>
      <c r="AF121" s="414"/>
      <c r="AG121" s="414"/>
      <c r="AH121" s="414"/>
      <c r="AI121" s="414"/>
      <c r="AJ121" s="414"/>
      <c r="AK121" s="414"/>
      <c r="AL121" s="414"/>
      <c r="AM121" s="295">
        <f>SUM(Y121:AL121)</f>
        <v>1</v>
      </c>
    </row>
    <row r="122" spans="1:39" s="282" customFormat="1" ht="15" outlineLevel="1">
      <c r="A122" s="507"/>
      <c r="B122" s="323" t="s">
        <v>214</v>
      </c>
      <c r="C122" s="290" t="s">
        <v>163</v>
      </c>
      <c r="D122" s="294">
        <f>SUMIFS('7.  Persistence Report'!AQ$27:AQ$500,'7.  Persistence Report'!$D$27:$D$500,$B121,'7.  Persistence Report'!$C$27:$C$500,"Pre-2011 Programs Completed in 2011",'7.  Persistence Report'!$J$27:$J$500,"Adjustment",'7.  Persistence Report'!$H$27:$H$500,"&lt;=2011")</f>
        <v>0</v>
      </c>
      <c r="E122" s="294">
        <f>SUMIFS('7.  Persistence Report'!AR$27:AR$500,'7.  Persistence Report'!$D$27:$D$500,$B121,'7.  Persistence Report'!$C$27:$C$500,"Pre-2011 Programs Completed in 2011",'7.  Persistence Report'!$J$27:$J$500,"Adjustment",'7.  Persistence Report'!$H$27:$H$500,"&lt;=2011")</f>
        <v>0</v>
      </c>
      <c r="F122" s="294">
        <f>SUMIFS('7.  Persistence Report'!AS$27:AS$500,'7.  Persistence Report'!$D$27:$D$500,$B121,'7.  Persistence Report'!$C$27:$C$500,"Pre-2011 Programs Completed in 2011",'7.  Persistence Report'!$J$27:$J$500,"Adjustment",'7.  Persistence Report'!$H$27:$H$500,"&lt;=2011")</f>
        <v>0</v>
      </c>
      <c r="G122" s="294">
        <f>SUMIFS('7.  Persistence Report'!AT$27:AT$500,'7.  Persistence Report'!$D$27:$D$500,$B121,'7.  Persistence Report'!$C$27:$C$500,"Pre-2011 Programs Completed in 2011",'7.  Persistence Report'!$J$27:$J$500,"Adjustment",'7.  Persistence Report'!$H$27:$H$500,"&lt;=2011")</f>
        <v>0</v>
      </c>
      <c r="H122" s="294">
        <f>SUMIFS('7.  Persistence Report'!AU$27:AU$500,'7.  Persistence Report'!$D$27:$D$500,$B121,'7.  Persistence Report'!$C$27:$C$500,"Pre-2011 Programs Completed in 2011",'7.  Persistence Report'!$J$27:$J$500,"Adjustment",'7.  Persistence Report'!$H$27:$H$500,"&lt;=2011")</f>
        <v>0</v>
      </c>
      <c r="I122" s="294">
        <f>SUMIFS('7.  Persistence Report'!AV$27:AV$500,'7.  Persistence Report'!$D$27:$D$500,$B121,'7.  Persistence Report'!$C$27:$C$500,"Pre-2011 Programs Completed in 2011",'7.  Persistence Report'!$J$27:$J$500,"Adjustment",'7.  Persistence Report'!$H$27:$H$500,"&lt;=2011")</f>
        <v>0</v>
      </c>
      <c r="J122" s="294">
        <f>SUMIFS('7.  Persistence Report'!AW$27:AW$500,'7.  Persistence Report'!$D$27:$D$500,$B121,'7.  Persistence Report'!$C$27:$C$500,"Pre-2011 Programs Completed in 2011",'7.  Persistence Report'!$J$27:$J$500,"Adjustment",'7.  Persistence Report'!$H$27:$H$500,"&lt;=2011")</f>
        <v>0</v>
      </c>
      <c r="K122" s="294">
        <f>SUMIFS('7.  Persistence Report'!AX$27:AX$500,'7.  Persistence Report'!$D$27:$D$500,$B121,'7.  Persistence Report'!$C$27:$C$500,"Pre-2011 Programs Completed in 2011",'7.  Persistence Report'!$J$27:$J$500,"Adjustment",'7.  Persistence Report'!$H$27:$H$500,"&lt;=2011")</f>
        <v>0</v>
      </c>
      <c r="L122" s="294">
        <f>SUMIFS('7.  Persistence Report'!AY$27:AY$500,'7.  Persistence Report'!$D$27:$D$500,$B121,'7.  Persistence Report'!$C$27:$C$500,"Pre-2011 Programs Completed in 2011",'7.  Persistence Report'!$J$27:$J$500,"Adjustment",'7.  Persistence Report'!$H$27:$H$500,"&lt;=2011")</f>
        <v>0</v>
      </c>
      <c r="M122" s="294">
        <f>SUMIFS('7.  Persistence Report'!AZ$27:AZ$500,'7.  Persistence Report'!$D$27:$D$500,$B121,'7.  Persistence Report'!$C$27:$C$500,"Pre-2011 Programs Completed in 2011",'7.  Persistence Report'!$J$27:$J$500,"Adjustment",'7.  Persistence Report'!$H$27:$H$500,"&lt;=2011")</f>
        <v>0</v>
      </c>
      <c r="N122" s="294">
        <f>N121</f>
        <v>0</v>
      </c>
      <c r="O122" s="294">
        <f>SUMIFS('7.  Persistence Report'!M$27:M$500,'7.  Persistence Report'!$D$27:$D$500,$B121,'7.  Persistence Report'!$C$27:$C$500,"Pre-2011 Programs Completed in 2011",'7.  Persistence Report'!$J$27:$J$500,"Adjustment",'7.  Persistence Report'!$H$27:$H$500,"&lt;=2011")</f>
        <v>0</v>
      </c>
      <c r="P122" s="294">
        <f>SUMIFS('7.  Persistence Report'!N$27:N$500,'7.  Persistence Report'!$D$27:$D$500,$B121,'7.  Persistence Report'!$C$27:$C$500,"Pre-2011 Programs Completed in 2011",'7.  Persistence Report'!$J$27:$J$500,"Adjustment",'7.  Persistence Report'!$H$27:$H$500,"&lt;=2011")</f>
        <v>0</v>
      </c>
      <c r="Q122" s="294">
        <f>SUMIFS('7.  Persistence Report'!O$27:O$500,'7.  Persistence Report'!$D$27:$D$500,$B121,'7.  Persistence Report'!$C$27:$C$500,"Pre-2011 Programs Completed in 2011",'7.  Persistence Report'!$J$27:$J$500,"Adjustment",'7.  Persistence Report'!$H$27:$H$500,"&lt;=2011")</f>
        <v>0</v>
      </c>
      <c r="R122" s="294">
        <f>SUMIFS('7.  Persistence Report'!P$27:P$500,'7.  Persistence Report'!$D$27:$D$500,$B121,'7.  Persistence Report'!$C$27:$C$500,"Pre-2011 Programs Completed in 2011",'7.  Persistence Report'!$J$27:$J$500,"Adjustment",'7.  Persistence Report'!$H$27:$H$500,"&lt;=2011")</f>
        <v>0</v>
      </c>
      <c r="S122" s="294">
        <f>SUMIFS('7.  Persistence Report'!Q$27:Q$500,'7.  Persistence Report'!$D$27:$D$500,$B121,'7.  Persistence Report'!$C$27:$C$500,"Pre-2011 Programs Completed in 2011",'7.  Persistence Report'!$J$27:$J$500,"Adjustment",'7.  Persistence Report'!$H$27:$H$500,"&lt;=2011")</f>
        <v>0</v>
      </c>
      <c r="T122" s="294">
        <f>SUMIFS('7.  Persistence Report'!R$27:R$500,'7.  Persistence Report'!$D$27:$D$500,$B121,'7.  Persistence Report'!$C$27:$C$500,"Pre-2011 Programs Completed in 2011",'7.  Persistence Report'!$J$27:$J$500,"Adjustment",'7.  Persistence Report'!$H$27:$H$500,"&lt;=2011")</f>
        <v>0</v>
      </c>
      <c r="U122" s="294">
        <f>SUMIFS('7.  Persistence Report'!S$27:S$500,'7.  Persistence Report'!$D$27:$D$500,$B121,'7.  Persistence Report'!$C$27:$C$500,"Pre-2011 Programs Completed in 2011",'7.  Persistence Report'!$J$27:$J$500,"Adjustment",'7.  Persistence Report'!$H$27:$H$500,"&lt;=2011")</f>
        <v>0</v>
      </c>
      <c r="V122" s="294">
        <f>SUMIFS('7.  Persistence Report'!T$27:T$500,'7.  Persistence Report'!$D$27:$D$500,$B121,'7.  Persistence Report'!$C$27:$C$500,"Pre-2011 Programs Completed in 2011",'7.  Persistence Report'!$J$27:$J$500,"Adjustment",'7.  Persistence Report'!$H$27:$H$500,"&lt;=2011")</f>
        <v>0</v>
      </c>
      <c r="W122" s="294">
        <f>SUMIFS('7.  Persistence Report'!U$27:U$500,'7.  Persistence Report'!$D$27:$D$500,$B121,'7.  Persistence Report'!$C$27:$C$500,"Pre-2011 Programs Completed in 2011",'7.  Persistence Report'!$J$27:$J$500,"Adjustment",'7.  Persistence Report'!$H$27:$H$500,"&lt;=2011")</f>
        <v>0</v>
      </c>
      <c r="X122" s="294">
        <f>SUMIFS('7.  Persistence Report'!V$27:V$500,'7.  Persistence Report'!$D$27:$D$500,$B121,'7.  Persistence Report'!$C$27:$C$500,"Pre-2011 Programs Completed in 2011",'7.  Persistence Report'!$J$27:$J$500,"Adjustment",'7.  Persistence Report'!$H$27:$H$500,"&lt;=2011")</f>
        <v>0</v>
      </c>
      <c r="Y122" s="410">
        <f>Y121</f>
        <v>0</v>
      </c>
      <c r="Z122" s="410">
        <f t="shared" ref="Z122:AL122" si="61">Z121</f>
        <v>0</v>
      </c>
      <c r="AA122" s="410">
        <f t="shared" si="61"/>
        <v>1</v>
      </c>
      <c r="AB122" s="410">
        <f t="shared" si="61"/>
        <v>0</v>
      </c>
      <c r="AC122" s="410">
        <f t="shared" si="61"/>
        <v>0</v>
      </c>
      <c r="AD122" s="410">
        <f t="shared" si="61"/>
        <v>0</v>
      </c>
      <c r="AE122" s="410">
        <f t="shared" si="61"/>
        <v>0</v>
      </c>
      <c r="AF122" s="410">
        <f t="shared" si="61"/>
        <v>0</v>
      </c>
      <c r="AG122" s="410">
        <f t="shared" si="61"/>
        <v>0</v>
      </c>
      <c r="AH122" s="410">
        <f t="shared" si="61"/>
        <v>0</v>
      </c>
      <c r="AI122" s="410">
        <f t="shared" si="61"/>
        <v>0</v>
      </c>
      <c r="AJ122" s="410">
        <f t="shared" si="61"/>
        <v>0</v>
      </c>
      <c r="AK122" s="410">
        <f t="shared" si="61"/>
        <v>0</v>
      </c>
      <c r="AL122" s="410">
        <f t="shared" si="61"/>
        <v>0</v>
      </c>
      <c r="AM122" s="503"/>
    </row>
    <row r="123" spans="1:39" s="282" customFormat="1" ht="15" outlineLevel="1">
      <c r="A123" s="507"/>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7">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f>Y381</f>
        <v>0</v>
      </c>
      <c r="Z124" s="409">
        <f t="shared" ref="Z124:AA124" si="62">Z381</f>
        <v>0</v>
      </c>
      <c r="AA124" s="409">
        <f t="shared" si="62"/>
        <v>1</v>
      </c>
      <c r="AB124" s="409"/>
      <c r="AC124" s="409"/>
      <c r="AD124" s="409"/>
      <c r="AE124" s="414"/>
      <c r="AF124" s="414"/>
      <c r="AG124" s="414"/>
      <c r="AH124" s="414"/>
      <c r="AI124" s="414"/>
      <c r="AJ124" s="414"/>
      <c r="AK124" s="414"/>
      <c r="AL124" s="414"/>
      <c r="AM124" s="295">
        <f>SUM(Y124:AL124)</f>
        <v>1</v>
      </c>
    </row>
    <row r="125" spans="1:39" s="282" customFormat="1" ht="15" outlineLevel="1">
      <c r="A125" s="507"/>
      <c r="B125" s="323" t="s">
        <v>214</v>
      </c>
      <c r="C125" s="290" t="s">
        <v>163</v>
      </c>
      <c r="D125" s="294">
        <f>SUMIFS('7.  Persistence Report'!AQ$27:AQ$500,'7.  Persistence Report'!$D$27:$D$500,$B124,'7.  Persistence Report'!$C$27:$C$500,"Pre-2011 Programs Completed in 2011",'7.  Persistence Report'!$J$27:$J$500,"Adjustment",'7.  Persistence Report'!$H$27:$H$500,"&lt;=2011")</f>
        <v>0</v>
      </c>
      <c r="E125" s="294">
        <f>SUMIFS('7.  Persistence Report'!AR$27:AR$500,'7.  Persistence Report'!$D$27:$D$500,$B124,'7.  Persistence Report'!$C$27:$C$500,"Pre-2011 Programs Completed in 2011",'7.  Persistence Report'!$J$27:$J$500,"Adjustment",'7.  Persistence Report'!$H$27:$H$500,"&lt;=2011")</f>
        <v>0</v>
      </c>
      <c r="F125" s="294">
        <f>SUMIFS('7.  Persistence Report'!AS$27:AS$500,'7.  Persistence Report'!$D$27:$D$500,$B124,'7.  Persistence Report'!$C$27:$C$500,"Pre-2011 Programs Completed in 2011",'7.  Persistence Report'!$J$27:$J$500,"Adjustment",'7.  Persistence Report'!$H$27:$H$500,"&lt;=2011")</f>
        <v>0</v>
      </c>
      <c r="G125" s="294">
        <f>SUMIFS('7.  Persistence Report'!AT$27:AT$500,'7.  Persistence Report'!$D$27:$D$500,$B124,'7.  Persistence Report'!$C$27:$C$500,"Pre-2011 Programs Completed in 2011",'7.  Persistence Report'!$J$27:$J$500,"Adjustment",'7.  Persistence Report'!$H$27:$H$500,"&lt;=2011")</f>
        <v>0</v>
      </c>
      <c r="H125" s="294">
        <f>SUMIFS('7.  Persistence Report'!AU$27:AU$500,'7.  Persistence Report'!$D$27:$D$500,$B124,'7.  Persistence Report'!$C$27:$C$500,"Pre-2011 Programs Completed in 2011",'7.  Persistence Report'!$J$27:$J$500,"Adjustment",'7.  Persistence Report'!$H$27:$H$500,"&lt;=2011")</f>
        <v>0</v>
      </c>
      <c r="I125" s="294">
        <f>SUMIFS('7.  Persistence Report'!AV$27:AV$500,'7.  Persistence Report'!$D$27:$D$500,$B124,'7.  Persistence Report'!$C$27:$C$500,"Pre-2011 Programs Completed in 2011",'7.  Persistence Report'!$J$27:$J$500,"Adjustment",'7.  Persistence Report'!$H$27:$H$500,"&lt;=2011")</f>
        <v>0</v>
      </c>
      <c r="J125" s="294">
        <f>SUMIFS('7.  Persistence Report'!AW$27:AW$500,'7.  Persistence Report'!$D$27:$D$500,$B124,'7.  Persistence Report'!$C$27:$C$500,"Pre-2011 Programs Completed in 2011",'7.  Persistence Report'!$J$27:$J$500,"Adjustment",'7.  Persistence Report'!$H$27:$H$500,"&lt;=2011")</f>
        <v>0</v>
      </c>
      <c r="K125" s="294">
        <f>SUMIFS('7.  Persistence Report'!AX$27:AX$500,'7.  Persistence Report'!$D$27:$D$500,$B124,'7.  Persistence Report'!$C$27:$C$500,"Pre-2011 Programs Completed in 2011",'7.  Persistence Report'!$J$27:$J$500,"Adjustment",'7.  Persistence Report'!$H$27:$H$500,"&lt;=2011")</f>
        <v>0</v>
      </c>
      <c r="L125" s="294">
        <f>SUMIFS('7.  Persistence Report'!AY$27:AY$500,'7.  Persistence Report'!$D$27:$D$500,$B124,'7.  Persistence Report'!$C$27:$C$500,"Pre-2011 Programs Completed in 2011",'7.  Persistence Report'!$J$27:$J$500,"Adjustment",'7.  Persistence Report'!$H$27:$H$500,"&lt;=2011")</f>
        <v>0</v>
      </c>
      <c r="M125" s="294">
        <f>SUMIFS('7.  Persistence Report'!AZ$27:AZ$500,'7.  Persistence Report'!$D$27:$D$500,$B124,'7.  Persistence Report'!$C$27:$C$500,"Pre-2011 Programs Completed in 2011",'7.  Persistence Report'!$J$27:$J$500,"Adjustment",'7.  Persistence Report'!$H$27:$H$500,"&lt;=2011")</f>
        <v>0</v>
      </c>
      <c r="N125" s="294">
        <f>N124</f>
        <v>12</v>
      </c>
      <c r="O125" s="294">
        <f>SUMIFS('7.  Persistence Report'!M$27:M$500,'7.  Persistence Report'!$D$27:$D$500,$B124,'7.  Persistence Report'!$C$27:$C$500,"Pre-2011 Programs Completed in 2011",'7.  Persistence Report'!$J$27:$J$500,"Adjustment",'7.  Persistence Report'!$H$27:$H$500,"&lt;=2011")</f>
        <v>0</v>
      </c>
      <c r="P125" s="294">
        <f>SUMIFS('7.  Persistence Report'!N$27:N$500,'7.  Persistence Report'!$D$27:$D$500,$B124,'7.  Persistence Report'!$C$27:$C$500,"Pre-2011 Programs Completed in 2011",'7.  Persistence Report'!$J$27:$J$500,"Adjustment",'7.  Persistence Report'!$H$27:$H$500,"&lt;=2011")</f>
        <v>0</v>
      </c>
      <c r="Q125" s="294">
        <f>SUMIFS('7.  Persistence Report'!O$27:O$500,'7.  Persistence Report'!$D$27:$D$500,$B124,'7.  Persistence Report'!$C$27:$C$500,"Pre-2011 Programs Completed in 2011",'7.  Persistence Report'!$J$27:$J$500,"Adjustment",'7.  Persistence Report'!$H$27:$H$500,"&lt;=2011")</f>
        <v>0</v>
      </c>
      <c r="R125" s="294">
        <f>SUMIFS('7.  Persistence Report'!P$27:P$500,'7.  Persistence Report'!$D$27:$D$500,$B124,'7.  Persistence Report'!$C$27:$C$500,"Pre-2011 Programs Completed in 2011",'7.  Persistence Report'!$J$27:$J$500,"Adjustment",'7.  Persistence Report'!$H$27:$H$500,"&lt;=2011")</f>
        <v>0</v>
      </c>
      <c r="S125" s="294">
        <f>SUMIFS('7.  Persistence Report'!Q$27:Q$500,'7.  Persistence Report'!$D$27:$D$500,$B124,'7.  Persistence Report'!$C$27:$C$500,"Pre-2011 Programs Completed in 2011",'7.  Persistence Report'!$J$27:$J$500,"Adjustment",'7.  Persistence Report'!$H$27:$H$500,"&lt;=2011")</f>
        <v>0</v>
      </c>
      <c r="T125" s="294">
        <f>SUMIFS('7.  Persistence Report'!R$27:R$500,'7.  Persistence Report'!$D$27:$D$500,$B124,'7.  Persistence Report'!$C$27:$C$500,"Pre-2011 Programs Completed in 2011",'7.  Persistence Report'!$J$27:$J$500,"Adjustment",'7.  Persistence Report'!$H$27:$H$500,"&lt;=2011")</f>
        <v>0</v>
      </c>
      <c r="U125" s="294">
        <f>SUMIFS('7.  Persistence Report'!S$27:S$500,'7.  Persistence Report'!$D$27:$D$500,$B124,'7.  Persistence Report'!$C$27:$C$500,"Pre-2011 Programs Completed in 2011",'7.  Persistence Report'!$J$27:$J$500,"Adjustment",'7.  Persistence Report'!$H$27:$H$500,"&lt;=2011")</f>
        <v>0</v>
      </c>
      <c r="V125" s="294">
        <f>SUMIFS('7.  Persistence Report'!T$27:T$500,'7.  Persistence Report'!$D$27:$D$500,$B124,'7.  Persistence Report'!$C$27:$C$500,"Pre-2011 Programs Completed in 2011",'7.  Persistence Report'!$J$27:$J$500,"Adjustment",'7.  Persistence Report'!$H$27:$H$500,"&lt;=2011")</f>
        <v>0</v>
      </c>
      <c r="W125" s="294">
        <f>SUMIFS('7.  Persistence Report'!U$27:U$500,'7.  Persistence Report'!$D$27:$D$500,$B124,'7.  Persistence Report'!$C$27:$C$500,"Pre-2011 Programs Completed in 2011",'7.  Persistence Report'!$J$27:$J$500,"Adjustment",'7.  Persistence Report'!$H$27:$H$500,"&lt;=2011")</f>
        <v>0</v>
      </c>
      <c r="X125" s="294">
        <f>SUMIFS('7.  Persistence Report'!V$27:V$500,'7.  Persistence Report'!$D$27:$D$500,$B124,'7.  Persistence Report'!$C$27:$C$500,"Pre-2011 Programs Completed in 2011",'7.  Persistence Report'!$J$27:$J$500,"Adjustment",'7.  Persistence Report'!$H$27:$H$500,"&lt;=2011")</f>
        <v>0</v>
      </c>
      <c r="Y125" s="410">
        <f>Y124</f>
        <v>0</v>
      </c>
      <c r="Z125" s="410">
        <f t="shared" ref="Z125:AL125" si="63">Z124</f>
        <v>0</v>
      </c>
      <c r="AA125" s="410">
        <f t="shared" si="63"/>
        <v>1</v>
      </c>
      <c r="AB125" s="410">
        <f t="shared" si="63"/>
        <v>0</v>
      </c>
      <c r="AC125" s="410">
        <f t="shared" si="63"/>
        <v>0</v>
      </c>
      <c r="AD125" s="410">
        <f t="shared" si="63"/>
        <v>0</v>
      </c>
      <c r="AE125" s="410">
        <f t="shared" si="63"/>
        <v>0</v>
      </c>
      <c r="AF125" s="410">
        <f t="shared" si="63"/>
        <v>0</v>
      </c>
      <c r="AG125" s="410">
        <f t="shared" si="63"/>
        <v>0</v>
      </c>
      <c r="AH125" s="410">
        <f t="shared" si="63"/>
        <v>0</v>
      </c>
      <c r="AI125" s="410">
        <f t="shared" si="63"/>
        <v>0</v>
      </c>
      <c r="AJ125" s="410">
        <f t="shared" si="63"/>
        <v>0</v>
      </c>
      <c r="AK125" s="410">
        <f t="shared" si="63"/>
        <v>0</v>
      </c>
      <c r="AL125" s="410">
        <f t="shared" si="63"/>
        <v>0</v>
      </c>
      <c r="AM125" s="503"/>
    </row>
    <row r="126" spans="1:39" s="282" customFormat="1" ht="15" outlineLevel="1">
      <c r="A126" s="507"/>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7"/>
      <c r="B127" s="326" t="s">
        <v>237</v>
      </c>
      <c r="C127" s="327"/>
      <c r="D127" s="327">
        <f>SUM(D22:D125)</f>
        <v>6110.2030949999998</v>
      </c>
      <c r="E127" s="327"/>
      <c r="F127" s="327"/>
      <c r="G127" s="327"/>
      <c r="H127" s="327"/>
      <c r="I127" s="327"/>
      <c r="J127" s="327"/>
      <c r="K127" s="327"/>
      <c r="L127" s="327"/>
      <c r="M127" s="327"/>
      <c r="N127" s="327"/>
      <c r="O127" s="327">
        <f>SUM(O22:O125)</f>
        <v>1.233876127</v>
      </c>
      <c r="P127" s="327"/>
      <c r="Q127" s="327"/>
      <c r="R127" s="327"/>
      <c r="S127" s="327"/>
      <c r="T127" s="327"/>
      <c r="U127" s="327"/>
      <c r="V127" s="327"/>
      <c r="W127" s="327"/>
      <c r="X127" s="327"/>
      <c r="Y127" s="328">
        <f>IF(Y21="kWh",SUMPRODUCT(D22:D125,Y22:Y125))</f>
        <v>0</v>
      </c>
      <c r="Z127" s="328">
        <f>IF(Z21="kWh",SUMPRODUCT(D22:D125,Z22:Z125))</f>
        <v>0</v>
      </c>
      <c r="AA127" s="328">
        <f>IF(AA21="kW",SUMPRODUCT(N22:N125,O22:O125,AA22:AA125),SUMPRODUCT(D22:D125,AA22:AA125))</f>
        <v>14.806513524</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7"/>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09"/>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6"/>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09"/>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64">Y127*Y130</f>
        <v>0</v>
      </c>
      <c r="Z131" s="345">
        <f t="shared" si="64"/>
        <v>0</v>
      </c>
      <c r="AA131" s="346">
        <f t="shared" si="64"/>
        <v>0</v>
      </c>
      <c r="AB131" s="346">
        <f t="shared" si="64"/>
        <v>0</v>
      </c>
      <c r="AC131" s="346">
        <f t="shared" si="64"/>
        <v>0</v>
      </c>
      <c r="AD131" s="346">
        <f t="shared" si="64"/>
        <v>0</v>
      </c>
      <c r="AE131" s="346">
        <f>AE127*AE130</f>
        <v>0</v>
      </c>
      <c r="AF131" s="346">
        <f t="shared" ref="AF131:AL131" si="65">AF127*AF130</f>
        <v>0</v>
      </c>
      <c r="AG131" s="346">
        <f t="shared" si="65"/>
        <v>0</v>
      </c>
      <c r="AH131" s="346">
        <f t="shared" si="65"/>
        <v>0</v>
      </c>
      <c r="AI131" s="346">
        <f t="shared" si="65"/>
        <v>0</v>
      </c>
      <c r="AJ131" s="346">
        <f t="shared" si="65"/>
        <v>0</v>
      </c>
      <c r="AK131" s="346">
        <f t="shared" si="65"/>
        <v>0</v>
      </c>
      <c r="AL131" s="346">
        <f t="shared" si="65"/>
        <v>0</v>
      </c>
      <c r="AM131" s="406">
        <f>SUM(Y131:AL131)</f>
        <v>0</v>
      </c>
    </row>
    <row r="132" spans="1:40" s="302" customFormat="1" ht="15.75">
      <c r="A132" s="509"/>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66">Y128*Y130</f>
        <v>0</v>
      </c>
      <c r="Z132" s="346">
        <f t="shared" si="66"/>
        <v>0</v>
      </c>
      <c r="AA132" s="346">
        <f t="shared" si="66"/>
        <v>0</v>
      </c>
      <c r="AB132" s="346">
        <f t="shared" si="66"/>
        <v>0</v>
      </c>
      <c r="AC132" s="346">
        <f t="shared" si="66"/>
        <v>0</v>
      </c>
      <c r="AD132" s="346">
        <f t="shared" si="66"/>
        <v>0</v>
      </c>
      <c r="AE132" s="346">
        <f>AE128*AE130</f>
        <v>0</v>
      </c>
      <c r="AF132" s="346">
        <f t="shared" ref="AF132:AL132" si="67">AF128*AF130</f>
        <v>0</v>
      </c>
      <c r="AG132" s="346">
        <f t="shared" si="67"/>
        <v>0</v>
      </c>
      <c r="AH132" s="346">
        <f t="shared" si="67"/>
        <v>0</v>
      </c>
      <c r="AI132" s="346">
        <f t="shared" si="67"/>
        <v>0</v>
      </c>
      <c r="AJ132" s="346">
        <f t="shared" si="67"/>
        <v>0</v>
      </c>
      <c r="AK132" s="346">
        <f t="shared" si="67"/>
        <v>0</v>
      </c>
      <c r="AL132" s="346">
        <f t="shared" si="67"/>
        <v>0</v>
      </c>
      <c r="AM132" s="406">
        <f>SUM(Y132:AL132)</f>
        <v>0</v>
      </c>
    </row>
    <row r="133" spans="1:40" s="349" customFormat="1" ht="17.25" customHeight="1">
      <c r="A133" s="511"/>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6"/>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7"/>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0</v>
      </c>
      <c r="Z135" s="290">
        <f>SUMPRODUCT(E22:E125,Z22:Z125)</f>
        <v>0</v>
      </c>
      <c r="AA135" s="290">
        <f>IF(AA21="kW",SUMPRODUCT(N22:N125,P22:P125,AA22:AA125),SUMPRODUCT(E22:E125,AA22:AA125))</f>
        <v>14.806513524</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7"/>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0</v>
      </c>
      <c r="Z136" s="290">
        <f>SUMPRODUCT(F22:F125,Z22:Z125)</f>
        <v>0</v>
      </c>
      <c r="AA136" s="290">
        <f>IF(AA21="kW",SUMPRODUCT(N22:N125,Q22:Q125,AA22:AA125),SUMPRODUCT(F22:F125,AA22:AA125))</f>
        <v>14.806513524</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7"/>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0</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7"/>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0</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7"/>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0</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7"/>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0</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7"/>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0</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7"/>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0</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0</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595</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8" t="s">
        <v>526</v>
      </c>
      <c r="F146" s="588"/>
      <c r="O146" s="280"/>
      <c r="Y146" s="269"/>
      <c r="Z146" s="266"/>
      <c r="AA146" s="266"/>
      <c r="AB146" s="266"/>
      <c r="AC146" s="266"/>
      <c r="AD146" s="266"/>
      <c r="AE146" s="266"/>
      <c r="AF146" s="266"/>
      <c r="AG146" s="266"/>
      <c r="AH146" s="266"/>
      <c r="AI146" s="266"/>
      <c r="AJ146" s="266"/>
      <c r="AK146" s="266"/>
      <c r="AL146" s="266"/>
      <c r="AM146" s="281"/>
    </row>
    <row r="147" spans="1:39" ht="34.5" customHeight="1">
      <c r="B147" s="816" t="s">
        <v>211</v>
      </c>
      <c r="C147" s="818" t="s">
        <v>33</v>
      </c>
      <c r="D147" s="283" t="s">
        <v>422</v>
      </c>
      <c r="E147" s="820" t="s">
        <v>209</v>
      </c>
      <c r="F147" s="821"/>
      <c r="G147" s="821"/>
      <c r="H147" s="821"/>
      <c r="I147" s="821"/>
      <c r="J147" s="821"/>
      <c r="K147" s="821"/>
      <c r="L147" s="821"/>
      <c r="M147" s="822"/>
      <c r="N147" s="823" t="s">
        <v>213</v>
      </c>
      <c r="O147" s="283" t="s">
        <v>423</v>
      </c>
      <c r="P147" s="820" t="s">
        <v>212</v>
      </c>
      <c r="Q147" s="821"/>
      <c r="R147" s="821"/>
      <c r="S147" s="821"/>
      <c r="T147" s="821"/>
      <c r="U147" s="821"/>
      <c r="V147" s="821"/>
      <c r="W147" s="821"/>
      <c r="X147" s="822"/>
      <c r="Y147" s="813" t="s">
        <v>243</v>
      </c>
      <c r="Z147" s="814"/>
      <c r="AA147" s="814"/>
      <c r="AB147" s="814"/>
      <c r="AC147" s="814"/>
      <c r="AD147" s="814"/>
      <c r="AE147" s="814"/>
      <c r="AF147" s="814"/>
      <c r="AG147" s="814"/>
      <c r="AH147" s="814"/>
      <c r="AI147" s="814"/>
      <c r="AJ147" s="814"/>
      <c r="AK147" s="814"/>
      <c r="AL147" s="814"/>
      <c r="AM147" s="815"/>
    </row>
    <row r="148" spans="1:39" ht="60.75" customHeight="1">
      <c r="B148" s="817"/>
      <c r="C148" s="819"/>
      <c r="D148" s="284">
        <v>2012</v>
      </c>
      <c r="E148" s="284">
        <v>2013</v>
      </c>
      <c r="F148" s="284">
        <v>2014</v>
      </c>
      <c r="G148" s="284">
        <v>2015</v>
      </c>
      <c r="H148" s="284">
        <v>2016</v>
      </c>
      <c r="I148" s="284">
        <v>2017</v>
      </c>
      <c r="J148" s="284">
        <v>2018</v>
      </c>
      <c r="K148" s="284">
        <v>2019</v>
      </c>
      <c r="L148" s="284">
        <v>2020</v>
      </c>
      <c r="M148" s="284">
        <v>2021</v>
      </c>
      <c r="N148" s="824"/>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Commercial 50 kW to Large Use</v>
      </c>
      <c r="AB148" s="284" t="str">
        <f>'1.  LRAMVA Summary'!G52</f>
        <v>Unmetered Scattered Load</v>
      </c>
      <c r="AC148" s="284" t="str">
        <f>'1.  LRAMVA Summary'!H52</f>
        <v>Street Lighting</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8"/>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kWh</v>
      </c>
      <c r="AC149" s="290" t="str">
        <f>'1.  LRAMVA Summary'!H53</f>
        <v>kW</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7">
        <v>1</v>
      </c>
      <c r="B150" s="293" t="s">
        <v>1</v>
      </c>
      <c r="C150" s="290" t="s">
        <v>25</v>
      </c>
      <c r="D150" s="294"/>
      <c r="E150" s="294"/>
      <c r="F150" s="294"/>
      <c r="G150" s="294"/>
      <c r="H150" s="294"/>
      <c r="I150" s="294"/>
      <c r="J150" s="294"/>
      <c r="K150" s="294"/>
      <c r="L150" s="294"/>
      <c r="M150" s="294"/>
      <c r="N150" s="294">
        <f>SUMIFS('7.  Persistence Report'!BA$27:BA$500,'7.  Persistence Report'!$D$27:$D$500,$B150,'7.  Persistence Report'!$C$27:$C$500,"&lt;&gt;Pre-2011 Programs Completed in 2011",'7.  Persistence Report'!$J$27:$J$500,"&lt;&gt;Adjustment",'7.  Persistence Report'!$H$27:$H$500,"2011")</f>
        <v>0</v>
      </c>
      <c r="O150" s="294"/>
      <c r="P150" s="294"/>
      <c r="Q150" s="294"/>
      <c r="R150" s="294"/>
      <c r="S150" s="294"/>
      <c r="T150" s="294"/>
      <c r="U150" s="294"/>
      <c r="V150" s="294"/>
      <c r="W150" s="294"/>
      <c r="X150" s="294"/>
      <c r="Y150" s="409">
        <f>+Y279</f>
        <v>1</v>
      </c>
      <c r="Z150" s="409">
        <f t="shared" ref="Z150:AA150" si="68">+Z279</f>
        <v>0</v>
      </c>
      <c r="AA150" s="409">
        <f t="shared" si="68"/>
        <v>0</v>
      </c>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f>SUMIFS('7.  Persistence Report'!AR$27:AR$500,'7.  Persistence Report'!$D$27:$D$500,$B150,'7.  Persistence Report'!$C$27:$C$500,"&lt;&gt;Pre-2011 Programs Completed in 2011",'7.  Persistence Report'!$J$27:$J$500,"Adjustment",'7.  Persistence Report'!$H$27:$H$500,"2012")</f>
        <v>0</v>
      </c>
      <c r="E151" s="294">
        <f>SUMIFS('7.  Persistence Report'!AS$27:AS$500,'7.  Persistence Report'!$D$27:$D$500,$B150,'7.  Persistence Report'!$C$27:$C$500,"&lt;&gt;Pre-2011 Programs Completed in 2011",'7.  Persistence Report'!$J$27:$J$500,"Adjustment",'7.  Persistence Report'!$H$27:$H$500,"2012")</f>
        <v>0</v>
      </c>
      <c r="F151" s="294">
        <f>SUMIFS('7.  Persistence Report'!AT$27:AT$500,'7.  Persistence Report'!$D$27:$D$500,$B150,'7.  Persistence Report'!$C$27:$C$500,"&lt;&gt;Pre-2011 Programs Completed in 2011",'7.  Persistence Report'!$J$27:$J$500,"Adjustment",'7.  Persistence Report'!$H$27:$H$500,"2012")</f>
        <v>0</v>
      </c>
      <c r="G151" s="294">
        <f>SUMIFS('7.  Persistence Report'!AU$27:AU$500,'7.  Persistence Report'!$D$27:$D$500,$B150,'7.  Persistence Report'!$C$27:$C$500,"&lt;&gt;Pre-2011 Programs Completed in 2011",'7.  Persistence Report'!$J$27:$J$500,"Adjustment",'7.  Persistence Report'!$H$27:$H$500,"2012")</f>
        <v>0</v>
      </c>
      <c r="H151" s="294">
        <f>SUMIFS('7.  Persistence Report'!AV$27:AV$500,'7.  Persistence Report'!$D$27:$D$500,$B150,'7.  Persistence Report'!$C$27:$C$500,"&lt;&gt;Pre-2011 Programs Completed in 2011",'7.  Persistence Report'!$J$27:$J$500,"Adjustment",'7.  Persistence Report'!$H$27:$H$500,"2012")</f>
        <v>0</v>
      </c>
      <c r="I151" s="294">
        <f>SUMIFS('7.  Persistence Report'!AW$27:AW$500,'7.  Persistence Report'!$D$27:$D$500,$B150,'7.  Persistence Report'!$C$27:$C$500,"&lt;&gt;Pre-2011 Programs Completed in 2011",'7.  Persistence Report'!$J$27:$J$500,"Adjustment",'7.  Persistence Report'!$H$27:$H$500,"2012")</f>
        <v>0</v>
      </c>
      <c r="J151" s="294">
        <f>SUMIFS('7.  Persistence Report'!AX$27:AX$500,'7.  Persistence Report'!$D$27:$D$500,$B150,'7.  Persistence Report'!$C$27:$C$500,"&lt;&gt;Pre-2011 Programs Completed in 2011",'7.  Persistence Report'!$J$27:$J$500,"Adjustment",'7.  Persistence Report'!$H$27:$H$500,"2012")</f>
        <v>0</v>
      </c>
      <c r="K151" s="294">
        <f>SUMIFS('7.  Persistence Report'!AY$27:AY$500,'7.  Persistence Report'!$D$27:$D$500,$B150,'7.  Persistence Report'!$C$27:$C$500,"&lt;&gt;Pre-2011 Programs Completed in 2011",'7.  Persistence Report'!$J$27:$J$500,"Adjustment",'7.  Persistence Report'!$H$27:$H$500,"2012")</f>
        <v>0</v>
      </c>
      <c r="L151" s="294">
        <f>SUMIFS('7.  Persistence Report'!AZ$27:AZ$500,'7.  Persistence Report'!$D$27:$D$500,$B150,'7.  Persistence Report'!$C$27:$C$500,"&lt;&gt;Pre-2011 Programs Completed in 2011",'7.  Persistence Report'!$J$27:$J$500,"Adjustment",'7.  Persistence Report'!$H$27:$H$500,"2012")</f>
        <v>0</v>
      </c>
      <c r="M151" s="294">
        <f>SUMIFS('7.  Persistence Report'!BA$27:BA$500,'7.  Persistence Report'!$D$27:$D$500,$B150,'7.  Persistence Report'!$C$27:$C$500,"&lt;&gt;Pre-2011 Programs Completed in 2011",'7.  Persistence Report'!$J$27:$J$500,"Adjustment",'7.  Persistence Report'!$H$27:$H$500,"2012")</f>
        <v>0</v>
      </c>
      <c r="N151" s="294">
        <f>SUMIFS('7.  Persistence Report'!BA$27:BA$500,'7.  Persistence Report'!$D$27:$D$500,$B151,'7.  Persistence Report'!$C$27:$C$500,"&lt;&gt;Pre-2011 Programs Completed in 2011",'7.  Persistence Report'!$J$27:$J$500,"Adjustment",'7.  Persistence Report'!$H$27:$H$500,"&lt;2011")</f>
        <v>0</v>
      </c>
      <c r="O151" s="294">
        <f>SUMIFS('7.  Persistence Report'!M$27:M$500,'7.  Persistence Report'!$D$27:$D$500,$B150,'7.  Persistence Report'!$C$27:$C$500,"&lt;&gt;Pre-2011 Programs Completed in 2011",'7.  Persistence Report'!$J$27:$J$500,"Adjustment",'7.  Persistence Report'!$H$27:$H$500,"2012")</f>
        <v>0</v>
      </c>
      <c r="P151" s="294">
        <f>SUMIFS('7.  Persistence Report'!N$27:N$500,'7.  Persistence Report'!$D$27:$D$500,$B150,'7.  Persistence Report'!$C$27:$C$500,"&lt;&gt;Pre-2011 Programs Completed in 2011",'7.  Persistence Report'!$J$27:$J$500,"Adjustment",'7.  Persistence Report'!$H$27:$H$500,"2012")</f>
        <v>0</v>
      </c>
      <c r="Q151" s="294">
        <f>SUMIFS('7.  Persistence Report'!O$27:O$500,'7.  Persistence Report'!$D$27:$D$500,$B150,'7.  Persistence Report'!$C$27:$C$500,"&lt;&gt;Pre-2011 Programs Completed in 2011",'7.  Persistence Report'!$J$27:$J$500,"Adjustment",'7.  Persistence Report'!$H$27:$H$500,"2012")</f>
        <v>0</v>
      </c>
      <c r="R151" s="294">
        <f>SUMIFS('7.  Persistence Report'!P$27:P$500,'7.  Persistence Report'!$D$27:$D$500,$B150,'7.  Persistence Report'!$C$27:$C$500,"&lt;&gt;Pre-2011 Programs Completed in 2011",'7.  Persistence Report'!$J$27:$J$500,"Adjustment",'7.  Persistence Report'!$H$27:$H$500,"2012")</f>
        <v>0</v>
      </c>
      <c r="S151" s="294">
        <f>SUMIFS('7.  Persistence Report'!Q$27:Q$500,'7.  Persistence Report'!$D$27:$D$500,$B150,'7.  Persistence Report'!$C$27:$C$500,"&lt;&gt;Pre-2011 Programs Completed in 2011",'7.  Persistence Report'!$J$27:$J$500,"Adjustment",'7.  Persistence Report'!$H$27:$H$500,"2012")</f>
        <v>0</v>
      </c>
      <c r="T151" s="294">
        <f>SUMIFS('7.  Persistence Report'!R$27:R$500,'7.  Persistence Report'!$D$27:$D$500,$B150,'7.  Persistence Report'!$C$27:$C$500,"&lt;&gt;Pre-2011 Programs Completed in 2011",'7.  Persistence Report'!$J$27:$J$500,"Adjustment",'7.  Persistence Report'!$H$27:$H$500,"2012")</f>
        <v>0</v>
      </c>
      <c r="U151" s="294">
        <f>SUMIFS('7.  Persistence Report'!S$27:S$500,'7.  Persistence Report'!$D$27:$D$500,$B150,'7.  Persistence Report'!$C$27:$C$500,"&lt;&gt;Pre-2011 Programs Completed in 2011",'7.  Persistence Report'!$J$27:$J$500,"Adjustment",'7.  Persistence Report'!$H$27:$H$500,"2012")</f>
        <v>0</v>
      </c>
      <c r="V151" s="294">
        <f>SUMIFS('7.  Persistence Report'!T$27:T$500,'7.  Persistence Report'!$D$27:$D$500,$B150,'7.  Persistence Report'!$C$27:$C$500,"&lt;&gt;Pre-2011 Programs Completed in 2011",'7.  Persistence Report'!$J$27:$J$500,"Adjustment",'7.  Persistence Report'!$H$27:$H$500,"2012")</f>
        <v>0</v>
      </c>
      <c r="W151" s="294">
        <f>SUMIFS('7.  Persistence Report'!U$27:U$500,'7.  Persistence Report'!$D$27:$D$500,$B150,'7.  Persistence Report'!$C$27:$C$500,"&lt;&gt;Pre-2011 Programs Completed in 2011",'7.  Persistence Report'!$J$27:$J$500,"Adjustment",'7.  Persistence Report'!$H$27:$H$500,"2012")</f>
        <v>0</v>
      </c>
      <c r="X151" s="294">
        <f>SUMIFS('7.  Persistence Report'!V$27:V$500,'7.  Persistence Report'!$D$27:$D$500,$B150,'7.  Persistence Report'!$C$27:$C$500,"&lt;&gt;Pre-2011 Programs Completed in 2011",'7.  Persistence Report'!$J$27:$J$500,"Adjustment",'7.  Persistence Report'!$H$27:$H$500,"2012")</f>
        <v>0</v>
      </c>
      <c r="Y151" s="410">
        <f>Y150</f>
        <v>1</v>
      </c>
      <c r="Z151" s="410">
        <f>Z150</f>
        <v>0</v>
      </c>
      <c r="AA151" s="410">
        <f t="shared" ref="AA151:AL151" si="69">AA150</f>
        <v>0</v>
      </c>
      <c r="AB151" s="410">
        <f t="shared" si="69"/>
        <v>0</v>
      </c>
      <c r="AC151" s="410">
        <f t="shared" si="69"/>
        <v>0</v>
      </c>
      <c r="AD151" s="410">
        <f t="shared" si="69"/>
        <v>0</v>
      </c>
      <c r="AE151" s="410">
        <f t="shared" si="69"/>
        <v>0</v>
      </c>
      <c r="AF151" s="410">
        <f t="shared" si="69"/>
        <v>0</v>
      </c>
      <c r="AG151" s="410">
        <f t="shared" si="69"/>
        <v>0</v>
      </c>
      <c r="AH151" s="410">
        <f t="shared" si="69"/>
        <v>0</v>
      </c>
      <c r="AI151" s="410">
        <f t="shared" si="69"/>
        <v>0</v>
      </c>
      <c r="AJ151" s="410">
        <f t="shared" si="69"/>
        <v>0</v>
      </c>
      <c r="AK151" s="410">
        <f t="shared" si="69"/>
        <v>0</v>
      </c>
      <c r="AL151" s="410">
        <f t="shared" si="69"/>
        <v>0</v>
      </c>
      <c r="AM151" s="503"/>
    </row>
    <row r="152" spans="1:39" ht="15.75" outlineLevel="1">
      <c r="A152" s="509"/>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7">
        <v>2</v>
      </c>
      <c r="B153" s="293" t="s">
        <v>2</v>
      </c>
      <c r="C153" s="290" t="s">
        <v>25</v>
      </c>
      <c r="D153" s="294"/>
      <c r="E153" s="294"/>
      <c r="F153" s="294"/>
      <c r="G153" s="294"/>
      <c r="H153" s="294"/>
      <c r="I153" s="294"/>
      <c r="J153" s="294"/>
      <c r="K153" s="294"/>
      <c r="L153" s="294"/>
      <c r="M153" s="294"/>
      <c r="N153" s="290"/>
      <c r="O153" s="294"/>
      <c r="P153" s="294"/>
      <c r="Q153" s="294"/>
      <c r="R153" s="294"/>
      <c r="S153" s="294"/>
      <c r="T153" s="294"/>
      <c r="U153" s="294"/>
      <c r="V153" s="294"/>
      <c r="W153" s="294"/>
      <c r="X153" s="294"/>
      <c r="Y153" s="409">
        <f>+Y282</f>
        <v>1</v>
      </c>
      <c r="Z153" s="409">
        <f t="shared" ref="Z153:AA153" si="70">+Z282</f>
        <v>0</v>
      </c>
      <c r="AA153" s="409">
        <f t="shared" si="70"/>
        <v>0</v>
      </c>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f>SUMIFS('7.  Persistence Report'!AR$27:AR$500,'7.  Persistence Report'!$D$27:$D$500,$B153,'7.  Persistence Report'!$C$27:$C$500,"&lt;&gt;Pre-2011 Programs Completed in 2011",'7.  Persistence Report'!$J$27:$J$500,"Adjustment",'7.  Persistence Report'!$H$27:$H$500,"2012")</f>
        <v>0</v>
      </c>
      <c r="E154" s="294">
        <f>SUMIFS('7.  Persistence Report'!AS$27:AS$500,'7.  Persistence Report'!$D$27:$D$500,$B153,'7.  Persistence Report'!$C$27:$C$500,"&lt;&gt;Pre-2011 Programs Completed in 2011",'7.  Persistence Report'!$J$27:$J$500,"Adjustment",'7.  Persistence Report'!$H$27:$H$500,"2012")</f>
        <v>0</v>
      </c>
      <c r="F154" s="294">
        <f>SUMIFS('7.  Persistence Report'!AT$27:AT$500,'7.  Persistence Report'!$D$27:$D$500,$B153,'7.  Persistence Report'!$C$27:$C$500,"&lt;&gt;Pre-2011 Programs Completed in 2011",'7.  Persistence Report'!$J$27:$J$500,"Adjustment",'7.  Persistence Report'!$H$27:$H$500,"2012")</f>
        <v>0</v>
      </c>
      <c r="G154" s="294">
        <f>SUMIFS('7.  Persistence Report'!AU$27:AU$500,'7.  Persistence Report'!$D$27:$D$500,$B153,'7.  Persistence Report'!$C$27:$C$500,"&lt;&gt;Pre-2011 Programs Completed in 2011",'7.  Persistence Report'!$J$27:$J$500,"Adjustment",'7.  Persistence Report'!$H$27:$H$500,"2012")</f>
        <v>0</v>
      </c>
      <c r="H154" s="294">
        <f>SUMIFS('7.  Persistence Report'!AV$27:AV$500,'7.  Persistence Report'!$D$27:$D$500,$B153,'7.  Persistence Report'!$C$27:$C$500,"&lt;&gt;Pre-2011 Programs Completed in 2011",'7.  Persistence Report'!$J$27:$J$500,"Adjustment",'7.  Persistence Report'!$H$27:$H$500,"2012")</f>
        <v>0</v>
      </c>
      <c r="I154" s="294">
        <f>SUMIFS('7.  Persistence Report'!AW$27:AW$500,'7.  Persistence Report'!$D$27:$D$500,$B153,'7.  Persistence Report'!$C$27:$C$500,"&lt;&gt;Pre-2011 Programs Completed in 2011",'7.  Persistence Report'!$J$27:$J$500,"Adjustment",'7.  Persistence Report'!$H$27:$H$500,"2012")</f>
        <v>0</v>
      </c>
      <c r="J154" s="294">
        <f>SUMIFS('7.  Persistence Report'!AX$27:AX$500,'7.  Persistence Report'!$D$27:$D$500,$B153,'7.  Persistence Report'!$C$27:$C$500,"&lt;&gt;Pre-2011 Programs Completed in 2011",'7.  Persistence Report'!$J$27:$J$500,"Adjustment",'7.  Persistence Report'!$H$27:$H$500,"2012")</f>
        <v>0</v>
      </c>
      <c r="K154" s="294">
        <f>SUMIFS('7.  Persistence Report'!AY$27:AY$500,'7.  Persistence Report'!$D$27:$D$500,$B153,'7.  Persistence Report'!$C$27:$C$500,"&lt;&gt;Pre-2011 Programs Completed in 2011",'7.  Persistence Report'!$J$27:$J$500,"Adjustment",'7.  Persistence Report'!$H$27:$H$500,"2012")</f>
        <v>0</v>
      </c>
      <c r="L154" s="294">
        <f>SUMIFS('7.  Persistence Report'!AZ$27:AZ$500,'7.  Persistence Report'!$D$27:$D$500,$B153,'7.  Persistence Report'!$C$27:$C$500,"&lt;&gt;Pre-2011 Programs Completed in 2011",'7.  Persistence Report'!$J$27:$J$500,"Adjustment",'7.  Persistence Report'!$H$27:$H$500,"2012")</f>
        <v>0</v>
      </c>
      <c r="M154" s="294">
        <f>SUMIFS('7.  Persistence Report'!BA$27:BA$500,'7.  Persistence Report'!$D$27:$D$500,$B153,'7.  Persistence Report'!$C$27:$C$500,"&lt;&gt;Pre-2011 Programs Completed in 2011",'7.  Persistence Report'!$J$27:$J$500,"Adjustment",'7.  Persistence Report'!$H$27:$H$500,"2012")</f>
        <v>0</v>
      </c>
      <c r="N154" s="466"/>
      <c r="O154" s="294">
        <f>SUMIFS('7.  Persistence Report'!M$27:M$500,'7.  Persistence Report'!$D$27:$D$500,$B153,'7.  Persistence Report'!$C$27:$C$500,"&lt;&gt;Pre-2011 Programs Completed in 2011",'7.  Persistence Report'!$J$27:$J$500,"Adjustment",'7.  Persistence Report'!$H$27:$H$500,"2012")</f>
        <v>0</v>
      </c>
      <c r="P154" s="294">
        <f>SUMIFS('7.  Persistence Report'!N$27:N$500,'7.  Persistence Report'!$D$27:$D$500,$B153,'7.  Persistence Report'!$C$27:$C$500,"&lt;&gt;Pre-2011 Programs Completed in 2011",'7.  Persistence Report'!$J$27:$J$500,"Adjustment",'7.  Persistence Report'!$H$27:$H$500,"2012")</f>
        <v>0</v>
      </c>
      <c r="Q154" s="294">
        <f>SUMIFS('7.  Persistence Report'!O$27:O$500,'7.  Persistence Report'!$D$27:$D$500,$B153,'7.  Persistence Report'!$C$27:$C$500,"&lt;&gt;Pre-2011 Programs Completed in 2011",'7.  Persistence Report'!$J$27:$J$500,"Adjustment",'7.  Persistence Report'!$H$27:$H$500,"2012")</f>
        <v>0</v>
      </c>
      <c r="R154" s="294">
        <f>SUMIFS('7.  Persistence Report'!P$27:P$500,'7.  Persistence Report'!$D$27:$D$500,$B153,'7.  Persistence Report'!$C$27:$C$500,"&lt;&gt;Pre-2011 Programs Completed in 2011",'7.  Persistence Report'!$J$27:$J$500,"Adjustment",'7.  Persistence Report'!$H$27:$H$500,"2012")</f>
        <v>0</v>
      </c>
      <c r="S154" s="294">
        <f>SUMIFS('7.  Persistence Report'!Q$27:Q$500,'7.  Persistence Report'!$D$27:$D$500,$B153,'7.  Persistence Report'!$C$27:$C$500,"&lt;&gt;Pre-2011 Programs Completed in 2011",'7.  Persistence Report'!$J$27:$J$500,"Adjustment",'7.  Persistence Report'!$H$27:$H$500,"2012")</f>
        <v>0</v>
      </c>
      <c r="T154" s="294">
        <f>SUMIFS('7.  Persistence Report'!R$27:R$500,'7.  Persistence Report'!$D$27:$D$500,$B153,'7.  Persistence Report'!$C$27:$C$500,"&lt;&gt;Pre-2011 Programs Completed in 2011",'7.  Persistence Report'!$J$27:$J$500,"Adjustment",'7.  Persistence Report'!$H$27:$H$500,"2012")</f>
        <v>0</v>
      </c>
      <c r="U154" s="294">
        <f>SUMIFS('7.  Persistence Report'!S$27:S$500,'7.  Persistence Report'!$D$27:$D$500,$B153,'7.  Persistence Report'!$C$27:$C$500,"&lt;&gt;Pre-2011 Programs Completed in 2011",'7.  Persistence Report'!$J$27:$J$500,"Adjustment",'7.  Persistence Report'!$H$27:$H$500,"2012")</f>
        <v>0</v>
      </c>
      <c r="V154" s="294">
        <f>SUMIFS('7.  Persistence Report'!T$27:T$500,'7.  Persistence Report'!$D$27:$D$500,$B153,'7.  Persistence Report'!$C$27:$C$500,"&lt;&gt;Pre-2011 Programs Completed in 2011",'7.  Persistence Report'!$J$27:$J$500,"Adjustment",'7.  Persistence Report'!$H$27:$H$500,"2012")</f>
        <v>0</v>
      </c>
      <c r="W154" s="294">
        <f>SUMIFS('7.  Persistence Report'!U$27:U$500,'7.  Persistence Report'!$D$27:$D$500,$B153,'7.  Persistence Report'!$C$27:$C$500,"&lt;&gt;Pre-2011 Programs Completed in 2011",'7.  Persistence Report'!$J$27:$J$500,"Adjustment",'7.  Persistence Report'!$H$27:$H$500,"2012")</f>
        <v>0</v>
      </c>
      <c r="X154" s="294">
        <f>SUMIFS('7.  Persistence Report'!V$27:V$500,'7.  Persistence Report'!$D$27:$D$500,$B153,'7.  Persistence Report'!$C$27:$C$500,"&lt;&gt;Pre-2011 Programs Completed in 2011",'7.  Persistence Report'!$J$27:$J$500,"Adjustment",'7.  Persistence Report'!$H$27:$H$500,"2012")</f>
        <v>0</v>
      </c>
      <c r="Y154" s="410">
        <f>Y153</f>
        <v>1</v>
      </c>
      <c r="Z154" s="410">
        <f>Z153</f>
        <v>0</v>
      </c>
      <c r="AA154" s="410">
        <f t="shared" ref="AA154:AL154" si="71">AA153</f>
        <v>0</v>
      </c>
      <c r="AB154" s="410">
        <f t="shared" si="71"/>
        <v>0</v>
      </c>
      <c r="AC154" s="410">
        <f t="shared" si="71"/>
        <v>0</v>
      </c>
      <c r="AD154" s="410">
        <f t="shared" si="71"/>
        <v>0</v>
      </c>
      <c r="AE154" s="410">
        <f t="shared" si="71"/>
        <v>0</v>
      </c>
      <c r="AF154" s="410">
        <f t="shared" si="71"/>
        <v>0</v>
      </c>
      <c r="AG154" s="410">
        <f t="shared" si="71"/>
        <v>0</v>
      </c>
      <c r="AH154" s="410">
        <f t="shared" si="71"/>
        <v>0</v>
      </c>
      <c r="AI154" s="410">
        <f t="shared" si="71"/>
        <v>0</v>
      </c>
      <c r="AJ154" s="410">
        <f t="shared" si="71"/>
        <v>0</v>
      </c>
      <c r="AK154" s="410">
        <f t="shared" si="71"/>
        <v>0</v>
      </c>
      <c r="AL154" s="410">
        <f t="shared" si="71"/>
        <v>0</v>
      </c>
      <c r="AM154" s="503"/>
    </row>
    <row r="155" spans="1:39" ht="15.75" outlineLevel="1">
      <c r="A155" s="509"/>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7">
        <v>3</v>
      </c>
      <c r="B156" s="293" t="s">
        <v>3</v>
      </c>
      <c r="C156" s="290" t="s">
        <v>25</v>
      </c>
      <c r="D156" s="294"/>
      <c r="E156" s="294"/>
      <c r="F156" s="294"/>
      <c r="G156" s="294"/>
      <c r="H156" s="294"/>
      <c r="I156" s="294"/>
      <c r="J156" s="294"/>
      <c r="K156" s="294"/>
      <c r="L156" s="294"/>
      <c r="M156" s="294"/>
      <c r="N156" s="290"/>
      <c r="O156" s="294"/>
      <c r="P156" s="294"/>
      <c r="Q156" s="294"/>
      <c r="R156" s="294"/>
      <c r="S156" s="294"/>
      <c r="T156" s="294"/>
      <c r="U156" s="294"/>
      <c r="V156" s="294"/>
      <c r="W156" s="294"/>
      <c r="X156" s="294"/>
      <c r="Y156" s="409">
        <f>+Y285</f>
        <v>1</v>
      </c>
      <c r="Z156" s="409">
        <f t="shared" ref="Z156:AA156" si="72">+Z285</f>
        <v>0</v>
      </c>
      <c r="AA156" s="409">
        <f t="shared" si="72"/>
        <v>0</v>
      </c>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f>SUMIFS('7.  Persistence Report'!AR$27:AR$500,'7.  Persistence Report'!$D$27:$D$500,$B156,'7.  Persistence Report'!$C$27:$C$500,"&lt;&gt;Pre-2011 Programs Completed in 2011",'7.  Persistence Report'!$J$27:$J$500,"Adjustment",'7.  Persistence Report'!$H$27:$H$500,"2012")</f>
        <v>2827.5787110000001</v>
      </c>
      <c r="E157" s="294">
        <f>SUMIFS('7.  Persistence Report'!AS$27:AS$500,'7.  Persistence Report'!$D$27:$D$500,$B156,'7.  Persistence Report'!$C$27:$C$500,"&lt;&gt;Pre-2011 Programs Completed in 2011",'7.  Persistence Report'!$J$27:$J$500,"Adjustment",'7.  Persistence Report'!$H$27:$H$500,"2012")</f>
        <v>2827.5787110000001</v>
      </c>
      <c r="F157" s="294">
        <f>SUMIFS('7.  Persistence Report'!AT$27:AT$500,'7.  Persistence Report'!$D$27:$D$500,$B156,'7.  Persistence Report'!$C$27:$C$500,"&lt;&gt;Pre-2011 Programs Completed in 2011",'7.  Persistence Report'!$J$27:$J$500,"Adjustment",'7.  Persistence Report'!$H$27:$H$500,"2012")</f>
        <v>2827.5787110000001</v>
      </c>
      <c r="G157" s="294">
        <f>SUMIFS('7.  Persistence Report'!AU$27:AU$500,'7.  Persistence Report'!$D$27:$D$500,$B156,'7.  Persistence Report'!$C$27:$C$500,"&lt;&gt;Pre-2011 Programs Completed in 2011",'7.  Persistence Report'!$J$27:$J$500,"Adjustment",'7.  Persistence Report'!$H$27:$H$500,"2012")</f>
        <v>2827.5787110000001</v>
      </c>
      <c r="H157" s="294">
        <f>SUMIFS('7.  Persistence Report'!AV$27:AV$500,'7.  Persistence Report'!$D$27:$D$500,$B156,'7.  Persistence Report'!$C$27:$C$500,"&lt;&gt;Pre-2011 Programs Completed in 2011",'7.  Persistence Report'!$J$27:$J$500,"Adjustment",'7.  Persistence Report'!$H$27:$H$500,"2012")</f>
        <v>2827.5787110000001</v>
      </c>
      <c r="I157" s="294">
        <f>SUMIFS('7.  Persistence Report'!AW$27:AW$500,'7.  Persistence Report'!$D$27:$D$500,$B156,'7.  Persistence Report'!$C$27:$C$500,"&lt;&gt;Pre-2011 Programs Completed in 2011",'7.  Persistence Report'!$J$27:$J$500,"Adjustment",'7.  Persistence Report'!$H$27:$H$500,"2012")</f>
        <v>2827.5787110000001</v>
      </c>
      <c r="J157" s="294">
        <f>SUMIFS('7.  Persistence Report'!AX$27:AX$500,'7.  Persistence Report'!$D$27:$D$500,$B156,'7.  Persistence Report'!$C$27:$C$500,"&lt;&gt;Pre-2011 Programs Completed in 2011",'7.  Persistence Report'!$J$27:$J$500,"Adjustment",'7.  Persistence Report'!$H$27:$H$500,"2012")</f>
        <v>2827.5787110000001</v>
      </c>
      <c r="K157" s="294">
        <f>SUMIFS('7.  Persistence Report'!AY$27:AY$500,'7.  Persistence Report'!$D$27:$D$500,$B156,'7.  Persistence Report'!$C$27:$C$500,"&lt;&gt;Pre-2011 Programs Completed in 2011",'7.  Persistence Report'!$J$27:$J$500,"Adjustment",'7.  Persistence Report'!$H$27:$H$500,"2012")</f>
        <v>2827.5787110000001</v>
      </c>
      <c r="L157" s="294">
        <f>SUMIFS('7.  Persistence Report'!AZ$27:AZ$500,'7.  Persistence Report'!$D$27:$D$500,$B156,'7.  Persistence Report'!$C$27:$C$500,"&lt;&gt;Pre-2011 Programs Completed in 2011",'7.  Persistence Report'!$J$27:$J$500,"Adjustment",'7.  Persistence Report'!$H$27:$H$500,"2012")</f>
        <v>2827.5787110000001</v>
      </c>
      <c r="M157" s="294">
        <f>SUMIFS('7.  Persistence Report'!BA$27:BA$500,'7.  Persistence Report'!$D$27:$D$500,$B156,'7.  Persistence Report'!$C$27:$C$500,"&lt;&gt;Pre-2011 Programs Completed in 2011",'7.  Persistence Report'!$J$27:$J$500,"Adjustment",'7.  Persistence Report'!$H$27:$H$500,"2012")</f>
        <v>2827.5787110000001</v>
      </c>
      <c r="N157" s="466"/>
      <c r="O157" s="294">
        <f>SUMIFS('7.  Persistence Report'!M$27:M$500,'7.  Persistence Report'!$D$27:$D$500,$B156,'7.  Persistence Report'!$C$27:$C$500,"&lt;&gt;Pre-2011 Programs Completed in 2011",'7.  Persistence Report'!$J$27:$J$500,"Adjustment",'7.  Persistence Report'!$H$27:$H$500,"2012")</f>
        <v>1.501925529</v>
      </c>
      <c r="P157" s="294">
        <f>SUMIFS('7.  Persistence Report'!N$27:N$500,'7.  Persistence Report'!$D$27:$D$500,$B156,'7.  Persistence Report'!$C$27:$C$500,"&lt;&gt;Pre-2011 Programs Completed in 2011",'7.  Persistence Report'!$J$27:$J$500,"Adjustment",'7.  Persistence Report'!$H$27:$H$500,"2012")</f>
        <v>1.501925529</v>
      </c>
      <c r="Q157" s="294">
        <f>SUMIFS('7.  Persistence Report'!O$27:O$500,'7.  Persistence Report'!$D$27:$D$500,$B156,'7.  Persistence Report'!$C$27:$C$500,"&lt;&gt;Pre-2011 Programs Completed in 2011",'7.  Persistence Report'!$J$27:$J$500,"Adjustment",'7.  Persistence Report'!$H$27:$H$500,"2012")</f>
        <v>1.501925529</v>
      </c>
      <c r="R157" s="294">
        <f>SUMIFS('7.  Persistence Report'!P$27:P$500,'7.  Persistence Report'!$D$27:$D$500,$B156,'7.  Persistence Report'!$C$27:$C$500,"&lt;&gt;Pre-2011 Programs Completed in 2011",'7.  Persistence Report'!$J$27:$J$500,"Adjustment",'7.  Persistence Report'!$H$27:$H$500,"2012")</f>
        <v>1.501925529</v>
      </c>
      <c r="S157" s="294">
        <f>SUMIFS('7.  Persistence Report'!Q$27:Q$500,'7.  Persistence Report'!$D$27:$D$500,$B156,'7.  Persistence Report'!$C$27:$C$500,"&lt;&gt;Pre-2011 Programs Completed in 2011",'7.  Persistence Report'!$J$27:$J$500,"Adjustment",'7.  Persistence Report'!$H$27:$H$500,"2012")</f>
        <v>1.501925529</v>
      </c>
      <c r="T157" s="294">
        <f>SUMIFS('7.  Persistence Report'!R$27:R$500,'7.  Persistence Report'!$D$27:$D$500,$B156,'7.  Persistence Report'!$C$27:$C$500,"&lt;&gt;Pre-2011 Programs Completed in 2011",'7.  Persistence Report'!$J$27:$J$500,"Adjustment",'7.  Persistence Report'!$H$27:$H$500,"2012")</f>
        <v>1.501925529</v>
      </c>
      <c r="U157" s="294">
        <f>SUMIFS('7.  Persistence Report'!S$27:S$500,'7.  Persistence Report'!$D$27:$D$500,$B156,'7.  Persistence Report'!$C$27:$C$500,"&lt;&gt;Pre-2011 Programs Completed in 2011",'7.  Persistence Report'!$J$27:$J$500,"Adjustment",'7.  Persistence Report'!$H$27:$H$500,"2012")</f>
        <v>1.501925529</v>
      </c>
      <c r="V157" s="294">
        <f>SUMIFS('7.  Persistence Report'!T$27:T$500,'7.  Persistence Report'!$D$27:$D$500,$B156,'7.  Persistence Report'!$C$27:$C$500,"&lt;&gt;Pre-2011 Programs Completed in 2011",'7.  Persistence Report'!$J$27:$J$500,"Adjustment",'7.  Persistence Report'!$H$27:$H$500,"2012")</f>
        <v>1.501925529</v>
      </c>
      <c r="W157" s="294">
        <f>SUMIFS('7.  Persistence Report'!U$27:U$500,'7.  Persistence Report'!$D$27:$D$500,$B156,'7.  Persistence Report'!$C$27:$C$500,"&lt;&gt;Pre-2011 Programs Completed in 2011",'7.  Persistence Report'!$J$27:$J$500,"Adjustment",'7.  Persistence Report'!$H$27:$H$500,"2012")</f>
        <v>1.501925529</v>
      </c>
      <c r="X157" s="294">
        <f>SUMIFS('7.  Persistence Report'!V$27:V$500,'7.  Persistence Report'!$D$27:$D$500,$B156,'7.  Persistence Report'!$C$27:$C$500,"&lt;&gt;Pre-2011 Programs Completed in 2011",'7.  Persistence Report'!$J$27:$J$500,"Adjustment",'7.  Persistence Report'!$H$27:$H$500,"2012")</f>
        <v>1.501925529</v>
      </c>
      <c r="Y157" s="410">
        <f>Y156</f>
        <v>1</v>
      </c>
      <c r="Z157" s="410">
        <f>Z156</f>
        <v>0</v>
      </c>
      <c r="AA157" s="410">
        <f t="shared" ref="AA157:AL157" si="73">AA156</f>
        <v>0</v>
      </c>
      <c r="AB157" s="410">
        <f t="shared" si="73"/>
        <v>0</v>
      </c>
      <c r="AC157" s="410">
        <f t="shared" si="73"/>
        <v>0</v>
      </c>
      <c r="AD157" s="410">
        <f t="shared" si="73"/>
        <v>0</v>
      </c>
      <c r="AE157" s="410">
        <f t="shared" si="73"/>
        <v>0</v>
      </c>
      <c r="AF157" s="410">
        <f t="shared" si="73"/>
        <v>0</v>
      </c>
      <c r="AG157" s="410">
        <f t="shared" si="73"/>
        <v>0</v>
      </c>
      <c r="AH157" s="410">
        <f t="shared" si="73"/>
        <v>0</v>
      </c>
      <c r="AI157" s="410">
        <f t="shared" si="73"/>
        <v>0</v>
      </c>
      <c r="AJ157" s="410">
        <f t="shared" si="73"/>
        <v>0</v>
      </c>
      <c r="AK157" s="410">
        <f t="shared" si="73"/>
        <v>0</v>
      </c>
      <c r="AL157" s="410">
        <f t="shared" si="73"/>
        <v>0</v>
      </c>
      <c r="AM157" s="503"/>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7">
        <v>4</v>
      </c>
      <c r="B159" s="293" t="s">
        <v>4</v>
      </c>
      <c r="C159" s="290" t="s">
        <v>25</v>
      </c>
      <c r="D159" s="294"/>
      <c r="E159" s="294"/>
      <c r="F159" s="294"/>
      <c r="G159" s="294"/>
      <c r="H159" s="294"/>
      <c r="I159" s="294"/>
      <c r="J159" s="294"/>
      <c r="K159" s="294"/>
      <c r="L159" s="294"/>
      <c r="M159" s="294"/>
      <c r="N159" s="290"/>
      <c r="O159" s="294"/>
      <c r="P159" s="294"/>
      <c r="Q159" s="294"/>
      <c r="R159" s="294"/>
      <c r="S159" s="294"/>
      <c r="T159" s="294"/>
      <c r="U159" s="294"/>
      <c r="V159" s="294"/>
      <c r="W159" s="294"/>
      <c r="X159" s="294"/>
      <c r="Y159" s="409">
        <f>+Y288</f>
        <v>1</v>
      </c>
      <c r="Z159" s="409">
        <f t="shared" ref="Z159:AA159" si="74">+Z288</f>
        <v>0</v>
      </c>
      <c r="AA159" s="409">
        <f t="shared" si="74"/>
        <v>0</v>
      </c>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f>SUMIFS('7.  Persistence Report'!AR$27:AR$500,'7.  Persistence Report'!$D$27:$D$500,$B159,'7.  Persistence Report'!$C$27:$C$500,"&lt;&gt;Pre-2011 Programs Completed in 2011",'7.  Persistence Report'!$J$27:$J$500,"Adjustment",'7.  Persistence Report'!$H$27:$H$500,"2012")</f>
        <v>0</v>
      </c>
      <c r="E160" s="294">
        <f>SUMIFS('7.  Persistence Report'!AS$27:AS$500,'7.  Persistence Report'!$D$27:$D$500,$B159,'7.  Persistence Report'!$C$27:$C$500,"&lt;&gt;Pre-2011 Programs Completed in 2011",'7.  Persistence Report'!$J$27:$J$500,"Adjustment",'7.  Persistence Report'!$H$27:$H$500,"2012")</f>
        <v>0</v>
      </c>
      <c r="F160" s="294">
        <f>SUMIFS('7.  Persistence Report'!AT$27:AT$500,'7.  Persistence Report'!$D$27:$D$500,$B159,'7.  Persistence Report'!$C$27:$C$500,"&lt;&gt;Pre-2011 Programs Completed in 2011",'7.  Persistence Report'!$J$27:$J$500,"Adjustment",'7.  Persistence Report'!$H$27:$H$500,"2012")</f>
        <v>0</v>
      </c>
      <c r="G160" s="294">
        <f>SUMIFS('7.  Persistence Report'!AU$27:AU$500,'7.  Persistence Report'!$D$27:$D$500,$B159,'7.  Persistence Report'!$C$27:$C$500,"&lt;&gt;Pre-2011 Programs Completed in 2011",'7.  Persistence Report'!$J$27:$J$500,"Adjustment",'7.  Persistence Report'!$H$27:$H$500,"2012")</f>
        <v>0</v>
      </c>
      <c r="H160" s="294">
        <f>SUMIFS('7.  Persistence Report'!AV$27:AV$500,'7.  Persistence Report'!$D$27:$D$500,$B159,'7.  Persistence Report'!$C$27:$C$500,"&lt;&gt;Pre-2011 Programs Completed in 2011",'7.  Persistence Report'!$J$27:$J$500,"Adjustment",'7.  Persistence Report'!$H$27:$H$500,"2012")</f>
        <v>0</v>
      </c>
      <c r="I160" s="294">
        <f>SUMIFS('7.  Persistence Report'!AW$27:AW$500,'7.  Persistence Report'!$D$27:$D$500,$B159,'7.  Persistence Report'!$C$27:$C$500,"&lt;&gt;Pre-2011 Programs Completed in 2011",'7.  Persistence Report'!$J$27:$J$500,"Adjustment",'7.  Persistence Report'!$H$27:$H$500,"2012")</f>
        <v>0</v>
      </c>
      <c r="J160" s="294">
        <f>SUMIFS('7.  Persistence Report'!AX$27:AX$500,'7.  Persistence Report'!$D$27:$D$500,$B159,'7.  Persistence Report'!$C$27:$C$500,"&lt;&gt;Pre-2011 Programs Completed in 2011",'7.  Persistence Report'!$J$27:$J$500,"Adjustment",'7.  Persistence Report'!$H$27:$H$500,"2012")</f>
        <v>0</v>
      </c>
      <c r="K160" s="294">
        <f>SUMIFS('7.  Persistence Report'!AY$27:AY$500,'7.  Persistence Report'!$D$27:$D$500,$B159,'7.  Persistence Report'!$C$27:$C$500,"&lt;&gt;Pre-2011 Programs Completed in 2011",'7.  Persistence Report'!$J$27:$J$500,"Adjustment",'7.  Persistence Report'!$H$27:$H$500,"2012")</f>
        <v>0</v>
      </c>
      <c r="L160" s="294">
        <f>SUMIFS('7.  Persistence Report'!AZ$27:AZ$500,'7.  Persistence Report'!$D$27:$D$500,$B159,'7.  Persistence Report'!$C$27:$C$500,"&lt;&gt;Pre-2011 Programs Completed in 2011",'7.  Persistence Report'!$J$27:$J$500,"Adjustment",'7.  Persistence Report'!$H$27:$H$500,"2012")</f>
        <v>0</v>
      </c>
      <c r="M160" s="294">
        <f>SUMIFS('7.  Persistence Report'!BA$27:BA$500,'7.  Persistence Report'!$D$27:$D$500,$B159,'7.  Persistence Report'!$C$27:$C$500,"&lt;&gt;Pre-2011 Programs Completed in 2011",'7.  Persistence Report'!$J$27:$J$500,"Adjustment",'7.  Persistence Report'!$H$27:$H$500,"2012")</f>
        <v>0</v>
      </c>
      <c r="N160" s="466"/>
      <c r="O160" s="294">
        <f>SUMIFS('7.  Persistence Report'!M$27:M$500,'7.  Persistence Report'!$D$27:$D$500,$B159,'7.  Persistence Report'!$C$27:$C$500,"&lt;&gt;Pre-2011 Programs Completed in 2011",'7.  Persistence Report'!$J$27:$J$500,"Adjustment",'7.  Persistence Report'!$H$27:$H$500,"2012")</f>
        <v>0</v>
      </c>
      <c r="P160" s="294">
        <f>SUMIFS('7.  Persistence Report'!N$27:N$500,'7.  Persistence Report'!$D$27:$D$500,$B159,'7.  Persistence Report'!$C$27:$C$500,"&lt;&gt;Pre-2011 Programs Completed in 2011",'7.  Persistence Report'!$J$27:$J$500,"Adjustment",'7.  Persistence Report'!$H$27:$H$500,"2012")</f>
        <v>0</v>
      </c>
      <c r="Q160" s="294">
        <f>SUMIFS('7.  Persistence Report'!O$27:O$500,'7.  Persistence Report'!$D$27:$D$500,$B159,'7.  Persistence Report'!$C$27:$C$500,"&lt;&gt;Pre-2011 Programs Completed in 2011",'7.  Persistence Report'!$J$27:$J$500,"Adjustment",'7.  Persistence Report'!$H$27:$H$500,"2012")</f>
        <v>0</v>
      </c>
      <c r="R160" s="294">
        <f>SUMIFS('7.  Persistence Report'!P$27:P$500,'7.  Persistence Report'!$D$27:$D$500,$B159,'7.  Persistence Report'!$C$27:$C$500,"&lt;&gt;Pre-2011 Programs Completed in 2011",'7.  Persistence Report'!$J$27:$J$500,"Adjustment",'7.  Persistence Report'!$H$27:$H$500,"2012")</f>
        <v>0</v>
      </c>
      <c r="S160" s="294">
        <f>SUMIFS('7.  Persistence Report'!Q$27:Q$500,'7.  Persistence Report'!$D$27:$D$500,$B159,'7.  Persistence Report'!$C$27:$C$500,"&lt;&gt;Pre-2011 Programs Completed in 2011",'7.  Persistence Report'!$J$27:$J$500,"Adjustment",'7.  Persistence Report'!$H$27:$H$500,"2012")</f>
        <v>0</v>
      </c>
      <c r="T160" s="294">
        <f>SUMIFS('7.  Persistence Report'!R$27:R$500,'7.  Persistence Report'!$D$27:$D$500,$B159,'7.  Persistence Report'!$C$27:$C$500,"&lt;&gt;Pre-2011 Programs Completed in 2011",'7.  Persistence Report'!$J$27:$J$500,"Adjustment",'7.  Persistence Report'!$H$27:$H$500,"2012")</f>
        <v>0</v>
      </c>
      <c r="U160" s="294">
        <f>SUMIFS('7.  Persistence Report'!S$27:S$500,'7.  Persistence Report'!$D$27:$D$500,$B159,'7.  Persistence Report'!$C$27:$C$500,"&lt;&gt;Pre-2011 Programs Completed in 2011",'7.  Persistence Report'!$J$27:$J$500,"Adjustment",'7.  Persistence Report'!$H$27:$H$500,"2012")</f>
        <v>0</v>
      </c>
      <c r="V160" s="294">
        <f>SUMIFS('7.  Persistence Report'!T$27:T$500,'7.  Persistence Report'!$D$27:$D$500,$B159,'7.  Persistence Report'!$C$27:$C$500,"&lt;&gt;Pre-2011 Programs Completed in 2011",'7.  Persistence Report'!$J$27:$J$500,"Adjustment",'7.  Persistence Report'!$H$27:$H$500,"2012")</f>
        <v>0</v>
      </c>
      <c r="W160" s="294">
        <f>SUMIFS('7.  Persistence Report'!U$27:U$500,'7.  Persistence Report'!$D$27:$D$500,$B159,'7.  Persistence Report'!$C$27:$C$500,"&lt;&gt;Pre-2011 Programs Completed in 2011",'7.  Persistence Report'!$J$27:$J$500,"Adjustment",'7.  Persistence Report'!$H$27:$H$500,"2012")</f>
        <v>0</v>
      </c>
      <c r="X160" s="294">
        <f>SUMIFS('7.  Persistence Report'!V$27:V$500,'7.  Persistence Report'!$D$27:$D$500,$B159,'7.  Persistence Report'!$C$27:$C$500,"&lt;&gt;Pre-2011 Programs Completed in 2011",'7.  Persistence Report'!$J$27:$J$500,"Adjustment",'7.  Persistence Report'!$H$27:$H$500,"2012")</f>
        <v>0</v>
      </c>
      <c r="Y160" s="410">
        <f>Y159</f>
        <v>1</v>
      </c>
      <c r="Z160" s="410">
        <f>Z159</f>
        <v>0</v>
      </c>
      <c r="AA160" s="410">
        <f t="shared" ref="AA160:AL160" si="75">AA159</f>
        <v>0</v>
      </c>
      <c r="AB160" s="410">
        <f t="shared" si="75"/>
        <v>0</v>
      </c>
      <c r="AC160" s="410">
        <f t="shared" si="75"/>
        <v>0</v>
      </c>
      <c r="AD160" s="410">
        <f t="shared" si="75"/>
        <v>0</v>
      </c>
      <c r="AE160" s="410">
        <f t="shared" si="75"/>
        <v>0</v>
      </c>
      <c r="AF160" s="410">
        <f t="shared" si="75"/>
        <v>0</v>
      </c>
      <c r="AG160" s="410">
        <f t="shared" si="75"/>
        <v>0</v>
      </c>
      <c r="AH160" s="410">
        <f t="shared" si="75"/>
        <v>0</v>
      </c>
      <c r="AI160" s="410">
        <f t="shared" si="75"/>
        <v>0</v>
      </c>
      <c r="AJ160" s="410">
        <f t="shared" si="75"/>
        <v>0</v>
      </c>
      <c r="AK160" s="410">
        <f t="shared" si="75"/>
        <v>0</v>
      </c>
      <c r="AL160" s="410">
        <f t="shared" si="75"/>
        <v>0</v>
      </c>
      <c r="AM160" s="503"/>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7">
        <v>5</v>
      </c>
      <c r="B162" s="293" t="s">
        <v>5</v>
      </c>
      <c r="C162" s="290" t="s">
        <v>25</v>
      </c>
      <c r="D162" s="294"/>
      <c r="E162" s="294"/>
      <c r="F162" s="294"/>
      <c r="G162" s="294"/>
      <c r="H162" s="294"/>
      <c r="I162" s="294"/>
      <c r="J162" s="294"/>
      <c r="K162" s="294"/>
      <c r="L162" s="294"/>
      <c r="M162" s="294"/>
      <c r="N162" s="290"/>
      <c r="O162" s="294"/>
      <c r="P162" s="294"/>
      <c r="Q162" s="294"/>
      <c r="R162" s="294"/>
      <c r="S162" s="294"/>
      <c r="T162" s="294"/>
      <c r="U162" s="294"/>
      <c r="V162" s="294"/>
      <c r="W162" s="294"/>
      <c r="X162" s="294"/>
      <c r="Y162" s="409">
        <f>+Y291</f>
        <v>1</v>
      </c>
      <c r="Z162" s="409">
        <f t="shared" ref="Z162:AA162" si="76">+Z291</f>
        <v>0</v>
      </c>
      <c r="AA162" s="409">
        <f t="shared" si="76"/>
        <v>0</v>
      </c>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f>SUMIFS('7.  Persistence Report'!AR$27:AR$500,'7.  Persistence Report'!$D$27:$D$500,$B162,'7.  Persistence Report'!$C$27:$C$500,"&lt;&gt;Pre-2011 Programs Completed in 2011",'7.  Persistence Report'!$J$27:$J$500,"Adjustment",'7.  Persistence Report'!$H$27:$H$500,"2012")</f>
        <v>0</v>
      </c>
      <c r="E163" s="294">
        <f>SUMIFS('7.  Persistence Report'!AS$27:AS$500,'7.  Persistence Report'!$D$27:$D$500,$B162,'7.  Persistence Report'!$C$27:$C$500,"&lt;&gt;Pre-2011 Programs Completed in 2011",'7.  Persistence Report'!$J$27:$J$500,"Adjustment",'7.  Persistence Report'!$H$27:$H$500,"2012")</f>
        <v>0</v>
      </c>
      <c r="F163" s="294">
        <f>SUMIFS('7.  Persistence Report'!AT$27:AT$500,'7.  Persistence Report'!$D$27:$D$500,$B162,'7.  Persistence Report'!$C$27:$C$500,"&lt;&gt;Pre-2011 Programs Completed in 2011",'7.  Persistence Report'!$J$27:$J$500,"Adjustment",'7.  Persistence Report'!$H$27:$H$500,"2012")</f>
        <v>0</v>
      </c>
      <c r="G163" s="294">
        <f>SUMIFS('7.  Persistence Report'!AU$27:AU$500,'7.  Persistence Report'!$D$27:$D$500,$B162,'7.  Persistence Report'!$C$27:$C$500,"&lt;&gt;Pre-2011 Programs Completed in 2011",'7.  Persistence Report'!$J$27:$J$500,"Adjustment",'7.  Persistence Report'!$H$27:$H$500,"2012")</f>
        <v>0</v>
      </c>
      <c r="H163" s="294">
        <f>SUMIFS('7.  Persistence Report'!AV$27:AV$500,'7.  Persistence Report'!$D$27:$D$500,$B162,'7.  Persistence Report'!$C$27:$C$500,"&lt;&gt;Pre-2011 Programs Completed in 2011",'7.  Persistence Report'!$J$27:$J$500,"Adjustment",'7.  Persistence Report'!$H$27:$H$500,"2012")</f>
        <v>0</v>
      </c>
      <c r="I163" s="294">
        <f>SUMIFS('7.  Persistence Report'!AW$27:AW$500,'7.  Persistence Report'!$D$27:$D$500,$B162,'7.  Persistence Report'!$C$27:$C$500,"&lt;&gt;Pre-2011 Programs Completed in 2011",'7.  Persistence Report'!$J$27:$J$500,"Adjustment",'7.  Persistence Report'!$H$27:$H$500,"2012")</f>
        <v>0</v>
      </c>
      <c r="J163" s="294">
        <f>SUMIFS('7.  Persistence Report'!AX$27:AX$500,'7.  Persistence Report'!$D$27:$D$500,$B162,'7.  Persistence Report'!$C$27:$C$500,"&lt;&gt;Pre-2011 Programs Completed in 2011",'7.  Persistence Report'!$J$27:$J$500,"Adjustment",'7.  Persistence Report'!$H$27:$H$500,"2012")</f>
        <v>0</v>
      </c>
      <c r="K163" s="294">
        <f>SUMIFS('7.  Persistence Report'!AY$27:AY$500,'7.  Persistence Report'!$D$27:$D$500,$B162,'7.  Persistence Report'!$C$27:$C$500,"&lt;&gt;Pre-2011 Programs Completed in 2011",'7.  Persistence Report'!$J$27:$J$500,"Adjustment",'7.  Persistence Report'!$H$27:$H$500,"2012")</f>
        <v>0</v>
      </c>
      <c r="L163" s="294">
        <f>SUMIFS('7.  Persistence Report'!AZ$27:AZ$500,'7.  Persistence Report'!$D$27:$D$500,$B162,'7.  Persistence Report'!$C$27:$C$500,"&lt;&gt;Pre-2011 Programs Completed in 2011",'7.  Persistence Report'!$J$27:$J$500,"Adjustment",'7.  Persistence Report'!$H$27:$H$500,"2012")</f>
        <v>0</v>
      </c>
      <c r="M163" s="294">
        <f>SUMIFS('7.  Persistence Report'!BA$27:BA$500,'7.  Persistence Report'!$D$27:$D$500,$B162,'7.  Persistence Report'!$C$27:$C$500,"&lt;&gt;Pre-2011 Programs Completed in 2011",'7.  Persistence Report'!$J$27:$J$500,"Adjustment",'7.  Persistence Report'!$H$27:$H$500,"2012")</f>
        <v>0</v>
      </c>
      <c r="N163" s="466"/>
      <c r="O163" s="294">
        <f>SUMIFS('7.  Persistence Report'!M$27:M$500,'7.  Persistence Report'!$D$27:$D$500,$B162,'7.  Persistence Report'!$C$27:$C$500,"&lt;&gt;Pre-2011 Programs Completed in 2011",'7.  Persistence Report'!$J$27:$J$500,"Adjustment",'7.  Persistence Report'!$H$27:$H$500,"2012")</f>
        <v>0</v>
      </c>
      <c r="P163" s="294">
        <f>SUMIFS('7.  Persistence Report'!N$27:N$500,'7.  Persistence Report'!$D$27:$D$500,$B162,'7.  Persistence Report'!$C$27:$C$500,"&lt;&gt;Pre-2011 Programs Completed in 2011",'7.  Persistence Report'!$J$27:$J$500,"Adjustment",'7.  Persistence Report'!$H$27:$H$500,"2012")</f>
        <v>0</v>
      </c>
      <c r="Q163" s="294">
        <f>SUMIFS('7.  Persistence Report'!O$27:O$500,'7.  Persistence Report'!$D$27:$D$500,$B162,'7.  Persistence Report'!$C$27:$C$500,"&lt;&gt;Pre-2011 Programs Completed in 2011",'7.  Persistence Report'!$J$27:$J$500,"Adjustment",'7.  Persistence Report'!$H$27:$H$500,"2012")</f>
        <v>0</v>
      </c>
      <c r="R163" s="294">
        <f>SUMIFS('7.  Persistence Report'!P$27:P$500,'7.  Persistence Report'!$D$27:$D$500,$B162,'7.  Persistence Report'!$C$27:$C$500,"&lt;&gt;Pre-2011 Programs Completed in 2011",'7.  Persistence Report'!$J$27:$J$500,"Adjustment",'7.  Persistence Report'!$H$27:$H$500,"2012")</f>
        <v>0</v>
      </c>
      <c r="S163" s="294">
        <f>SUMIFS('7.  Persistence Report'!Q$27:Q$500,'7.  Persistence Report'!$D$27:$D$500,$B162,'7.  Persistence Report'!$C$27:$C$500,"&lt;&gt;Pre-2011 Programs Completed in 2011",'7.  Persistence Report'!$J$27:$J$500,"Adjustment",'7.  Persistence Report'!$H$27:$H$500,"2012")</f>
        <v>0</v>
      </c>
      <c r="T163" s="294">
        <f>SUMIFS('7.  Persistence Report'!R$27:R$500,'7.  Persistence Report'!$D$27:$D$500,$B162,'7.  Persistence Report'!$C$27:$C$500,"&lt;&gt;Pre-2011 Programs Completed in 2011",'7.  Persistence Report'!$J$27:$J$500,"Adjustment",'7.  Persistence Report'!$H$27:$H$500,"2012")</f>
        <v>0</v>
      </c>
      <c r="U163" s="294">
        <f>SUMIFS('7.  Persistence Report'!S$27:S$500,'7.  Persistence Report'!$D$27:$D$500,$B162,'7.  Persistence Report'!$C$27:$C$500,"&lt;&gt;Pre-2011 Programs Completed in 2011",'7.  Persistence Report'!$J$27:$J$500,"Adjustment",'7.  Persistence Report'!$H$27:$H$500,"2012")</f>
        <v>0</v>
      </c>
      <c r="V163" s="294">
        <f>SUMIFS('7.  Persistence Report'!T$27:T$500,'7.  Persistence Report'!$D$27:$D$500,$B162,'7.  Persistence Report'!$C$27:$C$500,"&lt;&gt;Pre-2011 Programs Completed in 2011",'7.  Persistence Report'!$J$27:$J$500,"Adjustment",'7.  Persistence Report'!$H$27:$H$500,"2012")</f>
        <v>0</v>
      </c>
      <c r="W163" s="294">
        <f>SUMIFS('7.  Persistence Report'!U$27:U$500,'7.  Persistence Report'!$D$27:$D$500,$B162,'7.  Persistence Report'!$C$27:$C$500,"&lt;&gt;Pre-2011 Programs Completed in 2011",'7.  Persistence Report'!$J$27:$J$500,"Adjustment",'7.  Persistence Report'!$H$27:$H$500,"2012")</f>
        <v>0</v>
      </c>
      <c r="X163" s="294">
        <f>SUMIFS('7.  Persistence Report'!V$27:V$500,'7.  Persistence Report'!$D$27:$D$500,$B162,'7.  Persistence Report'!$C$27:$C$500,"&lt;&gt;Pre-2011 Programs Completed in 2011",'7.  Persistence Report'!$J$27:$J$500,"Adjustment",'7.  Persistence Report'!$H$27:$H$500,"2012")</f>
        <v>0</v>
      </c>
      <c r="Y163" s="410">
        <f>Y162</f>
        <v>1</v>
      </c>
      <c r="Z163" s="410">
        <f>Z162</f>
        <v>0</v>
      </c>
      <c r="AA163" s="410">
        <f t="shared" ref="AA163:AL163" si="77">AA162</f>
        <v>0</v>
      </c>
      <c r="AB163" s="410">
        <f t="shared" si="77"/>
        <v>0</v>
      </c>
      <c r="AC163" s="410">
        <f t="shared" si="77"/>
        <v>0</v>
      </c>
      <c r="AD163" s="410">
        <f t="shared" si="77"/>
        <v>0</v>
      </c>
      <c r="AE163" s="410">
        <f t="shared" si="77"/>
        <v>0</v>
      </c>
      <c r="AF163" s="410">
        <f t="shared" si="77"/>
        <v>0</v>
      </c>
      <c r="AG163" s="410">
        <f t="shared" si="77"/>
        <v>0</v>
      </c>
      <c r="AH163" s="410">
        <f t="shared" si="77"/>
        <v>0</v>
      </c>
      <c r="AI163" s="410">
        <f t="shared" si="77"/>
        <v>0</v>
      </c>
      <c r="AJ163" s="410">
        <f t="shared" si="77"/>
        <v>0</v>
      </c>
      <c r="AK163" s="410">
        <f t="shared" si="77"/>
        <v>0</v>
      </c>
      <c r="AL163" s="410">
        <f t="shared" si="77"/>
        <v>0</v>
      </c>
      <c r="AM163" s="503"/>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7">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f>+Y294</f>
        <v>1</v>
      </c>
      <c r="Z165" s="409">
        <f t="shared" ref="Z165:AA165" si="78">+Z294</f>
        <v>0</v>
      </c>
      <c r="AA165" s="409">
        <f t="shared" si="78"/>
        <v>0</v>
      </c>
      <c r="AB165" s="409"/>
      <c r="AC165" s="409"/>
      <c r="AD165" s="409"/>
      <c r="AE165" s="409"/>
      <c r="AF165" s="409"/>
      <c r="AG165" s="409"/>
      <c r="AH165" s="409"/>
      <c r="AI165" s="409"/>
      <c r="AJ165" s="409"/>
      <c r="AK165" s="409"/>
      <c r="AL165" s="409"/>
      <c r="AM165" s="295">
        <f>SUM(Y165:AL165)</f>
        <v>1</v>
      </c>
    </row>
    <row r="166" spans="1:39" ht="15" outlineLevel="1">
      <c r="B166" s="293" t="s">
        <v>244</v>
      </c>
      <c r="C166" s="290" t="s">
        <v>163</v>
      </c>
      <c r="D166" s="294">
        <f>SUMIFS('7.  Persistence Report'!AR$27:AR$500,'7.  Persistence Report'!$D$27:$D$500,$B165,'7.  Persistence Report'!$C$27:$C$500,"&lt;&gt;Pre-2011 Programs Completed in 2011",'7.  Persistence Report'!$J$27:$J$500,"Adjustment",'7.  Persistence Report'!$H$27:$H$500,"2012")</f>
        <v>0</v>
      </c>
      <c r="E166" s="294">
        <f>SUMIFS('7.  Persistence Report'!AS$27:AS$500,'7.  Persistence Report'!$D$27:$D$500,$B165,'7.  Persistence Report'!$C$27:$C$500,"&lt;&gt;Pre-2011 Programs Completed in 2011",'7.  Persistence Report'!$J$27:$J$500,"Adjustment",'7.  Persistence Report'!$H$27:$H$500,"2012")</f>
        <v>0</v>
      </c>
      <c r="F166" s="294">
        <f>SUMIFS('7.  Persistence Report'!AT$27:AT$500,'7.  Persistence Report'!$D$27:$D$500,$B165,'7.  Persistence Report'!$C$27:$C$500,"&lt;&gt;Pre-2011 Programs Completed in 2011",'7.  Persistence Report'!$J$27:$J$500,"Adjustment",'7.  Persistence Report'!$H$27:$H$500,"2012")</f>
        <v>0</v>
      </c>
      <c r="G166" s="294">
        <f>SUMIFS('7.  Persistence Report'!AU$27:AU$500,'7.  Persistence Report'!$D$27:$D$500,$B165,'7.  Persistence Report'!$C$27:$C$500,"&lt;&gt;Pre-2011 Programs Completed in 2011",'7.  Persistence Report'!$J$27:$J$500,"Adjustment",'7.  Persistence Report'!$H$27:$H$500,"2012")</f>
        <v>0</v>
      </c>
      <c r="H166" s="294">
        <f>SUMIFS('7.  Persistence Report'!AV$27:AV$500,'7.  Persistence Report'!$D$27:$D$500,$B165,'7.  Persistence Report'!$C$27:$C$500,"&lt;&gt;Pre-2011 Programs Completed in 2011",'7.  Persistence Report'!$J$27:$J$500,"Adjustment",'7.  Persistence Report'!$H$27:$H$500,"2012")</f>
        <v>0</v>
      </c>
      <c r="I166" s="294">
        <f>SUMIFS('7.  Persistence Report'!AW$27:AW$500,'7.  Persistence Report'!$D$27:$D$500,$B165,'7.  Persistence Report'!$C$27:$C$500,"&lt;&gt;Pre-2011 Programs Completed in 2011",'7.  Persistence Report'!$J$27:$J$500,"Adjustment",'7.  Persistence Report'!$H$27:$H$500,"2012")</f>
        <v>0</v>
      </c>
      <c r="J166" s="294">
        <f>SUMIFS('7.  Persistence Report'!AX$27:AX$500,'7.  Persistence Report'!$D$27:$D$500,$B165,'7.  Persistence Report'!$C$27:$C$500,"&lt;&gt;Pre-2011 Programs Completed in 2011",'7.  Persistence Report'!$J$27:$J$500,"Adjustment",'7.  Persistence Report'!$H$27:$H$500,"2012")</f>
        <v>0</v>
      </c>
      <c r="K166" s="294">
        <f>SUMIFS('7.  Persistence Report'!AY$27:AY$500,'7.  Persistence Report'!$D$27:$D$500,$B165,'7.  Persistence Report'!$C$27:$C$500,"&lt;&gt;Pre-2011 Programs Completed in 2011",'7.  Persistence Report'!$J$27:$J$500,"Adjustment",'7.  Persistence Report'!$H$27:$H$500,"2012")</f>
        <v>0</v>
      </c>
      <c r="L166" s="294">
        <f>SUMIFS('7.  Persistence Report'!AZ$27:AZ$500,'7.  Persistence Report'!$D$27:$D$500,$B165,'7.  Persistence Report'!$C$27:$C$500,"&lt;&gt;Pre-2011 Programs Completed in 2011",'7.  Persistence Report'!$J$27:$J$500,"Adjustment",'7.  Persistence Report'!$H$27:$H$500,"2012")</f>
        <v>0</v>
      </c>
      <c r="M166" s="294">
        <f>SUMIFS('7.  Persistence Report'!BA$27:BA$500,'7.  Persistence Report'!$D$27:$D$500,$B165,'7.  Persistence Report'!$C$27:$C$500,"&lt;&gt;Pre-2011 Programs Completed in 2011",'7.  Persistence Report'!$J$27:$J$500,"Adjustment",'7.  Persistence Report'!$H$27:$H$500,"2012")</f>
        <v>0</v>
      </c>
      <c r="N166" s="466"/>
      <c r="O166" s="294">
        <f>SUMIFS('7.  Persistence Report'!M$27:M$500,'7.  Persistence Report'!$D$27:$D$500,$B165,'7.  Persistence Report'!$C$27:$C$500,"&lt;&gt;Pre-2011 Programs Completed in 2011",'7.  Persistence Report'!$J$27:$J$500,"Adjustment",'7.  Persistence Report'!$H$27:$H$500,"2012")</f>
        <v>0</v>
      </c>
      <c r="P166" s="294">
        <f>SUMIFS('7.  Persistence Report'!N$27:N$500,'7.  Persistence Report'!$D$27:$D$500,$B165,'7.  Persistence Report'!$C$27:$C$500,"&lt;&gt;Pre-2011 Programs Completed in 2011",'7.  Persistence Report'!$J$27:$J$500,"Adjustment",'7.  Persistence Report'!$H$27:$H$500,"2012")</f>
        <v>0</v>
      </c>
      <c r="Q166" s="294">
        <f>SUMIFS('7.  Persistence Report'!O$27:O$500,'7.  Persistence Report'!$D$27:$D$500,$B165,'7.  Persistence Report'!$C$27:$C$500,"&lt;&gt;Pre-2011 Programs Completed in 2011",'7.  Persistence Report'!$J$27:$J$500,"Adjustment",'7.  Persistence Report'!$H$27:$H$500,"2012")</f>
        <v>0</v>
      </c>
      <c r="R166" s="294">
        <f>SUMIFS('7.  Persistence Report'!P$27:P$500,'7.  Persistence Report'!$D$27:$D$500,$B165,'7.  Persistence Report'!$C$27:$C$500,"&lt;&gt;Pre-2011 Programs Completed in 2011",'7.  Persistence Report'!$J$27:$J$500,"Adjustment",'7.  Persistence Report'!$H$27:$H$500,"2012")</f>
        <v>0</v>
      </c>
      <c r="S166" s="294">
        <f>SUMIFS('7.  Persistence Report'!Q$27:Q$500,'7.  Persistence Report'!$D$27:$D$500,$B165,'7.  Persistence Report'!$C$27:$C$500,"&lt;&gt;Pre-2011 Programs Completed in 2011",'7.  Persistence Report'!$J$27:$J$500,"Adjustment",'7.  Persistence Report'!$H$27:$H$500,"2012")</f>
        <v>0</v>
      </c>
      <c r="T166" s="294">
        <f>SUMIFS('7.  Persistence Report'!R$27:R$500,'7.  Persistence Report'!$D$27:$D$500,$B165,'7.  Persistence Report'!$C$27:$C$500,"&lt;&gt;Pre-2011 Programs Completed in 2011",'7.  Persistence Report'!$J$27:$J$500,"Adjustment",'7.  Persistence Report'!$H$27:$H$500,"2012")</f>
        <v>0</v>
      </c>
      <c r="U166" s="294">
        <f>SUMIFS('7.  Persistence Report'!S$27:S$500,'7.  Persistence Report'!$D$27:$D$500,$B165,'7.  Persistence Report'!$C$27:$C$500,"&lt;&gt;Pre-2011 Programs Completed in 2011",'7.  Persistence Report'!$J$27:$J$500,"Adjustment",'7.  Persistence Report'!$H$27:$H$500,"2012")</f>
        <v>0</v>
      </c>
      <c r="V166" s="294">
        <f>SUMIFS('7.  Persistence Report'!T$27:T$500,'7.  Persistence Report'!$D$27:$D$500,$B165,'7.  Persistence Report'!$C$27:$C$500,"&lt;&gt;Pre-2011 Programs Completed in 2011",'7.  Persistence Report'!$J$27:$J$500,"Adjustment",'7.  Persistence Report'!$H$27:$H$500,"2012")</f>
        <v>0</v>
      </c>
      <c r="W166" s="294">
        <f>SUMIFS('7.  Persistence Report'!U$27:U$500,'7.  Persistence Report'!$D$27:$D$500,$B165,'7.  Persistence Report'!$C$27:$C$500,"&lt;&gt;Pre-2011 Programs Completed in 2011",'7.  Persistence Report'!$J$27:$J$500,"Adjustment",'7.  Persistence Report'!$H$27:$H$500,"2012")</f>
        <v>0</v>
      </c>
      <c r="X166" s="294">
        <f>SUMIFS('7.  Persistence Report'!V$27:V$500,'7.  Persistence Report'!$D$27:$D$500,$B165,'7.  Persistence Report'!$C$27:$C$500,"&lt;&gt;Pre-2011 Programs Completed in 2011",'7.  Persistence Report'!$J$27:$J$500,"Adjustment",'7.  Persistence Report'!$H$27:$H$500,"2012")</f>
        <v>0</v>
      </c>
      <c r="Y166" s="410">
        <f>Y165</f>
        <v>1</v>
      </c>
      <c r="Z166" s="410">
        <f>Z165</f>
        <v>0</v>
      </c>
      <c r="AA166" s="410">
        <f t="shared" ref="AA166:AL166" si="79">AA165</f>
        <v>0</v>
      </c>
      <c r="AB166" s="410">
        <f t="shared" si="79"/>
        <v>0</v>
      </c>
      <c r="AC166" s="410">
        <f t="shared" si="79"/>
        <v>0</v>
      </c>
      <c r="AD166" s="410">
        <f t="shared" si="79"/>
        <v>0</v>
      </c>
      <c r="AE166" s="410">
        <f t="shared" si="79"/>
        <v>0</v>
      </c>
      <c r="AF166" s="410">
        <f t="shared" si="79"/>
        <v>0</v>
      </c>
      <c r="AG166" s="410">
        <f t="shared" si="79"/>
        <v>0</v>
      </c>
      <c r="AH166" s="410">
        <f t="shared" si="79"/>
        <v>0</v>
      </c>
      <c r="AI166" s="410">
        <f t="shared" si="79"/>
        <v>0</v>
      </c>
      <c r="AJ166" s="410">
        <f t="shared" si="79"/>
        <v>0</v>
      </c>
      <c r="AK166" s="410">
        <f t="shared" si="79"/>
        <v>0</v>
      </c>
      <c r="AL166" s="410">
        <f t="shared" si="79"/>
        <v>0</v>
      </c>
      <c r="AM166" s="503"/>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7">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f>+Y297</f>
        <v>1</v>
      </c>
      <c r="Z168" s="409">
        <f t="shared" ref="Z168:AA168" si="80">+Z297</f>
        <v>0</v>
      </c>
      <c r="AA168" s="409">
        <f t="shared" si="80"/>
        <v>0</v>
      </c>
      <c r="AB168" s="409"/>
      <c r="AC168" s="409"/>
      <c r="AD168" s="409"/>
      <c r="AE168" s="409"/>
      <c r="AF168" s="409"/>
      <c r="AG168" s="409"/>
      <c r="AH168" s="409"/>
      <c r="AI168" s="409"/>
      <c r="AJ168" s="409"/>
      <c r="AK168" s="409"/>
      <c r="AL168" s="409"/>
      <c r="AM168" s="295">
        <f>SUM(Y168:AL168)</f>
        <v>1</v>
      </c>
    </row>
    <row r="169" spans="1:39" ht="15" outlineLevel="1">
      <c r="B169" s="293" t="s">
        <v>244</v>
      </c>
      <c r="C169" s="290" t="s">
        <v>163</v>
      </c>
      <c r="D169" s="294">
        <f>SUMIFS('7.  Persistence Report'!AR$27:AR$500,'7.  Persistence Report'!$D$27:$D$500,$B168,'7.  Persistence Report'!$C$27:$C$500,"&lt;&gt;Pre-2011 Programs Completed in 2011",'7.  Persistence Report'!$J$27:$J$500,"Adjustment",'7.  Persistence Report'!$H$27:$H$500,"2012")</f>
        <v>0</v>
      </c>
      <c r="E169" s="294">
        <f>SUMIFS('7.  Persistence Report'!AS$27:AS$500,'7.  Persistence Report'!$D$27:$D$500,$B168,'7.  Persistence Report'!$C$27:$C$500,"&lt;&gt;Pre-2011 Programs Completed in 2011",'7.  Persistence Report'!$J$27:$J$500,"Adjustment",'7.  Persistence Report'!$H$27:$H$500,"2012")</f>
        <v>0</v>
      </c>
      <c r="F169" s="294">
        <f>SUMIFS('7.  Persistence Report'!AT$27:AT$500,'7.  Persistence Report'!$D$27:$D$500,$B168,'7.  Persistence Report'!$C$27:$C$500,"&lt;&gt;Pre-2011 Programs Completed in 2011",'7.  Persistence Report'!$J$27:$J$500,"Adjustment",'7.  Persistence Report'!$H$27:$H$500,"2012")</f>
        <v>0</v>
      </c>
      <c r="G169" s="294">
        <f>SUMIFS('7.  Persistence Report'!AU$27:AU$500,'7.  Persistence Report'!$D$27:$D$500,$B168,'7.  Persistence Report'!$C$27:$C$500,"&lt;&gt;Pre-2011 Programs Completed in 2011",'7.  Persistence Report'!$J$27:$J$500,"Adjustment",'7.  Persistence Report'!$H$27:$H$500,"2012")</f>
        <v>0</v>
      </c>
      <c r="H169" s="294">
        <f>SUMIFS('7.  Persistence Report'!AV$27:AV$500,'7.  Persistence Report'!$D$27:$D$500,$B168,'7.  Persistence Report'!$C$27:$C$500,"&lt;&gt;Pre-2011 Programs Completed in 2011",'7.  Persistence Report'!$J$27:$J$500,"Adjustment",'7.  Persistence Report'!$H$27:$H$500,"2012")</f>
        <v>0</v>
      </c>
      <c r="I169" s="294">
        <f>SUMIFS('7.  Persistence Report'!AW$27:AW$500,'7.  Persistence Report'!$D$27:$D$500,$B168,'7.  Persistence Report'!$C$27:$C$500,"&lt;&gt;Pre-2011 Programs Completed in 2011",'7.  Persistence Report'!$J$27:$J$500,"Adjustment",'7.  Persistence Report'!$H$27:$H$500,"2012")</f>
        <v>0</v>
      </c>
      <c r="J169" s="294">
        <f>SUMIFS('7.  Persistence Report'!AX$27:AX$500,'7.  Persistence Report'!$D$27:$D$500,$B168,'7.  Persistence Report'!$C$27:$C$500,"&lt;&gt;Pre-2011 Programs Completed in 2011",'7.  Persistence Report'!$J$27:$J$500,"Adjustment",'7.  Persistence Report'!$H$27:$H$500,"2012")</f>
        <v>0</v>
      </c>
      <c r="K169" s="294">
        <f>SUMIFS('7.  Persistence Report'!AY$27:AY$500,'7.  Persistence Report'!$D$27:$D$500,$B168,'7.  Persistence Report'!$C$27:$C$500,"&lt;&gt;Pre-2011 Programs Completed in 2011",'7.  Persistence Report'!$J$27:$J$500,"Adjustment",'7.  Persistence Report'!$H$27:$H$500,"2012")</f>
        <v>0</v>
      </c>
      <c r="L169" s="294">
        <f>SUMIFS('7.  Persistence Report'!AZ$27:AZ$500,'7.  Persistence Report'!$D$27:$D$500,$B168,'7.  Persistence Report'!$C$27:$C$500,"&lt;&gt;Pre-2011 Programs Completed in 2011",'7.  Persistence Report'!$J$27:$J$500,"Adjustment",'7.  Persistence Report'!$H$27:$H$500,"2012")</f>
        <v>0</v>
      </c>
      <c r="M169" s="294">
        <f>SUMIFS('7.  Persistence Report'!BA$27:BA$500,'7.  Persistence Report'!$D$27:$D$500,$B168,'7.  Persistence Report'!$C$27:$C$500,"&lt;&gt;Pre-2011 Programs Completed in 2011",'7.  Persistence Report'!$J$27:$J$500,"Adjustment",'7.  Persistence Report'!$H$27:$H$500,"2012")</f>
        <v>0</v>
      </c>
      <c r="N169" s="290"/>
      <c r="O169" s="294">
        <f>SUMIFS('7.  Persistence Report'!M$27:M$500,'7.  Persistence Report'!$D$27:$D$500,$B168,'7.  Persistence Report'!$C$27:$C$500,"&lt;&gt;Pre-2011 Programs Completed in 2011",'7.  Persistence Report'!$J$27:$J$500,"Adjustment",'7.  Persistence Report'!$H$27:$H$500,"2012")</f>
        <v>0</v>
      </c>
      <c r="P169" s="294">
        <f>SUMIFS('7.  Persistence Report'!N$27:N$500,'7.  Persistence Report'!$D$27:$D$500,$B168,'7.  Persistence Report'!$C$27:$C$500,"&lt;&gt;Pre-2011 Programs Completed in 2011",'7.  Persistence Report'!$J$27:$J$500,"Adjustment",'7.  Persistence Report'!$H$27:$H$500,"2012")</f>
        <v>0</v>
      </c>
      <c r="Q169" s="294">
        <f>SUMIFS('7.  Persistence Report'!O$27:O$500,'7.  Persistence Report'!$D$27:$D$500,$B168,'7.  Persistence Report'!$C$27:$C$500,"&lt;&gt;Pre-2011 Programs Completed in 2011",'7.  Persistence Report'!$J$27:$J$500,"Adjustment",'7.  Persistence Report'!$H$27:$H$500,"2012")</f>
        <v>2049.2260000000001</v>
      </c>
      <c r="R169" s="294">
        <f>SUMIFS('7.  Persistence Report'!P$27:P$500,'7.  Persistence Report'!$D$27:$D$500,$B168,'7.  Persistence Report'!$C$27:$C$500,"&lt;&gt;Pre-2011 Programs Completed in 2011",'7.  Persistence Report'!$J$27:$J$500,"Adjustment",'7.  Persistence Report'!$H$27:$H$500,"2012")</f>
        <v>0</v>
      </c>
      <c r="S169" s="294">
        <f>SUMIFS('7.  Persistence Report'!Q$27:Q$500,'7.  Persistence Report'!$D$27:$D$500,$B168,'7.  Persistence Report'!$C$27:$C$500,"&lt;&gt;Pre-2011 Programs Completed in 2011",'7.  Persistence Report'!$J$27:$J$500,"Adjustment",'7.  Persistence Report'!$H$27:$H$500,"2012")</f>
        <v>0</v>
      </c>
      <c r="T169" s="294">
        <f>SUMIFS('7.  Persistence Report'!R$27:R$500,'7.  Persistence Report'!$D$27:$D$500,$B168,'7.  Persistence Report'!$C$27:$C$500,"&lt;&gt;Pre-2011 Programs Completed in 2011",'7.  Persistence Report'!$J$27:$J$500,"Adjustment",'7.  Persistence Report'!$H$27:$H$500,"2012")</f>
        <v>0</v>
      </c>
      <c r="U169" s="294">
        <f>SUMIFS('7.  Persistence Report'!S$27:S$500,'7.  Persistence Report'!$D$27:$D$500,$B168,'7.  Persistence Report'!$C$27:$C$500,"&lt;&gt;Pre-2011 Programs Completed in 2011",'7.  Persistence Report'!$J$27:$J$500,"Adjustment",'7.  Persistence Report'!$H$27:$H$500,"2012")</f>
        <v>0</v>
      </c>
      <c r="V169" s="294">
        <f>SUMIFS('7.  Persistence Report'!T$27:T$500,'7.  Persistence Report'!$D$27:$D$500,$B168,'7.  Persistence Report'!$C$27:$C$500,"&lt;&gt;Pre-2011 Programs Completed in 2011",'7.  Persistence Report'!$J$27:$J$500,"Adjustment",'7.  Persistence Report'!$H$27:$H$500,"2012")</f>
        <v>0</v>
      </c>
      <c r="W169" s="294">
        <f>SUMIFS('7.  Persistence Report'!U$27:U$500,'7.  Persistence Report'!$D$27:$D$500,$B168,'7.  Persistence Report'!$C$27:$C$500,"&lt;&gt;Pre-2011 Programs Completed in 2011",'7.  Persistence Report'!$J$27:$J$500,"Adjustment",'7.  Persistence Report'!$H$27:$H$500,"2012")</f>
        <v>0</v>
      </c>
      <c r="X169" s="294">
        <f>SUMIFS('7.  Persistence Report'!V$27:V$500,'7.  Persistence Report'!$D$27:$D$500,$B168,'7.  Persistence Report'!$C$27:$C$500,"&lt;&gt;Pre-2011 Programs Completed in 2011",'7.  Persistence Report'!$J$27:$J$500,"Adjustment",'7.  Persistence Report'!$H$27:$H$500,"2012")</f>
        <v>0</v>
      </c>
      <c r="Y169" s="410">
        <f>Y168</f>
        <v>1</v>
      </c>
      <c r="Z169" s="410">
        <f>Z168</f>
        <v>0</v>
      </c>
      <c r="AA169" s="410">
        <f t="shared" ref="AA169:AL169" si="81">AA168</f>
        <v>0</v>
      </c>
      <c r="AB169" s="410">
        <f t="shared" si="81"/>
        <v>0</v>
      </c>
      <c r="AC169" s="410">
        <f t="shared" si="81"/>
        <v>0</v>
      </c>
      <c r="AD169" s="410">
        <f t="shared" si="81"/>
        <v>0</v>
      </c>
      <c r="AE169" s="410">
        <f t="shared" si="81"/>
        <v>0</v>
      </c>
      <c r="AF169" s="410">
        <f t="shared" si="81"/>
        <v>0</v>
      </c>
      <c r="AG169" s="410">
        <f t="shared" si="81"/>
        <v>0</v>
      </c>
      <c r="AH169" s="410">
        <f t="shared" si="81"/>
        <v>0</v>
      </c>
      <c r="AI169" s="410">
        <f t="shared" si="81"/>
        <v>0</v>
      </c>
      <c r="AJ169" s="410">
        <f t="shared" si="81"/>
        <v>0</v>
      </c>
      <c r="AK169" s="410">
        <f t="shared" si="81"/>
        <v>0</v>
      </c>
      <c r="AL169" s="410">
        <f t="shared" si="81"/>
        <v>0</v>
      </c>
      <c r="AM169" s="503"/>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7">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f>+Y300</f>
        <v>1</v>
      </c>
      <c r="Z171" s="409">
        <f t="shared" ref="Z171:AA171" si="82">+Z300</f>
        <v>0</v>
      </c>
      <c r="AA171" s="409">
        <f t="shared" si="82"/>
        <v>0</v>
      </c>
      <c r="AB171" s="409"/>
      <c r="AC171" s="409"/>
      <c r="AD171" s="409"/>
      <c r="AE171" s="409"/>
      <c r="AF171" s="409"/>
      <c r="AG171" s="409"/>
      <c r="AH171" s="409"/>
      <c r="AI171" s="409"/>
      <c r="AJ171" s="409"/>
      <c r="AK171" s="409"/>
      <c r="AL171" s="409"/>
      <c r="AM171" s="295">
        <f>SUM(Y171:AL171)</f>
        <v>1</v>
      </c>
    </row>
    <row r="172" spans="1:39" s="282" customFormat="1" ht="15" outlineLevel="1">
      <c r="A172" s="507"/>
      <c r="B172" s="293" t="s">
        <v>244</v>
      </c>
      <c r="C172" s="290" t="s">
        <v>163</v>
      </c>
      <c r="D172" s="294">
        <f>SUMIFS('7.  Persistence Report'!AR$27:AR$500,'7.  Persistence Report'!$D$27:$D$500,$B171,'7.  Persistence Report'!$C$27:$C$500,"&lt;&gt;Pre-2011 Programs Completed in 2011",'7.  Persistence Report'!$J$27:$J$500,"Adjustment",'7.  Persistence Report'!$H$27:$H$500,"2012")</f>
        <v>0</v>
      </c>
      <c r="E172" s="294">
        <f>SUMIFS('7.  Persistence Report'!AS$27:AS$500,'7.  Persistence Report'!$D$27:$D$500,$B171,'7.  Persistence Report'!$C$27:$C$500,"&lt;&gt;Pre-2011 Programs Completed in 2011",'7.  Persistence Report'!$J$27:$J$500,"Adjustment",'7.  Persistence Report'!$H$27:$H$500,"2012")</f>
        <v>0</v>
      </c>
      <c r="F172" s="294">
        <f>SUMIFS('7.  Persistence Report'!AT$27:AT$500,'7.  Persistence Report'!$D$27:$D$500,$B171,'7.  Persistence Report'!$C$27:$C$500,"&lt;&gt;Pre-2011 Programs Completed in 2011",'7.  Persistence Report'!$J$27:$J$500,"Adjustment",'7.  Persistence Report'!$H$27:$H$500,"2012")</f>
        <v>0</v>
      </c>
      <c r="G172" s="294">
        <f>SUMIFS('7.  Persistence Report'!AU$27:AU$500,'7.  Persistence Report'!$D$27:$D$500,$B171,'7.  Persistence Report'!$C$27:$C$500,"&lt;&gt;Pre-2011 Programs Completed in 2011",'7.  Persistence Report'!$J$27:$J$500,"Adjustment",'7.  Persistence Report'!$H$27:$H$500,"2012")</f>
        <v>0</v>
      </c>
      <c r="H172" s="294">
        <f>SUMIFS('7.  Persistence Report'!AV$27:AV$500,'7.  Persistence Report'!$D$27:$D$500,$B171,'7.  Persistence Report'!$C$27:$C$500,"&lt;&gt;Pre-2011 Programs Completed in 2011",'7.  Persistence Report'!$J$27:$J$500,"Adjustment",'7.  Persistence Report'!$H$27:$H$500,"2012")</f>
        <v>0</v>
      </c>
      <c r="I172" s="294">
        <f>SUMIFS('7.  Persistence Report'!AW$27:AW$500,'7.  Persistence Report'!$D$27:$D$500,$B171,'7.  Persistence Report'!$C$27:$C$500,"&lt;&gt;Pre-2011 Programs Completed in 2011",'7.  Persistence Report'!$J$27:$J$500,"Adjustment",'7.  Persistence Report'!$H$27:$H$500,"2012")</f>
        <v>0</v>
      </c>
      <c r="J172" s="294">
        <f>SUMIFS('7.  Persistence Report'!AX$27:AX$500,'7.  Persistence Report'!$D$27:$D$500,$B171,'7.  Persistence Report'!$C$27:$C$500,"&lt;&gt;Pre-2011 Programs Completed in 2011",'7.  Persistence Report'!$J$27:$J$500,"Adjustment",'7.  Persistence Report'!$H$27:$H$500,"2012")</f>
        <v>0</v>
      </c>
      <c r="K172" s="294">
        <f>SUMIFS('7.  Persistence Report'!AY$27:AY$500,'7.  Persistence Report'!$D$27:$D$500,$B171,'7.  Persistence Report'!$C$27:$C$500,"&lt;&gt;Pre-2011 Programs Completed in 2011",'7.  Persistence Report'!$J$27:$J$500,"Adjustment",'7.  Persistence Report'!$H$27:$H$500,"2012")</f>
        <v>0</v>
      </c>
      <c r="L172" s="294">
        <f>SUMIFS('7.  Persistence Report'!AZ$27:AZ$500,'7.  Persistence Report'!$D$27:$D$500,$B171,'7.  Persistence Report'!$C$27:$C$500,"&lt;&gt;Pre-2011 Programs Completed in 2011",'7.  Persistence Report'!$J$27:$J$500,"Adjustment",'7.  Persistence Report'!$H$27:$H$500,"2012")</f>
        <v>0</v>
      </c>
      <c r="M172" s="294">
        <f>SUMIFS('7.  Persistence Report'!BA$27:BA$500,'7.  Persistence Report'!$D$27:$D$500,$B171,'7.  Persistence Report'!$C$27:$C$500,"&lt;&gt;Pre-2011 Programs Completed in 2011",'7.  Persistence Report'!$J$27:$J$500,"Adjustment",'7.  Persistence Report'!$H$27:$H$500,"2012")</f>
        <v>0</v>
      </c>
      <c r="N172" s="290"/>
      <c r="O172" s="294">
        <f>SUMIFS('7.  Persistence Report'!M$27:M$500,'7.  Persistence Report'!$D$27:$D$500,$B171,'7.  Persistence Report'!$C$27:$C$500,"&lt;&gt;Pre-2011 Programs Completed in 2011",'7.  Persistence Report'!$J$27:$J$500,"Adjustment",'7.  Persistence Report'!$H$27:$H$500,"2012")</f>
        <v>0</v>
      </c>
      <c r="P172" s="294">
        <f>SUMIFS('7.  Persistence Report'!N$27:N$500,'7.  Persistence Report'!$D$27:$D$500,$B171,'7.  Persistence Report'!$C$27:$C$500,"&lt;&gt;Pre-2011 Programs Completed in 2011",'7.  Persistence Report'!$J$27:$J$500,"Adjustment",'7.  Persistence Report'!$H$27:$H$500,"2012")</f>
        <v>0</v>
      </c>
      <c r="Q172" s="294">
        <f>SUMIFS('7.  Persistence Report'!O$27:O$500,'7.  Persistence Report'!$D$27:$D$500,$B171,'7.  Persistence Report'!$C$27:$C$500,"&lt;&gt;Pre-2011 Programs Completed in 2011",'7.  Persistence Report'!$J$27:$J$500,"Adjustment",'7.  Persistence Report'!$H$27:$H$500,"2012")</f>
        <v>0</v>
      </c>
      <c r="R172" s="294">
        <f>SUMIFS('7.  Persistence Report'!P$27:P$500,'7.  Persistence Report'!$D$27:$D$500,$B171,'7.  Persistence Report'!$C$27:$C$500,"&lt;&gt;Pre-2011 Programs Completed in 2011",'7.  Persistence Report'!$J$27:$J$500,"Adjustment",'7.  Persistence Report'!$H$27:$H$500,"2012")</f>
        <v>0</v>
      </c>
      <c r="S172" s="294">
        <f>SUMIFS('7.  Persistence Report'!Q$27:Q$500,'7.  Persistence Report'!$D$27:$D$500,$B171,'7.  Persistence Report'!$C$27:$C$500,"&lt;&gt;Pre-2011 Programs Completed in 2011",'7.  Persistence Report'!$J$27:$J$500,"Adjustment",'7.  Persistence Report'!$H$27:$H$500,"2012")</f>
        <v>0</v>
      </c>
      <c r="T172" s="294">
        <f>SUMIFS('7.  Persistence Report'!R$27:R$500,'7.  Persistence Report'!$D$27:$D$500,$B171,'7.  Persistence Report'!$C$27:$C$500,"&lt;&gt;Pre-2011 Programs Completed in 2011",'7.  Persistence Report'!$J$27:$J$500,"Adjustment",'7.  Persistence Report'!$H$27:$H$500,"2012")</f>
        <v>0</v>
      </c>
      <c r="U172" s="294">
        <f>SUMIFS('7.  Persistence Report'!S$27:S$500,'7.  Persistence Report'!$D$27:$D$500,$B171,'7.  Persistence Report'!$C$27:$C$500,"&lt;&gt;Pre-2011 Programs Completed in 2011",'7.  Persistence Report'!$J$27:$J$500,"Adjustment",'7.  Persistence Report'!$H$27:$H$500,"2012")</f>
        <v>0</v>
      </c>
      <c r="V172" s="294">
        <f>SUMIFS('7.  Persistence Report'!T$27:T$500,'7.  Persistence Report'!$D$27:$D$500,$B171,'7.  Persistence Report'!$C$27:$C$500,"&lt;&gt;Pre-2011 Programs Completed in 2011",'7.  Persistence Report'!$J$27:$J$500,"Adjustment",'7.  Persistence Report'!$H$27:$H$500,"2012")</f>
        <v>0</v>
      </c>
      <c r="W172" s="294">
        <f>SUMIFS('7.  Persistence Report'!U$27:U$500,'7.  Persistence Report'!$D$27:$D$500,$B171,'7.  Persistence Report'!$C$27:$C$500,"&lt;&gt;Pre-2011 Programs Completed in 2011",'7.  Persistence Report'!$J$27:$J$500,"Adjustment",'7.  Persistence Report'!$H$27:$H$500,"2012")</f>
        <v>0</v>
      </c>
      <c r="X172" s="294">
        <f>SUMIFS('7.  Persistence Report'!V$27:V$500,'7.  Persistence Report'!$D$27:$D$500,$B171,'7.  Persistence Report'!$C$27:$C$500,"&lt;&gt;Pre-2011 Programs Completed in 2011",'7.  Persistence Report'!$J$27:$J$500,"Adjustment",'7.  Persistence Report'!$H$27:$H$500,"2012")</f>
        <v>0</v>
      </c>
      <c r="Y172" s="410">
        <f>Y171</f>
        <v>1</v>
      </c>
      <c r="Z172" s="410">
        <f>Z171</f>
        <v>0</v>
      </c>
      <c r="AA172" s="410">
        <f t="shared" ref="AA172:AL172" si="83">AA171</f>
        <v>0</v>
      </c>
      <c r="AB172" s="410">
        <f t="shared" si="83"/>
        <v>0</v>
      </c>
      <c r="AC172" s="410">
        <f t="shared" si="83"/>
        <v>0</v>
      </c>
      <c r="AD172" s="410">
        <f t="shared" si="83"/>
        <v>0</v>
      </c>
      <c r="AE172" s="410">
        <f t="shared" si="83"/>
        <v>0</v>
      </c>
      <c r="AF172" s="410">
        <f t="shared" si="83"/>
        <v>0</v>
      </c>
      <c r="AG172" s="410">
        <f t="shared" si="83"/>
        <v>0</v>
      </c>
      <c r="AH172" s="410">
        <f t="shared" si="83"/>
        <v>0</v>
      </c>
      <c r="AI172" s="410">
        <f t="shared" si="83"/>
        <v>0</v>
      </c>
      <c r="AJ172" s="410">
        <f t="shared" si="83"/>
        <v>0</v>
      </c>
      <c r="AK172" s="410">
        <f t="shared" si="83"/>
        <v>0</v>
      </c>
      <c r="AL172" s="410">
        <f t="shared" si="83"/>
        <v>0</v>
      </c>
      <c r="AM172" s="503"/>
    </row>
    <row r="173" spans="1:39" s="282" customFormat="1" ht="15" outlineLevel="1">
      <c r="A173" s="507"/>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7">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f>+Y303</f>
        <v>1</v>
      </c>
      <c r="Z174" s="409">
        <f t="shared" ref="Z174:AA174" si="84">+Z303</f>
        <v>0</v>
      </c>
      <c r="AA174" s="409">
        <f t="shared" si="84"/>
        <v>0</v>
      </c>
      <c r="AB174" s="409"/>
      <c r="AC174" s="409"/>
      <c r="AD174" s="409"/>
      <c r="AE174" s="409"/>
      <c r="AF174" s="409"/>
      <c r="AG174" s="409"/>
      <c r="AH174" s="409"/>
      <c r="AI174" s="409"/>
      <c r="AJ174" s="409"/>
      <c r="AK174" s="409"/>
      <c r="AL174" s="409"/>
      <c r="AM174" s="295">
        <f>SUM(Y174:AL174)</f>
        <v>1</v>
      </c>
    </row>
    <row r="175" spans="1:39" ht="15" outlineLevel="1">
      <c r="B175" s="293" t="s">
        <v>244</v>
      </c>
      <c r="C175" s="290" t="s">
        <v>163</v>
      </c>
      <c r="D175" s="294">
        <f>SUMIFS('7.  Persistence Report'!AR$27:AR$500,'7.  Persistence Report'!$D$27:$D$500,$B174,'7.  Persistence Report'!$C$27:$C$500,"&lt;&gt;Pre-2011 Programs Completed in 2011",'7.  Persistence Report'!$J$27:$J$500,"Adjustment",'7.  Persistence Report'!$H$27:$H$500,"2012")</f>
        <v>0</v>
      </c>
      <c r="E175" s="294">
        <f>SUMIFS('7.  Persistence Report'!AS$27:AS$500,'7.  Persistence Report'!$D$27:$D$500,$B174,'7.  Persistence Report'!$C$27:$C$500,"&lt;&gt;Pre-2011 Programs Completed in 2011",'7.  Persistence Report'!$J$27:$J$500,"Adjustment",'7.  Persistence Report'!$H$27:$H$500,"2012")</f>
        <v>0</v>
      </c>
      <c r="F175" s="294">
        <f>SUMIFS('7.  Persistence Report'!AT$27:AT$500,'7.  Persistence Report'!$D$27:$D$500,$B174,'7.  Persistence Report'!$C$27:$C$500,"&lt;&gt;Pre-2011 Programs Completed in 2011",'7.  Persistence Report'!$J$27:$J$500,"Adjustment",'7.  Persistence Report'!$H$27:$H$500,"2012")</f>
        <v>0</v>
      </c>
      <c r="G175" s="294">
        <f>SUMIFS('7.  Persistence Report'!AU$27:AU$500,'7.  Persistence Report'!$D$27:$D$500,$B174,'7.  Persistence Report'!$C$27:$C$500,"&lt;&gt;Pre-2011 Programs Completed in 2011",'7.  Persistence Report'!$J$27:$J$500,"Adjustment",'7.  Persistence Report'!$H$27:$H$500,"2012")</f>
        <v>0</v>
      </c>
      <c r="H175" s="294">
        <f>SUMIFS('7.  Persistence Report'!AV$27:AV$500,'7.  Persistence Report'!$D$27:$D$500,$B174,'7.  Persistence Report'!$C$27:$C$500,"&lt;&gt;Pre-2011 Programs Completed in 2011",'7.  Persistence Report'!$J$27:$J$500,"Adjustment",'7.  Persistence Report'!$H$27:$H$500,"2012")</f>
        <v>0</v>
      </c>
      <c r="I175" s="294">
        <f>SUMIFS('7.  Persistence Report'!AW$27:AW$500,'7.  Persistence Report'!$D$27:$D$500,$B174,'7.  Persistence Report'!$C$27:$C$500,"&lt;&gt;Pre-2011 Programs Completed in 2011",'7.  Persistence Report'!$J$27:$J$500,"Adjustment",'7.  Persistence Report'!$H$27:$H$500,"2012")</f>
        <v>0</v>
      </c>
      <c r="J175" s="294">
        <f>SUMIFS('7.  Persistence Report'!AX$27:AX$500,'7.  Persistence Report'!$D$27:$D$500,$B174,'7.  Persistence Report'!$C$27:$C$500,"&lt;&gt;Pre-2011 Programs Completed in 2011",'7.  Persistence Report'!$J$27:$J$500,"Adjustment",'7.  Persistence Report'!$H$27:$H$500,"2012")</f>
        <v>0</v>
      </c>
      <c r="K175" s="294">
        <f>SUMIFS('7.  Persistence Report'!AY$27:AY$500,'7.  Persistence Report'!$D$27:$D$500,$B174,'7.  Persistence Report'!$C$27:$C$500,"&lt;&gt;Pre-2011 Programs Completed in 2011",'7.  Persistence Report'!$J$27:$J$500,"Adjustment",'7.  Persistence Report'!$H$27:$H$500,"2012")</f>
        <v>0</v>
      </c>
      <c r="L175" s="294">
        <f>SUMIFS('7.  Persistence Report'!AZ$27:AZ$500,'7.  Persistence Report'!$D$27:$D$500,$B174,'7.  Persistence Report'!$C$27:$C$500,"&lt;&gt;Pre-2011 Programs Completed in 2011",'7.  Persistence Report'!$J$27:$J$500,"Adjustment",'7.  Persistence Report'!$H$27:$H$500,"2012")</f>
        <v>0</v>
      </c>
      <c r="M175" s="294">
        <f>SUMIFS('7.  Persistence Report'!BA$27:BA$500,'7.  Persistence Report'!$D$27:$D$500,$B174,'7.  Persistence Report'!$C$27:$C$500,"&lt;&gt;Pre-2011 Programs Completed in 2011",'7.  Persistence Report'!$J$27:$J$500,"Adjustment",'7.  Persistence Report'!$H$27:$H$500,"2012")</f>
        <v>0</v>
      </c>
      <c r="N175" s="290"/>
      <c r="O175" s="294">
        <f>SUMIFS('7.  Persistence Report'!M$27:M$500,'7.  Persistence Report'!$D$27:$D$500,$B174,'7.  Persistence Report'!$C$27:$C$500,"&lt;&gt;Pre-2011 Programs Completed in 2011",'7.  Persistence Report'!$J$27:$J$500,"Adjustment",'7.  Persistence Report'!$H$27:$H$500,"2012")</f>
        <v>0</v>
      </c>
      <c r="P175" s="294">
        <f>SUMIFS('7.  Persistence Report'!N$27:N$500,'7.  Persistence Report'!$D$27:$D$500,$B174,'7.  Persistence Report'!$C$27:$C$500,"&lt;&gt;Pre-2011 Programs Completed in 2011",'7.  Persistence Report'!$J$27:$J$500,"Adjustment",'7.  Persistence Report'!$H$27:$H$500,"2012")</f>
        <v>0</v>
      </c>
      <c r="Q175" s="294">
        <f>SUMIFS('7.  Persistence Report'!O$27:O$500,'7.  Persistence Report'!$D$27:$D$500,$B174,'7.  Persistence Report'!$C$27:$C$500,"&lt;&gt;Pre-2011 Programs Completed in 2011",'7.  Persistence Report'!$J$27:$J$500,"Adjustment",'7.  Persistence Report'!$H$27:$H$500,"2012")</f>
        <v>0</v>
      </c>
      <c r="R175" s="294">
        <f>SUMIFS('7.  Persistence Report'!P$27:P$500,'7.  Persistence Report'!$D$27:$D$500,$B174,'7.  Persistence Report'!$C$27:$C$500,"&lt;&gt;Pre-2011 Programs Completed in 2011",'7.  Persistence Report'!$J$27:$J$500,"Adjustment",'7.  Persistence Report'!$H$27:$H$500,"2012")</f>
        <v>0</v>
      </c>
      <c r="S175" s="294">
        <f>SUMIFS('7.  Persistence Report'!Q$27:Q$500,'7.  Persistence Report'!$D$27:$D$500,$B174,'7.  Persistence Report'!$C$27:$C$500,"&lt;&gt;Pre-2011 Programs Completed in 2011",'7.  Persistence Report'!$J$27:$J$500,"Adjustment",'7.  Persistence Report'!$H$27:$H$500,"2012")</f>
        <v>0</v>
      </c>
      <c r="T175" s="294">
        <f>SUMIFS('7.  Persistence Report'!R$27:R$500,'7.  Persistence Report'!$D$27:$D$500,$B174,'7.  Persistence Report'!$C$27:$C$500,"&lt;&gt;Pre-2011 Programs Completed in 2011",'7.  Persistence Report'!$J$27:$J$500,"Adjustment",'7.  Persistence Report'!$H$27:$H$500,"2012")</f>
        <v>0</v>
      </c>
      <c r="U175" s="294">
        <f>SUMIFS('7.  Persistence Report'!S$27:S$500,'7.  Persistence Report'!$D$27:$D$500,$B174,'7.  Persistence Report'!$C$27:$C$500,"&lt;&gt;Pre-2011 Programs Completed in 2011",'7.  Persistence Report'!$J$27:$J$500,"Adjustment",'7.  Persistence Report'!$H$27:$H$500,"2012")</f>
        <v>0</v>
      </c>
      <c r="V175" s="294">
        <f>SUMIFS('7.  Persistence Report'!T$27:T$500,'7.  Persistence Report'!$D$27:$D$500,$B174,'7.  Persistence Report'!$C$27:$C$500,"&lt;&gt;Pre-2011 Programs Completed in 2011",'7.  Persistence Report'!$J$27:$J$500,"Adjustment",'7.  Persistence Report'!$H$27:$H$500,"2012")</f>
        <v>0</v>
      </c>
      <c r="W175" s="294">
        <f>SUMIFS('7.  Persistence Report'!U$27:U$500,'7.  Persistence Report'!$D$27:$D$500,$B174,'7.  Persistence Report'!$C$27:$C$500,"&lt;&gt;Pre-2011 Programs Completed in 2011",'7.  Persistence Report'!$J$27:$J$500,"Adjustment",'7.  Persistence Report'!$H$27:$H$500,"2012")</f>
        <v>0</v>
      </c>
      <c r="X175" s="294">
        <f>SUMIFS('7.  Persistence Report'!V$27:V$500,'7.  Persistence Report'!$D$27:$D$500,$B174,'7.  Persistence Report'!$C$27:$C$500,"&lt;&gt;Pre-2011 Programs Completed in 2011",'7.  Persistence Report'!$J$27:$J$500,"Adjustment",'7.  Persistence Report'!$H$27:$H$500,"2012")</f>
        <v>0</v>
      </c>
      <c r="Y175" s="410">
        <f>Y174</f>
        <v>1</v>
      </c>
      <c r="Z175" s="410">
        <f>Z174</f>
        <v>0</v>
      </c>
      <c r="AA175" s="410">
        <f t="shared" ref="AA175:AL175" si="85">AA174</f>
        <v>0</v>
      </c>
      <c r="AB175" s="410">
        <f t="shared" si="85"/>
        <v>0</v>
      </c>
      <c r="AC175" s="410">
        <f t="shared" si="85"/>
        <v>0</v>
      </c>
      <c r="AD175" s="410">
        <f t="shared" si="85"/>
        <v>0</v>
      </c>
      <c r="AE175" s="410">
        <f t="shared" si="85"/>
        <v>0</v>
      </c>
      <c r="AF175" s="410">
        <f t="shared" si="85"/>
        <v>0</v>
      </c>
      <c r="AG175" s="410">
        <f t="shared" si="85"/>
        <v>0</v>
      </c>
      <c r="AH175" s="410">
        <f t="shared" si="85"/>
        <v>0</v>
      </c>
      <c r="AI175" s="410">
        <f t="shared" si="85"/>
        <v>0</v>
      </c>
      <c r="AJ175" s="410">
        <f t="shared" si="85"/>
        <v>0</v>
      </c>
      <c r="AK175" s="410">
        <f t="shared" si="85"/>
        <v>0</v>
      </c>
      <c r="AL175" s="410">
        <f t="shared" si="85"/>
        <v>0</v>
      </c>
      <c r="AM175" s="503"/>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8"/>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7">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09">
        <f>+Y307</f>
        <v>0</v>
      </c>
      <c r="Z178" s="409">
        <f t="shared" ref="Z178:AA178" si="86">+Z307</f>
        <v>0</v>
      </c>
      <c r="AA178" s="409">
        <f t="shared" si="86"/>
        <v>1</v>
      </c>
      <c r="AB178" s="414"/>
      <c r="AC178" s="414"/>
      <c r="AD178" s="414"/>
      <c r="AE178" s="414"/>
      <c r="AF178" s="414"/>
      <c r="AG178" s="414"/>
      <c r="AH178" s="414"/>
      <c r="AI178" s="414"/>
      <c r="AJ178" s="414"/>
      <c r="AK178" s="414"/>
      <c r="AL178" s="414"/>
      <c r="AM178" s="295">
        <f>SUM(Y178:AL178)</f>
        <v>1</v>
      </c>
    </row>
    <row r="179" spans="1:39" ht="15" outlineLevel="1">
      <c r="B179" s="293" t="s">
        <v>244</v>
      </c>
      <c r="C179" s="290" t="s">
        <v>163</v>
      </c>
      <c r="D179" s="294">
        <f>SUMIFS('7.  Persistence Report'!AR$27:AR$500,'7.  Persistence Report'!$D$27:$D$500,$B178,'7.  Persistence Report'!$C$27:$C$500,"&lt;&gt;Pre-2011 Programs Completed in 2011",'7.  Persistence Report'!$J$27:$J$500,"Adjustment",'7.  Persistence Report'!$H$27:$H$500,"2012")</f>
        <v>1225939</v>
      </c>
      <c r="E179" s="294">
        <f>SUMIFS('7.  Persistence Report'!AS$27:AS$500,'7.  Persistence Report'!$D$27:$D$500,$B178,'7.  Persistence Report'!$C$27:$C$500,"&lt;&gt;Pre-2011 Programs Completed in 2011",'7.  Persistence Report'!$J$27:$J$500,"Adjustment",'7.  Persistence Report'!$H$27:$H$500,"2012")</f>
        <v>1225939</v>
      </c>
      <c r="F179" s="294">
        <f>SUMIFS('7.  Persistence Report'!AT$27:AT$500,'7.  Persistence Report'!$D$27:$D$500,$B178,'7.  Persistence Report'!$C$27:$C$500,"&lt;&gt;Pre-2011 Programs Completed in 2011",'7.  Persistence Report'!$J$27:$J$500,"Adjustment",'7.  Persistence Report'!$H$27:$H$500,"2012")</f>
        <v>1225939</v>
      </c>
      <c r="G179" s="294">
        <f>SUMIFS('7.  Persistence Report'!AU$27:AU$500,'7.  Persistence Report'!$D$27:$D$500,$B178,'7.  Persistence Report'!$C$27:$C$500,"&lt;&gt;Pre-2011 Programs Completed in 2011",'7.  Persistence Report'!$J$27:$J$500,"Adjustment",'7.  Persistence Report'!$H$27:$H$500,"2012")</f>
        <v>1225939</v>
      </c>
      <c r="H179" s="294">
        <f>SUMIFS('7.  Persistence Report'!AV$27:AV$500,'7.  Persistence Report'!$D$27:$D$500,$B178,'7.  Persistence Report'!$C$27:$C$500,"&lt;&gt;Pre-2011 Programs Completed in 2011",'7.  Persistence Report'!$J$27:$J$500,"Adjustment",'7.  Persistence Report'!$H$27:$H$500,"2012")</f>
        <v>1225939</v>
      </c>
      <c r="I179" s="294">
        <f>SUMIFS('7.  Persistence Report'!AW$27:AW$500,'7.  Persistence Report'!$D$27:$D$500,$B178,'7.  Persistence Report'!$C$27:$C$500,"&lt;&gt;Pre-2011 Programs Completed in 2011",'7.  Persistence Report'!$J$27:$J$500,"Adjustment",'7.  Persistence Report'!$H$27:$H$500,"2012")</f>
        <v>1091673</v>
      </c>
      <c r="J179" s="294">
        <f>SUMIFS('7.  Persistence Report'!AX$27:AX$500,'7.  Persistence Report'!$D$27:$D$500,$B178,'7.  Persistence Report'!$C$27:$C$500,"&lt;&gt;Pre-2011 Programs Completed in 2011",'7.  Persistence Report'!$J$27:$J$500,"Adjustment",'7.  Persistence Report'!$H$27:$H$500,"2012")</f>
        <v>1076079</v>
      </c>
      <c r="K179" s="294">
        <f>SUMIFS('7.  Persistence Report'!AY$27:AY$500,'7.  Persistence Report'!$D$27:$D$500,$B178,'7.  Persistence Report'!$C$27:$C$500,"&lt;&gt;Pre-2011 Programs Completed in 2011",'7.  Persistence Report'!$J$27:$J$500,"Adjustment",'7.  Persistence Report'!$H$27:$H$500,"2012")</f>
        <v>1076079</v>
      </c>
      <c r="L179" s="294">
        <f>SUMIFS('7.  Persistence Report'!AZ$27:AZ$500,'7.  Persistence Report'!$D$27:$D$500,$B178,'7.  Persistence Report'!$C$27:$C$500,"&lt;&gt;Pre-2011 Programs Completed in 2011",'7.  Persistence Report'!$J$27:$J$500,"Adjustment",'7.  Persistence Report'!$H$27:$H$500,"2012")</f>
        <v>1007090</v>
      </c>
      <c r="M179" s="294">
        <f>SUMIFS('7.  Persistence Report'!BA$27:BA$500,'7.  Persistence Report'!$D$27:$D$500,$B178,'7.  Persistence Report'!$C$27:$C$500,"&lt;&gt;Pre-2011 Programs Completed in 2011",'7.  Persistence Report'!$J$27:$J$500,"Adjustment",'7.  Persistence Report'!$H$27:$H$500,"2012")</f>
        <v>887674</v>
      </c>
      <c r="N179" s="294">
        <f>N178</f>
        <v>12</v>
      </c>
      <c r="O179" s="294">
        <f>SUMIFS('7.  Persistence Report'!M$27:M$500,'7.  Persistence Report'!$D$27:$D$500,$B178,'7.  Persistence Report'!$C$27:$C$500,"&lt;&gt;Pre-2011 Programs Completed in 2011",'7.  Persistence Report'!$J$27:$J$500,"Adjustment",'7.  Persistence Report'!$H$27:$H$500,"2012")</f>
        <v>221.28</v>
      </c>
      <c r="P179" s="294">
        <f>SUMIFS('7.  Persistence Report'!N$27:N$500,'7.  Persistence Report'!$D$27:$D$500,$B178,'7.  Persistence Report'!$C$27:$C$500,"&lt;&gt;Pre-2011 Programs Completed in 2011",'7.  Persistence Report'!$J$27:$J$500,"Adjustment",'7.  Persistence Report'!$H$27:$H$500,"2012")</f>
        <v>221.28</v>
      </c>
      <c r="Q179" s="294">
        <f>SUMIFS('7.  Persistence Report'!O$27:O$500,'7.  Persistence Report'!$D$27:$D$500,$B178,'7.  Persistence Report'!$C$27:$C$500,"&lt;&gt;Pre-2011 Programs Completed in 2011",'7.  Persistence Report'!$J$27:$J$500,"Adjustment",'7.  Persistence Report'!$H$27:$H$500,"2012")</f>
        <v>221.28</v>
      </c>
      <c r="R179" s="294">
        <f>SUMIFS('7.  Persistence Report'!P$27:P$500,'7.  Persistence Report'!$D$27:$D$500,$B178,'7.  Persistence Report'!$C$27:$C$500,"&lt;&gt;Pre-2011 Programs Completed in 2011",'7.  Persistence Report'!$J$27:$J$500,"Adjustment",'7.  Persistence Report'!$H$27:$H$500,"2012")</f>
        <v>221.28</v>
      </c>
      <c r="S179" s="294">
        <f>SUMIFS('7.  Persistence Report'!Q$27:Q$500,'7.  Persistence Report'!$D$27:$D$500,$B178,'7.  Persistence Report'!$C$27:$C$500,"&lt;&gt;Pre-2011 Programs Completed in 2011",'7.  Persistence Report'!$J$27:$J$500,"Adjustment",'7.  Persistence Report'!$H$27:$H$500,"2012")</f>
        <v>221.28</v>
      </c>
      <c r="T179" s="294">
        <f>SUMIFS('7.  Persistence Report'!R$27:R$500,'7.  Persistence Report'!$D$27:$D$500,$B178,'7.  Persistence Report'!$C$27:$C$500,"&lt;&gt;Pre-2011 Programs Completed in 2011",'7.  Persistence Report'!$J$27:$J$500,"Adjustment",'7.  Persistence Report'!$H$27:$H$500,"2012")</f>
        <v>179.72</v>
      </c>
      <c r="U179" s="294">
        <f>SUMIFS('7.  Persistence Report'!S$27:S$500,'7.  Persistence Report'!$D$27:$D$500,$B178,'7.  Persistence Report'!$C$27:$C$500,"&lt;&gt;Pre-2011 Programs Completed in 2011",'7.  Persistence Report'!$J$27:$J$500,"Adjustment",'7.  Persistence Report'!$H$27:$H$500,"2012")</f>
        <v>176.47</v>
      </c>
      <c r="V179" s="294">
        <f>SUMIFS('7.  Persistence Report'!T$27:T$500,'7.  Persistence Report'!$D$27:$D$500,$B178,'7.  Persistence Report'!$C$27:$C$500,"&lt;&gt;Pre-2011 Programs Completed in 2011",'7.  Persistence Report'!$J$27:$J$500,"Adjustment",'7.  Persistence Report'!$H$27:$H$500,"2012")</f>
        <v>176.47</v>
      </c>
      <c r="W179" s="294">
        <f>SUMIFS('7.  Persistence Report'!U$27:U$500,'7.  Persistence Report'!$D$27:$D$500,$B178,'7.  Persistence Report'!$C$27:$C$500,"&lt;&gt;Pre-2011 Programs Completed in 2011",'7.  Persistence Report'!$J$27:$J$500,"Adjustment",'7.  Persistence Report'!$H$27:$H$500,"2012")</f>
        <v>169.52</v>
      </c>
      <c r="X179" s="294">
        <f>SUMIFS('7.  Persistence Report'!V$27:V$500,'7.  Persistence Report'!$D$27:$D$500,$B178,'7.  Persistence Report'!$C$27:$C$500,"&lt;&gt;Pre-2011 Programs Completed in 2011",'7.  Persistence Report'!$J$27:$J$500,"Adjustment",'7.  Persistence Report'!$H$27:$H$500,"2012")</f>
        <v>147.44999999999999</v>
      </c>
      <c r="Y179" s="410">
        <f>Y178</f>
        <v>0</v>
      </c>
      <c r="Z179" s="410">
        <f>Z178</f>
        <v>0</v>
      </c>
      <c r="AA179" s="410">
        <f t="shared" ref="AA179:AL179" si="87">AA178</f>
        <v>1</v>
      </c>
      <c r="AB179" s="410">
        <f t="shared" si="87"/>
        <v>0</v>
      </c>
      <c r="AC179" s="410">
        <f t="shared" si="87"/>
        <v>0</v>
      </c>
      <c r="AD179" s="410">
        <f t="shared" si="87"/>
        <v>0</v>
      </c>
      <c r="AE179" s="410">
        <f t="shared" si="87"/>
        <v>0</v>
      </c>
      <c r="AF179" s="410">
        <f t="shared" si="87"/>
        <v>0</v>
      </c>
      <c r="AG179" s="410">
        <f t="shared" si="87"/>
        <v>0</v>
      </c>
      <c r="AH179" s="410">
        <f t="shared" si="87"/>
        <v>0</v>
      </c>
      <c r="AI179" s="410">
        <f t="shared" si="87"/>
        <v>0</v>
      </c>
      <c r="AJ179" s="410">
        <f t="shared" si="87"/>
        <v>0</v>
      </c>
      <c r="AK179" s="410">
        <f t="shared" si="87"/>
        <v>0</v>
      </c>
      <c r="AL179" s="410">
        <f t="shared" si="87"/>
        <v>0</v>
      </c>
      <c r="AM179" s="503"/>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7">
        <v>11</v>
      </c>
      <c r="B181" s="313" t="s">
        <v>21</v>
      </c>
      <c r="C181" s="290" t="s">
        <v>25</v>
      </c>
      <c r="D181" s="294"/>
      <c r="E181" s="294"/>
      <c r="F181" s="294"/>
      <c r="G181" s="294"/>
      <c r="H181" s="294"/>
      <c r="I181" s="294"/>
      <c r="J181" s="294"/>
      <c r="K181" s="294"/>
      <c r="L181" s="294"/>
      <c r="M181" s="294"/>
      <c r="N181" s="294">
        <v>12</v>
      </c>
      <c r="O181" s="294"/>
      <c r="P181" s="294"/>
      <c r="Q181" s="294"/>
      <c r="R181" s="294"/>
      <c r="S181" s="294"/>
      <c r="T181" s="294"/>
      <c r="U181" s="294"/>
      <c r="V181" s="294"/>
      <c r="W181" s="294"/>
      <c r="X181" s="294"/>
      <c r="Y181" s="409">
        <f>+Y310</f>
        <v>0</v>
      </c>
      <c r="Z181" s="409">
        <f t="shared" ref="Z181:AA181" si="88">+Z310</f>
        <v>1</v>
      </c>
      <c r="AA181" s="409">
        <f t="shared" si="88"/>
        <v>0</v>
      </c>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f>SUMIFS('7.  Persistence Report'!AR$27:AR$500,'7.  Persistence Report'!$D$27:$D$500,$B181,'7.  Persistence Report'!$C$27:$C$500,"&lt;&gt;Pre-2011 Programs Completed in 2011",'7.  Persistence Report'!$J$27:$J$500,"Adjustment",'7.  Persistence Report'!$H$27:$H$500,"2012")</f>
        <v>0</v>
      </c>
      <c r="E182" s="294">
        <f>SUMIFS('7.  Persistence Report'!AS$27:AS$500,'7.  Persistence Report'!$D$27:$D$500,$B181,'7.  Persistence Report'!$C$27:$C$500,"&lt;&gt;Pre-2011 Programs Completed in 2011",'7.  Persistence Report'!$J$27:$J$500,"Adjustment",'7.  Persistence Report'!$H$27:$H$500,"2012")</f>
        <v>0</v>
      </c>
      <c r="F182" s="294">
        <f>SUMIFS('7.  Persistence Report'!AT$27:AT$500,'7.  Persistence Report'!$D$27:$D$500,$B181,'7.  Persistence Report'!$C$27:$C$500,"&lt;&gt;Pre-2011 Programs Completed in 2011",'7.  Persistence Report'!$J$27:$J$500,"Adjustment",'7.  Persistence Report'!$H$27:$H$500,"2012")</f>
        <v>0</v>
      </c>
      <c r="G182" s="294">
        <f>SUMIFS('7.  Persistence Report'!AU$27:AU$500,'7.  Persistence Report'!$D$27:$D$500,$B181,'7.  Persistence Report'!$C$27:$C$500,"&lt;&gt;Pre-2011 Programs Completed in 2011",'7.  Persistence Report'!$J$27:$J$500,"Adjustment",'7.  Persistence Report'!$H$27:$H$500,"2012")</f>
        <v>0</v>
      </c>
      <c r="H182" s="294">
        <f>SUMIFS('7.  Persistence Report'!AV$27:AV$500,'7.  Persistence Report'!$D$27:$D$500,$B181,'7.  Persistence Report'!$C$27:$C$500,"&lt;&gt;Pre-2011 Programs Completed in 2011",'7.  Persistence Report'!$J$27:$J$500,"Adjustment",'7.  Persistence Report'!$H$27:$H$500,"2012")</f>
        <v>0</v>
      </c>
      <c r="I182" s="294">
        <f>SUMIFS('7.  Persistence Report'!AW$27:AW$500,'7.  Persistence Report'!$D$27:$D$500,$B181,'7.  Persistence Report'!$C$27:$C$500,"&lt;&gt;Pre-2011 Programs Completed in 2011",'7.  Persistence Report'!$J$27:$J$500,"Adjustment",'7.  Persistence Report'!$H$27:$H$500,"2012")</f>
        <v>0</v>
      </c>
      <c r="J182" s="294">
        <f>SUMIFS('7.  Persistence Report'!AX$27:AX$500,'7.  Persistence Report'!$D$27:$D$500,$B181,'7.  Persistence Report'!$C$27:$C$500,"&lt;&gt;Pre-2011 Programs Completed in 2011",'7.  Persistence Report'!$J$27:$J$500,"Adjustment",'7.  Persistence Report'!$H$27:$H$500,"2012")</f>
        <v>0</v>
      </c>
      <c r="K182" s="294">
        <f>SUMIFS('7.  Persistence Report'!AY$27:AY$500,'7.  Persistence Report'!$D$27:$D$500,$B181,'7.  Persistence Report'!$C$27:$C$500,"&lt;&gt;Pre-2011 Programs Completed in 2011",'7.  Persistence Report'!$J$27:$J$500,"Adjustment",'7.  Persistence Report'!$H$27:$H$500,"2012")</f>
        <v>0</v>
      </c>
      <c r="L182" s="294">
        <f>SUMIFS('7.  Persistence Report'!AZ$27:AZ$500,'7.  Persistence Report'!$D$27:$D$500,$B181,'7.  Persistence Report'!$C$27:$C$500,"&lt;&gt;Pre-2011 Programs Completed in 2011",'7.  Persistence Report'!$J$27:$J$500,"Adjustment",'7.  Persistence Report'!$H$27:$H$500,"2012")</f>
        <v>0</v>
      </c>
      <c r="M182" s="294">
        <f>SUMIFS('7.  Persistence Report'!BA$27:BA$500,'7.  Persistence Report'!$D$27:$D$500,$B181,'7.  Persistence Report'!$C$27:$C$500,"&lt;&gt;Pre-2011 Programs Completed in 2011",'7.  Persistence Report'!$J$27:$J$500,"Adjustment",'7.  Persistence Report'!$H$27:$H$500,"2012")</f>
        <v>0</v>
      </c>
      <c r="N182" s="294">
        <f>N181</f>
        <v>12</v>
      </c>
      <c r="O182" s="294">
        <f>SUMIFS('7.  Persistence Report'!M$27:M$500,'7.  Persistence Report'!$D$27:$D$500,$B181,'7.  Persistence Report'!$C$27:$C$500,"&lt;&gt;Pre-2011 Programs Completed in 2011",'7.  Persistence Report'!$J$27:$J$500,"Adjustment",'7.  Persistence Report'!$H$27:$H$500,"2012")</f>
        <v>0</v>
      </c>
      <c r="P182" s="294">
        <f>SUMIFS('7.  Persistence Report'!N$27:N$500,'7.  Persistence Report'!$D$27:$D$500,$B181,'7.  Persistence Report'!$C$27:$C$500,"&lt;&gt;Pre-2011 Programs Completed in 2011",'7.  Persistence Report'!$J$27:$J$500,"Adjustment",'7.  Persistence Report'!$H$27:$H$500,"2012")</f>
        <v>0</v>
      </c>
      <c r="Q182" s="294">
        <f>SUMIFS('7.  Persistence Report'!O$27:O$500,'7.  Persistence Report'!$D$27:$D$500,$B181,'7.  Persistence Report'!$C$27:$C$500,"&lt;&gt;Pre-2011 Programs Completed in 2011",'7.  Persistence Report'!$J$27:$J$500,"Adjustment",'7.  Persistence Report'!$H$27:$H$500,"2012")</f>
        <v>0</v>
      </c>
      <c r="R182" s="294">
        <f>SUMIFS('7.  Persistence Report'!P$27:P$500,'7.  Persistence Report'!$D$27:$D$500,$B181,'7.  Persistence Report'!$C$27:$C$500,"&lt;&gt;Pre-2011 Programs Completed in 2011",'7.  Persistence Report'!$J$27:$J$500,"Adjustment",'7.  Persistence Report'!$H$27:$H$500,"2012")</f>
        <v>0</v>
      </c>
      <c r="S182" s="294">
        <f>SUMIFS('7.  Persistence Report'!Q$27:Q$500,'7.  Persistence Report'!$D$27:$D$500,$B181,'7.  Persistence Report'!$C$27:$C$500,"&lt;&gt;Pre-2011 Programs Completed in 2011",'7.  Persistence Report'!$J$27:$J$500,"Adjustment",'7.  Persistence Report'!$H$27:$H$500,"2012")</f>
        <v>0</v>
      </c>
      <c r="T182" s="294">
        <f>SUMIFS('7.  Persistence Report'!R$27:R$500,'7.  Persistence Report'!$D$27:$D$500,$B181,'7.  Persistence Report'!$C$27:$C$500,"&lt;&gt;Pre-2011 Programs Completed in 2011",'7.  Persistence Report'!$J$27:$J$500,"Adjustment",'7.  Persistence Report'!$H$27:$H$500,"2012")</f>
        <v>0</v>
      </c>
      <c r="U182" s="294">
        <f>SUMIFS('7.  Persistence Report'!S$27:S$500,'7.  Persistence Report'!$D$27:$D$500,$B181,'7.  Persistence Report'!$C$27:$C$500,"&lt;&gt;Pre-2011 Programs Completed in 2011",'7.  Persistence Report'!$J$27:$J$500,"Adjustment",'7.  Persistence Report'!$H$27:$H$500,"2012")</f>
        <v>0</v>
      </c>
      <c r="V182" s="294">
        <f>SUMIFS('7.  Persistence Report'!T$27:T$500,'7.  Persistence Report'!$D$27:$D$500,$B181,'7.  Persistence Report'!$C$27:$C$500,"&lt;&gt;Pre-2011 Programs Completed in 2011",'7.  Persistence Report'!$J$27:$J$500,"Adjustment",'7.  Persistence Report'!$H$27:$H$500,"2012")</f>
        <v>0</v>
      </c>
      <c r="W182" s="294">
        <f>SUMIFS('7.  Persistence Report'!U$27:U$500,'7.  Persistence Report'!$D$27:$D$500,$B181,'7.  Persistence Report'!$C$27:$C$500,"&lt;&gt;Pre-2011 Programs Completed in 2011",'7.  Persistence Report'!$J$27:$J$500,"Adjustment",'7.  Persistence Report'!$H$27:$H$500,"2012")</f>
        <v>0</v>
      </c>
      <c r="X182" s="294">
        <f>SUMIFS('7.  Persistence Report'!V$27:V$500,'7.  Persistence Report'!$D$27:$D$500,$B181,'7.  Persistence Report'!$C$27:$C$500,"&lt;&gt;Pre-2011 Programs Completed in 2011",'7.  Persistence Report'!$J$27:$J$500,"Adjustment",'7.  Persistence Report'!$H$27:$H$500,"2012")</f>
        <v>0</v>
      </c>
      <c r="Y182" s="410">
        <f>Y181</f>
        <v>0</v>
      </c>
      <c r="Z182" s="410">
        <f>Z181</f>
        <v>1</v>
      </c>
      <c r="AA182" s="410">
        <f t="shared" ref="AA182:AL182" si="89">AA181</f>
        <v>0</v>
      </c>
      <c r="AB182" s="410">
        <f t="shared" si="89"/>
        <v>0</v>
      </c>
      <c r="AC182" s="410">
        <f t="shared" si="89"/>
        <v>0</v>
      </c>
      <c r="AD182" s="410">
        <f t="shared" si="89"/>
        <v>0</v>
      </c>
      <c r="AE182" s="410">
        <f t="shared" si="89"/>
        <v>0</v>
      </c>
      <c r="AF182" s="410">
        <f t="shared" si="89"/>
        <v>0</v>
      </c>
      <c r="AG182" s="410">
        <f t="shared" si="89"/>
        <v>0</v>
      </c>
      <c r="AH182" s="410">
        <f t="shared" si="89"/>
        <v>0</v>
      </c>
      <c r="AI182" s="410">
        <f t="shared" si="89"/>
        <v>0</v>
      </c>
      <c r="AJ182" s="410">
        <f t="shared" si="89"/>
        <v>0</v>
      </c>
      <c r="AK182" s="410">
        <f t="shared" si="89"/>
        <v>0</v>
      </c>
      <c r="AL182" s="410">
        <f t="shared" si="89"/>
        <v>0</v>
      </c>
      <c r="AM182" s="503"/>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7">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09">
        <f>+Y313</f>
        <v>0</v>
      </c>
      <c r="Z184" s="409">
        <f t="shared" ref="Z184:AA184" si="90">+Z313</f>
        <v>0</v>
      </c>
      <c r="AA184" s="409">
        <f t="shared" si="90"/>
        <v>1</v>
      </c>
      <c r="AB184" s="414"/>
      <c r="AC184" s="414"/>
      <c r="AD184" s="414"/>
      <c r="AE184" s="414"/>
      <c r="AF184" s="414"/>
      <c r="AG184" s="414"/>
      <c r="AH184" s="414"/>
      <c r="AI184" s="414"/>
      <c r="AJ184" s="414"/>
      <c r="AK184" s="414"/>
      <c r="AL184" s="414"/>
      <c r="AM184" s="295">
        <f>SUM(Y184:AL184)</f>
        <v>1</v>
      </c>
    </row>
    <row r="185" spans="1:39" ht="15" outlineLevel="1">
      <c r="B185" s="293" t="s">
        <v>244</v>
      </c>
      <c r="C185" s="290" t="s">
        <v>163</v>
      </c>
      <c r="D185" s="294">
        <f>SUMIFS('7.  Persistence Report'!AR$27:AR$500,'7.  Persistence Report'!$D$27:$D$500,$B184,'7.  Persistence Report'!$C$27:$C$500,"&lt;&gt;Pre-2011 Programs Completed in 2011",'7.  Persistence Report'!$J$27:$J$500,"Adjustment",'7.  Persistence Report'!$H$27:$H$500,"2012")</f>
        <v>0</v>
      </c>
      <c r="E185" s="294">
        <f>SUMIFS('7.  Persistence Report'!AS$27:AS$500,'7.  Persistence Report'!$D$27:$D$500,$B184,'7.  Persistence Report'!$C$27:$C$500,"&lt;&gt;Pre-2011 Programs Completed in 2011",'7.  Persistence Report'!$J$27:$J$500,"Adjustment",'7.  Persistence Report'!$H$27:$H$500,"2012")</f>
        <v>0</v>
      </c>
      <c r="F185" s="294">
        <f>SUMIFS('7.  Persistence Report'!AT$27:AT$500,'7.  Persistence Report'!$D$27:$D$500,$B184,'7.  Persistence Report'!$C$27:$C$500,"&lt;&gt;Pre-2011 Programs Completed in 2011",'7.  Persistence Report'!$J$27:$J$500,"Adjustment",'7.  Persistence Report'!$H$27:$H$500,"2012")</f>
        <v>0</v>
      </c>
      <c r="G185" s="294">
        <f>SUMIFS('7.  Persistence Report'!AU$27:AU$500,'7.  Persistence Report'!$D$27:$D$500,$B184,'7.  Persistence Report'!$C$27:$C$500,"&lt;&gt;Pre-2011 Programs Completed in 2011",'7.  Persistence Report'!$J$27:$J$500,"Adjustment",'7.  Persistence Report'!$H$27:$H$500,"2012")</f>
        <v>0</v>
      </c>
      <c r="H185" s="294">
        <f>SUMIFS('7.  Persistence Report'!AV$27:AV$500,'7.  Persistence Report'!$D$27:$D$500,$B184,'7.  Persistence Report'!$C$27:$C$500,"&lt;&gt;Pre-2011 Programs Completed in 2011",'7.  Persistence Report'!$J$27:$J$500,"Adjustment",'7.  Persistence Report'!$H$27:$H$500,"2012")</f>
        <v>0</v>
      </c>
      <c r="I185" s="294">
        <f>SUMIFS('7.  Persistence Report'!AW$27:AW$500,'7.  Persistence Report'!$D$27:$D$500,$B184,'7.  Persistence Report'!$C$27:$C$500,"&lt;&gt;Pre-2011 Programs Completed in 2011",'7.  Persistence Report'!$J$27:$J$500,"Adjustment",'7.  Persistence Report'!$H$27:$H$500,"2012")</f>
        <v>0</v>
      </c>
      <c r="J185" s="294">
        <f>SUMIFS('7.  Persistence Report'!AX$27:AX$500,'7.  Persistence Report'!$D$27:$D$500,$B184,'7.  Persistence Report'!$C$27:$C$500,"&lt;&gt;Pre-2011 Programs Completed in 2011",'7.  Persistence Report'!$J$27:$J$500,"Adjustment",'7.  Persistence Report'!$H$27:$H$500,"2012")</f>
        <v>0</v>
      </c>
      <c r="K185" s="294">
        <f>SUMIFS('7.  Persistence Report'!AY$27:AY$500,'7.  Persistence Report'!$D$27:$D$500,$B184,'7.  Persistence Report'!$C$27:$C$500,"&lt;&gt;Pre-2011 Programs Completed in 2011",'7.  Persistence Report'!$J$27:$J$500,"Adjustment",'7.  Persistence Report'!$H$27:$H$500,"2012")</f>
        <v>0</v>
      </c>
      <c r="L185" s="294">
        <f>SUMIFS('7.  Persistence Report'!AZ$27:AZ$500,'7.  Persistence Report'!$D$27:$D$500,$B184,'7.  Persistence Report'!$C$27:$C$500,"&lt;&gt;Pre-2011 Programs Completed in 2011",'7.  Persistence Report'!$J$27:$J$500,"Adjustment",'7.  Persistence Report'!$H$27:$H$500,"2012")</f>
        <v>0</v>
      </c>
      <c r="M185" s="294">
        <f>SUMIFS('7.  Persistence Report'!BA$27:BA$500,'7.  Persistence Report'!$D$27:$D$500,$B184,'7.  Persistence Report'!$C$27:$C$500,"&lt;&gt;Pre-2011 Programs Completed in 2011",'7.  Persistence Report'!$J$27:$J$500,"Adjustment",'7.  Persistence Report'!$H$27:$H$500,"2012")</f>
        <v>0</v>
      </c>
      <c r="N185" s="294">
        <f>N184</f>
        <v>3</v>
      </c>
      <c r="O185" s="294">
        <f>SUMIFS('7.  Persistence Report'!M$27:M$500,'7.  Persistence Report'!$D$27:$D$500,$B184,'7.  Persistence Report'!$C$27:$C$500,"&lt;&gt;Pre-2011 Programs Completed in 2011",'7.  Persistence Report'!$J$27:$J$500,"Adjustment",'7.  Persistence Report'!$H$27:$H$500,"2012")</f>
        <v>0</v>
      </c>
      <c r="P185" s="294">
        <f>SUMIFS('7.  Persistence Report'!N$27:N$500,'7.  Persistence Report'!$D$27:$D$500,$B184,'7.  Persistence Report'!$C$27:$C$500,"&lt;&gt;Pre-2011 Programs Completed in 2011",'7.  Persistence Report'!$J$27:$J$500,"Adjustment",'7.  Persistence Report'!$H$27:$H$500,"2012")</f>
        <v>0</v>
      </c>
      <c r="Q185" s="294">
        <f>SUMIFS('7.  Persistence Report'!O$27:O$500,'7.  Persistence Report'!$D$27:$D$500,$B184,'7.  Persistence Report'!$C$27:$C$500,"&lt;&gt;Pre-2011 Programs Completed in 2011",'7.  Persistence Report'!$J$27:$J$500,"Adjustment",'7.  Persistence Report'!$H$27:$H$500,"2012")</f>
        <v>0</v>
      </c>
      <c r="R185" s="294">
        <f>SUMIFS('7.  Persistence Report'!P$27:P$500,'7.  Persistence Report'!$D$27:$D$500,$B184,'7.  Persistence Report'!$C$27:$C$500,"&lt;&gt;Pre-2011 Programs Completed in 2011",'7.  Persistence Report'!$J$27:$J$500,"Adjustment",'7.  Persistence Report'!$H$27:$H$500,"2012")</f>
        <v>0</v>
      </c>
      <c r="S185" s="294">
        <f>SUMIFS('7.  Persistence Report'!Q$27:Q$500,'7.  Persistence Report'!$D$27:$D$500,$B184,'7.  Persistence Report'!$C$27:$C$500,"&lt;&gt;Pre-2011 Programs Completed in 2011",'7.  Persistence Report'!$J$27:$J$500,"Adjustment",'7.  Persistence Report'!$H$27:$H$500,"2012")</f>
        <v>0</v>
      </c>
      <c r="T185" s="294">
        <f>SUMIFS('7.  Persistence Report'!R$27:R$500,'7.  Persistence Report'!$D$27:$D$500,$B184,'7.  Persistence Report'!$C$27:$C$500,"&lt;&gt;Pre-2011 Programs Completed in 2011",'7.  Persistence Report'!$J$27:$J$500,"Adjustment",'7.  Persistence Report'!$H$27:$H$500,"2012")</f>
        <v>0</v>
      </c>
      <c r="U185" s="294">
        <f>SUMIFS('7.  Persistence Report'!S$27:S$500,'7.  Persistence Report'!$D$27:$D$500,$B184,'7.  Persistence Report'!$C$27:$C$500,"&lt;&gt;Pre-2011 Programs Completed in 2011",'7.  Persistence Report'!$J$27:$J$500,"Adjustment",'7.  Persistence Report'!$H$27:$H$500,"2012")</f>
        <v>0</v>
      </c>
      <c r="V185" s="294">
        <f>SUMIFS('7.  Persistence Report'!T$27:T$500,'7.  Persistence Report'!$D$27:$D$500,$B184,'7.  Persistence Report'!$C$27:$C$500,"&lt;&gt;Pre-2011 Programs Completed in 2011",'7.  Persistence Report'!$J$27:$J$500,"Adjustment",'7.  Persistence Report'!$H$27:$H$500,"2012")</f>
        <v>0</v>
      </c>
      <c r="W185" s="294">
        <f>SUMIFS('7.  Persistence Report'!U$27:U$500,'7.  Persistence Report'!$D$27:$D$500,$B184,'7.  Persistence Report'!$C$27:$C$500,"&lt;&gt;Pre-2011 Programs Completed in 2011",'7.  Persistence Report'!$J$27:$J$500,"Adjustment",'7.  Persistence Report'!$H$27:$H$500,"2012")</f>
        <v>0</v>
      </c>
      <c r="X185" s="294">
        <f>SUMIFS('7.  Persistence Report'!V$27:V$500,'7.  Persistence Report'!$D$27:$D$500,$B184,'7.  Persistence Report'!$C$27:$C$500,"&lt;&gt;Pre-2011 Programs Completed in 2011",'7.  Persistence Report'!$J$27:$J$500,"Adjustment",'7.  Persistence Report'!$H$27:$H$500,"2012")</f>
        <v>0</v>
      </c>
      <c r="Y185" s="410">
        <f>Y184</f>
        <v>0</v>
      </c>
      <c r="Z185" s="410">
        <f>Z184</f>
        <v>0</v>
      </c>
      <c r="AA185" s="410">
        <f t="shared" ref="AA185:AL185" si="91">AA184</f>
        <v>1</v>
      </c>
      <c r="AB185" s="410">
        <f t="shared" si="91"/>
        <v>0</v>
      </c>
      <c r="AC185" s="410">
        <f t="shared" si="91"/>
        <v>0</v>
      </c>
      <c r="AD185" s="410">
        <f t="shared" si="91"/>
        <v>0</v>
      </c>
      <c r="AE185" s="410">
        <f t="shared" si="91"/>
        <v>0</v>
      </c>
      <c r="AF185" s="410">
        <f t="shared" si="91"/>
        <v>0</v>
      </c>
      <c r="AG185" s="410">
        <f t="shared" si="91"/>
        <v>0</v>
      </c>
      <c r="AH185" s="410">
        <f t="shared" si="91"/>
        <v>0</v>
      </c>
      <c r="AI185" s="410">
        <f t="shared" si="91"/>
        <v>0</v>
      </c>
      <c r="AJ185" s="410">
        <f t="shared" si="91"/>
        <v>0</v>
      </c>
      <c r="AK185" s="410">
        <f t="shared" si="91"/>
        <v>0</v>
      </c>
      <c r="AL185" s="410">
        <f t="shared" si="91"/>
        <v>0</v>
      </c>
      <c r="AM185" s="503"/>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7">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09">
        <f>+Y316</f>
        <v>0</v>
      </c>
      <c r="Z187" s="409">
        <f t="shared" ref="Z187:AA187" si="92">+Z316</f>
        <v>0</v>
      </c>
      <c r="AA187" s="409">
        <f t="shared" si="92"/>
        <v>1</v>
      </c>
      <c r="AB187" s="414"/>
      <c r="AC187" s="414"/>
      <c r="AD187" s="414"/>
      <c r="AE187" s="414"/>
      <c r="AF187" s="414"/>
      <c r="AG187" s="414"/>
      <c r="AH187" s="414"/>
      <c r="AI187" s="414"/>
      <c r="AJ187" s="414"/>
      <c r="AK187" s="414"/>
      <c r="AL187" s="414"/>
      <c r="AM187" s="295">
        <f>SUM(Y187:AL187)</f>
        <v>1</v>
      </c>
    </row>
    <row r="188" spans="1:39" ht="15" outlineLevel="1">
      <c r="B188" s="293" t="s">
        <v>244</v>
      </c>
      <c r="C188" s="290" t="s">
        <v>163</v>
      </c>
      <c r="D188" s="294">
        <f>SUMIFS('7.  Persistence Report'!AR$27:AR$500,'7.  Persistence Report'!$D$27:$D$500,$B187,'7.  Persistence Report'!$C$27:$C$500,"&lt;&gt;Pre-2011 Programs Completed in 2011",'7.  Persistence Report'!$J$27:$J$500,"Adjustment",'7.  Persistence Report'!$H$27:$H$500,"2012")</f>
        <v>0</v>
      </c>
      <c r="E188" s="294">
        <f>SUMIFS('7.  Persistence Report'!AS$27:AS$500,'7.  Persistence Report'!$D$27:$D$500,$B187,'7.  Persistence Report'!$C$27:$C$500,"&lt;&gt;Pre-2011 Programs Completed in 2011",'7.  Persistence Report'!$J$27:$J$500,"Adjustment",'7.  Persistence Report'!$H$27:$H$500,"2012")</f>
        <v>0</v>
      </c>
      <c r="F188" s="294">
        <f>SUMIFS('7.  Persistence Report'!AT$27:AT$500,'7.  Persistence Report'!$D$27:$D$500,$B187,'7.  Persistence Report'!$C$27:$C$500,"&lt;&gt;Pre-2011 Programs Completed in 2011",'7.  Persistence Report'!$J$27:$J$500,"Adjustment",'7.  Persistence Report'!$H$27:$H$500,"2012")</f>
        <v>0</v>
      </c>
      <c r="G188" s="294">
        <f>SUMIFS('7.  Persistence Report'!AU$27:AU$500,'7.  Persistence Report'!$D$27:$D$500,$B187,'7.  Persistence Report'!$C$27:$C$500,"&lt;&gt;Pre-2011 Programs Completed in 2011",'7.  Persistence Report'!$J$27:$J$500,"Adjustment",'7.  Persistence Report'!$H$27:$H$500,"2012")</f>
        <v>0</v>
      </c>
      <c r="H188" s="294">
        <f>SUMIFS('7.  Persistence Report'!AV$27:AV$500,'7.  Persistence Report'!$D$27:$D$500,$B187,'7.  Persistence Report'!$C$27:$C$500,"&lt;&gt;Pre-2011 Programs Completed in 2011",'7.  Persistence Report'!$J$27:$J$500,"Adjustment",'7.  Persistence Report'!$H$27:$H$500,"2012")</f>
        <v>0</v>
      </c>
      <c r="I188" s="294">
        <f>SUMIFS('7.  Persistence Report'!AW$27:AW$500,'7.  Persistence Report'!$D$27:$D$500,$B187,'7.  Persistence Report'!$C$27:$C$500,"&lt;&gt;Pre-2011 Programs Completed in 2011",'7.  Persistence Report'!$J$27:$J$500,"Adjustment",'7.  Persistence Report'!$H$27:$H$500,"2012")</f>
        <v>0</v>
      </c>
      <c r="J188" s="294">
        <f>SUMIFS('7.  Persistence Report'!AX$27:AX$500,'7.  Persistence Report'!$D$27:$D$500,$B187,'7.  Persistence Report'!$C$27:$C$500,"&lt;&gt;Pre-2011 Programs Completed in 2011",'7.  Persistence Report'!$J$27:$J$500,"Adjustment",'7.  Persistence Report'!$H$27:$H$500,"2012")</f>
        <v>0</v>
      </c>
      <c r="K188" s="294">
        <f>SUMIFS('7.  Persistence Report'!AY$27:AY$500,'7.  Persistence Report'!$D$27:$D$500,$B187,'7.  Persistence Report'!$C$27:$C$500,"&lt;&gt;Pre-2011 Programs Completed in 2011",'7.  Persistence Report'!$J$27:$J$500,"Adjustment",'7.  Persistence Report'!$H$27:$H$500,"2012")</f>
        <v>0</v>
      </c>
      <c r="L188" s="294">
        <f>SUMIFS('7.  Persistence Report'!AZ$27:AZ$500,'7.  Persistence Report'!$D$27:$D$500,$B187,'7.  Persistence Report'!$C$27:$C$500,"&lt;&gt;Pre-2011 Programs Completed in 2011",'7.  Persistence Report'!$J$27:$J$500,"Adjustment",'7.  Persistence Report'!$H$27:$H$500,"2012")</f>
        <v>0</v>
      </c>
      <c r="M188" s="294">
        <f>SUMIFS('7.  Persistence Report'!BA$27:BA$500,'7.  Persistence Report'!$D$27:$D$500,$B187,'7.  Persistence Report'!$C$27:$C$500,"&lt;&gt;Pre-2011 Programs Completed in 2011",'7.  Persistence Report'!$J$27:$J$500,"Adjustment",'7.  Persistence Report'!$H$27:$H$500,"2012")</f>
        <v>0</v>
      </c>
      <c r="N188" s="294">
        <f>N187</f>
        <v>12</v>
      </c>
      <c r="O188" s="294">
        <f>SUMIFS('7.  Persistence Report'!M$27:M$500,'7.  Persistence Report'!$D$27:$D$500,$B187,'7.  Persistence Report'!$C$27:$C$500,"&lt;&gt;Pre-2011 Programs Completed in 2011",'7.  Persistence Report'!$J$27:$J$500,"Adjustment",'7.  Persistence Report'!$H$27:$H$500,"2012")</f>
        <v>0</v>
      </c>
      <c r="P188" s="294">
        <f>SUMIFS('7.  Persistence Report'!N$27:N$500,'7.  Persistence Report'!$D$27:$D$500,$B187,'7.  Persistence Report'!$C$27:$C$500,"&lt;&gt;Pre-2011 Programs Completed in 2011",'7.  Persistence Report'!$J$27:$J$500,"Adjustment",'7.  Persistence Report'!$H$27:$H$500,"2012")</f>
        <v>0</v>
      </c>
      <c r="Q188" s="294">
        <f>SUMIFS('7.  Persistence Report'!O$27:O$500,'7.  Persistence Report'!$D$27:$D$500,$B187,'7.  Persistence Report'!$C$27:$C$500,"&lt;&gt;Pre-2011 Programs Completed in 2011",'7.  Persistence Report'!$J$27:$J$500,"Adjustment",'7.  Persistence Report'!$H$27:$H$500,"2012")</f>
        <v>0</v>
      </c>
      <c r="R188" s="294">
        <f>SUMIFS('7.  Persistence Report'!P$27:P$500,'7.  Persistence Report'!$D$27:$D$500,$B187,'7.  Persistence Report'!$C$27:$C$500,"&lt;&gt;Pre-2011 Programs Completed in 2011",'7.  Persistence Report'!$J$27:$J$500,"Adjustment",'7.  Persistence Report'!$H$27:$H$500,"2012")</f>
        <v>0</v>
      </c>
      <c r="S188" s="294">
        <f>SUMIFS('7.  Persistence Report'!Q$27:Q$500,'7.  Persistence Report'!$D$27:$D$500,$B187,'7.  Persistence Report'!$C$27:$C$500,"&lt;&gt;Pre-2011 Programs Completed in 2011",'7.  Persistence Report'!$J$27:$J$500,"Adjustment",'7.  Persistence Report'!$H$27:$H$500,"2012")</f>
        <v>0</v>
      </c>
      <c r="T188" s="294">
        <f>SUMIFS('7.  Persistence Report'!R$27:R$500,'7.  Persistence Report'!$D$27:$D$500,$B187,'7.  Persistence Report'!$C$27:$C$500,"&lt;&gt;Pre-2011 Programs Completed in 2011",'7.  Persistence Report'!$J$27:$J$500,"Adjustment",'7.  Persistence Report'!$H$27:$H$500,"2012")</f>
        <v>0</v>
      </c>
      <c r="U188" s="294">
        <f>SUMIFS('7.  Persistence Report'!S$27:S$500,'7.  Persistence Report'!$D$27:$D$500,$B187,'7.  Persistence Report'!$C$27:$C$500,"&lt;&gt;Pre-2011 Programs Completed in 2011",'7.  Persistence Report'!$J$27:$J$500,"Adjustment",'7.  Persistence Report'!$H$27:$H$500,"2012")</f>
        <v>0</v>
      </c>
      <c r="V188" s="294">
        <f>SUMIFS('7.  Persistence Report'!T$27:T$500,'7.  Persistence Report'!$D$27:$D$500,$B187,'7.  Persistence Report'!$C$27:$C$500,"&lt;&gt;Pre-2011 Programs Completed in 2011",'7.  Persistence Report'!$J$27:$J$500,"Adjustment",'7.  Persistence Report'!$H$27:$H$500,"2012")</f>
        <v>0</v>
      </c>
      <c r="W188" s="294">
        <f>SUMIFS('7.  Persistence Report'!U$27:U$500,'7.  Persistence Report'!$D$27:$D$500,$B187,'7.  Persistence Report'!$C$27:$C$500,"&lt;&gt;Pre-2011 Programs Completed in 2011",'7.  Persistence Report'!$J$27:$J$500,"Adjustment",'7.  Persistence Report'!$H$27:$H$500,"2012")</f>
        <v>0</v>
      </c>
      <c r="X188" s="294">
        <f>SUMIFS('7.  Persistence Report'!V$27:V$500,'7.  Persistence Report'!$D$27:$D$500,$B187,'7.  Persistence Report'!$C$27:$C$500,"&lt;&gt;Pre-2011 Programs Completed in 2011",'7.  Persistence Report'!$J$27:$J$500,"Adjustment",'7.  Persistence Report'!$H$27:$H$500,"2012")</f>
        <v>0</v>
      </c>
      <c r="Y188" s="410">
        <f>Y187</f>
        <v>0</v>
      </c>
      <c r="Z188" s="410">
        <f>Z187</f>
        <v>0</v>
      </c>
      <c r="AA188" s="410">
        <f t="shared" ref="AA188:AL188" si="93">AA187</f>
        <v>1</v>
      </c>
      <c r="AB188" s="410">
        <f t="shared" si="93"/>
        <v>0</v>
      </c>
      <c r="AC188" s="410">
        <f t="shared" si="93"/>
        <v>0</v>
      </c>
      <c r="AD188" s="410">
        <f t="shared" si="93"/>
        <v>0</v>
      </c>
      <c r="AE188" s="410">
        <f t="shared" si="93"/>
        <v>0</v>
      </c>
      <c r="AF188" s="410">
        <f t="shared" si="93"/>
        <v>0</v>
      </c>
      <c r="AG188" s="410">
        <f t="shared" si="93"/>
        <v>0</v>
      </c>
      <c r="AH188" s="410">
        <f t="shared" si="93"/>
        <v>0</v>
      </c>
      <c r="AI188" s="410">
        <f t="shared" si="93"/>
        <v>0</v>
      </c>
      <c r="AJ188" s="410">
        <f t="shared" si="93"/>
        <v>0</v>
      </c>
      <c r="AK188" s="410">
        <f t="shared" si="93"/>
        <v>0</v>
      </c>
      <c r="AL188" s="410">
        <f t="shared" si="93"/>
        <v>0</v>
      </c>
      <c r="AM188" s="503"/>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7">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09">
        <f>+Y319</f>
        <v>0</v>
      </c>
      <c r="Z190" s="409">
        <f t="shared" ref="Z190:AA190" si="94">+Z319</f>
        <v>0</v>
      </c>
      <c r="AA190" s="409">
        <f t="shared" si="94"/>
        <v>1</v>
      </c>
      <c r="AB190" s="414"/>
      <c r="AC190" s="414"/>
      <c r="AD190" s="414"/>
      <c r="AE190" s="414"/>
      <c r="AF190" s="414"/>
      <c r="AG190" s="414"/>
      <c r="AH190" s="414"/>
      <c r="AI190" s="414"/>
      <c r="AJ190" s="414"/>
      <c r="AK190" s="414"/>
      <c r="AL190" s="414"/>
      <c r="AM190" s="295">
        <f>SUM(Y190:AL190)</f>
        <v>1</v>
      </c>
    </row>
    <row r="191" spans="1:39" ht="15" outlineLevel="1">
      <c r="B191" s="293" t="s">
        <v>244</v>
      </c>
      <c r="C191" s="290" t="s">
        <v>163</v>
      </c>
      <c r="D191" s="294">
        <f>SUMIFS('7.  Persistence Report'!AR$27:AR$500,'7.  Persistence Report'!$D$27:$D$500,$B190,'7.  Persistence Report'!$C$27:$C$500,"&lt;&gt;Pre-2011 Programs Completed in 2011",'7.  Persistence Report'!$J$27:$J$500,"Adjustment",'7.  Persistence Report'!$H$27:$H$500,"2012")</f>
        <v>21351.4940627</v>
      </c>
      <c r="E191" s="294">
        <f>SUMIFS('7.  Persistence Report'!AS$27:AS$500,'7.  Persistence Report'!$D$27:$D$500,$B190,'7.  Persistence Report'!$C$27:$C$500,"&lt;&gt;Pre-2011 Programs Completed in 2011",'7.  Persistence Report'!$J$27:$J$500,"Adjustment",'7.  Persistence Report'!$H$27:$H$500,"2012")</f>
        <v>21351.4940627</v>
      </c>
      <c r="F191" s="294">
        <f>SUMIFS('7.  Persistence Report'!AT$27:AT$500,'7.  Persistence Report'!$D$27:$D$500,$B190,'7.  Persistence Report'!$C$27:$C$500,"&lt;&gt;Pre-2011 Programs Completed in 2011",'7.  Persistence Report'!$J$27:$J$500,"Adjustment",'7.  Persistence Report'!$H$27:$H$500,"2012")</f>
        <v>21351.4940627</v>
      </c>
      <c r="G191" s="294">
        <f>SUMIFS('7.  Persistence Report'!AU$27:AU$500,'7.  Persistence Report'!$D$27:$D$500,$B190,'7.  Persistence Report'!$C$27:$C$500,"&lt;&gt;Pre-2011 Programs Completed in 2011",'7.  Persistence Report'!$J$27:$J$500,"Adjustment",'7.  Persistence Report'!$H$27:$H$500,"2012")</f>
        <v>21351.4940627</v>
      </c>
      <c r="H191" s="294">
        <f>SUMIFS('7.  Persistence Report'!AV$27:AV$500,'7.  Persistence Report'!$D$27:$D$500,$B190,'7.  Persistence Report'!$C$27:$C$500,"&lt;&gt;Pre-2011 Programs Completed in 2011",'7.  Persistence Report'!$J$27:$J$500,"Adjustment",'7.  Persistence Report'!$H$27:$H$500,"2012")</f>
        <v>0</v>
      </c>
      <c r="I191" s="294">
        <f>SUMIFS('7.  Persistence Report'!AW$27:AW$500,'7.  Persistence Report'!$D$27:$D$500,$B190,'7.  Persistence Report'!$C$27:$C$500,"&lt;&gt;Pre-2011 Programs Completed in 2011",'7.  Persistence Report'!$J$27:$J$500,"Adjustment",'7.  Persistence Report'!$H$27:$H$500,"2012")</f>
        <v>0</v>
      </c>
      <c r="J191" s="294">
        <f>SUMIFS('7.  Persistence Report'!AX$27:AX$500,'7.  Persistence Report'!$D$27:$D$500,$B190,'7.  Persistence Report'!$C$27:$C$500,"&lt;&gt;Pre-2011 Programs Completed in 2011",'7.  Persistence Report'!$J$27:$J$500,"Adjustment",'7.  Persistence Report'!$H$27:$H$500,"2012")</f>
        <v>0</v>
      </c>
      <c r="K191" s="294">
        <f>SUMIFS('7.  Persistence Report'!AY$27:AY$500,'7.  Persistence Report'!$D$27:$D$500,$B190,'7.  Persistence Report'!$C$27:$C$500,"&lt;&gt;Pre-2011 Programs Completed in 2011",'7.  Persistence Report'!$J$27:$J$500,"Adjustment",'7.  Persistence Report'!$H$27:$H$500,"2012")</f>
        <v>0</v>
      </c>
      <c r="L191" s="294">
        <f>SUMIFS('7.  Persistence Report'!AZ$27:AZ$500,'7.  Persistence Report'!$D$27:$D$500,$B190,'7.  Persistence Report'!$C$27:$C$500,"&lt;&gt;Pre-2011 Programs Completed in 2011",'7.  Persistence Report'!$J$27:$J$500,"Adjustment",'7.  Persistence Report'!$H$27:$H$500,"2012")</f>
        <v>0</v>
      </c>
      <c r="M191" s="294">
        <f>SUMIFS('7.  Persistence Report'!BA$27:BA$500,'7.  Persistence Report'!$D$27:$D$500,$B190,'7.  Persistence Report'!$C$27:$C$500,"&lt;&gt;Pre-2011 Programs Completed in 2011",'7.  Persistence Report'!$J$27:$J$500,"Adjustment",'7.  Persistence Report'!$H$27:$H$500,"2012")</f>
        <v>0</v>
      </c>
      <c r="N191" s="294">
        <f>N190</f>
        <v>12</v>
      </c>
      <c r="O191" s="294">
        <f>SUMIFS('7.  Persistence Report'!M$27:M$500,'7.  Persistence Report'!$D$27:$D$500,$B190,'7.  Persistence Report'!$C$27:$C$500,"&lt;&gt;Pre-2011 Programs Completed in 2011",'7.  Persistence Report'!$J$27:$J$500,"Adjustment",'7.  Persistence Report'!$H$27:$H$500,"2012")</f>
        <v>4.3116568150000001</v>
      </c>
      <c r="P191" s="294">
        <f>SUMIFS('7.  Persistence Report'!N$27:N$500,'7.  Persistence Report'!$D$27:$D$500,$B190,'7.  Persistence Report'!$C$27:$C$500,"&lt;&gt;Pre-2011 Programs Completed in 2011",'7.  Persistence Report'!$J$27:$J$500,"Adjustment",'7.  Persistence Report'!$H$27:$H$500,"2012")</f>
        <v>4.3116568150000001</v>
      </c>
      <c r="Q191" s="294">
        <f>SUMIFS('7.  Persistence Report'!O$27:O$500,'7.  Persistence Report'!$D$27:$D$500,$B190,'7.  Persistence Report'!$C$27:$C$500,"&lt;&gt;Pre-2011 Programs Completed in 2011",'7.  Persistence Report'!$J$27:$J$500,"Adjustment",'7.  Persistence Report'!$H$27:$H$500,"2012")</f>
        <v>4.3116568150000001</v>
      </c>
      <c r="R191" s="294">
        <f>SUMIFS('7.  Persistence Report'!P$27:P$500,'7.  Persistence Report'!$D$27:$D$500,$B190,'7.  Persistence Report'!$C$27:$C$500,"&lt;&gt;Pre-2011 Programs Completed in 2011",'7.  Persistence Report'!$J$27:$J$500,"Adjustment",'7.  Persistence Report'!$H$27:$H$500,"2012")</f>
        <v>4.3116568150000001</v>
      </c>
      <c r="S191" s="294">
        <f>SUMIFS('7.  Persistence Report'!Q$27:Q$500,'7.  Persistence Report'!$D$27:$D$500,$B190,'7.  Persistence Report'!$C$27:$C$500,"&lt;&gt;Pre-2011 Programs Completed in 2011",'7.  Persistence Report'!$J$27:$J$500,"Adjustment",'7.  Persistence Report'!$H$27:$H$500,"2012")</f>
        <v>0</v>
      </c>
      <c r="T191" s="294">
        <f>SUMIFS('7.  Persistence Report'!R$27:R$500,'7.  Persistence Report'!$D$27:$D$500,$B190,'7.  Persistence Report'!$C$27:$C$500,"&lt;&gt;Pre-2011 Programs Completed in 2011",'7.  Persistence Report'!$J$27:$J$500,"Adjustment",'7.  Persistence Report'!$H$27:$H$500,"2012")</f>
        <v>0</v>
      </c>
      <c r="U191" s="294">
        <f>SUMIFS('7.  Persistence Report'!S$27:S$500,'7.  Persistence Report'!$D$27:$D$500,$B190,'7.  Persistence Report'!$C$27:$C$500,"&lt;&gt;Pre-2011 Programs Completed in 2011",'7.  Persistence Report'!$J$27:$J$500,"Adjustment",'7.  Persistence Report'!$H$27:$H$500,"2012")</f>
        <v>0</v>
      </c>
      <c r="V191" s="294">
        <f>SUMIFS('7.  Persistence Report'!T$27:T$500,'7.  Persistence Report'!$D$27:$D$500,$B190,'7.  Persistence Report'!$C$27:$C$500,"&lt;&gt;Pre-2011 Programs Completed in 2011",'7.  Persistence Report'!$J$27:$J$500,"Adjustment",'7.  Persistence Report'!$H$27:$H$500,"2012")</f>
        <v>0</v>
      </c>
      <c r="W191" s="294">
        <f>SUMIFS('7.  Persistence Report'!U$27:U$500,'7.  Persistence Report'!$D$27:$D$500,$B190,'7.  Persistence Report'!$C$27:$C$500,"&lt;&gt;Pre-2011 Programs Completed in 2011",'7.  Persistence Report'!$J$27:$J$500,"Adjustment",'7.  Persistence Report'!$H$27:$H$500,"2012")</f>
        <v>0</v>
      </c>
      <c r="X191" s="294">
        <f>SUMIFS('7.  Persistence Report'!V$27:V$500,'7.  Persistence Report'!$D$27:$D$500,$B190,'7.  Persistence Report'!$C$27:$C$500,"&lt;&gt;Pre-2011 Programs Completed in 2011",'7.  Persistence Report'!$J$27:$J$500,"Adjustment",'7.  Persistence Report'!$H$27:$H$500,"2012")</f>
        <v>0</v>
      </c>
      <c r="Y191" s="410">
        <f>Y190</f>
        <v>0</v>
      </c>
      <c r="Z191" s="410">
        <f>Z190</f>
        <v>0</v>
      </c>
      <c r="AA191" s="410">
        <f t="shared" ref="AA191:AL191" si="95">AA190</f>
        <v>1</v>
      </c>
      <c r="AB191" s="410">
        <f t="shared" si="95"/>
        <v>0</v>
      </c>
      <c r="AC191" s="410">
        <f t="shared" si="95"/>
        <v>0</v>
      </c>
      <c r="AD191" s="410">
        <f t="shared" si="95"/>
        <v>0</v>
      </c>
      <c r="AE191" s="410">
        <f t="shared" si="95"/>
        <v>0</v>
      </c>
      <c r="AF191" s="410">
        <f t="shared" si="95"/>
        <v>0</v>
      </c>
      <c r="AG191" s="410">
        <f t="shared" si="95"/>
        <v>0</v>
      </c>
      <c r="AH191" s="410">
        <f t="shared" si="95"/>
        <v>0</v>
      </c>
      <c r="AI191" s="410">
        <f t="shared" si="95"/>
        <v>0</v>
      </c>
      <c r="AJ191" s="410">
        <f t="shared" si="95"/>
        <v>0</v>
      </c>
      <c r="AK191" s="410">
        <f t="shared" si="95"/>
        <v>0</v>
      </c>
      <c r="AL191" s="410">
        <f t="shared" si="95"/>
        <v>0</v>
      </c>
      <c r="AM191" s="503"/>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7">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09">
        <f>+Y322</f>
        <v>0</v>
      </c>
      <c r="Z193" s="409">
        <f t="shared" ref="Z193:AA193" si="96">+Z322</f>
        <v>1</v>
      </c>
      <c r="AA193" s="409">
        <f t="shared" si="96"/>
        <v>1</v>
      </c>
      <c r="AB193" s="414"/>
      <c r="AC193" s="414"/>
      <c r="AD193" s="414"/>
      <c r="AE193" s="414"/>
      <c r="AF193" s="414"/>
      <c r="AG193" s="414"/>
      <c r="AH193" s="414"/>
      <c r="AI193" s="414"/>
      <c r="AJ193" s="414"/>
      <c r="AK193" s="414"/>
      <c r="AL193" s="414"/>
      <c r="AM193" s="295">
        <f>SUM(Y193:AL193)</f>
        <v>2</v>
      </c>
    </row>
    <row r="194" spans="1:39" s="282" customFormat="1" ht="15" outlineLevel="1">
      <c r="A194" s="507"/>
      <c r="B194" s="314" t="s">
        <v>244</v>
      </c>
      <c r="C194" s="290" t="s">
        <v>163</v>
      </c>
      <c r="D194" s="294">
        <f>SUMIFS('7.  Persistence Report'!AR$27:AR$500,'7.  Persistence Report'!$D$27:$D$500,$B193,'7.  Persistence Report'!$C$27:$C$500,"&lt;&gt;Pre-2011 Programs Completed in 2011",'7.  Persistence Report'!$J$27:$J$500,"Adjustment",'7.  Persistence Report'!$H$27:$H$500,"2012")</f>
        <v>0</v>
      </c>
      <c r="E194" s="294">
        <f>SUMIFS('7.  Persistence Report'!AS$27:AS$500,'7.  Persistence Report'!$D$27:$D$500,$B193,'7.  Persistence Report'!$C$27:$C$500,"&lt;&gt;Pre-2011 Programs Completed in 2011",'7.  Persistence Report'!$J$27:$J$500,"Adjustment",'7.  Persistence Report'!$H$27:$H$500,"2012")</f>
        <v>0</v>
      </c>
      <c r="F194" s="294">
        <f>SUMIFS('7.  Persistence Report'!AT$27:AT$500,'7.  Persistence Report'!$D$27:$D$500,$B193,'7.  Persistence Report'!$C$27:$C$500,"&lt;&gt;Pre-2011 Programs Completed in 2011",'7.  Persistence Report'!$J$27:$J$500,"Adjustment",'7.  Persistence Report'!$H$27:$H$500,"2012")</f>
        <v>0</v>
      </c>
      <c r="G194" s="294">
        <f>SUMIFS('7.  Persistence Report'!AU$27:AU$500,'7.  Persistence Report'!$D$27:$D$500,$B193,'7.  Persistence Report'!$C$27:$C$500,"&lt;&gt;Pre-2011 Programs Completed in 2011",'7.  Persistence Report'!$J$27:$J$500,"Adjustment",'7.  Persistence Report'!$H$27:$H$500,"2012")</f>
        <v>0</v>
      </c>
      <c r="H194" s="294">
        <f>SUMIFS('7.  Persistence Report'!AV$27:AV$500,'7.  Persistence Report'!$D$27:$D$500,$B193,'7.  Persistence Report'!$C$27:$C$500,"&lt;&gt;Pre-2011 Programs Completed in 2011",'7.  Persistence Report'!$J$27:$J$500,"Adjustment",'7.  Persistence Report'!$H$27:$H$500,"2012")</f>
        <v>0</v>
      </c>
      <c r="I194" s="294">
        <f>SUMIFS('7.  Persistence Report'!AW$27:AW$500,'7.  Persistence Report'!$D$27:$D$500,$B193,'7.  Persistence Report'!$C$27:$C$500,"&lt;&gt;Pre-2011 Programs Completed in 2011",'7.  Persistence Report'!$J$27:$J$500,"Adjustment",'7.  Persistence Report'!$H$27:$H$500,"2012")</f>
        <v>0</v>
      </c>
      <c r="J194" s="294">
        <f>SUMIFS('7.  Persistence Report'!AX$27:AX$500,'7.  Persistence Report'!$D$27:$D$500,$B193,'7.  Persistence Report'!$C$27:$C$500,"&lt;&gt;Pre-2011 Programs Completed in 2011",'7.  Persistence Report'!$J$27:$J$500,"Adjustment",'7.  Persistence Report'!$H$27:$H$500,"2012")</f>
        <v>0</v>
      </c>
      <c r="K194" s="294">
        <f>SUMIFS('7.  Persistence Report'!AY$27:AY$500,'7.  Persistence Report'!$D$27:$D$500,$B193,'7.  Persistence Report'!$C$27:$C$500,"&lt;&gt;Pre-2011 Programs Completed in 2011",'7.  Persistence Report'!$J$27:$J$500,"Adjustment",'7.  Persistence Report'!$H$27:$H$500,"2012")</f>
        <v>0</v>
      </c>
      <c r="L194" s="294">
        <f>SUMIFS('7.  Persistence Report'!AZ$27:AZ$500,'7.  Persistence Report'!$D$27:$D$500,$B193,'7.  Persistence Report'!$C$27:$C$500,"&lt;&gt;Pre-2011 Programs Completed in 2011",'7.  Persistence Report'!$J$27:$J$500,"Adjustment",'7.  Persistence Report'!$H$27:$H$500,"2012")</f>
        <v>0</v>
      </c>
      <c r="M194" s="294">
        <f>SUMIFS('7.  Persistence Report'!BA$27:BA$500,'7.  Persistence Report'!$D$27:$D$500,$B193,'7.  Persistence Report'!$C$27:$C$500,"&lt;&gt;Pre-2011 Programs Completed in 2011",'7.  Persistence Report'!$J$27:$J$500,"Adjustment",'7.  Persistence Report'!$H$27:$H$500,"2012")</f>
        <v>0</v>
      </c>
      <c r="N194" s="290"/>
      <c r="O194" s="294">
        <f>SUMIFS('7.  Persistence Report'!M$27:M$500,'7.  Persistence Report'!$D$27:$D$500,$B193,'7.  Persistence Report'!$C$27:$C$500,"&lt;&gt;Pre-2011 Programs Completed in 2011",'7.  Persistence Report'!$J$27:$J$500,"Adjustment",'7.  Persistence Report'!$H$27:$H$500,"2012")</f>
        <v>0</v>
      </c>
      <c r="P194" s="294">
        <f>SUMIFS('7.  Persistence Report'!N$27:N$500,'7.  Persistence Report'!$D$27:$D$500,$B193,'7.  Persistence Report'!$C$27:$C$500,"&lt;&gt;Pre-2011 Programs Completed in 2011",'7.  Persistence Report'!$J$27:$J$500,"Adjustment",'7.  Persistence Report'!$H$27:$H$500,"2012")</f>
        <v>0</v>
      </c>
      <c r="Q194" s="294">
        <f>SUMIFS('7.  Persistence Report'!O$27:O$500,'7.  Persistence Report'!$D$27:$D$500,$B193,'7.  Persistence Report'!$C$27:$C$500,"&lt;&gt;Pre-2011 Programs Completed in 2011",'7.  Persistence Report'!$J$27:$J$500,"Adjustment",'7.  Persistence Report'!$H$27:$H$500,"2012")</f>
        <v>0</v>
      </c>
      <c r="R194" s="294">
        <f>SUMIFS('7.  Persistence Report'!P$27:P$500,'7.  Persistence Report'!$D$27:$D$500,$B193,'7.  Persistence Report'!$C$27:$C$500,"&lt;&gt;Pre-2011 Programs Completed in 2011",'7.  Persistence Report'!$J$27:$J$500,"Adjustment",'7.  Persistence Report'!$H$27:$H$500,"2012")</f>
        <v>0</v>
      </c>
      <c r="S194" s="294">
        <f>SUMIFS('7.  Persistence Report'!Q$27:Q$500,'7.  Persistence Report'!$D$27:$D$500,$B193,'7.  Persistence Report'!$C$27:$C$500,"&lt;&gt;Pre-2011 Programs Completed in 2011",'7.  Persistence Report'!$J$27:$J$500,"Adjustment",'7.  Persistence Report'!$H$27:$H$500,"2012")</f>
        <v>0</v>
      </c>
      <c r="T194" s="294">
        <f>SUMIFS('7.  Persistence Report'!R$27:R$500,'7.  Persistence Report'!$D$27:$D$500,$B193,'7.  Persistence Report'!$C$27:$C$500,"&lt;&gt;Pre-2011 Programs Completed in 2011",'7.  Persistence Report'!$J$27:$J$500,"Adjustment",'7.  Persistence Report'!$H$27:$H$500,"2012")</f>
        <v>0</v>
      </c>
      <c r="U194" s="294">
        <f>SUMIFS('7.  Persistence Report'!S$27:S$500,'7.  Persistence Report'!$D$27:$D$500,$B193,'7.  Persistence Report'!$C$27:$C$500,"&lt;&gt;Pre-2011 Programs Completed in 2011",'7.  Persistence Report'!$J$27:$J$500,"Adjustment",'7.  Persistence Report'!$H$27:$H$500,"2012")</f>
        <v>0</v>
      </c>
      <c r="V194" s="294">
        <f>SUMIFS('7.  Persistence Report'!T$27:T$500,'7.  Persistence Report'!$D$27:$D$500,$B193,'7.  Persistence Report'!$C$27:$C$500,"&lt;&gt;Pre-2011 Programs Completed in 2011",'7.  Persistence Report'!$J$27:$J$500,"Adjustment",'7.  Persistence Report'!$H$27:$H$500,"2012")</f>
        <v>0</v>
      </c>
      <c r="W194" s="294">
        <f>SUMIFS('7.  Persistence Report'!U$27:U$500,'7.  Persistence Report'!$D$27:$D$500,$B193,'7.  Persistence Report'!$C$27:$C$500,"&lt;&gt;Pre-2011 Programs Completed in 2011",'7.  Persistence Report'!$J$27:$J$500,"Adjustment",'7.  Persistence Report'!$H$27:$H$500,"2012")</f>
        <v>0</v>
      </c>
      <c r="X194" s="294">
        <f>SUMIFS('7.  Persistence Report'!V$27:V$500,'7.  Persistence Report'!$D$27:$D$500,$B193,'7.  Persistence Report'!$C$27:$C$500,"&lt;&gt;Pre-2011 Programs Completed in 2011",'7.  Persistence Report'!$J$27:$J$500,"Adjustment",'7.  Persistence Report'!$H$27:$H$500,"2012")</f>
        <v>0</v>
      </c>
      <c r="Y194" s="410">
        <f>Y193</f>
        <v>0</v>
      </c>
      <c r="Z194" s="410">
        <f>Z193</f>
        <v>1</v>
      </c>
      <c r="AA194" s="410">
        <f t="shared" ref="AA194:AL194" si="97">AA193</f>
        <v>1</v>
      </c>
      <c r="AB194" s="410">
        <f t="shared" si="97"/>
        <v>0</v>
      </c>
      <c r="AC194" s="410">
        <f t="shared" si="97"/>
        <v>0</v>
      </c>
      <c r="AD194" s="410">
        <f t="shared" si="97"/>
        <v>0</v>
      </c>
      <c r="AE194" s="410">
        <f t="shared" si="97"/>
        <v>0</v>
      </c>
      <c r="AF194" s="410">
        <f t="shared" si="97"/>
        <v>0</v>
      </c>
      <c r="AG194" s="410">
        <f t="shared" si="97"/>
        <v>0</v>
      </c>
      <c r="AH194" s="410">
        <f t="shared" si="97"/>
        <v>0</v>
      </c>
      <c r="AI194" s="410">
        <f t="shared" si="97"/>
        <v>0</v>
      </c>
      <c r="AJ194" s="410">
        <f t="shared" si="97"/>
        <v>0</v>
      </c>
      <c r="AK194" s="410">
        <f t="shared" si="97"/>
        <v>0</v>
      </c>
      <c r="AL194" s="410">
        <f t="shared" si="97"/>
        <v>0</v>
      </c>
      <c r="AM194" s="503"/>
    </row>
    <row r="195" spans="1:39" s="282" customFormat="1" ht="15" outlineLevel="1">
      <c r="A195" s="507"/>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7">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09">
        <f>+Y325</f>
        <v>0</v>
      </c>
      <c r="Z196" s="409">
        <f t="shared" ref="Z196:AA196" si="98">+Z325</f>
        <v>1</v>
      </c>
      <c r="AA196" s="409">
        <f t="shared" si="98"/>
        <v>1</v>
      </c>
      <c r="AB196" s="414"/>
      <c r="AC196" s="414"/>
      <c r="AD196" s="414"/>
      <c r="AE196" s="414"/>
      <c r="AF196" s="414"/>
      <c r="AG196" s="414"/>
      <c r="AH196" s="414"/>
      <c r="AI196" s="414"/>
      <c r="AJ196" s="414"/>
      <c r="AK196" s="414"/>
      <c r="AL196" s="414"/>
      <c r="AM196" s="295">
        <f>SUM(Y196:AL196)</f>
        <v>2</v>
      </c>
    </row>
    <row r="197" spans="1:39" s="282" customFormat="1" ht="15" outlineLevel="1">
      <c r="A197" s="507"/>
      <c r="B197" s="314" t="s">
        <v>244</v>
      </c>
      <c r="C197" s="290" t="s">
        <v>163</v>
      </c>
      <c r="D197" s="294">
        <f>SUMIFS('7.  Persistence Report'!AR$27:AR$500,'7.  Persistence Report'!$D$27:$D$500,$B196,'7.  Persistence Report'!$C$27:$C$500,"&lt;&gt;Pre-2011 Programs Completed in 2011",'7.  Persistence Report'!$J$27:$J$500,"Adjustment",'7.  Persistence Report'!$H$27:$H$500,"2012")</f>
        <v>0</v>
      </c>
      <c r="E197" s="294">
        <f>SUMIFS('7.  Persistence Report'!AS$27:AS$500,'7.  Persistence Report'!$D$27:$D$500,$B196,'7.  Persistence Report'!$C$27:$C$500,"&lt;&gt;Pre-2011 Programs Completed in 2011",'7.  Persistence Report'!$J$27:$J$500,"Adjustment",'7.  Persistence Report'!$H$27:$H$500,"2012")</f>
        <v>0</v>
      </c>
      <c r="F197" s="294">
        <f>SUMIFS('7.  Persistence Report'!AT$27:AT$500,'7.  Persistence Report'!$D$27:$D$500,$B196,'7.  Persistence Report'!$C$27:$C$500,"&lt;&gt;Pre-2011 Programs Completed in 2011",'7.  Persistence Report'!$J$27:$J$500,"Adjustment",'7.  Persistence Report'!$H$27:$H$500,"2012")</f>
        <v>0</v>
      </c>
      <c r="G197" s="294">
        <f>SUMIFS('7.  Persistence Report'!AU$27:AU$500,'7.  Persistence Report'!$D$27:$D$500,$B196,'7.  Persistence Report'!$C$27:$C$500,"&lt;&gt;Pre-2011 Programs Completed in 2011",'7.  Persistence Report'!$J$27:$J$500,"Adjustment",'7.  Persistence Report'!$H$27:$H$500,"2012")</f>
        <v>0</v>
      </c>
      <c r="H197" s="294">
        <f>SUMIFS('7.  Persistence Report'!AV$27:AV$500,'7.  Persistence Report'!$D$27:$D$500,$B196,'7.  Persistence Report'!$C$27:$C$500,"&lt;&gt;Pre-2011 Programs Completed in 2011",'7.  Persistence Report'!$J$27:$J$500,"Adjustment",'7.  Persistence Report'!$H$27:$H$500,"2012")</f>
        <v>0</v>
      </c>
      <c r="I197" s="294">
        <f>SUMIFS('7.  Persistence Report'!AW$27:AW$500,'7.  Persistence Report'!$D$27:$D$500,$B196,'7.  Persistence Report'!$C$27:$C$500,"&lt;&gt;Pre-2011 Programs Completed in 2011",'7.  Persistence Report'!$J$27:$J$500,"Adjustment",'7.  Persistence Report'!$H$27:$H$500,"2012")</f>
        <v>0</v>
      </c>
      <c r="J197" s="294">
        <f>SUMIFS('7.  Persistence Report'!AX$27:AX$500,'7.  Persistence Report'!$D$27:$D$500,$B196,'7.  Persistence Report'!$C$27:$C$500,"&lt;&gt;Pre-2011 Programs Completed in 2011",'7.  Persistence Report'!$J$27:$J$500,"Adjustment",'7.  Persistence Report'!$H$27:$H$500,"2012")</f>
        <v>0</v>
      </c>
      <c r="K197" s="294">
        <f>SUMIFS('7.  Persistence Report'!AY$27:AY$500,'7.  Persistence Report'!$D$27:$D$500,$B196,'7.  Persistence Report'!$C$27:$C$500,"&lt;&gt;Pre-2011 Programs Completed in 2011",'7.  Persistence Report'!$J$27:$J$500,"Adjustment",'7.  Persistence Report'!$H$27:$H$500,"2012")</f>
        <v>0</v>
      </c>
      <c r="L197" s="294">
        <f>SUMIFS('7.  Persistence Report'!AZ$27:AZ$500,'7.  Persistence Report'!$D$27:$D$500,$B196,'7.  Persistence Report'!$C$27:$C$500,"&lt;&gt;Pre-2011 Programs Completed in 2011",'7.  Persistence Report'!$J$27:$J$500,"Adjustment",'7.  Persistence Report'!$H$27:$H$500,"2012")</f>
        <v>0</v>
      </c>
      <c r="M197" s="294">
        <f>SUMIFS('7.  Persistence Report'!BA$27:BA$500,'7.  Persistence Report'!$D$27:$D$500,$B196,'7.  Persistence Report'!$C$27:$C$500,"&lt;&gt;Pre-2011 Programs Completed in 2011",'7.  Persistence Report'!$J$27:$J$500,"Adjustment",'7.  Persistence Report'!$H$27:$H$500,"2012")</f>
        <v>0</v>
      </c>
      <c r="N197" s="290"/>
      <c r="O197" s="294">
        <f>SUMIFS('7.  Persistence Report'!M$27:M$500,'7.  Persistence Report'!$D$27:$D$500,$B196,'7.  Persistence Report'!$C$27:$C$500,"&lt;&gt;Pre-2011 Programs Completed in 2011",'7.  Persistence Report'!$J$27:$J$500,"Adjustment",'7.  Persistence Report'!$H$27:$H$500,"2012")</f>
        <v>0</v>
      </c>
      <c r="P197" s="294">
        <f>SUMIFS('7.  Persistence Report'!N$27:N$500,'7.  Persistence Report'!$D$27:$D$500,$B196,'7.  Persistence Report'!$C$27:$C$500,"&lt;&gt;Pre-2011 Programs Completed in 2011",'7.  Persistence Report'!$J$27:$J$500,"Adjustment",'7.  Persistence Report'!$H$27:$H$500,"2012")</f>
        <v>0</v>
      </c>
      <c r="Q197" s="294">
        <f>SUMIFS('7.  Persistence Report'!O$27:O$500,'7.  Persistence Report'!$D$27:$D$500,$B196,'7.  Persistence Report'!$C$27:$C$500,"&lt;&gt;Pre-2011 Programs Completed in 2011",'7.  Persistence Report'!$J$27:$J$500,"Adjustment",'7.  Persistence Report'!$H$27:$H$500,"2012")</f>
        <v>0</v>
      </c>
      <c r="R197" s="294">
        <f>SUMIFS('7.  Persistence Report'!P$27:P$500,'7.  Persistence Report'!$D$27:$D$500,$B196,'7.  Persistence Report'!$C$27:$C$500,"&lt;&gt;Pre-2011 Programs Completed in 2011",'7.  Persistence Report'!$J$27:$J$500,"Adjustment",'7.  Persistence Report'!$H$27:$H$500,"2012")</f>
        <v>0</v>
      </c>
      <c r="S197" s="294">
        <f>SUMIFS('7.  Persistence Report'!Q$27:Q$500,'7.  Persistence Report'!$D$27:$D$500,$B196,'7.  Persistence Report'!$C$27:$C$500,"&lt;&gt;Pre-2011 Programs Completed in 2011",'7.  Persistence Report'!$J$27:$J$500,"Adjustment",'7.  Persistence Report'!$H$27:$H$500,"2012")</f>
        <v>0</v>
      </c>
      <c r="T197" s="294">
        <f>SUMIFS('7.  Persistence Report'!R$27:R$500,'7.  Persistence Report'!$D$27:$D$500,$B196,'7.  Persistence Report'!$C$27:$C$500,"&lt;&gt;Pre-2011 Programs Completed in 2011",'7.  Persistence Report'!$J$27:$J$500,"Adjustment",'7.  Persistence Report'!$H$27:$H$500,"2012")</f>
        <v>0</v>
      </c>
      <c r="U197" s="294">
        <f>SUMIFS('7.  Persistence Report'!S$27:S$500,'7.  Persistence Report'!$D$27:$D$500,$B196,'7.  Persistence Report'!$C$27:$C$500,"&lt;&gt;Pre-2011 Programs Completed in 2011",'7.  Persistence Report'!$J$27:$J$500,"Adjustment",'7.  Persistence Report'!$H$27:$H$500,"2012")</f>
        <v>0</v>
      </c>
      <c r="V197" s="294">
        <f>SUMIFS('7.  Persistence Report'!T$27:T$500,'7.  Persistence Report'!$D$27:$D$500,$B196,'7.  Persistence Report'!$C$27:$C$500,"&lt;&gt;Pre-2011 Programs Completed in 2011",'7.  Persistence Report'!$J$27:$J$500,"Adjustment",'7.  Persistence Report'!$H$27:$H$500,"2012")</f>
        <v>0</v>
      </c>
      <c r="W197" s="294">
        <f>SUMIFS('7.  Persistence Report'!U$27:U$500,'7.  Persistence Report'!$D$27:$D$500,$B196,'7.  Persistence Report'!$C$27:$C$500,"&lt;&gt;Pre-2011 Programs Completed in 2011",'7.  Persistence Report'!$J$27:$J$500,"Adjustment",'7.  Persistence Report'!$H$27:$H$500,"2012")</f>
        <v>0</v>
      </c>
      <c r="X197" s="294">
        <f>SUMIFS('7.  Persistence Report'!V$27:V$500,'7.  Persistence Report'!$D$27:$D$500,$B196,'7.  Persistence Report'!$C$27:$C$500,"&lt;&gt;Pre-2011 Programs Completed in 2011",'7.  Persistence Report'!$J$27:$J$500,"Adjustment",'7.  Persistence Report'!$H$27:$H$500,"2012")</f>
        <v>0</v>
      </c>
      <c r="Y197" s="410">
        <f>Y196</f>
        <v>0</v>
      </c>
      <c r="Z197" s="410">
        <f>Z196</f>
        <v>1</v>
      </c>
      <c r="AA197" s="410">
        <f t="shared" ref="AA197:AL197" si="99">AA196</f>
        <v>1</v>
      </c>
      <c r="AB197" s="410">
        <f t="shared" si="99"/>
        <v>0</v>
      </c>
      <c r="AC197" s="410">
        <f t="shared" si="99"/>
        <v>0</v>
      </c>
      <c r="AD197" s="410">
        <f t="shared" si="99"/>
        <v>0</v>
      </c>
      <c r="AE197" s="410">
        <f t="shared" si="99"/>
        <v>0</v>
      </c>
      <c r="AF197" s="410">
        <f t="shared" si="99"/>
        <v>0</v>
      </c>
      <c r="AG197" s="410">
        <f t="shared" si="99"/>
        <v>0</v>
      </c>
      <c r="AH197" s="410">
        <f t="shared" si="99"/>
        <v>0</v>
      </c>
      <c r="AI197" s="410">
        <f t="shared" si="99"/>
        <v>0</v>
      </c>
      <c r="AJ197" s="410">
        <f t="shared" si="99"/>
        <v>0</v>
      </c>
      <c r="AK197" s="410">
        <f t="shared" si="99"/>
        <v>0</v>
      </c>
      <c r="AL197" s="410">
        <f t="shared" si="99"/>
        <v>0</v>
      </c>
      <c r="AM197" s="503"/>
    </row>
    <row r="198" spans="1:39" s="282" customFormat="1" ht="15" outlineLevel="1">
      <c r="A198" s="507"/>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7">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09">
        <f>+Y328</f>
        <v>0</v>
      </c>
      <c r="Z199" s="409">
        <f t="shared" ref="Z199:AA199" si="100">+Z328</f>
        <v>0</v>
      </c>
      <c r="AA199" s="409">
        <f t="shared" si="100"/>
        <v>0</v>
      </c>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f>SUMIFS('7.  Persistence Report'!AR$27:AR$500,'7.  Persistence Report'!$D$27:$D$500,$B199,'7.  Persistence Report'!$C$27:$C$500,"&lt;&gt;Pre-2011 Programs Completed in 2011",'7.  Persistence Report'!$J$27:$J$500,"Adjustment",'7.  Persistence Report'!$H$27:$H$500,"2012")</f>
        <v>0</v>
      </c>
      <c r="E200" s="294">
        <f>SUMIFS('7.  Persistence Report'!AS$27:AS$500,'7.  Persistence Report'!$D$27:$D$500,$B199,'7.  Persistence Report'!$C$27:$C$500,"&lt;&gt;Pre-2011 Programs Completed in 2011",'7.  Persistence Report'!$J$27:$J$500,"Adjustment",'7.  Persistence Report'!$H$27:$H$500,"2012")</f>
        <v>0</v>
      </c>
      <c r="F200" s="294">
        <f>SUMIFS('7.  Persistence Report'!AT$27:AT$500,'7.  Persistence Report'!$D$27:$D$500,$B199,'7.  Persistence Report'!$C$27:$C$500,"&lt;&gt;Pre-2011 Programs Completed in 2011",'7.  Persistence Report'!$J$27:$J$500,"Adjustment",'7.  Persistence Report'!$H$27:$H$500,"2012")</f>
        <v>0</v>
      </c>
      <c r="G200" s="294">
        <f>SUMIFS('7.  Persistence Report'!AU$27:AU$500,'7.  Persistence Report'!$D$27:$D$500,$B199,'7.  Persistence Report'!$C$27:$C$500,"&lt;&gt;Pre-2011 Programs Completed in 2011",'7.  Persistence Report'!$J$27:$J$500,"Adjustment",'7.  Persistence Report'!$H$27:$H$500,"2012")</f>
        <v>0</v>
      </c>
      <c r="H200" s="294">
        <f>SUMIFS('7.  Persistence Report'!AV$27:AV$500,'7.  Persistence Report'!$D$27:$D$500,$B199,'7.  Persistence Report'!$C$27:$C$500,"&lt;&gt;Pre-2011 Programs Completed in 2011",'7.  Persistence Report'!$J$27:$J$500,"Adjustment",'7.  Persistence Report'!$H$27:$H$500,"2012")</f>
        <v>0</v>
      </c>
      <c r="I200" s="294">
        <f>SUMIFS('7.  Persistence Report'!AW$27:AW$500,'7.  Persistence Report'!$D$27:$D$500,$B199,'7.  Persistence Report'!$C$27:$C$500,"&lt;&gt;Pre-2011 Programs Completed in 2011",'7.  Persistence Report'!$J$27:$J$500,"Adjustment",'7.  Persistence Report'!$H$27:$H$500,"2012")</f>
        <v>0</v>
      </c>
      <c r="J200" s="294">
        <f>SUMIFS('7.  Persistence Report'!AX$27:AX$500,'7.  Persistence Report'!$D$27:$D$500,$B199,'7.  Persistence Report'!$C$27:$C$500,"&lt;&gt;Pre-2011 Programs Completed in 2011",'7.  Persistence Report'!$J$27:$J$500,"Adjustment",'7.  Persistence Report'!$H$27:$H$500,"2012")</f>
        <v>0</v>
      </c>
      <c r="K200" s="294">
        <f>SUMIFS('7.  Persistence Report'!AY$27:AY$500,'7.  Persistence Report'!$D$27:$D$500,$B199,'7.  Persistence Report'!$C$27:$C$500,"&lt;&gt;Pre-2011 Programs Completed in 2011",'7.  Persistence Report'!$J$27:$J$500,"Adjustment",'7.  Persistence Report'!$H$27:$H$500,"2012")</f>
        <v>0</v>
      </c>
      <c r="L200" s="294">
        <f>SUMIFS('7.  Persistence Report'!AZ$27:AZ$500,'7.  Persistence Report'!$D$27:$D$500,$B199,'7.  Persistence Report'!$C$27:$C$500,"&lt;&gt;Pre-2011 Programs Completed in 2011",'7.  Persistence Report'!$J$27:$J$500,"Adjustment",'7.  Persistence Report'!$H$27:$H$500,"2012")</f>
        <v>0</v>
      </c>
      <c r="M200" s="294">
        <f>SUMIFS('7.  Persistence Report'!BA$27:BA$500,'7.  Persistence Report'!$D$27:$D$500,$B199,'7.  Persistence Report'!$C$27:$C$500,"&lt;&gt;Pre-2011 Programs Completed in 2011",'7.  Persistence Report'!$J$27:$J$500,"Adjustment",'7.  Persistence Report'!$H$27:$H$500,"2012")</f>
        <v>0</v>
      </c>
      <c r="N200" s="290"/>
      <c r="O200" s="294">
        <f>SUMIFS('7.  Persistence Report'!M$27:M$500,'7.  Persistence Report'!$D$27:$D$500,$B199,'7.  Persistence Report'!$C$27:$C$500,"&lt;&gt;Pre-2011 Programs Completed in 2011",'7.  Persistence Report'!$J$27:$J$500,"Adjustment",'7.  Persistence Report'!$H$27:$H$500,"2012")</f>
        <v>0</v>
      </c>
      <c r="P200" s="294">
        <f>SUMIFS('7.  Persistence Report'!N$27:N$500,'7.  Persistence Report'!$D$27:$D$500,$B199,'7.  Persistence Report'!$C$27:$C$500,"&lt;&gt;Pre-2011 Programs Completed in 2011",'7.  Persistence Report'!$J$27:$J$500,"Adjustment",'7.  Persistence Report'!$H$27:$H$500,"2012")</f>
        <v>0</v>
      </c>
      <c r="Q200" s="294">
        <f>SUMIFS('7.  Persistence Report'!O$27:O$500,'7.  Persistence Report'!$D$27:$D$500,$B199,'7.  Persistence Report'!$C$27:$C$500,"&lt;&gt;Pre-2011 Programs Completed in 2011",'7.  Persistence Report'!$J$27:$J$500,"Adjustment",'7.  Persistence Report'!$H$27:$H$500,"2012")</f>
        <v>0</v>
      </c>
      <c r="R200" s="294">
        <f>SUMIFS('7.  Persistence Report'!P$27:P$500,'7.  Persistence Report'!$D$27:$D$500,$B199,'7.  Persistence Report'!$C$27:$C$500,"&lt;&gt;Pre-2011 Programs Completed in 2011",'7.  Persistence Report'!$J$27:$J$500,"Adjustment",'7.  Persistence Report'!$H$27:$H$500,"2012")</f>
        <v>0</v>
      </c>
      <c r="S200" s="294">
        <f>SUMIFS('7.  Persistence Report'!Q$27:Q$500,'7.  Persistence Report'!$D$27:$D$500,$B199,'7.  Persistence Report'!$C$27:$C$500,"&lt;&gt;Pre-2011 Programs Completed in 2011",'7.  Persistence Report'!$J$27:$J$500,"Adjustment",'7.  Persistence Report'!$H$27:$H$500,"2012")</f>
        <v>0</v>
      </c>
      <c r="T200" s="294">
        <f>SUMIFS('7.  Persistence Report'!R$27:R$500,'7.  Persistence Report'!$D$27:$D$500,$B199,'7.  Persistence Report'!$C$27:$C$500,"&lt;&gt;Pre-2011 Programs Completed in 2011",'7.  Persistence Report'!$J$27:$J$500,"Adjustment",'7.  Persistence Report'!$H$27:$H$500,"2012")</f>
        <v>0</v>
      </c>
      <c r="U200" s="294">
        <f>SUMIFS('7.  Persistence Report'!S$27:S$500,'7.  Persistence Report'!$D$27:$D$500,$B199,'7.  Persistence Report'!$C$27:$C$500,"&lt;&gt;Pre-2011 Programs Completed in 2011",'7.  Persistence Report'!$J$27:$J$500,"Adjustment",'7.  Persistence Report'!$H$27:$H$500,"2012")</f>
        <v>0</v>
      </c>
      <c r="V200" s="294">
        <f>SUMIFS('7.  Persistence Report'!T$27:T$500,'7.  Persistence Report'!$D$27:$D$500,$B199,'7.  Persistence Report'!$C$27:$C$500,"&lt;&gt;Pre-2011 Programs Completed in 2011",'7.  Persistence Report'!$J$27:$J$500,"Adjustment",'7.  Persistence Report'!$H$27:$H$500,"2012")</f>
        <v>0</v>
      </c>
      <c r="W200" s="294">
        <f>SUMIFS('7.  Persistence Report'!U$27:U$500,'7.  Persistence Report'!$D$27:$D$500,$B199,'7.  Persistence Report'!$C$27:$C$500,"&lt;&gt;Pre-2011 Programs Completed in 2011",'7.  Persistence Report'!$J$27:$J$500,"Adjustment",'7.  Persistence Report'!$H$27:$H$500,"2012")</f>
        <v>0</v>
      </c>
      <c r="X200" s="294">
        <f>SUMIFS('7.  Persistence Report'!V$27:V$500,'7.  Persistence Report'!$D$27:$D$500,$B199,'7.  Persistence Report'!$C$27:$C$500,"&lt;&gt;Pre-2011 Programs Completed in 2011",'7.  Persistence Report'!$J$27:$J$500,"Adjustment",'7.  Persistence Report'!$H$27:$H$500,"2012")</f>
        <v>0</v>
      </c>
      <c r="Y200" s="410">
        <f>Y199</f>
        <v>0</v>
      </c>
      <c r="Z200" s="410">
        <f>Z199</f>
        <v>0</v>
      </c>
      <c r="AA200" s="410">
        <f t="shared" ref="AA200:AL200" si="101">AA199</f>
        <v>0</v>
      </c>
      <c r="AB200" s="410">
        <f t="shared" si="101"/>
        <v>0</v>
      </c>
      <c r="AC200" s="410">
        <f t="shared" si="101"/>
        <v>0</v>
      </c>
      <c r="AD200" s="410">
        <f t="shared" si="101"/>
        <v>0</v>
      </c>
      <c r="AE200" s="410">
        <f t="shared" si="101"/>
        <v>0</v>
      </c>
      <c r="AF200" s="410">
        <f t="shared" si="101"/>
        <v>0</v>
      </c>
      <c r="AG200" s="410">
        <f t="shared" si="101"/>
        <v>0</v>
      </c>
      <c r="AH200" s="410">
        <f t="shared" si="101"/>
        <v>0</v>
      </c>
      <c r="AI200" s="410">
        <f t="shared" si="101"/>
        <v>0</v>
      </c>
      <c r="AJ200" s="410">
        <f t="shared" si="101"/>
        <v>0</v>
      </c>
      <c r="AK200" s="410">
        <f t="shared" si="101"/>
        <v>0</v>
      </c>
      <c r="AL200" s="410">
        <f t="shared" si="101"/>
        <v>0</v>
      </c>
      <c r="AM200" s="503"/>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8"/>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7">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09">
        <f>+Y332</f>
        <v>0</v>
      </c>
      <c r="Z203" s="409">
        <f t="shared" ref="Z203:AA203" si="102">+Z332</f>
        <v>0</v>
      </c>
      <c r="AA203" s="409">
        <f t="shared" si="102"/>
        <v>1</v>
      </c>
      <c r="AB203" s="414"/>
      <c r="AC203" s="414"/>
      <c r="AD203" s="414"/>
      <c r="AE203" s="414"/>
      <c r="AF203" s="414"/>
      <c r="AG203" s="414"/>
      <c r="AH203" s="414"/>
      <c r="AI203" s="414"/>
      <c r="AJ203" s="414"/>
      <c r="AK203" s="414"/>
      <c r="AL203" s="414"/>
      <c r="AM203" s="295">
        <f>SUM(Y203:AL203)</f>
        <v>1</v>
      </c>
    </row>
    <row r="204" spans="1:39" ht="15" outlineLevel="1">
      <c r="B204" s="293" t="s">
        <v>244</v>
      </c>
      <c r="C204" s="290" t="s">
        <v>163</v>
      </c>
      <c r="D204" s="294">
        <f>SUMIFS('7.  Persistence Report'!AR$27:AR$500,'7.  Persistence Report'!$D$27:$D$500,$B203,'7.  Persistence Report'!$C$27:$C$500,"&lt;&gt;Pre-2011 Programs Completed in 2011",'7.  Persistence Report'!$J$27:$J$500,"Adjustment",'7.  Persistence Report'!$H$27:$H$500,"2012")</f>
        <v>0</v>
      </c>
      <c r="E204" s="294">
        <f>SUMIFS('7.  Persistence Report'!AS$27:AS$500,'7.  Persistence Report'!$D$27:$D$500,$B203,'7.  Persistence Report'!$C$27:$C$500,"&lt;&gt;Pre-2011 Programs Completed in 2011",'7.  Persistence Report'!$J$27:$J$500,"Adjustment",'7.  Persistence Report'!$H$27:$H$500,"2012")</f>
        <v>0</v>
      </c>
      <c r="F204" s="294">
        <f>SUMIFS('7.  Persistence Report'!AT$27:AT$500,'7.  Persistence Report'!$D$27:$D$500,$B203,'7.  Persistence Report'!$C$27:$C$500,"&lt;&gt;Pre-2011 Programs Completed in 2011",'7.  Persistence Report'!$J$27:$J$500,"Adjustment",'7.  Persistence Report'!$H$27:$H$500,"2012")</f>
        <v>0</v>
      </c>
      <c r="G204" s="294">
        <f>SUMIFS('7.  Persistence Report'!AU$27:AU$500,'7.  Persistence Report'!$D$27:$D$500,$B203,'7.  Persistence Report'!$C$27:$C$500,"&lt;&gt;Pre-2011 Programs Completed in 2011",'7.  Persistence Report'!$J$27:$J$500,"Adjustment",'7.  Persistence Report'!$H$27:$H$500,"2012")</f>
        <v>0</v>
      </c>
      <c r="H204" s="294">
        <f>SUMIFS('7.  Persistence Report'!AV$27:AV$500,'7.  Persistence Report'!$D$27:$D$500,$B203,'7.  Persistence Report'!$C$27:$C$500,"&lt;&gt;Pre-2011 Programs Completed in 2011",'7.  Persistence Report'!$J$27:$J$500,"Adjustment",'7.  Persistence Report'!$H$27:$H$500,"2012")</f>
        <v>0</v>
      </c>
      <c r="I204" s="294">
        <f>SUMIFS('7.  Persistence Report'!AW$27:AW$500,'7.  Persistence Report'!$D$27:$D$500,$B203,'7.  Persistence Report'!$C$27:$C$500,"&lt;&gt;Pre-2011 Programs Completed in 2011",'7.  Persistence Report'!$J$27:$J$500,"Adjustment",'7.  Persistence Report'!$H$27:$H$500,"2012")</f>
        <v>0</v>
      </c>
      <c r="J204" s="294">
        <f>SUMIFS('7.  Persistence Report'!AX$27:AX$500,'7.  Persistence Report'!$D$27:$D$500,$B203,'7.  Persistence Report'!$C$27:$C$500,"&lt;&gt;Pre-2011 Programs Completed in 2011",'7.  Persistence Report'!$J$27:$J$500,"Adjustment",'7.  Persistence Report'!$H$27:$H$500,"2012")</f>
        <v>0</v>
      </c>
      <c r="K204" s="294">
        <f>SUMIFS('7.  Persistence Report'!AY$27:AY$500,'7.  Persistence Report'!$D$27:$D$500,$B203,'7.  Persistence Report'!$C$27:$C$500,"&lt;&gt;Pre-2011 Programs Completed in 2011",'7.  Persistence Report'!$J$27:$J$500,"Adjustment",'7.  Persistence Report'!$H$27:$H$500,"2012")</f>
        <v>0</v>
      </c>
      <c r="L204" s="294">
        <f>SUMIFS('7.  Persistence Report'!AZ$27:AZ$500,'7.  Persistence Report'!$D$27:$D$500,$B203,'7.  Persistence Report'!$C$27:$C$500,"&lt;&gt;Pre-2011 Programs Completed in 2011",'7.  Persistence Report'!$J$27:$J$500,"Adjustment",'7.  Persistence Report'!$H$27:$H$500,"2012")</f>
        <v>0</v>
      </c>
      <c r="M204" s="294">
        <f>SUMIFS('7.  Persistence Report'!BA$27:BA$500,'7.  Persistence Report'!$D$27:$D$500,$B203,'7.  Persistence Report'!$C$27:$C$500,"&lt;&gt;Pre-2011 Programs Completed in 2011",'7.  Persistence Report'!$J$27:$J$500,"Adjustment",'7.  Persistence Report'!$H$27:$H$500,"2012")</f>
        <v>0</v>
      </c>
      <c r="N204" s="294">
        <f>N203</f>
        <v>12</v>
      </c>
      <c r="O204" s="294">
        <f>SUMIFS('7.  Persistence Report'!M$27:M$500,'7.  Persistence Report'!$D$27:$D$500,$B203,'7.  Persistence Report'!$C$27:$C$500,"&lt;&gt;Pre-2011 Programs Completed in 2011",'7.  Persistence Report'!$J$27:$J$500,"Adjustment",'7.  Persistence Report'!$H$27:$H$500,"2012")</f>
        <v>0</v>
      </c>
      <c r="P204" s="294">
        <f>SUMIFS('7.  Persistence Report'!N$27:N$500,'7.  Persistence Report'!$D$27:$D$500,$B203,'7.  Persistence Report'!$C$27:$C$500,"&lt;&gt;Pre-2011 Programs Completed in 2011",'7.  Persistence Report'!$J$27:$J$500,"Adjustment",'7.  Persistence Report'!$H$27:$H$500,"2012")</f>
        <v>0</v>
      </c>
      <c r="Q204" s="294">
        <f>SUMIFS('7.  Persistence Report'!O$27:O$500,'7.  Persistence Report'!$D$27:$D$500,$B203,'7.  Persistence Report'!$C$27:$C$500,"&lt;&gt;Pre-2011 Programs Completed in 2011",'7.  Persistence Report'!$J$27:$J$500,"Adjustment",'7.  Persistence Report'!$H$27:$H$500,"2012")</f>
        <v>0</v>
      </c>
      <c r="R204" s="294">
        <f>SUMIFS('7.  Persistence Report'!P$27:P$500,'7.  Persistence Report'!$D$27:$D$500,$B203,'7.  Persistence Report'!$C$27:$C$500,"&lt;&gt;Pre-2011 Programs Completed in 2011",'7.  Persistence Report'!$J$27:$J$500,"Adjustment",'7.  Persistence Report'!$H$27:$H$500,"2012")</f>
        <v>0</v>
      </c>
      <c r="S204" s="294">
        <f>SUMIFS('7.  Persistence Report'!Q$27:Q$500,'7.  Persistence Report'!$D$27:$D$500,$B203,'7.  Persistence Report'!$C$27:$C$500,"&lt;&gt;Pre-2011 Programs Completed in 2011",'7.  Persistence Report'!$J$27:$J$500,"Adjustment",'7.  Persistence Report'!$H$27:$H$500,"2012")</f>
        <v>0</v>
      </c>
      <c r="T204" s="294">
        <f>SUMIFS('7.  Persistence Report'!R$27:R$500,'7.  Persistence Report'!$D$27:$D$500,$B203,'7.  Persistence Report'!$C$27:$C$500,"&lt;&gt;Pre-2011 Programs Completed in 2011",'7.  Persistence Report'!$J$27:$J$500,"Adjustment",'7.  Persistence Report'!$H$27:$H$500,"2012")</f>
        <v>0</v>
      </c>
      <c r="U204" s="294">
        <f>SUMIFS('7.  Persistence Report'!S$27:S$500,'7.  Persistence Report'!$D$27:$D$500,$B203,'7.  Persistence Report'!$C$27:$C$500,"&lt;&gt;Pre-2011 Programs Completed in 2011",'7.  Persistence Report'!$J$27:$J$500,"Adjustment",'7.  Persistence Report'!$H$27:$H$500,"2012")</f>
        <v>0</v>
      </c>
      <c r="V204" s="294">
        <f>SUMIFS('7.  Persistence Report'!T$27:T$500,'7.  Persistence Report'!$D$27:$D$500,$B203,'7.  Persistence Report'!$C$27:$C$500,"&lt;&gt;Pre-2011 Programs Completed in 2011",'7.  Persistence Report'!$J$27:$J$500,"Adjustment",'7.  Persistence Report'!$H$27:$H$500,"2012")</f>
        <v>0</v>
      </c>
      <c r="W204" s="294">
        <f>SUMIFS('7.  Persistence Report'!U$27:U$500,'7.  Persistence Report'!$D$27:$D$500,$B203,'7.  Persistence Report'!$C$27:$C$500,"&lt;&gt;Pre-2011 Programs Completed in 2011",'7.  Persistence Report'!$J$27:$J$500,"Adjustment",'7.  Persistence Report'!$H$27:$H$500,"2012")</f>
        <v>0</v>
      </c>
      <c r="X204" s="294">
        <f>SUMIFS('7.  Persistence Report'!V$27:V$500,'7.  Persistence Report'!$D$27:$D$500,$B203,'7.  Persistence Report'!$C$27:$C$500,"&lt;&gt;Pre-2011 Programs Completed in 2011",'7.  Persistence Report'!$J$27:$J$500,"Adjustment",'7.  Persistence Report'!$H$27:$H$500,"2012")</f>
        <v>0</v>
      </c>
      <c r="Y204" s="410">
        <f>Y203</f>
        <v>0</v>
      </c>
      <c r="Z204" s="410">
        <f>Z203</f>
        <v>0</v>
      </c>
      <c r="AA204" s="410">
        <f t="shared" ref="AA204:AL204" si="103">AA203</f>
        <v>1</v>
      </c>
      <c r="AB204" s="410">
        <f t="shared" si="103"/>
        <v>0</v>
      </c>
      <c r="AC204" s="410">
        <f t="shared" si="103"/>
        <v>0</v>
      </c>
      <c r="AD204" s="410">
        <f t="shared" si="103"/>
        <v>0</v>
      </c>
      <c r="AE204" s="410">
        <f t="shared" si="103"/>
        <v>0</v>
      </c>
      <c r="AF204" s="410">
        <f t="shared" si="103"/>
        <v>0</v>
      </c>
      <c r="AG204" s="410">
        <f t="shared" si="103"/>
        <v>0</v>
      </c>
      <c r="AH204" s="410">
        <f t="shared" si="103"/>
        <v>0</v>
      </c>
      <c r="AI204" s="410">
        <f t="shared" si="103"/>
        <v>0</v>
      </c>
      <c r="AJ204" s="410">
        <f t="shared" si="103"/>
        <v>0</v>
      </c>
      <c r="AK204" s="410">
        <f t="shared" si="103"/>
        <v>0</v>
      </c>
      <c r="AL204" s="410">
        <f t="shared" si="103"/>
        <v>0</v>
      </c>
      <c r="AM204" s="503"/>
    </row>
    <row r="205" spans="1:39" ht="15" outlineLevel="1">
      <c r="A205" s="510"/>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7">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f>+Y335</f>
        <v>0</v>
      </c>
      <c r="Z206" s="409">
        <f t="shared" ref="Z206:AA206" si="104">+Z335</f>
        <v>0</v>
      </c>
      <c r="AA206" s="409">
        <f t="shared" si="104"/>
        <v>1</v>
      </c>
      <c r="AB206" s="414"/>
      <c r="AC206" s="414"/>
      <c r="AD206" s="414"/>
      <c r="AE206" s="414"/>
      <c r="AF206" s="414"/>
      <c r="AG206" s="414"/>
      <c r="AH206" s="414"/>
      <c r="AI206" s="414"/>
      <c r="AJ206" s="414"/>
      <c r="AK206" s="414"/>
      <c r="AL206" s="414"/>
      <c r="AM206" s="295">
        <f>SUM(Y206:AL206)</f>
        <v>1</v>
      </c>
    </row>
    <row r="207" spans="1:39" ht="15" outlineLevel="1">
      <c r="B207" s="293" t="s">
        <v>244</v>
      </c>
      <c r="C207" s="290" t="s">
        <v>163</v>
      </c>
      <c r="D207" s="294">
        <f>SUMIFS('7.  Persistence Report'!AR$27:AR$500,'7.  Persistence Report'!$D$27:$D$500,$B206,'7.  Persistence Report'!$C$27:$C$500,"&lt;&gt;Pre-2011 Programs Completed in 2011",'7.  Persistence Report'!$J$27:$J$500,"Adjustment",'7.  Persistence Report'!$H$27:$H$500,"2012")</f>
        <v>0</v>
      </c>
      <c r="E207" s="294">
        <f>SUMIFS('7.  Persistence Report'!AS$27:AS$500,'7.  Persistence Report'!$D$27:$D$500,$B206,'7.  Persistence Report'!$C$27:$C$500,"&lt;&gt;Pre-2011 Programs Completed in 2011",'7.  Persistence Report'!$J$27:$J$500,"Adjustment",'7.  Persistence Report'!$H$27:$H$500,"2012")</f>
        <v>0</v>
      </c>
      <c r="F207" s="294">
        <f>SUMIFS('7.  Persistence Report'!AT$27:AT$500,'7.  Persistence Report'!$D$27:$D$500,$B206,'7.  Persistence Report'!$C$27:$C$500,"&lt;&gt;Pre-2011 Programs Completed in 2011",'7.  Persistence Report'!$J$27:$J$500,"Adjustment",'7.  Persistence Report'!$H$27:$H$500,"2012")</f>
        <v>0</v>
      </c>
      <c r="G207" s="294">
        <f>SUMIFS('7.  Persistence Report'!AU$27:AU$500,'7.  Persistence Report'!$D$27:$D$500,$B206,'7.  Persistence Report'!$C$27:$C$500,"&lt;&gt;Pre-2011 Programs Completed in 2011",'7.  Persistence Report'!$J$27:$J$500,"Adjustment",'7.  Persistence Report'!$H$27:$H$500,"2012")</f>
        <v>0</v>
      </c>
      <c r="H207" s="294">
        <f>SUMIFS('7.  Persistence Report'!AV$27:AV$500,'7.  Persistence Report'!$D$27:$D$500,$B206,'7.  Persistence Report'!$C$27:$C$500,"&lt;&gt;Pre-2011 Programs Completed in 2011",'7.  Persistence Report'!$J$27:$J$500,"Adjustment",'7.  Persistence Report'!$H$27:$H$500,"2012")</f>
        <v>0</v>
      </c>
      <c r="I207" s="294">
        <f>SUMIFS('7.  Persistence Report'!AW$27:AW$500,'7.  Persistence Report'!$D$27:$D$500,$B206,'7.  Persistence Report'!$C$27:$C$500,"&lt;&gt;Pre-2011 Programs Completed in 2011",'7.  Persistence Report'!$J$27:$J$500,"Adjustment",'7.  Persistence Report'!$H$27:$H$500,"2012")</f>
        <v>0</v>
      </c>
      <c r="J207" s="294">
        <f>SUMIFS('7.  Persistence Report'!AX$27:AX$500,'7.  Persistence Report'!$D$27:$D$500,$B206,'7.  Persistence Report'!$C$27:$C$500,"&lt;&gt;Pre-2011 Programs Completed in 2011",'7.  Persistence Report'!$J$27:$J$500,"Adjustment",'7.  Persistence Report'!$H$27:$H$500,"2012")</f>
        <v>0</v>
      </c>
      <c r="K207" s="294">
        <f>SUMIFS('7.  Persistence Report'!AY$27:AY$500,'7.  Persistence Report'!$D$27:$D$500,$B206,'7.  Persistence Report'!$C$27:$C$500,"&lt;&gt;Pre-2011 Programs Completed in 2011",'7.  Persistence Report'!$J$27:$J$500,"Adjustment",'7.  Persistence Report'!$H$27:$H$500,"2012")</f>
        <v>0</v>
      </c>
      <c r="L207" s="294">
        <f>SUMIFS('7.  Persistence Report'!AZ$27:AZ$500,'7.  Persistence Report'!$D$27:$D$500,$B206,'7.  Persistence Report'!$C$27:$C$500,"&lt;&gt;Pre-2011 Programs Completed in 2011",'7.  Persistence Report'!$J$27:$J$500,"Adjustment",'7.  Persistence Report'!$H$27:$H$500,"2012")</f>
        <v>0</v>
      </c>
      <c r="M207" s="294">
        <f>SUMIFS('7.  Persistence Report'!BA$27:BA$500,'7.  Persistence Report'!$D$27:$D$500,$B206,'7.  Persistence Report'!$C$27:$C$500,"&lt;&gt;Pre-2011 Programs Completed in 2011",'7.  Persistence Report'!$J$27:$J$500,"Adjustment",'7.  Persistence Report'!$H$27:$H$500,"2012")</f>
        <v>0</v>
      </c>
      <c r="N207" s="294">
        <f>N206</f>
        <v>12</v>
      </c>
      <c r="O207" s="294">
        <f>SUMIFS('7.  Persistence Report'!M$27:M$500,'7.  Persistence Report'!$D$27:$D$500,$B206,'7.  Persistence Report'!$C$27:$C$500,"&lt;&gt;Pre-2011 Programs Completed in 2011",'7.  Persistence Report'!$J$27:$J$500,"Adjustment",'7.  Persistence Report'!$H$27:$H$500,"2012")</f>
        <v>0</v>
      </c>
      <c r="P207" s="294">
        <f>SUMIFS('7.  Persistence Report'!N$27:N$500,'7.  Persistence Report'!$D$27:$D$500,$B206,'7.  Persistence Report'!$C$27:$C$500,"&lt;&gt;Pre-2011 Programs Completed in 2011",'7.  Persistence Report'!$J$27:$J$500,"Adjustment",'7.  Persistence Report'!$H$27:$H$500,"2012")</f>
        <v>0</v>
      </c>
      <c r="Q207" s="294">
        <f>SUMIFS('7.  Persistence Report'!O$27:O$500,'7.  Persistence Report'!$D$27:$D$500,$B206,'7.  Persistence Report'!$C$27:$C$500,"&lt;&gt;Pre-2011 Programs Completed in 2011",'7.  Persistence Report'!$J$27:$J$500,"Adjustment",'7.  Persistence Report'!$H$27:$H$500,"2012")</f>
        <v>0</v>
      </c>
      <c r="R207" s="294">
        <f>SUMIFS('7.  Persistence Report'!P$27:P$500,'7.  Persistence Report'!$D$27:$D$500,$B206,'7.  Persistence Report'!$C$27:$C$500,"&lt;&gt;Pre-2011 Programs Completed in 2011",'7.  Persistence Report'!$J$27:$J$500,"Adjustment",'7.  Persistence Report'!$H$27:$H$500,"2012")</f>
        <v>0</v>
      </c>
      <c r="S207" s="294">
        <f>SUMIFS('7.  Persistence Report'!Q$27:Q$500,'7.  Persistence Report'!$D$27:$D$500,$B206,'7.  Persistence Report'!$C$27:$C$500,"&lt;&gt;Pre-2011 Programs Completed in 2011",'7.  Persistence Report'!$J$27:$J$500,"Adjustment",'7.  Persistence Report'!$H$27:$H$500,"2012")</f>
        <v>0</v>
      </c>
      <c r="T207" s="294">
        <f>SUMIFS('7.  Persistence Report'!R$27:R$500,'7.  Persistence Report'!$D$27:$D$500,$B206,'7.  Persistence Report'!$C$27:$C$500,"&lt;&gt;Pre-2011 Programs Completed in 2011",'7.  Persistence Report'!$J$27:$J$500,"Adjustment",'7.  Persistence Report'!$H$27:$H$500,"2012")</f>
        <v>0</v>
      </c>
      <c r="U207" s="294">
        <f>SUMIFS('7.  Persistence Report'!S$27:S$500,'7.  Persistence Report'!$D$27:$D$500,$B206,'7.  Persistence Report'!$C$27:$C$500,"&lt;&gt;Pre-2011 Programs Completed in 2011",'7.  Persistence Report'!$J$27:$J$500,"Adjustment",'7.  Persistence Report'!$H$27:$H$500,"2012")</f>
        <v>0</v>
      </c>
      <c r="V207" s="294">
        <f>SUMIFS('7.  Persistence Report'!T$27:T$500,'7.  Persistence Report'!$D$27:$D$500,$B206,'7.  Persistence Report'!$C$27:$C$500,"&lt;&gt;Pre-2011 Programs Completed in 2011",'7.  Persistence Report'!$J$27:$J$500,"Adjustment",'7.  Persistence Report'!$H$27:$H$500,"2012")</f>
        <v>0</v>
      </c>
      <c r="W207" s="294">
        <f>SUMIFS('7.  Persistence Report'!U$27:U$500,'7.  Persistence Report'!$D$27:$D$500,$B206,'7.  Persistence Report'!$C$27:$C$500,"&lt;&gt;Pre-2011 Programs Completed in 2011",'7.  Persistence Report'!$J$27:$J$500,"Adjustment",'7.  Persistence Report'!$H$27:$H$500,"2012")</f>
        <v>0</v>
      </c>
      <c r="X207" s="294">
        <f>SUMIFS('7.  Persistence Report'!V$27:V$500,'7.  Persistence Report'!$D$27:$D$500,$B206,'7.  Persistence Report'!$C$27:$C$500,"&lt;&gt;Pre-2011 Programs Completed in 2011",'7.  Persistence Report'!$J$27:$J$500,"Adjustment",'7.  Persistence Report'!$H$27:$H$500,"2012")</f>
        <v>0</v>
      </c>
      <c r="Y207" s="410">
        <f>Y206</f>
        <v>0</v>
      </c>
      <c r="Z207" s="410">
        <f>Z206</f>
        <v>0</v>
      </c>
      <c r="AA207" s="410">
        <f t="shared" ref="AA207:AL207" si="105">AA206</f>
        <v>1</v>
      </c>
      <c r="AB207" s="410">
        <f t="shared" si="105"/>
        <v>0</v>
      </c>
      <c r="AC207" s="410">
        <f t="shared" si="105"/>
        <v>0</v>
      </c>
      <c r="AD207" s="410">
        <f t="shared" si="105"/>
        <v>0</v>
      </c>
      <c r="AE207" s="410">
        <f t="shared" si="105"/>
        <v>0</v>
      </c>
      <c r="AF207" s="410">
        <f t="shared" si="105"/>
        <v>0</v>
      </c>
      <c r="AG207" s="410">
        <f t="shared" si="105"/>
        <v>0</v>
      </c>
      <c r="AH207" s="410">
        <f t="shared" si="105"/>
        <v>0</v>
      </c>
      <c r="AI207" s="410">
        <f t="shared" si="105"/>
        <v>0</v>
      </c>
      <c r="AJ207" s="410">
        <f t="shared" si="105"/>
        <v>0</v>
      </c>
      <c r="AK207" s="410">
        <f t="shared" si="105"/>
        <v>0</v>
      </c>
      <c r="AL207" s="410">
        <f t="shared" si="105"/>
        <v>0</v>
      </c>
      <c r="AM207" s="503"/>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7">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f>+Y338</f>
        <v>0</v>
      </c>
      <c r="Z209" s="409">
        <f t="shared" ref="Z209:AA209" si="106">+Z338</f>
        <v>0</v>
      </c>
      <c r="AA209" s="409">
        <f t="shared" si="106"/>
        <v>1</v>
      </c>
      <c r="AB209" s="414"/>
      <c r="AC209" s="414"/>
      <c r="AD209" s="414"/>
      <c r="AE209" s="414"/>
      <c r="AF209" s="414"/>
      <c r="AG209" s="414"/>
      <c r="AH209" s="414"/>
      <c r="AI209" s="414"/>
      <c r="AJ209" s="414"/>
      <c r="AK209" s="414"/>
      <c r="AL209" s="414"/>
      <c r="AM209" s="295">
        <f>SUM(Y209:AL209)</f>
        <v>1</v>
      </c>
    </row>
    <row r="210" spans="1:39" ht="15" outlineLevel="1">
      <c r="B210" s="293" t="s">
        <v>244</v>
      </c>
      <c r="C210" s="290" t="s">
        <v>163</v>
      </c>
      <c r="D210" s="294">
        <f>SUMIFS('7.  Persistence Report'!AR$27:AR$500,'7.  Persistence Report'!$D$27:$D$500,$B209,'7.  Persistence Report'!$C$27:$C$500,"&lt;&gt;Pre-2011 Programs Completed in 2011",'7.  Persistence Report'!$J$27:$J$500,"Adjustment",'7.  Persistence Report'!$H$27:$H$500,"2012")</f>
        <v>561604.5</v>
      </c>
      <c r="E210" s="294">
        <f>SUMIFS('7.  Persistence Report'!AS$27:AS$500,'7.  Persistence Report'!$D$27:$D$500,$B209,'7.  Persistence Report'!$C$27:$C$500,"&lt;&gt;Pre-2011 Programs Completed in 2011",'7.  Persistence Report'!$J$27:$J$500,"Adjustment",'7.  Persistence Report'!$H$27:$H$500,"2012")</f>
        <v>561604.5</v>
      </c>
      <c r="F210" s="294">
        <f>SUMIFS('7.  Persistence Report'!AT$27:AT$500,'7.  Persistence Report'!$D$27:$D$500,$B209,'7.  Persistence Report'!$C$27:$C$500,"&lt;&gt;Pre-2011 Programs Completed in 2011",'7.  Persistence Report'!$J$27:$J$500,"Adjustment",'7.  Persistence Report'!$H$27:$H$500,"2012")</f>
        <v>561604.5</v>
      </c>
      <c r="G210" s="294">
        <f>SUMIFS('7.  Persistence Report'!AU$27:AU$500,'7.  Persistence Report'!$D$27:$D$500,$B209,'7.  Persistence Report'!$C$27:$C$500,"&lt;&gt;Pre-2011 Programs Completed in 2011",'7.  Persistence Report'!$J$27:$J$500,"Adjustment",'7.  Persistence Report'!$H$27:$H$500,"2012")</f>
        <v>561604.5</v>
      </c>
      <c r="H210" s="294">
        <f>SUMIFS('7.  Persistence Report'!AV$27:AV$500,'7.  Persistence Report'!$D$27:$D$500,$B209,'7.  Persistence Report'!$C$27:$C$500,"&lt;&gt;Pre-2011 Programs Completed in 2011",'7.  Persistence Report'!$J$27:$J$500,"Adjustment",'7.  Persistence Report'!$H$27:$H$500,"2012")</f>
        <v>561604.5</v>
      </c>
      <c r="I210" s="294">
        <f>SUMIFS('7.  Persistence Report'!AW$27:AW$500,'7.  Persistence Report'!$D$27:$D$500,$B209,'7.  Persistence Report'!$C$27:$C$500,"&lt;&gt;Pre-2011 Programs Completed in 2011",'7.  Persistence Report'!$J$27:$J$500,"Adjustment",'7.  Persistence Report'!$H$27:$H$500,"2012")</f>
        <v>561604.5</v>
      </c>
      <c r="J210" s="294">
        <f>SUMIFS('7.  Persistence Report'!AX$27:AX$500,'7.  Persistence Report'!$D$27:$D$500,$B209,'7.  Persistence Report'!$C$27:$C$500,"&lt;&gt;Pre-2011 Programs Completed in 2011",'7.  Persistence Report'!$J$27:$J$500,"Adjustment",'7.  Persistence Report'!$H$27:$H$500,"2012")</f>
        <v>561604.5</v>
      </c>
      <c r="K210" s="294">
        <f>SUMIFS('7.  Persistence Report'!AY$27:AY$500,'7.  Persistence Report'!$D$27:$D$500,$B209,'7.  Persistence Report'!$C$27:$C$500,"&lt;&gt;Pre-2011 Programs Completed in 2011",'7.  Persistence Report'!$J$27:$J$500,"Adjustment",'7.  Persistence Report'!$H$27:$H$500,"2012")</f>
        <v>561604.5</v>
      </c>
      <c r="L210" s="294">
        <f>SUMIFS('7.  Persistence Report'!AZ$27:AZ$500,'7.  Persistence Report'!$D$27:$D$500,$B209,'7.  Persistence Report'!$C$27:$C$500,"&lt;&gt;Pre-2011 Programs Completed in 2011",'7.  Persistence Report'!$J$27:$J$500,"Adjustment",'7.  Persistence Report'!$H$27:$H$500,"2012")</f>
        <v>561604.5</v>
      </c>
      <c r="M210" s="294">
        <f>SUMIFS('7.  Persistence Report'!BA$27:BA$500,'7.  Persistence Report'!$D$27:$D$500,$B209,'7.  Persistence Report'!$C$27:$C$500,"&lt;&gt;Pre-2011 Programs Completed in 2011",'7.  Persistence Report'!$J$27:$J$500,"Adjustment",'7.  Persistence Report'!$H$27:$H$500,"2012")</f>
        <v>543608.1</v>
      </c>
      <c r="N210" s="294">
        <f>N209</f>
        <v>12</v>
      </c>
      <c r="O210" s="294">
        <f>SUMIFS('7.  Persistence Report'!M$27:M$500,'7.  Persistence Report'!$D$27:$D$500,$B209,'7.  Persistence Report'!$C$27:$C$500,"&lt;&gt;Pre-2011 Programs Completed in 2011",'7.  Persistence Report'!$J$27:$J$500,"Adjustment",'7.  Persistence Report'!$H$27:$H$500,"2012")</f>
        <v>64.210499999999996</v>
      </c>
      <c r="P210" s="294">
        <f>SUMIFS('7.  Persistence Report'!N$27:N$500,'7.  Persistence Report'!$D$27:$D$500,$B209,'7.  Persistence Report'!$C$27:$C$500,"&lt;&gt;Pre-2011 Programs Completed in 2011",'7.  Persistence Report'!$J$27:$J$500,"Adjustment",'7.  Persistence Report'!$H$27:$H$500,"2012")</f>
        <v>64.210499999999996</v>
      </c>
      <c r="Q210" s="294">
        <f>SUMIFS('7.  Persistence Report'!O$27:O$500,'7.  Persistence Report'!$D$27:$D$500,$B209,'7.  Persistence Report'!$C$27:$C$500,"&lt;&gt;Pre-2011 Programs Completed in 2011",'7.  Persistence Report'!$J$27:$J$500,"Adjustment",'7.  Persistence Report'!$H$27:$H$500,"2012")</f>
        <v>64.210499999999996</v>
      </c>
      <c r="R210" s="294">
        <f>SUMIFS('7.  Persistence Report'!P$27:P$500,'7.  Persistence Report'!$D$27:$D$500,$B209,'7.  Persistence Report'!$C$27:$C$500,"&lt;&gt;Pre-2011 Programs Completed in 2011",'7.  Persistence Report'!$J$27:$J$500,"Adjustment",'7.  Persistence Report'!$H$27:$H$500,"2012")</f>
        <v>64.210499999999996</v>
      </c>
      <c r="S210" s="294">
        <f>SUMIFS('7.  Persistence Report'!Q$27:Q$500,'7.  Persistence Report'!$D$27:$D$500,$B209,'7.  Persistence Report'!$C$27:$C$500,"&lt;&gt;Pre-2011 Programs Completed in 2011",'7.  Persistence Report'!$J$27:$J$500,"Adjustment",'7.  Persistence Report'!$H$27:$H$500,"2012")</f>
        <v>64.210499999999996</v>
      </c>
      <c r="T210" s="294">
        <f>SUMIFS('7.  Persistence Report'!R$27:R$500,'7.  Persistence Report'!$D$27:$D$500,$B209,'7.  Persistence Report'!$C$27:$C$500,"&lt;&gt;Pre-2011 Programs Completed in 2011",'7.  Persistence Report'!$J$27:$J$500,"Adjustment",'7.  Persistence Report'!$H$27:$H$500,"2012")</f>
        <v>64.210499999999996</v>
      </c>
      <c r="U210" s="294">
        <f>SUMIFS('7.  Persistence Report'!S$27:S$500,'7.  Persistence Report'!$D$27:$D$500,$B209,'7.  Persistence Report'!$C$27:$C$500,"&lt;&gt;Pre-2011 Programs Completed in 2011",'7.  Persistence Report'!$J$27:$J$500,"Adjustment",'7.  Persistence Report'!$H$27:$H$500,"2012")</f>
        <v>64.210499999999996</v>
      </c>
      <c r="V210" s="294">
        <f>SUMIFS('7.  Persistence Report'!T$27:T$500,'7.  Persistence Report'!$D$27:$D$500,$B209,'7.  Persistence Report'!$C$27:$C$500,"&lt;&gt;Pre-2011 Programs Completed in 2011",'7.  Persistence Report'!$J$27:$J$500,"Adjustment",'7.  Persistence Report'!$H$27:$H$500,"2012")</f>
        <v>64.210499999999996</v>
      </c>
      <c r="W210" s="294">
        <f>SUMIFS('7.  Persistence Report'!U$27:U$500,'7.  Persistence Report'!$D$27:$D$500,$B209,'7.  Persistence Report'!$C$27:$C$500,"&lt;&gt;Pre-2011 Programs Completed in 2011",'7.  Persistence Report'!$J$27:$J$500,"Adjustment",'7.  Persistence Report'!$H$27:$H$500,"2012")</f>
        <v>64.210499999999996</v>
      </c>
      <c r="X210" s="294">
        <f>SUMIFS('7.  Persistence Report'!V$27:V$500,'7.  Persistence Report'!$D$27:$D$500,$B209,'7.  Persistence Report'!$C$27:$C$500,"&lt;&gt;Pre-2011 Programs Completed in 2011",'7.  Persistence Report'!$J$27:$J$500,"Adjustment",'7.  Persistence Report'!$H$27:$H$500,"2012")</f>
        <v>59.422499999999999</v>
      </c>
      <c r="Y210" s="410">
        <f>Y209</f>
        <v>0</v>
      </c>
      <c r="Z210" s="410">
        <f>Z209</f>
        <v>0</v>
      </c>
      <c r="AA210" s="410">
        <f t="shared" ref="AA210:AL210" si="107">AA209</f>
        <v>1</v>
      </c>
      <c r="AB210" s="410">
        <f t="shared" si="107"/>
        <v>0</v>
      </c>
      <c r="AC210" s="410">
        <f t="shared" si="107"/>
        <v>0</v>
      </c>
      <c r="AD210" s="410">
        <f t="shared" si="107"/>
        <v>0</v>
      </c>
      <c r="AE210" s="410">
        <f t="shared" si="107"/>
        <v>0</v>
      </c>
      <c r="AF210" s="410">
        <f t="shared" si="107"/>
        <v>0</v>
      </c>
      <c r="AG210" s="410">
        <f t="shared" si="107"/>
        <v>0</v>
      </c>
      <c r="AH210" s="410">
        <f t="shared" si="107"/>
        <v>0</v>
      </c>
      <c r="AI210" s="410">
        <f t="shared" si="107"/>
        <v>0</v>
      </c>
      <c r="AJ210" s="410">
        <f t="shared" si="107"/>
        <v>0</v>
      </c>
      <c r="AK210" s="410">
        <f t="shared" si="107"/>
        <v>0</v>
      </c>
      <c r="AL210" s="410">
        <f t="shared" si="107"/>
        <v>0</v>
      </c>
      <c r="AM210" s="503"/>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7">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f>+Y341</f>
        <v>0</v>
      </c>
      <c r="Z212" s="409">
        <f t="shared" ref="Z212:AA212" si="108">+Z341</f>
        <v>0</v>
      </c>
      <c r="AA212" s="409">
        <f t="shared" si="108"/>
        <v>1</v>
      </c>
      <c r="AB212" s="414"/>
      <c r="AC212" s="414"/>
      <c r="AD212" s="414"/>
      <c r="AE212" s="414"/>
      <c r="AF212" s="414"/>
      <c r="AG212" s="414"/>
      <c r="AH212" s="414"/>
      <c r="AI212" s="414"/>
      <c r="AJ212" s="414"/>
      <c r="AK212" s="414"/>
      <c r="AL212" s="414"/>
      <c r="AM212" s="295">
        <f>SUM(Y212:AL212)</f>
        <v>1</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109">AA212</f>
        <v>1</v>
      </c>
      <c r="AB213" s="410">
        <f t="shared" si="109"/>
        <v>0</v>
      </c>
      <c r="AC213" s="410">
        <f t="shared" si="109"/>
        <v>0</v>
      </c>
      <c r="AD213" s="410">
        <f t="shared" si="109"/>
        <v>0</v>
      </c>
      <c r="AE213" s="410">
        <f t="shared" si="109"/>
        <v>0</v>
      </c>
      <c r="AF213" s="410">
        <f t="shared" si="109"/>
        <v>0</v>
      </c>
      <c r="AG213" s="410">
        <f t="shared" si="109"/>
        <v>0</v>
      </c>
      <c r="AH213" s="410">
        <f t="shared" si="109"/>
        <v>0</v>
      </c>
      <c r="AI213" s="410">
        <f t="shared" si="109"/>
        <v>0</v>
      </c>
      <c r="AJ213" s="410">
        <f t="shared" si="109"/>
        <v>0</v>
      </c>
      <c r="AK213" s="410">
        <f t="shared" si="109"/>
        <v>0</v>
      </c>
      <c r="AL213" s="410">
        <f t="shared" si="109"/>
        <v>0</v>
      </c>
      <c r="AM213" s="503"/>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7">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f>+Y344</f>
        <v>0</v>
      </c>
      <c r="Z215" s="409">
        <f t="shared" ref="Z215:AA215" si="110">+Z344</f>
        <v>0</v>
      </c>
      <c r="AA215" s="409">
        <f t="shared" si="110"/>
        <v>1</v>
      </c>
      <c r="AB215" s="414"/>
      <c r="AC215" s="414"/>
      <c r="AD215" s="414"/>
      <c r="AE215" s="414"/>
      <c r="AF215" s="414"/>
      <c r="AG215" s="414"/>
      <c r="AH215" s="414"/>
      <c r="AI215" s="414"/>
      <c r="AJ215" s="414"/>
      <c r="AK215" s="414"/>
      <c r="AL215" s="414"/>
      <c r="AM215" s="295">
        <f>SUM(Y215:AL215)</f>
        <v>1</v>
      </c>
    </row>
    <row r="216" spans="1:39" ht="15" outlineLevel="1">
      <c r="B216" s="293" t="s">
        <v>244</v>
      </c>
      <c r="C216" s="290" t="s">
        <v>163</v>
      </c>
      <c r="D216" s="294">
        <f>SUMIFS('7.  Persistence Report'!AR$27:AR$500,'7.  Persistence Report'!$D$27:$D$500,$B215,'7.  Persistence Report'!$C$27:$C$500,"&lt;&gt;Pre-2011 Programs Completed in 2011",'7.  Persistence Report'!$J$27:$J$500,"Adjustment",'7.  Persistence Report'!$H$27:$H$500,"2012")</f>
        <v>0</v>
      </c>
      <c r="E216" s="294">
        <f>SUMIFS('7.  Persistence Report'!AS$27:AS$500,'7.  Persistence Report'!$D$27:$D$500,$B215,'7.  Persistence Report'!$C$27:$C$500,"&lt;&gt;Pre-2011 Programs Completed in 2011",'7.  Persistence Report'!$J$27:$J$500,"Adjustment",'7.  Persistence Report'!$H$27:$H$500,"2012")</f>
        <v>0</v>
      </c>
      <c r="F216" s="294">
        <f>SUMIFS('7.  Persistence Report'!AT$27:AT$500,'7.  Persistence Report'!$D$27:$D$500,$B215,'7.  Persistence Report'!$C$27:$C$500,"&lt;&gt;Pre-2011 Programs Completed in 2011",'7.  Persistence Report'!$J$27:$J$500,"Adjustment",'7.  Persistence Report'!$H$27:$H$500,"2012")</f>
        <v>0</v>
      </c>
      <c r="G216" s="294">
        <f>SUMIFS('7.  Persistence Report'!AU$27:AU$500,'7.  Persistence Report'!$D$27:$D$500,$B215,'7.  Persistence Report'!$C$27:$C$500,"&lt;&gt;Pre-2011 Programs Completed in 2011",'7.  Persistence Report'!$J$27:$J$500,"Adjustment",'7.  Persistence Report'!$H$27:$H$500,"2012")</f>
        <v>0</v>
      </c>
      <c r="H216" s="294">
        <f>SUMIFS('7.  Persistence Report'!AV$27:AV$500,'7.  Persistence Report'!$D$27:$D$500,$B215,'7.  Persistence Report'!$C$27:$C$500,"&lt;&gt;Pre-2011 Programs Completed in 2011",'7.  Persistence Report'!$J$27:$J$500,"Adjustment",'7.  Persistence Report'!$H$27:$H$500,"2012")</f>
        <v>0</v>
      </c>
      <c r="I216" s="294">
        <f>SUMIFS('7.  Persistence Report'!AW$27:AW$500,'7.  Persistence Report'!$D$27:$D$500,$B215,'7.  Persistence Report'!$C$27:$C$500,"&lt;&gt;Pre-2011 Programs Completed in 2011",'7.  Persistence Report'!$J$27:$J$500,"Adjustment",'7.  Persistence Report'!$H$27:$H$500,"2012")</f>
        <v>0</v>
      </c>
      <c r="J216" s="294">
        <f>SUMIFS('7.  Persistence Report'!AX$27:AX$500,'7.  Persistence Report'!$D$27:$D$500,$B215,'7.  Persistence Report'!$C$27:$C$500,"&lt;&gt;Pre-2011 Programs Completed in 2011",'7.  Persistence Report'!$J$27:$J$500,"Adjustment",'7.  Persistence Report'!$H$27:$H$500,"2012")</f>
        <v>0</v>
      </c>
      <c r="K216" s="294">
        <f>SUMIFS('7.  Persistence Report'!AY$27:AY$500,'7.  Persistence Report'!$D$27:$D$500,$B215,'7.  Persistence Report'!$C$27:$C$500,"&lt;&gt;Pre-2011 Programs Completed in 2011",'7.  Persistence Report'!$J$27:$J$500,"Adjustment",'7.  Persistence Report'!$H$27:$H$500,"2012")</f>
        <v>0</v>
      </c>
      <c r="L216" s="294">
        <f>SUMIFS('7.  Persistence Report'!AZ$27:AZ$500,'7.  Persistence Report'!$D$27:$D$500,$B215,'7.  Persistence Report'!$C$27:$C$500,"&lt;&gt;Pre-2011 Programs Completed in 2011",'7.  Persistence Report'!$J$27:$J$500,"Adjustment",'7.  Persistence Report'!$H$27:$H$500,"2012")</f>
        <v>0</v>
      </c>
      <c r="M216" s="294">
        <f>SUMIFS('7.  Persistence Report'!BA$27:BA$500,'7.  Persistence Report'!$D$27:$D$500,$B215,'7.  Persistence Report'!$C$27:$C$500,"&lt;&gt;Pre-2011 Programs Completed in 2011",'7.  Persistence Report'!$J$27:$J$500,"Adjustment",'7.  Persistence Report'!$H$27:$H$500,"2012")</f>
        <v>0</v>
      </c>
      <c r="N216" s="290"/>
      <c r="O216" s="294">
        <f>SUMIFS('7.  Persistence Report'!M$27:M$500,'7.  Persistence Report'!$D$27:$D$500,$B215,'7.  Persistence Report'!$C$27:$C$500,"&lt;&gt;Pre-2011 Programs Completed in 2011",'7.  Persistence Report'!$J$27:$J$500,"Adjustment",'7.  Persistence Report'!$H$27:$H$500,"2012")</f>
        <v>0</v>
      </c>
      <c r="P216" s="294">
        <f>SUMIFS('7.  Persistence Report'!N$27:N$500,'7.  Persistence Report'!$D$27:$D$500,$B215,'7.  Persistence Report'!$C$27:$C$500,"&lt;&gt;Pre-2011 Programs Completed in 2011",'7.  Persistence Report'!$J$27:$J$500,"Adjustment",'7.  Persistence Report'!$H$27:$H$500,"2012")</f>
        <v>0</v>
      </c>
      <c r="Q216" s="294">
        <f>SUMIFS('7.  Persistence Report'!O$27:O$500,'7.  Persistence Report'!$D$27:$D$500,$B215,'7.  Persistence Report'!$C$27:$C$500,"&lt;&gt;Pre-2011 Programs Completed in 2011",'7.  Persistence Report'!$J$27:$J$500,"Adjustment",'7.  Persistence Report'!$H$27:$H$500,"2012")</f>
        <v>0</v>
      </c>
      <c r="R216" s="294">
        <f>SUMIFS('7.  Persistence Report'!P$27:P$500,'7.  Persistence Report'!$D$27:$D$500,$B215,'7.  Persistence Report'!$C$27:$C$500,"&lt;&gt;Pre-2011 Programs Completed in 2011",'7.  Persistence Report'!$J$27:$J$500,"Adjustment",'7.  Persistence Report'!$H$27:$H$500,"2012")</f>
        <v>0</v>
      </c>
      <c r="S216" s="294">
        <f>SUMIFS('7.  Persistence Report'!Q$27:Q$500,'7.  Persistence Report'!$D$27:$D$500,$B215,'7.  Persistence Report'!$C$27:$C$500,"&lt;&gt;Pre-2011 Programs Completed in 2011",'7.  Persistence Report'!$J$27:$J$500,"Adjustment",'7.  Persistence Report'!$H$27:$H$500,"2012")</f>
        <v>0</v>
      </c>
      <c r="T216" s="294">
        <f>SUMIFS('7.  Persistence Report'!R$27:R$500,'7.  Persistence Report'!$D$27:$D$500,$B215,'7.  Persistence Report'!$C$27:$C$500,"&lt;&gt;Pre-2011 Programs Completed in 2011",'7.  Persistence Report'!$J$27:$J$500,"Adjustment",'7.  Persistence Report'!$H$27:$H$500,"2012")</f>
        <v>0</v>
      </c>
      <c r="U216" s="294">
        <f>SUMIFS('7.  Persistence Report'!S$27:S$500,'7.  Persistence Report'!$D$27:$D$500,$B215,'7.  Persistence Report'!$C$27:$C$500,"&lt;&gt;Pre-2011 Programs Completed in 2011",'7.  Persistence Report'!$J$27:$J$500,"Adjustment",'7.  Persistence Report'!$H$27:$H$500,"2012")</f>
        <v>0</v>
      </c>
      <c r="V216" s="294">
        <f>SUMIFS('7.  Persistence Report'!T$27:T$500,'7.  Persistence Report'!$D$27:$D$500,$B215,'7.  Persistence Report'!$C$27:$C$500,"&lt;&gt;Pre-2011 Programs Completed in 2011",'7.  Persistence Report'!$J$27:$J$500,"Adjustment",'7.  Persistence Report'!$H$27:$H$500,"2012")</f>
        <v>0</v>
      </c>
      <c r="W216" s="294">
        <f>SUMIFS('7.  Persistence Report'!U$27:U$500,'7.  Persistence Report'!$D$27:$D$500,$B215,'7.  Persistence Report'!$C$27:$C$500,"&lt;&gt;Pre-2011 Programs Completed in 2011",'7.  Persistence Report'!$J$27:$J$500,"Adjustment",'7.  Persistence Report'!$H$27:$H$500,"2012")</f>
        <v>0</v>
      </c>
      <c r="X216" s="294">
        <f>SUMIFS('7.  Persistence Report'!V$27:V$500,'7.  Persistence Report'!$D$27:$D$500,$B215,'7.  Persistence Report'!$C$27:$C$500,"&lt;&gt;Pre-2011 Programs Completed in 2011",'7.  Persistence Report'!$J$27:$J$500,"Adjustment",'7.  Persistence Report'!$H$27:$H$500,"2012")</f>
        <v>0</v>
      </c>
      <c r="Y216" s="410">
        <f>Y215</f>
        <v>0</v>
      </c>
      <c r="Z216" s="410">
        <f>Z215</f>
        <v>0</v>
      </c>
      <c r="AA216" s="410">
        <f t="shared" ref="AA216:AL216" si="111">AA215</f>
        <v>1</v>
      </c>
      <c r="AB216" s="410">
        <f t="shared" si="111"/>
        <v>0</v>
      </c>
      <c r="AC216" s="410">
        <f t="shared" si="111"/>
        <v>0</v>
      </c>
      <c r="AD216" s="410">
        <f t="shared" si="111"/>
        <v>0</v>
      </c>
      <c r="AE216" s="410">
        <f t="shared" si="111"/>
        <v>0</v>
      </c>
      <c r="AF216" s="410">
        <f t="shared" si="111"/>
        <v>0</v>
      </c>
      <c r="AG216" s="410">
        <f t="shared" si="111"/>
        <v>0</v>
      </c>
      <c r="AH216" s="410">
        <f t="shared" si="111"/>
        <v>0</v>
      </c>
      <c r="AI216" s="410">
        <f t="shared" si="111"/>
        <v>0</v>
      </c>
      <c r="AJ216" s="410">
        <f t="shared" si="111"/>
        <v>0</v>
      </c>
      <c r="AK216" s="410">
        <f t="shared" si="111"/>
        <v>0</v>
      </c>
      <c r="AL216" s="410">
        <f t="shared" si="111"/>
        <v>0</v>
      </c>
      <c r="AM216" s="503"/>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8"/>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7">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09">
        <f>+Y348</f>
        <v>1</v>
      </c>
      <c r="Z219" s="409">
        <f t="shared" ref="Z219:AA219" si="112">+Z348</f>
        <v>0</v>
      </c>
      <c r="AA219" s="409">
        <f t="shared" si="112"/>
        <v>0</v>
      </c>
      <c r="AB219" s="409"/>
      <c r="AC219" s="409"/>
      <c r="AD219" s="409"/>
      <c r="AE219" s="409"/>
      <c r="AF219" s="409"/>
      <c r="AG219" s="409"/>
      <c r="AH219" s="409"/>
      <c r="AI219" s="409"/>
      <c r="AJ219" s="409"/>
      <c r="AK219" s="409"/>
      <c r="AL219" s="409"/>
      <c r="AM219" s="295">
        <f>SUM(Y219:AL219)</f>
        <v>1</v>
      </c>
    </row>
    <row r="220" spans="1:39" ht="15" outlineLevel="1">
      <c r="B220" s="293" t="s">
        <v>244</v>
      </c>
      <c r="C220" s="290" t="s">
        <v>163</v>
      </c>
      <c r="D220" s="294">
        <f>SUMIFS('7.  Persistence Report'!AR$27:AR$500,'7.  Persistence Report'!$D$27:$D$500,$B219,'7.  Persistence Report'!$C$27:$C$500,"&lt;&gt;Pre-2011 Programs Completed in 2011",'7.  Persistence Report'!$J$27:$J$500,"Adjustment",'7.  Persistence Report'!$H$27:$H$500,"2012")</f>
        <v>32011.499999999996</v>
      </c>
      <c r="E220" s="294">
        <f>SUMIFS('7.  Persistence Report'!AS$27:AS$500,'7.  Persistence Report'!$D$27:$D$500,$B219,'7.  Persistence Report'!$C$27:$C$500,"&lt;&gt;Pre-2011 Programs Completed in 2011",'7.  Persistence Report'!$J$27:$J$500,"Adjustment",'7.  Persistence Report'!$H$27:$H$500,"2012")</f>
        <v>32011.499999999996</v>
      </c>
      <c r="F220" s="294">
        <f>SUMIFS('7.  Persistence Report'!AT$27:AT$500,'7.  Persistence Report'!$D$27:$D$500,$B219,'7.  Persistence Report'!$C$27:$C$500,"&lt;&gt;Pre-2011 Programs Completed in 2011",'7.  Persistence Report'!$J$27:$J$500,"Adjustment",'7.  Persistence Report'!$H$27:$H$500,"2012")</f>
        <v>31718.899969999999</v>
      </c>
      <c r="G220" s="294">
        <f>SUMIFS('7.  Persistence Report'!AU$27:AU$500,'7.  Persistence Report'!$D$27:$D$500,$B219,'7.  Persistence Report'!$C$27:$C$500,"&lt;&gt;Pre-2011 Programs Completed in 2011",'7.  Persistence Report'!$J$27:$J$500,"Adjustment",'7.  Persistence Report'!$H$27:$H$500,"2012")</f>
        <v>31329.420020000001</v>
      </c>
      <c r="H220" s="294">
        <f>SUMIFS('7.  Persistence Report'!AV$27:AV$500,'7.  Persistence Report'!$D$27:$D$500,$B219,'7.  Persistence Report'!$C$27:$C$500,"&lt;&gt;Pre-2011 Programs Completed in 2011",'7.  Persistence Report'!$J$27:$J$500,"Adjustment",'7.  Persistence Report'!$H$27:$H$500,"2012")</f>
        <v>27365.474460000001</v>
      </c>
      <c r="I220" s="294">
        <f>SUMIFS('7.  Persistence Report'!AW$27:AW$500,'7.  Persistence Report'!$D$27:$D$500,$B219,'7.  Persistence Report'!$C$27:$C$500,"&lt;&gt;Pre-2011 Programs Completed in 2011",'7.  Persistence Report'!$J$27:$J$500,"Adjustment",'7.  Persistence Report'!$H$27:$H$500,"2012")</f>
        <v>25384.061829999999</v>
      </c>
      <c r="J220" s="294">
        <f>SUMIFS('7.  Persistence Report'!AX$27:AX$500,'7.  Persistence Report'!$D$27:$D$500,$B219,'7.  Persistence Report'!$C$27:$C$500,"&lt;&gt;Pre-2011 Programs Completed in 2011",'7.  Persistence Report'!$J$27:$J$500,"Adjustment",'7.  Persistence Report'!$H$27:$H$500,"2012")</f>
        <v>23553.84906</v>
      </c>
      <c r="K220" s="294">
        <f>SUMIFS('7.  Persistence Report'!AY$27:AY$500,'7.  Persistence Report'!$D$27:$D$500,$B219,'7.  Persistence Report'!$C$27:$C$500,"&lt;&gt;Pre-2011 Programs Completed in 2011",'7.  Persistence Report'!$J$27:$J$500,"Adjustment",'7.  Persistence Report'!$H$27:$H$500,"2012")</f>
        <v>21203.84906</v>
      </c>
      <c r="L220" s="294">
        <f>SUMIFS('7.  Persistence Report'!AZ$27:AZ$500,'7.  Persistence Report'!$D$27:$D$500,$B219,'7.  Persistence Report'!$C$27:$C$500,"&lt;&gt;Pre-2011 Programs Completed in 2011",'7.  Persistence Report'!$J$27:$J$500,"Adjustment",'7.  Persistence Report'!$H$27:$H$500,"2012")</f>
        <v>21055.84906</v>
      </c>
      <c r="M220" s="294">
        <f>SUMIFS('7.  Persistence Report'!BA$27:BA$500,'7.  Persistence Report'!$D$27:$D$500,$B219,'7.  Persistence Report'!$C$27:$C$500,"&lt;&gt;Pre-2011 Programs Completed in 2011",'7.  Persistence Report'!$J$27:$J$500,"Adjustment",'7.  Persistence Report'!$H$27:$H$500,"2012")</f>
        <v>6355.5</v>
      </c>
      <c r="N220" s="466"/>
      <c r="O220" s="294">
        <f>SUMIFS('7.  Persistence Report'!M$27:M$500,'7.  Persistence Report'!$D$27:$D$500,$B219,'7.  Persistence Report'!$C$27:$C$500,"&lt;&gt;Pre-2011 Programs Completed in 2011",'7.  Persistence Report'!$J$27:$J$500,"Adjustment",'7.  Persistence Report'!$H$27:$H$500,"2012")</f>
        <v>1.9845999970000001</v>
      </c>
      <c r="P220" s="294">
        <f>SUMIFS('7.  Persistence Report'!N$27:N$500,'7.  Persistence Report'!$D$27:$D$500,$B219,'7.  Persistence Report'!$C$27:$C$500,"&lt;&gt;Pre-2011 Programs Completed in 2011",'7.  Persistence Report'!$J$27:$J$500,"Adjustment",'7.  Persistence Report'!$H$27:$H$500,"2012")</f>
        <v>1.9845999970000001</v>
      </c>
      <c r="Q220" s="294">
        <f>SUMIFS('7.  Persistence Report'!O$27:O$500,'7.  Persistence Report'!$D$27:$D$500,$B219,'7.  Persistence Report'!$C$27:$C$500,"&lt;&gt;Pre-2011 Programs Completed in 2011",'7.  Persistence Report'!$J$27:$J$500,"Adjustment",'7.  Persistence Report'!$H$27:$H$500,"2012")</f>
        <v>1.9695745899999997</v>
      </c>
      <c r="R220" s="294">
        <f>SUMIFS('7.  Persistence Report'!P$27:P$500,'7.  Persistence Report'!$D$27:$D$500,$B219,'7.  Persistence Report'!$C$27:$C$500,"&lt;&gt;Pre-2011 Programs Completed in 2011",'7.  Persistence Report'!$J$27:$J$500,"Adjustment",'7.  Persistence Report'!$H$27:$H$500,"2012")</f>
        <v>1.949392646</v>
      </c>
      <c r="S220" s="294">
        <f>SUMIFS('7.  Persistence Report'!Q$27:Q$500,'7.  Persistence Report'!$D$27:$D$500,$B219,'7.  Persistence Report'!$C$27:$C$500,"&lt;&gt;Pre-2011 Programs Completed in 2011",'7.  Persistence Report'!$J$27:$J$500,"Adjustment",'7.  Persistence Report'!$H$27:$H$500,"2012")</f>
        <v>1.7427823600000001</v>
      </c>
      <c r="T220" s="294">
        <f>SUMIFS('7.  Persistence Report'!R$27:R$500,'7.  Persistence Report'!$D$27:$D$500,$B219,'7.  Persistence Report'!$C$27:$C$500,"&lt;&gt;Pre-2011 Programs Completed in 2011",'7.  Persistence Report'!$J$27:$J$500,"Adjustment",'7.  Persistence Report'!$H$27:$H$500,"2012")</f>
        <v>1.639452994</v>
      </c>
      <c r="U220" s="294">
        <f>SUMIFS('7.  Persistence Report'!S$27:S$500,'7.  Persistence Report'!$D$27:$D$500,$B219,'7.  Persistence Report'!$C$27:$C$500,"&lt;&gt;Pre-2011 Programs Completed in 2011",'7.  Persistence Report'!$J$27:$J$500,"Adjustment",'7.  Persistence Report'!$H$27:$H$500,"2012")</f>
        <v>1.543963626</v>
      </c>
      <c r="V220" s="294">
        <f>SUMIFS('7.  Persistence Report'!T$27:T$500,'7.  Persistence Report'!$D$27:$D$500,$B219,'7.  Persistence Report'!$C$27:$C$500,"&lt;&gt;Pre-2011 Programs Completed in 2011",'7.  Persistence Report'!$J$27:$J$500,"Adjustment",'7.  Persistence Report'!$H$27:$H$500,"2012")</f>
        <v>1.421463626</v>
      </c>
      <c r="W220" s="294">
        <f>SUMIFS('7.  Persistence Report'!U$27:U$500,'7.  Persistence Report'!$D$27:$D$500,$B219,'7.  Persistence Report'!$C$27:$C$500,"&lt;&gt;Pre-2011 Programs Completed in 2011",'7.  Persistence Report'!$J$27:$J$500,"Adjustment",'7.  Persistence Report'!$H$27:$H$500,"2012")</f>
        <v>1.421463626</v>
      </c>
      <c r="X220" s="294">
        <f>SUMIFS('7.  Persistence Report'!V$27:V$500,'7.  Persistence Report'!$D$27:$D$500,$B219,'7.  Persistence Report'!$C$27:$C$500,"&lt;&gt;Pre-2011 Programs Completed in 2011",'7.  Persistence Report'!$J$27:$J$500,"Adjustment",'7.  Persistence Report'!$H$27:$H$500,"2012")</f>
        <v>0.65550000200000003</v>
      </c>
      <c r="Y220" s="410">
        <f>Y219</f>
        <v>1</v>
      </c>
      <c r="Z220" s="410">
        <f>Z219</f>
        <v>0</v>
      </c>
      <c r="AA220" s="410">
        <f t="shared" ref="AA220:AL220" si="113">AA219</f>
        <v>0</v>
      </c>
      <c r="AB220" s="410">
        <f t="shared" si="113"/>
        <v>0</v>
      </c>
      <c r="AC220" s="410">
        <f t="shared" si="113"/>
        <v>0</v>
      </c>
      <c r="AD220" s="410">
        <f t="shared" si="113"/>
        <v>0</v>
      </c>
      <c r="AE220" s="410">
        <f t="shared" si="113"/>
        <v>0</v>
      </c>
      <c r="AF220" s="410">
        <f t="shared" si="113"/>
        <v>0</v>
      </c>
      <c r="AG220" s="410">
        <f t="shared" si="113"/>
        <v>0</v>
      </c>
      <c r="AH220" s="410">
        <f t="shared" si="113"/>
        <v>0</v>
      </c>
      <c r="AI220" s="410">
        <f t="shared" si="113"/>
        <v>0</v>
      </c>
      <c r="AJ220" s="410">
        <f t="shared" si="113"/>
        <v>0</v>
      </c>
      <c r="AK220" s="410">
        <f t="shared" si="113"/>
        <v>0</v>
      </c>
      <c r="AL220" s="410">
        <f t="shared" si="113"/>
        <v>0</v>
      </c>
      <c r="AM220" s="503"/>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8"/>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7">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7"/>
      <c r="B224" s="314" t="s">
        <v>244</v>
      </c>
      <c r="C224" s="290" t="s">
        <v>163</v>
      </c>
      <c r="D224" s="294"/>
      <c r="E224" s="294"/>
      <c r="F224" s="294"/>
      <c r="G224" s="294"/>
      <c r="H224" s="294"/>
      <c r="I224" s="294"/>
      <c r="J224" s="294"/>
      <c r="K224" s="294"/>
      <c r="L224" s="294"/>
      <c r="M224" s="294"/>
      <c r="N224" s="466"/>
      <c r="O224" s="294"/>
      <c r="P224" s="294"/>
      <c r="Q224" s="294"/>
      <c r="R224" s="294"/>
      <c r="S224" s="294"/>
      <c r="T224" s="294"/>
      <c r="U224" s="294"/>
      <c r="V224" s="294"/>
      <c r="W224" s="294"/>
      <c r="X224" s="294"/>
      <c r="Y224" s="410">
        <f>Y223</f>
        <v>0</v>
      </c>
      <c r="Z224" s="410">
        <f>Z223</f>
        <v>0</v>
      </c>
      <c r="AA224" s="410">
        <f t="shared" ref="AA224:AL224" si="114">AA223</f>
        <v>0</v>
      </c>
      <c r="AB224" s="410">
        <f t="shared" si="114"/>
        <v>0</v>
      </c>
      <c r="AC224" s="410">
        <f t="shared" si="114"/>
        <v>0</v>
      </c>
      <c r="AD224" s="410">
        <f t="shared" si="114"/>
        <v>0</v>
      </c>
      <c r="AE224" s="410">
        <f t="shared" si="114"/>
        <v>0</v>
      </c>
      <c r="AF224" s="410">
        <f t="shared" si="114"/>
        <v>0</v>
      </c>
      <c r="AG224" s="410">
        <f t="shared" si="114"/>
        <v>0</v>
      </c>
      <c r="AH224" s="410">
        <f t="shared" si="114"/>
        <v>0</v>
      </c>
      <c r="AI224" s="410">
        <f t="shared" si="114"/>
        <v>0</v>
      </c>
      <c r="AJ224" s="410">
        <f t="shared" si="114"/>
        <v>0</v>
      </c>
      <c r="AK224" s="410">
        <f t="shared" si="114"/>
        <v>0</v>
      </c>
      <c r="AL224" s="410">
        <f t="shared" si="114"/>
        <v>0</v>
      </c>
      <c r="AM224" s="503"/>
    </row>
    <row r="225" spans="1:39" s="282" customFormat="1" ht="15" outlineLevel="1">
      <c r="A225" s="507"/>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7">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7"/>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115">AA226</f>
        <v>0</v>
      </c>
      <c r="AB227" s="410">
        <f t="shared" si="115"/>
        <v>0</v>
      </c>
      <c r="AC227" s="410">
        <f t="shared" si="115"/>
        <v>0</v>
      </c>
      <c r="AD227" s="410">
        <f t="shared" si="115"/>
        <v>0</v>
      </c>
      <c r="AE227" s="410">
        <f t="shared" si="115"/>
        <v>0</v>
      </c>
      <c r="AF227" s="410">
        <f t="shared" si="115"/>
        <v>0</v>
      </c>
      <c r="AG227" s="410">
        <f t="shared" si="115"/>
        <v>0</v>
      </c>
      <c r="AH227" s="410">
        <f t="shared" si="115"/>
        <v>0</v>
      </c>
      <c r="AI227" s="410">
        <f t="shared" si="115"/>
        <v>0</v>
      </c>
      <c r="AJ227" s="410">
        <f t="shared" si="115"/>
        <v>0</v>
      </c>
      <c r="AK227" s="410">
        <f t="shared" si="115"/>
        <v>0</v>
      </c>
      <c r="AL227" s="410">
        <f t="shared" si="115"/>
        <v>0</v>
      </c>
      <c r="AM227" s="503"/>
    </row>
    <row r="228" spans="1:39" s="282" customFormat="1" ht="15" outlineLevel="1">
      <c r="A228" s="507"/>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8"/>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7">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09">
        <f>+Y359</f>
        <v>0</v>
      </c>
      <c r="Z230" s="409">
        <f t="shared" ref="Z230:AA230" si="116">+Z359</f>
        <v>0</v>
      </c>
      <c r="AA230" s="409">
        <f t="shared" si="116"/>
        <v>1</v>
      </c>
      <c r="AB230" s="414"/>
      <c r="AC230" s="414"/>
      <c r="AD230" s="414"/>
      <c r="AE230" s="414"/>
      <c r="AF230" s="414"/>
      <c r="AG230" s="414"/>
      <c r="AH230" s="414"/>
      <c r="AI230" s="414"/>
      <c r="AJ230" s="414"/>
      <c r="AK230" s="414"/>
      <c r="AL230" s="414"/>
      <c r="AM230" s="295">
        <f>SUM(Y230:AL230)</f>
        <v>1</v>
      </c>
    </row>
    <row r="231" spans="1:39" ht="15" outlineLevel="1">
      <c r="B231" s="293" t="s">
        <v>244</v>
      </c>
      <c r="C231" s="290" t="s">
        <v>163</v>
      </c>
      <c r="D231" s="294">
        <f>SUMIFS('7.  Persistence Report'!AR$27:AR$500,'7.  Persistence Report'!$D$27:$D$500,$B230,'7.  Persistence Report'!$C$27:$C$500,"Pre-2011 Programs Completed in 2011",'7.  Persistence Report'!$J$27:$J$500,"Adjustment",'7.  Persistence Report'!$H$27:$H$500,"2012")</f>
        <v>0</v>
      </c>
      <c r="E231" s="294">
        <f>SUMIFS('7.  Persistence Report'!AS$27:AS$500,'7.  Persistence Report'!$D$27:$D$500,$B230,'7.  Persistence Report'!$C$27:$C$500,"Pre-2011 Programs Completed in 2011",'7.  Persistence Report'!$J$27:$J$500,"Adjustment",'7.  Persistence Report'!$H$27:$H$500,"2012")</f>
        <v>0</v>
      </c>
      <c r="F231" s="294">
        <f>SUMIFS('7.  Persistence Report'!AT$27:AT$500,'7.  Persistence Report'!$D$27:$D$500,$B230,'7.  Persistence Report'!$C$27:$C$500,"Pre-2011 Programs Completed in 2011",'7.  Persistence Report'!$J$27:$J$500,"Adjustment",'7.  Persistence Report'!$H$27:$H$500,"2012")</f>
        <v>0</v>
      </c>
      <c r="G231" s="294">
        <f>SUMIFS('7.  Persistence Report'!AU$27:AU$500,'7.  Persistence Report'!$D$27:$D$500,$B230,'7.  Persistence Report'!$C$27:$C$500,"Pre-2011 Programs Completed in 2011",'7.  Persistence Report'!$J$27:$J$500,"Adjustment",'7.  Persistence Report'!$H$27:$H$500,"2012")</f>
        <v>0</v>
      </c>
      <c r="H231" s="294">
        <f>SUMIFS('7.  Persistence Report'!AV$27:AV$500,'7.  Persistence Report'!$D$27:$D$500,$B230,'7.  Persistence Report'!$C$27:$C$500,"Pre-2011 Programs Completed in 2011",'7.  Persistence Report'!$J$27:$J$500,"Adjustment",'7.  Persistence Report'!$H$27:$H$500,"2012")</f>
        <v>0</v>
      </c>
      <c r="I231" s="294">
        <f>SUMIFS('7.  Persistence Report'!AW$27:AW$500,'7.  Persistence Report'!$D$27:$D$500,$B230,'7.  Persistence Report'!$C$27:$C$500,"Pre-2011 Programs Completed in 2011",'7.  Persistence Report'!$J$27:$J$500,"Adjustment",'7.  Persistence Report'!$H$27:$H$500,"2012")</f>
        <v>0</v>
      </c>
      <c r="J231" s="294">
        <f>SUMIFS('7.  Persistence Report'!AX$27:AX$500,'7.  Persistence Report'!$D$27:$D$500,$B230,'7.  Persistence Report'!$C$27:$C$500,"Pre-2011 Programs Completed in 2011",'7.  Persistence Report'!$J$27:$J$500,"Adjustment",'7.  Persistence Report'!$H$27:$H$500,"2012")</f>
        <v>0</v>
      </c>
      <c r="K231" s="294">
        <f>SUMIFS('7.  Persistence Report'!AY$27:AY$500,'7.  Persistence Report'!$D$27:$D$500,$B230,'7.  Persistence Report'!$C$27:$C$500,"Pre-2011 Programs Completed in 2011",'7.  Persistence Report'!$J$27:$J$500,"Adjustment",'7.  Persistence Report'!$H$27:$H$500,"2012")</f>
        <v>0</v>
      </c>
      <c r="L231" s="294">
        <f>SUMIFS('7.  Persistence Report'!AZ$27:AZ$500,'7.  Persistence Report'!$D$27:$D$500,$B230,'7.  Persistence Report'!$C$27:$C$500,"Pre-2011 Programs Completed in 2011",'7.  Persistence Report'!$J$27:$J$500,"Adjustment",'7.  Persistence Report'!$H$27:$H$500,"2012")</f>
        <v>0</v>
      </c>
      <c r="M231" s="294">
        <f>SUMIFS('7.  Persistence Report'!BA$27:BA$500,'7.  Persistence Report'!$D$27:$D$500,$B230,'7.  Persistence Report'!$C$27:$C$500,"Pre-2011 Programs Completed in 2011",'7.  Persistence Report'!$J$27:$J$500,"Adjustment",'7.  Persistence Report'!$H$27:$H$500,"2012")</f>
        <v>0</v>
      </c>
      <c r="N231" s="294">
        <f>N230</f>
        <v>12</v>
      </c>
      <c r="O231" s="294">
        <f>SUMIFS('7.  Persistence Report'!M$27:M$500,'7.  Persistence Report'!$D$27:$D$500,$B230,'7.  Persistence Report'!$C$27:$C$500,"Pre-2011 Programs Completed in 2011",'7.  Persistence Report'!$J$27:$J$500,"Adjustment",'7.  Persistence Report'!$H$27:$H$500,"2012")</f>
        <v>0</v>
      </c>
      <c r="P231" s="294">
        <f>SUMIFS('7.  Persistence Report'!N$27:N$500,'7.  Persistence Report'!$D$27:$D$500,$B230,'7.  Persistence Report'!$C$27:$C$500,"Pre-2011 Programs Completed in 2011",'7.  Persistence Report'!$J$27:$J$500,"Adjustment",'7.  Persistence Report'!$H$27:$H$500,"2012")</f>
        <v>0</v>
      </c>
      <c r="Q231" s="294">
        <f>SUMIFS('7.  Persistence Report'!O$27:O$500,'7.  Persistence Report'!$D$27:$D$500,$B230,'7.  Persistence Report'!$C$27:$C$500,"Pre-2011 Programs Completed in 2011",'7.  Persistence Report'!$J$27:$J$500,"Adjustment",'7.  Persistence Report'!$H$27:$H$500,"2012")</f>
        <v>0</v>
      </c>
      <c r="R231" s="294">
        <f>SUMIFS('7.  Persistence Report'!P$27:P$500,'7.  Persistence Report'!$D$27:$D$500,$B230,'7.  Persistence Report'!$C$27:$C$500,"Pre-2011 Programs Completed in 2011",'7.  Persistence Report'!$J$27:$J$500,"Adjustment",'7.  Persistence Report'!$H$27:$H$500,"2012")</f>
        <v>0</v>
      </c>
      <c r="S231" s="294">
        <f>SUMIFS('7.  Persistence Report'!Q$27:Q$500,'7.  Persistence Report'!$D$27:$D$500,$B230,'7.  Persistence Report'!$C$27:$C$500,"Pre-2011 Programs Completed in 2011",'7.  Persistence Report'!$J$27:$J$500,"Adjustment",'7.  Persistence Report'!$H$27:$H$500,"2012")</f>
        <v>0</v>
      </c>
      <c r="T231" s="294">
        <f>SUMIFS('7.  Persistence Report'!R$27:R$500,'7.  Persistence Report'!$D$27:$D$500,$B230,'7.  Persistence Report'!$C$27:$C$500,"Pre-2011 Programs Completed in 2011",'7.  Persistence Report'!$J$27:$J$500,"Adjustment",'7.  Persistence Report'!$H$27:$H$500,"2012")</f>
        <v>0</v>
      </c>
      <c r="U231" s="294">
        <f>SUMIFS('7.  Persistence Report'!S$27:S$500,'7.  Persistence Report'!$D$27:$D$500,$B230,'7.  Persistence Report'!$C$27:$C$500,"Pre-2011 Programs Completed in 2011",'7.  Persistence Report'!$J$27:$J$500,"Adjustment",'7.  Persistence Report'!$H$27:$H$500,"2012")</f>
        <v>0</v>
      </c>
      <c r="V231" s="294">
        <f>SUMIFS('7.  Persistence Report'!T$27:T$500,'7.  Persistence Report'!$D$27:$D$500,$B230,'7.  Persistence Report'!$C$27:$C$500,"Pre-2011 Programs Completed in 2011",'7.  Persistence Report'!$J$27:$J$500,"Adjustment",'7.  Persistence Report'!$H$27:$H$500,"2012")</f>
        <v>0</v>
      </c>
      <c r="W231" s="294">
        <f>SUMIFS('7.  Persistence Report'!U$27:U$500,'7.  Persistence Report'!$D$27:$D$500,$B230,'7.  Persistence Report'!$C$27:$C$500,"Pre-2011 Programs Completed in 2011",'7.  Persistence Report'!$J$27:$J$500,"Adjustment",'7.  Persistence Report'!$H$27:$H$500,"2012")</f>
        <v>0</v>
      </c>
      <c r="X231" s="294">
        <f>SUMIFS('7.  Persistence Report'!V$27:V$500,'7.  Persistence Report'!$D$27:$D$500,$B230,'7.  Persistence Report'!$C$27:$C$500,"Pre-2011 Programs Completed in 2011",'7.  Persistence Report'!$J$27:$J$500,"Adjustment",'7.  Persistence Report'!$H$27:$H$500,"2012")</f>
        <v>0</v>
      </c>
      <c r="Y231" s="410">
        <f>Y230</f>
        <v>0</v>
      </c>
      <c r="Z231" s="410">
        <f>Z230</f>
        <v>0</v>
      </c>
      <c r="AA231" s="410">
        <f t="shared" ref="AA231:AL231" si="117">AA230</f>
        <v>1</v>
      </c>
      <c r="AB231" s="410">
        <f t="shared" si="117"/>
        <v>0</v>
      </c>
      <c r="AC231" s="410">
        <f t="shared" si="117"/>
        <v>0</v>
      </c>
      <c r="AD231" s="410">
        <f t="shared" si="117"/>
        <v>0</v>
      </c>
      <c r="AE231" s="410">
        <f t="shared" si="117"/>
        <v>0</v>
      </c>
      <c r="AF231" s="410">
        <f t="shared" si="117"/>
        <v>0</v>
      </c>
      <c r="AG231" s="410">
        <f t="shared" si="117"/>
        <v>0</v>
      </c>
      <c r="AH231" s="410">
        <f t="shared" si="117"/>
        <v>0</v>
      </c>
      <c r="AI231" s="410">
        <f t="shared" si="117"/>
        <v>0</v>
      </c>
      <c r="AJ231" s="410">
        <f t="shared" si="117"/>
        <v>0</v>
      </c>
      <c r="AK231" s="410">
        <f t="shared" si="117"/>
        <v>0</v>
      </c>
      <c r="AL231" s="410">
        <f t="shared" si="117"/>
        <v>0</v>
      </c>
      <c r="AM231" s="503"/>
    </row>
    <row r="232" spans="1:39" ht="15" outlineLevel="1">
      <c r="A232" s="510"/>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7">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09">
        <f>+Y362</f>
        <v>0</v>
      </c>
      <c r="Z233" s="409">
        <f t="shared" ref="Z233:AA233" si="118">+Z362</f>
        <v>0</v>
      </c>
      <c r="AA233" s="409">
        <f t="shared" si="118"/>
        <v>1</v>
      </c>
      <c r="AB233" s="414"/>
      <c r="AC233" s="414"/>
      <c r="AD233" s="414"/>
      <c r="AE233" s="414"/>
      <c r="AF233" s="414"/>
      <c r="AG233" s="414"/>
      <c r="AH233" s="414"/>
      <c r="AI233" s="414"/>
      <c r="AJ233" s="414"/>
      <c r="AK233" s="414"/>
      <c r="AL233" s="414"/>
      <c r="AM233" s="295">
        <f>SUM(Y233:AL233)</f>
        <v>1</v>
      </c>
    </row>
    <row r="234" spans="1:39" ht="15" outlineLevel="1">
      <c r="B234" s="293" t="s">
        <v>244</v>
      </c>
      <c r="C234" s="290" t="s">
        <v>163</v>
      </c>
      <c r="D234" s="294">
        <f>SUMIFS('7.  Persistence Report'!AR$27:AR$500,'7.  Persistence Report'!$D$27:$D$500,$B233,'7.  Persistence Report'!$C$27:$C$500,"Pre-2011 Programs Completed in 2011",'7.  Persistence Report'!$J$27:$J$500,"Adjustment",'7.  Persistence Report'!$H$27:$H$500,"2012")</f>
        <v>0</v>
      </c>
      <c r="E234" s="294">
        <f>SUMIFS('7.  Persistence Report'!AS$27:AS$500,'7.  Persistence Report'!$D$27:$D$500,$B233,'7.  Persistence Report'!$C$27:$C$500,"Pre-2011 Programs Completed in 2011",'7.  Persistence Report'!$J$27:$J$500,"Adjustment",'7.  Persistence Report'!$H$27:$H$500,"2012")</f>
        <v>0</v>
      </c>
      <c r="F234" s="294">
        <f>SUMIFS('7.  Persistence Report'!AT$27:AT$500,'7.  Persistence Report'!$D$27:$D$500,$B233,'7.  Persistence Report'!$C$27:$C$500,"Pre-2011 Programs Completed in 2011",'7.  Persistence Report'!$J$27:$J$500,"Adjustment",'7.  Persistence Report'!$H$27:$H$500,"2012")</f>
        <v>0</v>
      </c>
      <c r="G234" s="294">
        <f>SUMIFS('7.  Persistence Report'!AU$27:AU$500,'7.  Persistence Report'!$D$27:$D$500,$B233,'7.  Persistence Report'!$C$27:$C$500,"Pre-2011 Programs Completed in 2011",'7.  Persistence Report'!$J$27:$J$500,"Adjustment",'7.  Persistence Report'!$H$27:$H$500,"2012")</f>
        <v>0</v>
      </c>
      <c r="H234" s="294">
        <f>SUMIFS('7.  Persistence Report'!AV$27:AV$500,'7.  Persistence Report'!$D$27:$D$500,$B233,'7.  Persistence Report'!$C$27:$C$500,"Pre-2011 Programs Completed in 2011",'7.  Persistence Report'!$J$27:$J$500,"Adjustment",'7.  Persistence Report'!$H$27:$H$500,"2012")</f>
        <v>0</v>
      </c>
      <c r="I234" s="294">
        <f>SUMIFS('7.  Persistence Report'!AW$27:AW$500,'7.  Persistence Report'!$D$27:$D$500,$B233,'7.  Persistence Report'!$C$27:$C$500,"Pre-2011 Programs Completed in 2011",'7.  Persistence Report'!$J$27:$J$500,"Adjustment",'7.  Persistence Report'!$H$27:$H$500,"2012")</f>
        <v>0</v>
      </c>
      <c r="J234" s="294">
        <f>SUMIFS('7.  Persistence Report'!AX$27:AX$500,'7.  Persistence Report'!$D$27:$D$500,$B233,'7.  Persistence Report'!$C$27:$C$500,"Pre-2011 Programs Completed in 2011",'7.  Persistence Report'!$J$27:$J$500,"Adjustment",'7.  Persistence Report'!$H$27:$H$500,"2012")</f>
        <v>0</v>
      </c>
      <c r="K234" s="294">
        <f>SUMIFS('7.  Persistence Report'!AY$27:AY$500,'7.  Persistence Report'!$D$27:$D$500,$B233,'7.  Persistence Report'!$C$27:$C$500,"Pre-2011 Programs Completed in 2011",'7.  Persistence Report'!$J$27:$J$500,"Adjustment",'7.  Persistence Report'!$H$27:$H$500,"2012")</f>
        <v>0</v>
      </c>
      <c r="L234" s="294">
        <f>SUMIFS('7.  Persistence Report'!AZ$27:AZ$500,'7.  Persistence Report'!$D$27:$D$500,$B233,'7.  Persistence Report'!$C$27:$C$500,"Pre-2011 Programs Completed in 2011",'7.  Persistence Report'!$J$27:$J$500,"Adjustment",'7.  Persistence Report'!$H$27:$H$500,"2012")</f>
        <v>0</v>
      </c>
      <c r="M234" s="294">
        <f>SUMIFS('7.  Persistence Report'!BA$27:BA$500,'7.  Persistence Report'!$D$27:$D$500,$B233,'7.  Persistence Report'!$C$27:$C$500,"Pre-2011 Programs Completed in 2011",'7.  Persistence Report'!$J$27:$J$500,"Adjustment",'7.  Persistence Report'!$H$27:$H$500,"2012")</f>
        <v>0</v>
      </c>
      <c r="N234" s="294">
        <f>N233</f>
        <v>12</v>
      </c>
      <c r="O234" s="294">
        <f>SUMIFS('7.  Persistence Report'!M$27:M$500,'7.  Persistence Report'!$D$27:$D$500,$B233,'7.  Persistence Report'!$C$27:$C$500,"Pre-2011 Programs Completed in 2011",'7.  Persistence Report'!$J$27:$J$500,"Adjustment",'7.  Persistence Report'!$H$27:$H$500,"2012")</f>
        <v>0</v>
      </c>
      <c r="P234" s="294">
        <f>SUMIFS('7.  Persistence Report'!N$27:N$500,'7.  Persistence Report'!$D$27:$D$500,$B233,'7.  Persistence Report'!$C$27:$C$500,"Pre-2011 Programs Completed in 2011",'7.  Persistence Report'!$J$27:$J$500,"Adjustment",'7.  Persistence Report'!$H$27:$H$500,"2012")</f>
        <v>0</v>
      </c>
      <c r="Q234" s="294">
        <f>SUMIFS('7.  Persistence Report'!O$27:O$500,'7.  Persistence Report'!$D$27:$D$500,$B233,'7.  Persistence Report'!$C$27:$C$500,"Pre-2011 Programs Completed in 2011",'7.  Persistence Report'!$J$27:$J$500,"Adjustment",'7.  Persistence Report'!$H$27:$H$500,"2012")</f>
        <v>0</v>
      </c>
      <c r="R234" s="294">
        <f>SUMIFS('7.  Persistence Report'!P$27:P$500,'7.  Persistence Report'!$D$27:$D$500,$B233,'7.  Persistence Report'!$C$27:$C$500,"Pre-2011 Programs Completed in 2011",'7.  Persistence Report'!$J$27:$J$500,"Adjustment",'7.  Persistence Report'!$H$27:$H$500,"2012")</f>
        <v>0</v>
      </c>
      <c r="S234" s="294">
        <f>SUMIFS('7.  Persistence Report'!Q$27:Q$500,'7.  Persistence Report'!$D$27:$D$500,$B233,'7.  Persistence Report'!$C$27:$C$500,"Pre-2011 Programs Completed in 2011",'7.  Persistence Report'!$J$27:$J$500,"Adjustment",'7.  Persistence Report'!$H$27:$H$500,"2012")</f>
        <v>0</v>
      </c>
      <c r="T234" s="294">
        <f>SUMIFS('7.  Persistence Report'!R$27:R$500,'7.  Persistence Report'!$D$27:$D$500,$B233,'7.  Persistence Report'!$C$27:$C$500,"Pre-2011 Programs Completed in 2011",'7.  Persistence Report'!$J$27:$J$500,"Adjustment",'7.  Persistence Report'!$H$27:$H$500,"2012")</f>
        <v>0</v>
      </c>
      <c r="U234" s="294">
        <f>SUMIFS('7.  Persistence Report'!S$27:S$500,'7.  Persistence Report'!$D$27:$D$500,$B233,'7.  Persistence Report'!$C$27:$C$500,"Pre-2011 Programs Completed in 2011",'7.  Persistence Report'!$J$27:$J$500,"Adjustment",'7.  Persistence Report'!$H$27:$H$500,"2012")</f>
        <v>0</v>
      </c>
      <c r="V234" s="294">
        <f>SUMIFS('7.  Persistence Report'!T$27:T$500,'7.  Persistence Report'!$D$27:$D$500,$B233,'7.  Persistence Report'!$C$27:$C$500,"Pre-2011 Programs Completed in 2011",'7.  Persistence Report'!$J$27:$J$500,"Adjustment",'7.  Persistence Report'!$H$27:$H$500,"2012")</f>
        <v>0</v>
      </c>
      <c r="W234" s="294">
        <f>SUMIFS('7.  Persistence Report'!U$27:U$500,'7.  Persistence Report'!$D$27:$D$500,$B233,'7.  Persistence Report'!$C$27:$C$500,"Pre-2011 Programs Completed in 2011",'7.  Persistence Report'!$J$27:$J$500,"Adjustment",'7.  Persistence Report'!$H$27:$H$500,"2012")</f>
        <v>0</v>
      </c>
      <c r="X234" s="294">
        <f>SUMIFS('7.  Persistence Report'!V$27:V$500,'7.  Persistence Report'!$D$27:$D$500,$B233,'7.  Persistence Report'!$C$27:$C$500,"Pre-2011 Programs Completed in 2011",'7.  Persistence Report'!$J$27:$J$500,"Adjustment",'7.  Persistence Report'!$H$27:$H$500,"2012")</f>
        <v>0</v>
      </c>
      <c r="Y234" s="410">
        <f>Y233</f>
        <v>0</v>
      </c>
      <c r="Z234" s="410">
        <f>Z233</f>
        <v>0</v>
      </c>
      <c r="AA234" s="410">
        <f t="shared" ref="AA234:AL234" si="119">AA233</f>
        <v>1</v>
      </c>
      <c r="AB234" s="410">
        <f t="shared" si="119"/>
        <v>0</v>
      </c>
      <c r="AC234" s="410">
        <f t="shared" si="119"/>
        <v>0</v>
      </c>
      <c r="AD234" s="410">
        <f t="shared" si="119"/>
        <v>0</v>
      </c>
      <c r="AE234" s="410">
        <f t="shared" si="119"/>
        <v>0</v>
      </c>
      <c r="AF234" s="410">
        <f t="shared" si="119"/>
        <v>0</v>
      </c>
      <c r="AG234" s="410">
        <f t="shared" si="119"/>
        <v>0</v>
      </c>
      <c r="AH234" s="410">
        <f t="shared" si="119"/>
        <v>0</v>
      </c>
      <c r="AI234" s="410">
        <f t="shared" si="119"/>
        <v>0</v>
      </c>
      <c r="AJ234" s="410">
        <f t="shared" si="119"/>
        <v>0</v>
      </c>
      <c r="AK234" s="410">
        <f t="shared" si="119"/>
        <v>0</v>
      </c>
      <c r="AL234" s="410">
        <f t="shared" si="119"/>
        <v>0</v>
      </c>
      <c r="AM234" s="503"/>
    </row>
    <row r="235" spans="1:39" ht="15.75" outlineLevel="1">
      <c r="A235" s="510"/>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7">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09">
        <f>+Y365</f>
        <v>0</v>
      </c>
      <c r="Z236" s="409">
        <f t="shared" ref="Z236:AA236" si="120">+Z365</f>
        <v>0</v>
      </c>
      <c r="AA236" s="409">
        <f t="shared" si="120"/>
        <v>1</v>
      </c>
      <c r="AB236" s="414"/>
      <c r="AC236" s="414"/>
      <c r="AD236" s="414"/>
      <c r="AE236" s="414"/>
      <c r="AF236" s="414"/>
      <c r="AG236" s="414"/>
      <c r="AH236" s="414"/>
      <c r="AI236" s="414"/>
      <c r="AJ236" s="414"/>
      <c r="AK236" s="414"/>
      <c r="AL236" s="414"/>
      <c r="AM236" s="295">
        <f>SUM(Y236:AL236)</f>
        <v>1</v>
      </c>
    </row>
    <row r="237" spans="1:39" ht="15" outlineLevel="1">
      <c r="B237" s="293" t="s">
        <v>244</v>
      </c>
      <c r="C237" s="290" t="s">
        <v>163</v>
      </c>
      <c r="D237" s="294">
        <f>SUMIFS('7.  Persistence Report'!AR$27:AR$500,'7.  Persistence Report'!$D$27:$D$500,$B236,'7.  Persistence Report'!$C$27:$C$500,"Pre-2011 Programs Completed in 2011",'7.  Persistence Report'!$J$27:$J$500,"Adjustment",'7.  Persistence Report'!$H$27:$H$500,"2012")</f>
        <v>0</v>
      </c>
      <c r="E237" s="294">
        <f>SUMIFS('7.  Persistence Report'!AS$27:AS$500,'7.  Persistence Report'!$D$27:$D$500,$B236,'7.  Persistence Report'!$C$27:$C$500,"Pre-2011 Programs Completed in 2011",'7.  Persistence Report'!$J$27:$J$500,"Adjustment",'7.  Persistence Report'!$H$27:$H$500,"2012")</f>
        <v>0</v>
      </c>
      <c r="F237" s="294">
        <f>SUMIFS('7.  Persistence Report'!AT$27:AT$500,'7.  Persistence Report'!$D$27:$D$500,$B236,'7.  Persistence Report'!$C$27:$C$500,"Pre-2011 Programs Completed in 2011",'7.  Persistence Report'!$J$27:$J$500,"Adjustment",'7.  Persistence Report'!$H$27:$H$500,"2012")</f>
        <v>0</v>
      </c>
      <c r="G237" s="294">
        <f>SUMIFS('7.  Persistence Report'!AU$27:AU$500,'7.  Persistence Report'!$D$27:$D$500,$B236,'7.  Persistence Report'!$C$27:$C$500,"Pre-2011 Programs Completed in 2011",'7.  Persistence Report'!$J$27:$J$500,"Adjustment",'7.  Persistence Report'!$H$27:$H$500,"2012")</f>
        <v>0</v>
      </c>
      <c r="H237" s="294">
        <f>SUMIFS('7.  Persistence Report'!AV$27:AV$500,'7.  Persistence Report'!$D$27:$D$500,$B236,'7.  Persistence Report'!$C$27:$C$500,"Pre-2011 Programs Completed in 2011",'7.  Persistence Report'!$J$27:$J$500,"Adjustment",'7.  Persistence Report'!$H$27:$H$500,"2012")</f>
        <v>0</v>
      </c>
      <c r="I237" s="294">
        <f>SUMIFS('7.  Persistence Report'!AW$27:AW$500,'7.  Persistence Report'!$D$27:$D$500,$B236,'7.  Persistence Report'!$C$27:$C$500,"Pre-2011 Programs Completed in 2011",'7.  Persistence Report'!$J$27:$J$500,"Adjustment",'7.  Persistence Report'!$H$27:$H$500,"2012")</f>
        <v>0</v>
      </c>
      <c r="J237" s="294">
        <f>SUMIFS('7.  Persistence Report'!AX$27:AX$500,'7.  Persistence Report'!$D$27:$D$500,$B236,'7.  Persistence Report'!$C$27:$C$500,"Pre-2011 Programs Completed in 2011",'7.  Persistence Report'!$J$27:$J$500,"Adjustment",'7.  Persistence Report'!$H$27:$H$500,"2012")</f>
        <v>0</v>
      </c>
      <c r="K237" s="294">
        <f>SUMIFS('7.  Persistence Report'!AY$27:AY$500,'7.  Persistence Report'!$D$27:$D$500,$B236,'7.  Persistence Report'!$C$27:$C$500,"Pre-2011 Programs Completed in 2011",'7.  Persistence Report'!$J$27:$J$500,"Adjustment",'7.  Persistence Report'!$H$27:$H$500,"2012")</f>
        <v>0</v>
      </c>
      <c r="L237" s="294">
        <f>SUMIFS('7.  Persistence Report'!AZ$27:AZ$500,'7.  Persistence Report'!$D$27:$D$500,$B236,'7.  Persistence Report'!$C$27:$C$500,"Pre-2011 Programs Completed in 2011",'7.  Persistence Report'!$J$27:$J$500,"Adjustment",'7.  Persistence Report'!$H$27:$H$500,"2012")</f>
        <v>0</v>
      </c>
      <c r="M237" s="294">
        <f>SUMIFS('7.  Persistence Report'!BA$27:BA$500,'7.  Persistence Report'!$D$27:$D$500,$B236,'7.  Persistence Report'!$C$27:$C$500,"Pre-2011 Programs Completed in 2011",'7.  Persistence Report'!$J$27:$J$500,"Adjustment",'7.  Persistence Report'!$H$27:$H$500,"2012")</f>
        <v>0</v>
      </c>
      <c r="N237" s="294">
        <f>N236</f>
        <v>0</v>
      </c>
      <c r="O237" s="294">
        <f>SUMIFS('7.  Persistence Report'!M$27:M$500,'7.  Persistence Report'!$D$27:$D$500,$B236,'7.  Persistence Report'!$C$27:$C$500,"Pre-2011 Programs Completed in 2011",'7.  Persistence Report'!$J$27:$J$500,"Adjustment",'7.  Persistence Report'!$H$27:$H$500,"2012")</f>
        <v>0</v>
      </c>
      <c r="P237" s="294">
        <f>SUMIFS('7.  Persistence Report'!N$27:N$500,'7.  Persistence Report'!$D$27:$D$500,$B236,'7.  Persistence Report'!$C$27:$C$500,"Pre-2011 Programs Completed in 2011",'7.  Persistence Report'!$J$27:$J$500,"Adjustment",'7.  Persistence Report'!$H$27:$H$500,"2012")</f>
        <v>0</v>
      </c>
      <c r="Q237" s="294">
        <f>SUMIFS('7.  Persistence Report'!O$27:O$500,'7.  Persistence Report'!$D$27:$D$500,$B236,'7.  Persistence Report'!$C$27:$C$500,"Pre-2011 Programs Completed in 2011",'7.  Persistence Report'!$J$27:$J$500,"Adjustment",'7.  Persistence Report'!$H$27:$H$500,"2012")</f>
        <v>0</v>
      </c>
      <c r="R237" s="294">
        <f>SUMIFS('7.  Persistence Report'!P$27:P$500,'7.  Persistence Report'!$D$27:$D$500,$B236,'7.  Persistence Report'!$C$27:$C$500,"Pre-2011 Programs Completed in 2011",'7.  Persistence Report'!$J$27:$J$500,"Adjustment",'7.  Persistence Report'!$H$27:$H$500,"2012")</f>
        <v>0</v>
      </c>
      <c r="S237" s="294">
        <f>SUMIFS('7.  Persistence Report'!Q$27:Q$500,'7.  Persistence Report'!$D$27:$D$500,$B236,'7.  Persistence Report'!$C$27:$C$500,"Pre-2011 Programs Completed in 2011",'7.  Persistence Report'!$J$27:$J$500,"Adjustment",'7.  Persistence Report'!$H$27:$H$500,"2012")</f>
        <v>0</v>
      </c>
      <c r="T237" s="294">
        <f>SUMIFS('7.  Persistence Report'!R$27:R$500,'7.  Persistence Report'!$D$27:$D$500,$B236,'7.  Persistence Report'!$C$27:$C$500,"Pre-2011 Programs Completed in 2011",'7.  Persistence Report'!$J$27:$J$500,"Adjustment",'7.  Persistence Report'!$H$27:$H$500,"2012")</f>
        <v>0</v>
      </c>
      <c r="U237" s="294">
        <f>SUMIFS('7.  Persistence Report'!S$27:S$500,'7.  Persistence Report'!$D$27:$D$500,$B236,'7.  Persistence Report'!$C$27:$C$500,"Pre-2011 Programs Completed in 2011",'7.  Persistence Report'!$J$27:$J$500,"Adjustment",'7.  Persistence Report'!$H$27:$H$500,"2012")</f>
        <v>0</v>
      </c>
      <c r="V237" s="294">
        <f>SUMIFS('7.  Persistence Report'!T$27:T$500,'7.  Persistence Report'!$D$27:$D$500,$B236,'7.  Persistence Report'!$C$27:$C$500,"Pre-2011 Programs Completed in 2011",'7.  Persistence Report'!$J$27:$J$500,"Adjustment",'7.  Persistence Report'!$H$27:$H$500,"2012")</f>
        <v>0</v>
      </c>
      <c r="W237" s="294">
        <f>SUMIFS('7.  Persistence Report'!U$27:U$500,'7.  Persistence Report'!$D$27:$D$500,$B236,'7.  Persistence Report'!$C$27:$C$500,"Pre-2011 Programs Completed in 2011",'7.  Persistence Report'!$J$27:$J$500,"Adjustment",'7.  Persistence Report'!$H$27:$H$500,"2012")</f>
        <v>0</v>
      </c>
      <c r="X237" s="294">
        <f>SUMIFS('7.  Persistence Report'!V$27:V$500,'7.  Persistence Report'!$D$27:$D$500,$B236,'7.  Persistence Report'!$C$27:$C$500,"Pre-2011 Programs Completed in 2011",'7.  Persistence Report'!$J$27:$J$500,"Adjustment",'7.  Persistence Report'!$H$27:$H$500,"2012")</f>
        <v>0</v>
      </c>
      <c r="Y237" s="410">
        <f>Y236</f>
        <v>0</v>
      </c>
      <c r="Z237" s="410">
        <f>Z236</f>
        <v>0</v>
      </c>
      <c r="AA237" s="410">
        <f t="shared" ref="AA237:AL237" si="121">AA236</f>
        <v>1</v>
      </c>
      <c r="AB237" s="410">
        <f t="shared" si="121"/>
        <v>0</v>
      </c>
      <c r="AC237" s="410">
        <f t="shared" si="121"/>
        <v>0</v>
      </c>
      <c r="AD237" s="410">
        <f t="shared" si="121"/>
        <v>0</v>
      </c>
      <c r="AE237" s="410">
        <f t="shared" si="121"/>
        <v>0</v>
      </c>
      <c r="AF237" s="410">
        <f t="shared" si="121"/>
        <v>0</v>
      </c>
      <c r="AG237" s="410">
        <f t="shared" si="121"/>
        <v>0</v>
      </c>
      <c r="AH237" s="410">
        <f t="shared" si="121"/>
        <v>0</v>
      </c>
      <c r="AI237" s="410">
        <f t="shared" si="121"/>
        <v>0</v>
      </c>
      <c r="AJ237" s="410">
        <f t="shared" si="121"/>
        <v>0</v>
      </c>
      <c r="AK237" s="410">
        <f t="shared" si="121"/>
        <v>0</v>
      </c>
      <c r="AL237" s="410">
        <f t="shared" si="121"/>
        <v>0</v>
      </c>
      <c r="AM237" s="503"/>
    </row>
    <row r="238" spans="1:39" ht="15" outlineLevel="1">
      <c r="A238" s="510"/>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7">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09">
        <f>+Y368</f>
        <v>0</v>
      </c>
      <c r="Z239" s="409">
        <f t="shared" ref="Z239:AA239" si="122">+Z368</f>
        <v>0</v>
      </c>
      <c r="AA239" s="409">
        <f t="shared" si="122"/>
        <v>1</v>
      </c>
      <c r="AB239" s="414"/>
      <c r="AC239" s="414"/>
      <c r="AD239" s="414"/>
      <c r="AE239" s="414"/>
      <c r="AF239" s="414"/>
      <c r="AG239" s="414"/>
      <c r="AH239" s="414"/>
      <c r="AI239" s="414"/>
      <c r="AJ239" s="414"/>
      <c r="AK239" s="414"/>
      <c r="AL239" s="414"/>
      <c r="AM239" s="295">
        <f>SUM(Y239:AL239)</f>
        <v>1</v>
      </c>
    </row>
    <row r="240" spans="1:39" ht="15" outlineLevel="1">
      <c r="B240" s="323" t="s">
        <v>244</v>
      </c>
      <c r="C240" s="290" t="s">
        <v>163</v>
      </c>
      <c r="D240" s="294">
        <f>SUMIFS('7.  Persistence Report'!AR$27:AR$500,'7.  Persistence Report'!$D$27:$D$500,$B239,'7.  Persistence Report'!$C$27:$C$500,"Pre-2011 Programs Completed in 2011",'7.  Persistence Report'!$J$27:$J$500,"Adjustment",'7.  Persistence Report'!$H$27:$H$500,"2012")</f>
        <v>0</v>
      </c>
      <c r="E240" s="294">
        <f>SUMIFS('7.  Persistence Report'!AS$27:AS$500,'7.  Persistence Report'!$D$27:$D$500,$B239,'7.  Persistence Report'!$C$27:$C$500,"Pre-2011 Programs Completed in 2011",'7.  Persistence Report'!$J$27:$J$500,"Adjustment",'7.  Persistence Report'!$H$27:$H$500,"2012")</f>
        <v>0</v>
      </c>
      <c r="F240" s="294">
        <f>SUMIFS('7.  Persistence Report'!AT$27:AT$500,'7.  Persistence Report'!$D$27:$D$500,$B239,'7.  Persistence Report'!$C$27:$C$500,"Pre-2011 Programs Completed in 2011",'7.  Persistence Report'!$J$27:$J$500,"Adjustment",'7.  Persistence Report'!$H$27:$H$500,"2012")</f>
        <v>0</v>
      </c>
      <c r="G240" s="294">
        <f>SUMIFS('7.  Persistence Report'!AU$27:AU$500,'7.  Persistence Report'!$D$27:$D$500,$B239,'7.  Persistence Report'!$C$27:$C$500,"Pre-2011 Programs Completed in 2011",'7.  Persistence Report'!$J$27:$J$500,"Adjustment",'7.  Persistence Report'!$H$27:$H$500,"2012")</f>
        <v>0</v>
      </c>
      <c r="H240" s="294">
        <f>SUMIFS('7.  Persistence Report'!AV$27:AV$500,'7.  Persistence Report'!$D$27:$D$500,$B239,'7.  Persistence Report'!$C$27:$C$500,"Pre-2011 Programs Completed in 2011",'7.  Persistence Report'!$J$27:$J$500,"Adjustment",'7.  Persistence Report'!$H$27:$H$500,"2012")</f>
        <v>0</v>
      </c>
      <c r="I240" s="294">
        <f>SUMIFS('7.  Persistence Report'!AW$27:AW$500,'7.  Persistence Report'!$D$27:$D$500,$B239,'7.  Persistence Report'!$C$27:$C$500,"Pre-2011 Programs Completed in 2011",'7.  Persistence Report'!$J$27:$J$500,"Adjustment",'7.  Persistence Report'!$H$27:$H$500,"2012")</f>
        <v>0</v>
      </c>
      <c r="J240" s="294">
        <f>SUMIFS('7.  Persistence Report'!AX$27:AX$500,'7.  Persistence Report'!$D$27:$D$500,$B239,'7.  Persistence Report'!$C$27:$C$500,"Pre-2011 Programs Completed in 2011",'7.  Persistence Report'!$J$27:$J$500,"Adjustment",'7.  Persistence Report'!$H$27:$H$500,"2012")</f>
        <v>0</v>
      </c>
      <c r="K240" s="294">
        <f>SUMIFS('7.  Persistence Report'!AY$27:AY$500,'7.  Persistence Report'!$D$27:$D$500,$B239,'7.  Persistence Report'!$C$27:$C$500,"Pre-2011 Programs Completed in 2011",'7.  Persistence Report'!$J$27:$J$500,"Adjustment",'7.  Persistence Report'!$H$27:$H$500,"2012")</f>
        <v>0</v>
      </c>
      <c r="L240" s="294">
        <f>SUMIFS('7.  Persistence Report'!AZ$27:AZ$500,'7.  Persistence Report'!$D$27:$D$500,$B239,'7.  Persistence Report'!$C$27:$C$500,"Pre-2011 Programs Completed in 2011",'7.  Persistence Report'!$J$27:$J$500,"Adjustment",'7.  Persistence Report'!$H$27:$H$500,"2012")</f>
        <v>0</v>
      </c>
      <c r="M240" s="294">
        <f>SUMIFS('7.  Persistence Report'!BA$27:BA$500,'7.  Persistence Report'!$D$27:$D$500,$B239,'7.  Persistence Report'!$C$27:$C$500,"Pre-2011 Programs Completed in 2011",'7.  Persistence Report'!$J$27:$J$500,"Adjustment",'7.  Persistence Report'!$H$27:$H$500,"2012")</f>
        <v>0</v>
      </c>
      <c r="N240" s="294">
        <f>N239</f>
        <v>0</v>
      </c>
      <c r="O240" s="294">
        <f>SUMIFS('7.  Persistence Report'!M$27:M$500,'7.  Persistence Report'!$D$27:$D$500,$B239,'7.  Persistence Report'!$C$27:$C$500,"Pre-2011 Programs Completed in 2011",'7.  Persistence Report'!$J$27:$J$500,"Adjustment",'7.  Persistence Report'!$H$27:$H$500,"2012")</f>
        <v>0</v>
      </c>
      <c r="P240" s="294">
        <f>SUMIFS('7.  Persistence Report'!N$27:N$500,'7.  Persistence Report'!$D$27:$D$500,$B239,'7.  Persistence Report'!$C$27:$C$500,"Pre-2011 Programs Completed in 2011",'7.  Persistence Report'!$J$27:$J$500,"Adjustment",'7.  Persistence Report'!$H$27:$H$500,"2012")</f>
        <v>0</v>
      </c>
      <c r="Q240" s="294">
        <f>SUMIFS('7.  Persistence Report'!O$27:O$500,'7.  Persistence Report'!$D$27:$D$500,$B239,'7.  Persistence Report'!$C$27:$C$500,"Pre-2011 Programs Completed in 2011",'7.  Persistence Report'!$J$27:$J$500,"Adjustment",'7.  Persistence Report'!$H$27:$H$500,"2012")</f>
        <v>0</v>
      </c>
      <c r="R240" s="294">
        <f>SUMIFS('7.  Persistence Report'!P$27:P$500,'7.  Persistence Report'!$D$27:$D$500,$B239,'7.  Persistence Report'!$C$27:$C$500,"Pre-2011 Programs Completed in 2011",'7.  Persistence Report'!$J$27:$J$500,"Adjustment",'7.  Persistence Report'!$H$27:$H$500,"2012")</f>
        <v>0</v>
      </c>
      <c r="S240" s="294">
        <f>SUMIFS('7.  Persistence Report'!Q$27:Q$500,'7.  Persistence Report'!$D$27:$D$500,$B239,'7.  Persistence Report'!$C$27:$C$500,"Pre-2011 Programs Completed in 2011",'7.  Persistence Report'!$J$27:$J$500,"Adjustment",'7.  Persistence Report'!$H$27:$H$500,"2012")</f>
        <v>0</v>
      </c>
      <c r="T240" s="294">
        <f>SUMIFS('7.  Persistence Report'!R$27:R$500,'7.  Persistence Report'!$D$27:$D$500,$B239,'7.  Persistence Report'!$C$27:$C$500,"Pre-2011 Programs Completed in 2011",'7.  Persistence Report'!$J$27:$J$500,"Adjustment",'7.  Persistence Report'!$H$27:$H$500,"2012")</f>
        <v>0</v>
      </c>
      <c r="U240" s="294">
        <f>SUMIFS('7.  Persistence Report'!S$27:S$500,'7.  Persistence Report'!$D$27:$D$500,$B239,'7.  Persistence Report'!$C$27:$C$500,"Pre-2011 Programs Completed in 2011",'7.  Persistence Report'!$J$27:$J$500,"Adjustment",'7.  Persistence Report'!$H$27:$H$500,"2012")</f>
        <v>0</v>
      </c>
      <c r="V240" s="294">
        <f>SUMIFS('7.  Persistence Report'!T$27:T$500,'7.  Persistence Report'!$D$27:$D$500,$B239,'7.  Persistence Report'!$C$27:$C$500,"Pre-2011 Programs Completed in 2011",'7.  Persistence Report'!$J$27:$J$500,"Adjustment",'7.  Persistence Report'!$H$27:$H$500,"2012")</f>
        <v>0</v>
      </c>
      <c r="W240" s="294">
        <f>SUMIFS('7.  Persistence Report'!U$27:U$500,'7.  Persistence Report'!$D$27:$D$500,$B239,'7.  Persistence Report'!$C$27:$C$500,"Pre-2011 Programs Completed in 2011",'7.  Persistence Report'!$J$27:$J$500,"Adjustment",'7.  Persistence Report'!$H$27:$H$500,"2012")</f>
        <v>0</v>
      </c>
      <c r="X240" s="294">
        <f>SUMIFS('7.  Persistence Report'!V$27:V$500,'7.  Persistence Report'!$D$27:$D$500,$B239,'7.  Persistence Report'!$C$27:$C$500,"Pre-2011 Programs Completed in 2011",'7.  Persistence Report'!$J$27:$J$500,"Adjustment",'7.  Persistence Report'!$H$27:$H$500,"2012")</f>
        <v>0</v>
      </c>
      <c r="Y240" s="410">
        <f>Y239</f>
        <v>0</v>
      </c>
      <c r="Z240" s="410">
        <f t="shared" ref="Z240:AL240" si="123">Z239</f>
        <v>0</v>
      </c>
      <c r="AA240" s="410">
        <f t="shared" si="123"/>
        <v>1</v>
      </c>
      <c r="AB240" s="410">
        <f t="shared" si="123"/>
        <v>0</v>
      </c>
      <c r="AC240" s="410">
        <f t="shared" si="123"/>
        <v>0</v>
      </c>
      <c r="AD240" s="410">
        <f t="shared" si="123"/>
        <v>0</v>
      </c>
      <c r="AE240" s="410">
        <f t="shared" si="123"/>
        <v>0</v>
      </c>
      <c r="AF240" s="410">
        <f t="shared" si="123"/>
        <v>0</v>
      </c>
      <c r="AG240" s="410">
        <f t="shared" si="123"/>
        <v>0</v>
      </c>
      <c r="AH240" s="410">
        <f t="shared" si="123"/>
        <v>0</v>
      </c>
      <c r="AI240" s="410">
        <f t="shared" si="123"/>
        <v>0</v>
      </c>
      <c r="AJ240" s="410">
        <f t="shared" si="123"/>
        <v>0</v>
      </c>
      <c r="AK240" s="410">
        <f t="shared" si="123"/>
        <v>0</v>
      </c>
      <c r="AL240" s="410">
        <f t="shared" si="123"/>
        <v>0</v>
      </c>
      <c r="AM240" s="503"/>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7">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f>+Y371</f>
        <v>0</v>
      </c>
      <c r="Z242" s="409">
        <f t="shared" ref="Z242:AA242" si="124">+Z371</f>
        <v>0</v>
      </c>
      <c r="AA242" s="409">
        <f t="shared" si="124"/>
        <v>1</v>
      </c>
      <c r="AB242" s="409"/>
      <c r="AC242" s="409"/>
      <c r="AD242" s="409"/>
      <c r="AE242" s="409"/>
      <c r="AF242" s="409"/>
      <c r="AG242" s="409"/>
      <c r="AH242" s="409"/>
      <c r="AI242" s="409"/>
      <c r="AJ242" s="409"/>
      <c r="AK242" s="409"/>
      <c r="AL242" s="409"/>
      <c r="AM242" s="295">
        <f>SUM(Y242:AL242)</f>
        <v>1</v>
      </c>
    </row>
    <row r="243" spans="1:39" s="282" customFormat="1" ht="15" outlineLevel="1">
      <c r="A243" s="507"/>
      <c r="B243" s="323" t="s">
        <v>244</v>
      </c>
      <c r="C243" s="290" t="s">
        <v>163</v>
      </c>
      <c r="D243" s="294">
        <f>SUMIFS('7.  Persistence Report'!AR$27:AR$500,'7.  Persistence Report'!$D$27:$D$500,$B242,'7.  Persistence Report'!$C$27:$C$500,"Pre-2011 Programs Completed in 2011",'7.  Persistence Report'!$J$27:$J$500,"Adjustment",'7.  Persistence Report'!$H$27:$H$500,"2012")</f>
        <v>0</v>
      </c>
      <c r="E243" s="294">
        <f>SUMIFS('7.  Persistence Report'!AS$27:AS$500,'7.  Persistence Report'!$D$27:$D$500,$B242,'7.  Persistence Report'!$C$27:$C$500,"Pre-2011 Programs Completed in 2011",'7.  Persistence Report'!$J$27:$J$500,"Adjustment",'7.  Persistence Report'!$H$27:$H$500,"2012")</f>
        <v>0</v>
      </c>
      <c r="F243" s="294">
        <f>SUMIFS('7.  Persistence Report'!AT$27:AT$500,'7.  Persistence Report'!$D$27:$D$500,$B242,'7.  Persistence Report'!$C$27:$C$500,"Pre-2011 Programs Completed in 2011",'7.  Persistence Report'!$J$27:$J$500,"Adjustment",'7.  Persistence Report'!$H$27:$H$500,"2012")</f>
        <v>0</v>
      </c>
      <c r="G243" s="294">
        <f>SUMIFS('7.  Persistence Report'!AU$27:AU$500,'7.  Persistence Report'!$D$27:$D$500,$B242,'7.  Persistence Report'!$C$27:$C$500,"Pre-2011 Programs Completed in 2011",'7.  Persistence Report'!$J$27:$J$500,"Adjustment",'7.  Persistence Report'!$H$27:$H$500,"2012")</f>
        <v>0</v>
      </c>
      <c r="H243" s="294">
        <f>SUMIFS('7.  Persistence Report'!AV$27:AV$500,'7.  Persistence Report'!$D$27:$D$500,$B242,'7.  Persistence Report'!$C$27:$C$500,"Pre-2011 Programs Completed in 2011",'7.  Persistence Report'!$J$27:$J$500,"Adjustment",'7.  Persistence Report'!$H$27:$H$500,"2012")</f>
        <v>0</v>
      </c>
      <c r="I243" s="294">
        <f>SUMIFS('7.  Persistence Report'!AW$27:AW$500,'7.  Persistence Report'!$D$27:$D$500,$B242,'7.  Persistence Report'!$C$27:$C$500,"Pre-2011 Programs Completed in 2011",'7.  Persistence Report'!$J$27:$J$500,"Adjustment",'7.  Persistence Report'!$H$27:$H$500,"2012")</f>
        <v>0</v>
      </c>
      <c r="J243" s="294">
        <f>SUMIFS('7.  Persistence Report'!AX$27:AX$500,'7.  Persistence Report'!$D$27:$D$500,$B242,'7.  Persistence Report'!$C$27:$C$500,"Pre-2011 Programs Completed in 2011",'7.  Persistence Report'!$J$27:$J$500,"Adjustment",'7.  Persistence Report'!$H$27:$H$500,"2012")</f>
        <v>0</v>
      </c>
      <c r="K243" s="294">
        <f>SUMIFS('7.  Persistence Report'!AY$27:AY$500,'7.  Persistence Report'!$D$27:$D$500,$B242,'7.  Persistence Report'!$C$27:$C$500,"Pre-2011 Programs Completed in 2011",'7.  Persistence Report'!$J$27:$J$500,"Adjustment",'7.  Persistence Report'!$H$27:$H$500,"2012")</f>
        <v>0</v>
      </c>
      <c r="L243" s="294">
        <f>SUMIFS('7.  Persistence Report'!AZ$27:AZ$500,'7.  Persistence Report'!$D$27:$D$500,$B242,'7.  Persistence Report'!$C$27:$C$500,"Pre-2011 Programs Completed in 2011",'7.  Persistence Report'!$J$27:$J$500,"Adjustment",'7.  Persistence Report'!$H$27:$H$500,"2012")</f>
        <v>0</v>
      </c>
      <c r="M243" s="294">
        <f>SUMIFS('7.  Persistence Report'!BA$27:BA$500,'7.  Persistence Report'!$D$27:$D$500,$B242,'7.  Persistence Report'!$C$27:$C$500,"Pre-2011 Programs Completed in 2011",'7.  Persistence Report'!$J$27:$J$500,"Adjustment",'7.  Persistence Report'!$H$27:$H$500,"2012")</f>
        <v>0</v>
      </c>
      <c r="N243" s="294">
        <f>N242</f>
        <v>0</v>
      </c>
      <c r="O243" s="294">
        <f>SUMIFS('7.  Persistence Report'!M$27:M$500,'7.  Persistence Report'!$D$27:$D$500,$B242,'7.  Persistence Report'!$C$27:$C$500,"Pre-2011 Programs Completed in 2011",'7.  Persistence Report'!$J$27:$J$500,"Adjustment",'7.  Persistence Report'!$H$27:$H$500,"2012")</f>
        <v>0</v>
      </c>
      <c r="P243" s="294">
        <f>SUMIFS('7.  Persistence Report'!N$27:N$500,'7.  Persistence Report'!$D$27:$D$500,$B242,'7.  Persistence Report'!$C$27:$C$500,"Pre-2011 Programs Completed in 2011",'7.  Persistence Report'!$J$27:$J$500,"Adjustment",'7.  Persistence Report'!$H$27:$H$500,"2012")</f>
        <v>0</v>
      </c>
      <c r="Q243" s="294">
        <f>SUMIFS('7.  Persistence Report'!O$27:O$500,'7.  Persistence Report'!$D$27:$D$500,$B242,'7.  Persistence Report'!$C$27:$C$500,"Pre-2011 Programs Completed in 2011",'7.  Persistence Report'!$J$27:$J$500,"Adjustment",'7.  Persistence Report'!$H$27:$H$500,"2012")</f>
        <v>0</v>
      </c>
      <c r="R243" s="294">
        <f>SUMIFS('7.  Persistence Report'!P$27:P$500,'7.  Persistence Report'!$D$27:$D$500,$B242,'7.  Persistence Report'!$C$27:$C$500,"Pre-2011 Programs Completed in 2011",'7.  Persistence Report'!$J$27:$J$500,"Adjustment",'7.  Persistence Report'!$H$27:$H$500,"2012")</f>
        <v>0</v>
      </c>
      <c r="S243" s="294">
        <f>SUMIFS('7.  Persistence Report'!Q$27:Q$500,'7.  Persistence Report'!$D$27:$D$500,$B242,'7.  Persistence Report'!$C$27:$C$500,"Pre-2011 Programs Completed in 2011",'7.  Persistence Report'!$J$27:$J$500,"Adjustment",'7.  Persistence Report'!$H$27:$H$500,"2012")</f>
        <v>0</v>
      </c>
      <c r="T243" s="294">
        <f>SUMIFS('7.  Persistence Report'!R$27:R$500,'7.  Persistence Report'!$D$27:$D$500,$B242,'7.  Persistence Report'!$C$27:$C$500,"Pre-2011 Programs Completed in 2011",'7.  Persistence Report'!$J$27:$J$500,"Adjustment",'7.  Persistence Report'!$H$27:$H$500,"2012")</f>
        <v>0</v>
      </c>
      <c r="U243" s="294">
        <f>SUMIFS('7.  Persistence Report'!S$27:S$500,'7.  Persistence Report'!$D$27:$D$500,$B242,'7.  Persistence Report'!$C$27:$C$500,"Pre-2011 Programs Completed in 2011",'7.  Persistence Report'!$J$27:$J$500,"Adjustment",'7.  Persistence Report'!$H$27:$H$500,"2012")</f>
        <v>0</v>
      </c>
      <c r="V243" s="294">
        <f>SUMIFS('7.  Persistence Report'!T$27:T$500,'7.  Persistence Report'!$D$27:$D$500,$B242,'7.  Persistence Report'!$C$27:$C$500,"Pre-2011 Programs Completed in 2011",'7.  Persistence Report'!$J$27:$J$500,"Adjustment",'7.  Persistence Report'!$H$27:$H$500,"2012")</f>
        <v>0</v>
      </c>
      <c r="W243" s="294">
        <f>SUMIFS('7.  Persistence Report'!U$27:U$500,'7.  Persistence Report'!$D$27:$D$500,$B242,'7.  Persistence Report'!$C$27:$C$500,"Pre-2011 Programs Completed in 2011",'7.  Persistence Report'!$J$27:$J$500,"Adjustment",'7.  Persistence Report'!$H$27:$H$500,"2012")</f>
        <v>0</v>
      </c>
      <c r="X243" s="294">
        <f>SUMIFS('7.  Persistence Report'!V$27:V$500,'7.  Persistence Report'!$D$27:$D$500,$B242,'7.  Persistence Report'!$C$27:$C$500,"Pre-2011 Programs Completed in 2011",'7.  Persistence Report'!$J$27:$J$500,"Adjustment",'7.  Persistence Report'!$H$27:$H$500,"2012")</f>
        <v>0</v>
      </c>
      <c r="Y243" s="410">
        <f>Y242</f>
        <v>0</v>
      </c>
      <c r="Z243" s="410">
        <f t="shared" ref="Z243:AL243" si="125">Z242</f>
        <v>0</v>
      </c>
      <c r="AA243" s="410">
        <f t="shared" si="125"/>
        <v>1</v>
      </c>
      <c r="AB243" s="410">
        <f t="shared" si="125"/>
        <v>0</v>
      </c>
      <c r="AC243" s="410">
        <f t="shared" si="125"/>
        <v>0</v>
      </c>
      <c r="AD243" s="410">
        <f t="shared" si="125"/>
        <v>0</v>
      </c>
      <c r="AE243" s="410">
        <f t="shared" si="125"/>
        <v>0</v>
      </c>
      <c r="AF243" s="410">
        <f t="shared" si="125"/>
        <v>0</v>
      </c>
      <c r="AG243" s="410">
        <f t="shared" si="125"/>
        <v>0</v>
      </c>
      <c r="AH243" s="410">
        <f t="shared" si="125"/>
        <v>0</v>
      </c>
      <c r="AI243" s="410">
        <f t="shared" si="125"/>
        <v>0</v>
      </c>
      <c r="AJ243" s="410">
        <f t="shared" si="125"/>
        <v>0</v>
      </c>
      <c r="AK243" s="410">
        <f t="shared" si="125"/>
        <v>0</v>
      </c>
      <c r="AL243" s="410">
        <f t="shared" si="125"/>
        <v>0</v>
      </c>
      <c r="AM243" s="503"/>
    </row>
    <row r="244" spans="1:39" s="282" customFormat="1" ht="15" outlineLevel="1">
      <c r="A244" s="507"/>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7"/>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7">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f>+Y375</f>
        <v>0</v>
      </c>
      <c r="Z246" s="409">
        <f t="shared" ref="Z246:AA246" si="126">+Z375</f>
        <v>0</v>
      </c>
      <c r="AA246" s="409">
        <f t="shared" si="126"/>
        <v>1</v>
      </c>
      <c r="AB246" s="409"/>
      <c r="AC246" s="409"/>
      <c r="AD246" s="409"/>
      <c r="AE246" s="409"/>
      <c r="AF246" s="409"/>
      <c r="AG246" s="409"/>
      <c r="AH246" s="409"/>
      <c r="AI246" s="409"/>
      <c r="AJ246" s="409"/>
      <c r="AK246" s="409"/>
      <c r="AL246" s="409"/>
      <c r="AM246" s="295">
        <f>SUM(Y246:AL246)</f>
        <v>1</v>
      </c>
    </row>
    <row r="247" spans="1:39" s="282" customFormat="1" ht="15" outlineLevel="1">
      <c r="A247" s="507"/>
      <c r="B247" s="323" t="s">
        <v>244</v>
      </c>
      <c r="C247" s="290" t="s">
        <v>163</v>
      </c>
      <c r="D247" s="294">
        <f>SUMIFS('7.  Persistence Report'!AR$27:AR$500,'7.  Persistence Report'!$D$27:$D$500,$B246,'7.  Persistence Report'!$C$27:$C$500,"Pre-2011 Programs Completed in 2011",'7.  Persistence Report'!$J$27:$J$500,"Adjustment",'7.  Persistence Report'!$H$27:$H$500,"2012")</f>
        <v>0</v>
      </c>
      <c r="E247" s="294">
        <f>SUMIFS('7.  Persistence Report'!AS$27:AS$500,'7.  Persistence Report'!$D$27:$D$500,$B246,'7.  Persistence Report'!$C$27:$C$500,"Pre-2011 Programs Completed in 2011",'7.  Persistence Report'!$J$27:$J$500,"Adjustment",'7.  Persistence Report'!$H$27:$H$500,"2012")</f>
        <v>0</v>
      </c>
      <c r="F247" s="294">
        <f>SUMIFS('7.  Persistence Report'!AT$27:AT$500,'7.  Persistence Report'!$D$27:$D$500,$B246,'7.  Persistence Report'!$C$27:$C$500,"Pre-2011 Programs Completed in 2011",'7.  Persistence Report'!$J$27:$J$500,"Adjustment",'7.  Persistence Report'!$H$27:$H$500,"2012")</f>
        <v>0</v>
      </c>
      <c r="G247" s="294">
        <f>SUMIFS('7.  Persistence Report'!AU$27:AU$500,'7.  Persistence Report'!$D$27:$D$500,$B246,'7.  Persistence Report'!$C$27:$C$500,"Pre-2011 Programs Completed in 2011",'7.  Persistence Report'!$J$27:$J$500,"Adjustment",'7.  Persistence Report'!$H$27:$H$500,"2012")</f>
        <v>0</v>
      </c>
      <c r="H247" s="294">
        <f>SUMIFS('7.  Persistence Report'!AV$27:AV$500,'7.  Persistence Report'!$D$27:$D$500,$B246,'7.  Persistence Report'!$C$27:$C$500,"Pre-2011 Programs Completed in 2011",'7.  Persistence Report'!$J$27:$J$500,"Adjustment",'7.  Persistence Report'!$H$27:$H$500,"2012")</f>
        <v>0</v>
      </c>
      <c r="I247" s="294">
        <f>SUMIFS('7.  Persistence Report'!AW$27:AW$500,'7.  Persistence Report'!$D$27:$D$500,$B246,'7.  Persistence Report'!$C$27:$C$500,"Pre-2011 Programs Completed in 2011",'7.  Persistence Report'!$J$27:$J$500,"Adjustment",'7.  Persistence Report'!$H$27:$H$500,"2012")</f>
        <v>0</v>
      </c>
      <c r="J247" s="294">
        <f>SUMIFS('7.  Persistence Report'!AX$27:AX$500,'7.  Persistence Report'!$D$27:$D$500,$B246,'7.  Persistence Report'!$C$27:$C$500,"Pre-2011 Programs Completed in 2011",'7.  Persistence Report'!$J$27:$J$500,"Adjustment",'7.  Persistence Report'!$H$27:$H$500,"2012")</f>
        <v>0</v>
      </c>
      <c r="K247" s="294">
        <f>SUMIFS('7.  Persistence Report'!AY$27:AY$500,'7.  Persistence Report'!$D$27:$D$500,$B246,'7.  Persistence Report'!$C$27:$C$500,"Pre-2011 Programs Completed in 2011",'7.  Persistence Report'!$J$27:$J$500,"Adjustment",'7.  Persistence Report'!$H$27:$H$500,"2012")</f>
        <v>0</v>
      </c>
      <c r="L247" s="294">
        <f>SUMIFS('7.  Persistence Report'!AZ$27:AZ$500,'7.  Persistence Report'!$D$27:$D$500,$B246,'7.  Persistence Report'!$C$27:$C$500,"Pre-2011 Programs Completed in 2011",'7.  Persistence Report'!$J$27:$J$500,"Adjustment",'7.  Persistence Report'!$H$27:$H$500,"2012")</f>
        <v>0</v>
      </c>
      <c r="M247" s="294">
        <f>SUMIFS('7.  Persistence Report'!BA$27:BA$500,'7.  Persistence Report'!$D$27:$D$500,$B246,'7.  Persistence Report'!$C$27:$C$500,"Pre-2011 Programs Completed in 2011",'7.  Persistence Report'!$J$27:$J$500,"Adjustment",'7.  Persistence Report'!$H$27:$H$500,"2012")</f>
        <v>0</v>
      </c>
      <c r="N247" s="294">
        <f>N246</f>
        <v>0</v>
      </c>
      <c r="O247" s="294">
        <f>SUMIFS('7.  Persistence Report'!M$27:M$500,'7.  Persistence Report'!$D$27:$D$500,$B246,'7.  Persistence Report'!$C$27:$C$500,"Pre-2011 Programs Completed in 2011",'7.  Persistence Report'!$J$27:$J$500,"Adjustment",'7.  Persistence Report'!$H$27:$H$500,"2012")</f>
        <v>0</v>
      </c>
      <c r="P247" s="294">
        <f>SUMIFS('7.  Persistence Report'!N$27:N$500,'7.  Persistence Report'!$D$27:$D$500,$B246,'7.  Persistence Report'!$C$27:$C$500,"Pre-2011 Programs Completed in 2011",'7.  Persistence Report'!$J$27:$J$500,"Adjustment",'7.  Persistence Report'!$H$27:$H$500,"2012")</f>
        <v>0</v>
      </c>
      <c r="Q247" s="294">
        <f>SUMIFS('7.  Persistence Report'!O$27:O$500,'7.  Persistence Report'!$D$27:$D$500,$B246,'7.  Persistence Report'!$C$27:$C$500,"Pre-2011 Programs Completed in 2011",'7.  Persistence Report'!$J$27:$J$500,"Adjustment",'7.  Persistence Report'!$H$27:$H$500,"2012")</f>
        <v>0</v>
      </c>
      <c r="R247" s="294">
        <f>SUMIFS('7.  Persistence Report'!P$27:P$500,'7.  Persistence Report'!$D$27:$D$500,$B246,'7.  Persistence Report'!$C$27:$C$500,"Pre-2011 Programs Completed in 2011",'7.  Persistence Report'!$J$27:$J$500,"Adjustment",'7.  Persistence Report'!$H$27:$H$500,"2012")</f>
        <v>0</v>
      </c>
      <c r="S247" s="294">
        <f>SUMIFS('7.  Persistence Report'!Q$27:Q$500,'7.  Persistence Report'!$D$27:$D$500,$B246,'7.  Persistence Report'!$C$27:$C$500,"Pre-2011 Programs Completed in 2011",'7.  Persistence Report'!$J$27:$J$500,"Adjustment",'7.  Persistence Report'!$H$27:$H$500,"2012")</f>
        <v>0</v>
      </c>
      <c r="T247" s="294">
        <f>SUMIFS('7.  Persistence Report'!R$27:R$500,'7.  Persistence Report'!$D$27:$D$500,$B246,'7.  Persistence Report'!$C$27:$C$500,"Pre-2011 Programs Completed in 2011",'7.  Persistence Report'!$J$27:$J$500,"Adjustment",'7.  Persistence Report'!$H$27:$H$500,"2012")</f>
        <v>0</v>
      </c>
      <c r="U247" s="294">
        <f>SUMIFS('7.  Persistence Report'!S$27:S$500,'7.  Persistence Report'!$D$27:$D$500,$B246,'7.  Persistence Report'!$C$27:$C$500,"Pre-2011 Programs Completed in 2011",'7.  Persistence Report'!$J$27:$J$500,"Adjustment",'7.  Persistence Report'!$H$27:$H$500,"2012")</f>
        <v>0</v>
      </c>
      <c r="V247" s="294">
        <f>SUMIFS('7.  Persistence Report'!T$27:T$500,'7.  Persistence Report'!$D$27:$D$500,$B246,'7.  Persistence Report'!$C$27:$C$500,"Pre-2011 Programs Completed in 2011",'7.  Persistence Report'!$J$27:$J$500,"Adjustment",'7.  Persistence Report'!$H$27:$H$500,"2012")</f>
        <v>0</v>
      </c>
      <c r="W247" s="294">
        <f>SUMIFS('7.  Persistence Report'!U$27:U$500,'7.  Persistence Report'!$D$27:$D$500,$B246,'7.  Persistence Report'!$C$27:$C$500,"Pre-2011 Programs Completed in 2011",'7.  Persistence Report'!$J$27:$J$500,"Adjustment",'7.  Persistence Report'!$H$27:$H$500,"2012")</f>
        <v>0</v>
      </c>
      <c r="X247" s="294">
        <f>SUMIFS('7.  Persistence Report'!V$27:V$500,'7.  Persistence Report'!$D$27:$D$500,$B246,'7.  Persistence Report'!$C$27:$C$500,"Pre-2011 Programs Completed in 2011",'7.  Persistence Report'!$J$27:$J$500,"Adjustment",'7.  Persistence Report'!$H$27:$H$500,"2012")</f>
        <v>0</v>
      </c>
      <c r="Y247" s="410">
        <f>Y246</f>
        <v>0</v>
      </c>
      <c r="Z247" s="410">
        <f t="shared" ref="Z247:AL247" si="127">Z246</f>
        <v>0</v>
      </c>
      <c r="AA247" s="410">
        <f t="shared" si="127"/>
        <v>1</v>
      </c>
      <c r="AB247" s="410">
        <f t="shared" si="127"/>
        <v>0</v>
      </c>
      <c r="AC247" s="410">
        <f t="shared" si="127"/>
        <v>0</v>
      </c>
      <c r="AD247" s="410">
        <f t="shared" si="127"/>
        <v>0</v>
      </c>
      <c r="AE247" s="410">
        <f t="shared" si="127"/>
        <v>0</v>
      </c>
      <c r="AF247" s="410">
        <f t="shared" si="127"/>
        <v>0</v>
      </c>
      <c r="AG247" s="410">
        <f t="shared" si="127"/>
        <v>0</v>
      </c>
      <c r="AH247" s="410">
        <f t="shared" si="127"/>
        <v>0</v>
      </c>
      <c r="AI247" s="410">
        <f t="shared" si="127"/>
        <v>0</v>
      </c>
      <c r="AJ247" s="410">
        <f t="shared" si="127"/>
        <v>0</v>
      </c>
      <c r="AK247" s="410">
        <f t="shared" si="127"/>
        <v>0</v>
      </c>
      <c r="AL247" s="410">
        <f t="shared" si="127"/>
        <v>0</v>
      </c>
      <c r="AM247" s="503"/>
    </row>
    <row r="248" spans="1:39" s="282" customFormat="1" ht="15" outlineLevel="1">
      <c r="A248" s="507"/>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7">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f>+Y378</f>
        <v>0</v>
      </c>
      <c r="Z249" s="409">
        <f t="shared" ref="Z249:AA249" si="128">+Z378</f>
        <v>0</v>
      </c>
      <c r="AA249" s="409">
        <f t="shared" si="128"/>
        <v>1</v>
      </c>
      <c r="AB249" s="409"/>
      <c r="AC249" s="409"/>
      <c r="AD249" s="409"/>
      <c r="AE249" s="409"/>
      <c r="AF249" s="409"/>
      <c r="AG249" s="409"/>
      <c r="AH249" s="409"/>
      <c r="AI249" s="409"/>
      <c r="AJ249" s="409"/>
      <c r="AK249" s="409"/>
      <c r="AL249" s="409"/>
      <c r="AM249" s="295">
        <f>SUM(Y249:AL249)</f>
        <v>1</v>
      </c>
    </row>
    <row r="250" spans="1:39" s="282" customFormat="1" ht="15" outlineLevel="1">
      <c r="A250" s="507"/>
      <c r="B250" s="323" t="s">
        <v>244</v>
      </c>
      <c r="C250" s="290" t="s">
        <v>163</v>
      </c>
      <c r="D250" s="294">
        <f>SUMIFS('7.  Persistence Report'!AR$27:AR$500,'7.  Persistence Report'!$D$27:$D$500,$B249,'7.  Persistence Report'!$C$27:$C$500,"Pre-2011 Programs Completed in 2011",'7.  Persistence Report'!$J$27:$J$500,"Adjustment",'7.  Persistence Report'!$H$27:$H$500,"2012")</f>
        <v>0</v>
      </c>
      <c r="E250" s="294">
        <f>SUMIFS('7.  Persistence Report'!AS$27:AS$500,'7.  Persistence Report'!$D$27:$D$500,$B249,'7.  Persistence Report'!$C$27:$C$500,"Pre-2011 Programs Completed in 2011",'7.  Persistence Report'!$J$27:$J$500,"Adjustment",'7.  Persistence Report'!$H$27:$H$500,"2012")</f>
        <v>0</v>
      </c>
      <c r="F250" s="294">
        <f>SUMIFS('7.  Persistence Report'!AT$27:AT$500,'7.  Persistence Report'!$D$27:$D$500,$B249,'7.  Persistence Report'!$C$27:$C$500,"Pre-2011 Programs Completed in 2011",'7.  Persistence Report'!$J$27:$J$500,"Adjustment",'7.  Persistence Report'!$H$27:$H$500,"2012")</f>
        <v>0</v>
      </c>
      <c r="G250" s="294">
        <f>SUMIFS('7.  Persistence Report'!AU$27:AU$500,'7.  Persistence Report'!$D$27:$D$500,$B249,'7.  Persistence Report'!$C$27:$C$500,"Pre-2011 Programs Completed in 2011",'7.  Persistence Report'!$J$27:$J$500,"Adjustment",'7.  Persistence Report'!$H$27:$H$500,"2012")</f>
        <v>0</v>
      </c>
      <c r="H250" s="294">
        <f>SUMIFS('7.  Persistence Report'!AV$27:AV$500,'7.  Persistence Report'!$D$27:$D$500,$B249,'7.  Persistence Report'!$C$27:$C$500,"Pre-2011 Programs Completed in 2011",'7.  Persistence Report'!$J$27:$J$500,"Adjustment",'7.  Persistence Report'!$H$27:$H$500,"2012")</f>
        <v>0</v>
      </c>
      <c r="I250" s="294">
        <f>SUMIFS('7.  Persistence Report'!AW$27:AW$500,'7.  Persistence Report'!$D$27:$D$500,$B249,'7.  Persistence Report'!$C$27:$C$500,"Pre-2011 Programs Completed in 2011",'7.  Persistence Report'!$J$27:$J$500,"Adjustment",'7.  Persistence Report'!$H$27:$H$500,"2012")</f>
        <v>0</v>
      </c>
      <c r="J250" s="294">
        <f>SUMIFS('7.  Persistence Report'!AX$27:AX$500,'7.  Persistence Report'!$D$27:$D$500,$B249,'7.  Persistence Report'!$C$27:$C$500,"Pre-2011 Programs Completed in 2011",'7.  Persistence Report'!$J$27:$J$500,"Adjustment",'7.  Persistence Report'!$H$27:$H$500,"2012")</f>
        <v>0</v>
      </c>
      <c r="K250" s="294">
        <f>SUMIFS('7.  Persistence Report'!AY$27:AY$500,'7.  Persistence Report'!$D$27:$D$500,$B249,'7.  Persistence Report'!$C$27:$C$500,"Pre-2011 Programs Completed in 2011",'7.  Persistence Report'!$J$27:$J$500,"Adjustment",'7.  Persistence Report'!$H$27:$H$500,"2012")</f>
        <v>0</v>
      </c>
      <c r="L250" s="294">
        <f>SUMIFS('7.  Persistence Report'!AZ$27:AZ$500,'7.  Persistence Report'!$D$27:$D$500,$B249,'7.  Persistence Report'!$C$27:$C$500,"Pre-2011 Programs Completed in 2011",'7.  Persistence Report'!$J$27:$J$500,"Adjustment",'7.  Persistence Report'!$H$27:$H$500,"2012")</f>
        <v>0</v>
      </c>
      <c r="M250" s="294">
        <f>SUMIFS('7.  Persistence Report'!BA$27:BA$500,'7.  Persistence Report'!$D$27:$D$500,$B249,'7.  Persistence Report'!$C$27:$C$500,"Pre-2011 Programs Completed in 2011",'7.  Persistence Report'!$J$27:$J$500,"Adjustment",'7.  Persistence Report'!$H$27:$H$500,"2012")</f>
        <v>0</v>
      </c>
      <c r="N250" s="294">
        <f>N249</f>
        <v>0</v>
      </c>
      <c r="O250" s="294">
        <f>SUMIFS('7.  Persistence Report'!M$27:M$500,'7.  Persistence Report'!$D$27:$D$500,$B249,'7.  Persistence Report'!$C$27:$C$500,"Pre-2011 Programs Completed in 2011",'7.  Persistence Report'!$J$27:$J$500,"Adjustment",'7.  Persistence Report'!$H$27:$H$500,"2012")</f>
        <v>0</v>
      </c>
      <c r="P250" s="294">
        <f>SUMIFS('7.  Persistence Report'!N$27:N$500,'7.  Persistence Report'!$D$27:$D$500,$B249,'7.  Persistence Report'!$C$27:$C$500,"Pre-2011 Programs Completed in 2011",'7.  Persistence Report'!$J$27:$J$500,"Adjustment",'7.  Persistence Report'!$H$27:$H$500,"2012")</f>
        <v>0</v>
      </c>
      <c r="Q250" s="294">
        <f>SUMIFS('7.  Persistence Report'!O$27:O$500,'7.  Persistence Report'!$D$27:$D$500,$B249,'7.  Persistence Report'!$C$27:$C$500,"Pre-2011 Programs Completed in 2011",'7.  Persistence Report'!$J$27:$J$500,"Adjustment",'7.  Persistence Report'!$H$27:$H$500,"2012")</f>
        <v>0</v>
      </c>
      <c r="R250" s="294">
        <f>SUMIFS('7.  Persistence Report'!P$27:P$500,'7.  Persistence Report'!$D$27:$D$500,$B249,'7.  Persistence Report'!$C$27:$C$500,"Pre-2011 Programs Completed in 2011",'7.  Persistence Report'!$J$27:$J$500,"Adjustment",'7.  Persistence Report'!$H$27:$H$500,"2012")</f>
        <v>0</v>
      </c>
      <c r="S250" s="294">
        <f>SUMIFS('7.  Persistence Report'!Q$27:Q$500,'7.  Persistence Report'!$D$27:$D$500,$B249,'7.  Persistence Report'!$C$27:$C$500,"Pre-2011 Programs Completed in 2011",'7.  Persistence Report'!$J$27:$J$500,"Adjustment",'7.  Persistence Report'!$H$27:$H$500,"2012")</f>
        <v>0</v>
      </c>
      <c r="T250" s="294">
        <f>SUMIFS('7.  Persistence Report'!R$27:R$500,'7.  Persistence Report'!$D$27:$D$500,$B249,'7.  Persistence Report'!$C$27:$C$500,"Pre-2011 Programs Completed in 2011",'7.  Persistence Report'!$J$27:$J$500,"Adjustment",'7.  Persistence Report'!$H$27:$H$500,"2012")</f>
        <v>0</v>
      </c>
      <c r="U250" s="294">
        <f>SUMIFS('7.  Persistence Report'!S$27:S$500,'7.  Persistence Report'!$D$27:$D$500,$B249,'7.  Persistence Report'!$C$27:$C$500,"Pre-2011 Programs Completed in 2011",'7.  Persistence Report'!$J$27:$J$500,"Adjustment",'7.  Persistence Report'!$H$27:$H$500,"2012")</f>
        <v>0</v>
      </c>
      <c r="V250" s="294">
        <f>SUMIFS('7.  Persistence Report'!T$27:T$500,'7.  Persistence Report'!$D$27:$D$500,$B249,'7.  Persistence Report'!$C$27:$C$500,"Pre-2011 Programs Completed in 2011",'7.  Persistence Report'!$J$27:$J$500,"Adjustment",'7.  Persistence Report'!$H$27:$H$500,"2012")</f>
        <v>0</v>
      </c>
      <c r="W250" s="294">
        <f>SUMIFS('7.  Persistence Report'!U$27:U$500,'7.  Persistence Report'!$D$27:$D$500,$B249,'7.  Persistence Report'!$C$27:$C$500,"Pre-2011 Programs Completed in 2011",'7.  Persistence Report'!$J$27:$J$500,"Adjustment",'7.  Persistence Report'!$H$27:$H$500,"2012")</f>
        <v>0</v>
      </c>
      <c r="X250" s="294">
        <f>SUMIFS('7.  Persistence Report'!V$27:V$500,'7.  Persistence Report'!$D$27:$D$500,$B249,'7.  Persistence Report'!$C$27:$C$500,"Pre-2011 Programs Completed in 2011",'7.  Persistence Report'!$J$27:$J$500,"Adjustment",'7.  Persistence Report'!$H$27:$H$500,"2012")</f>
        <v>0</v>
      </c>
      <c r="Y250" s="410">
        <f>Y249</f>
        <v>0</v>
      </c>
      <c r="Z250" s="410">
        <f t="shared" ref="Z250:AL250" si="129">Z249</f>
        <v>0</v>
      </c>
      <c r="AA250" s="410">
        <f t="shared" si="129"/>
        <v>1</v>
      </c>
      <c r="AB250" s="410">
        <f t="shared" si="129"/>
        <v>0</v>
      </c>
      <c r="AC250" s="410">
        <f t="shared" si="129"/>
        <v>0</v>
      </c>
      <c r="AD250" s="410">
        <f t="shared" si="129"/>
        <v>0</v>
      </c>
      <c r="AE250" s="410">
        <f t="shared" si="129"/>
        <v>0</v>
      </c>
      <c r="AF250" s="410">
        <f t="shared" si="129"/>
        <v>0</v>
      </c>
      <c r="AG250" s="410">
        <f t="shared" si="129"/>
        <v>0</v>
      </c>
      <c r="AH250" s="410">
        <f t="shared" si="129"/>
        <v>0</v>
      </c>
      <c r="AI250" s="410">
        <f t="shared" si="129"/>
        <v>0</v>
      </c>
      <c r="AJ250" s="410">
        <f t="shared" si="129"/>
        <v>0</v>
      </c>
      <c r="AK250" s="410">
        <f t="shared" si="129"/>
        <v>0</v>
      </c>
      <c r="AL250" s="410">
        <f t="shared" si="129"/>
        <v>0</v>
      </c>
      <c r="AM250" s="503"/>
    </row>
    <row r="251" spans="1:39" s="282" customFormat="1" ht="15" outlineLevel="1">
      <c r="A251" s="507"/>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7">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f>+Y381</f>
        <v>0</v>
      </c>
      <c r="Z252" s="409">
        <f t="shared" ref="Z252:AA252" si="130">+Z381</f>
        <v>0</v>
      </c>
      <c r="AA252" s="409">
        <f t="shared" si="130"/>
        <v>1</v>
      </c>
      <c r="AB252" s="409"/>
      <c r="AC252" s="409"/>
      <c r="AD252" s="409"/>
      <c r="AE252" s="409"/>
      <c r="AF252" s="409"/>
      <c r="AG252" s="409"/>
      <c r="AH252" s="409"/>
      <c r="AI252" s="409"/>
      <c r="AJ252" s="409"/>
      <c r="AK252" s="409"/>
      <c r="AL252" s="409"/>
      <c r="AM252" s="295">
        <f>SUM(Y252:AL252)</f>
        <v>1</v>
      </c>
    </row>
    <row r="253" spans="1:39" s="282" customFormat="1" ht="15" outlineLevel="1">
      <c r="A253" s="507"/>
      <c r="B253" s="323" t="s">
        <v>244</v>
      </c>
      <c r="C253" s="290" t="s">
        <v>163</v>
      </c>
      <c r="D253" s="294">
        <f>SUMIFS('7.  Persistence Report'!AR$27:AR$500,'7.  Persistence Report'!$D$27:$D$500,$B252,'7.  Persistence Report'!$C$27:$C$500,"Pre-2011 Programs Completed in 2011",'7.  Persistence Report'!$J$27:$J$500,"Adjustment",'7.  Persistence Report'!$H$27:$H$500,"2012")</f>
        <v>0</v>
      </c>
      <c r="E253" s="294">
        <f>SUMIFS('7.  Persistence Report'!AS$27:AS$500,'7.  Persistence Report'!$D$27:$D$500,$B252,'7.  Persistence Report'!$C$27:$C$500,"Pre-2011 Programs Completed in 2011",'7.  Persistence Report'!$J$27:$J$500,"Adjustment",'7.  Persistence Report'!$H$27:$H$500,"2012")</f>
        <v>0</v>
      </c>
      <c r="F253" s="294">
        <f>SUMIFS('7.  Persistence Report'!AT$27:AT$500,'7.  Persistence Report'!$D$27:$D$500,$B252,'7.  Persistence Report'!$C$27:$C$500,"Pre-2011 Programs Completed in 2011",'7.  Persistence Report'!$J$27:$J$500,"Adjustment",'7.  Persistence Report'!$H$27:$H$500,"2012")</f>
        <v>0</v>
      </c>
      <c r="G253" s="294">
        <f>SUMIFS('7.  Persistence Report'!AU$27:AU$500,'7.  Persistence Report'!$D$27:$D$500,$B252,'7.  Persistence Report'!$C$27:$C$500,"Pre-2011 Programs Completed in 2011",'7.  Persistence Report'!$J$27:$J$500,"Adjustment",'7.  Persistence Report'!$H$27:$H$500,"2012")</f>
        <v>0</v>
      </c>
      <c r="H253" s="294">
        <f>SUMIFS('7.  Persistence Report'!AV$27:AV$500,'7.  Persistence Report'!$D$27:$D$500,$B252,'7.  Persistence Report'!$C$27:$C$500,"Pre-2011 Programs Completed in 2011",'7.  Persistence Report'!$J$27:$J$500,"Adjustment",'7.  Persistence Report'!$H$27:$H$500,"2012")</f>
        <v>0</v>
      </c>
      <c r="I253" s="294">
        <f>SUMIFS('7.  Persistence Report'!AW$27:AW$500,'7.  Persistence Report'!$D$27:$D$500,$B252,'7.  Persistence Report'!$C$27:$C$500,"Pre-2011 Programs Completed in 2011",'7.  Persistence Report'!$J$27:$J$500,"Adjustment",'7.  Persistence Report'!$H$27:$H$500,"2012")</f>
        <v>0</v>
      </c>
      <c r="J253" s="294">
        <f>SUMIFS('7.  Persistence Report'!AX$27:AX$500,'7.  Persistence Report'!$D$27:$D$500,$B252,'7.  Persistence Report'!$C$27:$C$500,"Pre-2011 Programs Completed in 2011",'7.  Persistence Report'!$J$27:$J$500,"Adjustment",'7.  Persistence Report'!$H$27:$H$500,"2012")</f>
        <v>0</v>
      </c>
      <c r="K253" s="294">
        <f>SUMIFS('7.  Persistence Report'!AY$27:AY$500,'7.  Persistence Report'!$D$27:$D$500,$B252,'7.  Persistence Report'!$C$27:$C$500,"Pre-2011 Programs Completed in 2011",'7.  Persistence Report'!$J$27:$J$500,"Adjustment",'7.  Persistence Report'!$H$27:$H$500,"2012")</f>
        <v>0</v>
      </c>
      <c r="L253" s="294">
        <f>SUMIFS('7.  Persistence Report'!AZ$27:AZ$500,'7.  Persistence Report'!$D$27:$D$500,$B252,'7.  Persistence Report'!$C$27:$C$500,"Pre-2011 Programs Completed in 2011",'7.  Persistence Report'!$J$27:$J$500,"Adjustment",'7.  Persistence Report'!$H$27:$H$500,"2012")</f>
        <v>0</v>
      </c>
      <c r="M253" s="294">
        <f>SUMIFS('7.  Persistence Report'!BA$27:BA$500,'7.  Persistence Report'!$D$27:$D$500,$B252,'7.  Persistence Report'!$C$27:$C$500,"Pre-2011 Programs Completed in 2011",'7.  Persistence Report'!$J$27:$J$500,"Adjustment",'7.  Persistence Report'!$H$27:$H$500,"2012")</f>
        <v>0</v>
      </c>
      <c r="N253" s="294">
        <f>N252</f>
        <v>12</v>
      </c>
      <c r="O253" s="294">
        <f>SUMIFS('7.  Persistence Report'!M$27:M$500,'7.  Persistence Report'!$D$27:$D$500,$B252,'7.  Persistence Report'!$C$27:$C$500,"Pre-2011 Programs Completed in 2011",'7.  Persistence Report'!$J$27:$J$500,"Adjustment",'7.  Persistence Report'!$H$27:$H$500,"2012")</f>
        <v>0</v>
      </c>
      <c r="P253" s="294">
        <f>SUMIFS('7.  Persistence Report'!N$27:N$500,'7.  Persistence Report'!$D$27:$D$500,$B252,'7.  Persistence Report'!$C$27:$C$500,"Pre-2011 Programs Completed in 2011",'7.  Persistence Report'!$J$27:$J$500,"Adjustment",'7.  Persistence Report'!$H$27:$H$500,"2012")</f>
        <v>0</v>
      </c>
      <c r="Q253" s="294">
        <f>SUMIFS('7.  Persistence Report'!O$27:O$500,'7.  Persistence Report'!$D$27:$D$500,$B252,'7.  Persistence Report'!$C$27:$C$500,"Pre-2011 Programs Completed in 2011",'7.  Persistence Report'!$J$27:$J$500,"Adjustment",'7.  Persistence Report'!$H$27:$H$500,"2012")</f>
        <v>0</v>
      </c>
      <c r="R253" s="294">
        <f>SUMIFS('7.  Persistence Report'!P$27:P$500,'7.  Persistence Report'!$D$27:$D$500,$B252,'7.  Persistence Report'!$C$27:$C$500,"Pre-2011 Programs Completed in 2011",'7.  Persistence Report'!$J$27:$J$500,"Adjustment",'7.  Persistence Report'!$H$27:$H$500,"2012")</f>
        <v>0</v>
      </c>
      <c r="S253" s="294">
        <f>SUMIFS('7.  Persistence Report'!Q$27:Q$500,'7.  Persistence Report'!$D$27:$D$500,$B252,'7.  Persistence Report'!$C$27:$C$500,"Pre-2011 Programs Completed in 2011",'7.  Persistence Report'!$J$27:$J$500,"Adjustment",'7.  Persistence Report'!$H$27:$H$500,"2012")</f>
        <v>0</v>
      </c>
      <c r="T253" s="294">
        <f>SUMIFS('7.  Persistence Report'!R$27:R$500,'7.  Persistence Report'!$D$27:$D$500,$B252,'7.  Persistence Report'!$C$27:$C$500,"Pre-2011 Programs Completed in 2011",'7.  Persistence Report'!$J$27:$J$500,"Adjustment",'7.  Persistence Report'!$H$27:$H$500,"2012")</f>
        <v>0</v>
      </c>
      <c r="U253" s="294">
        <f>SUMIFS('7.  Persistence Report'!S$27:S$500,'7.  Persistence Report'!$D$27:$D$500,$B252,'7.  Persistence Report'!$C$27:$C$500,"Pre-2011 Programs Completed in 2011",'7.  Persistence Report'!$J$27:$J$500,"Adjustment",'7.  Persistence Report'!$H$27:$H$500,"2012")</f>
        <v>0</v>
      </c>
      <c r="V253" s="294">
        <f>SUMIFS('7.  Persistence Report'!T$27:T$500,'7.  Persistence Report'!$D$27:$D$500,$B252,'7.  Persistence Report'!$C$27:$C$500,"Pre-2011 Programs Completed in 2011",'7.  Persistence Report'!$J$27:$J$500,"Adjustment",'7.  Persistence Report'!$H$27:$H$500,"2012")</f>
        <v>0</v>
      </c>
      <c r="W253" s="294">
        <f>SUMIFS('7.  Persistence Report'!U$27:U$500,'7.  Persistence Report'!$D$27:$D$500,$B252,'7.  Persistence Report'!$C$27:$C$500,"Pre-2011 Programs Completed in 2011",'7.  Persistence Report'!$J$27:$J$500,"Adjustment",'7.  Persistence Report'!$H$27:$H$500,"2012")</f>
        <v>0</v>
      </c>
      <c r="X253" s="294">
        <f>SUMIFS('7.  Persistence Report'!V$27:V$500,'7.  Persistence Report'!$D$27:$D$500,$B252,'7.  Persistence Report'!$C$27:$C$500,"Pre-2011 Programs Completed in 2011",'7.  Persistence Report'!$J$27:$J$500,"Adjustment",'7.  Persistence Report'!$H$27:$H$500,"2012")</f>
        <v>0</v>
      </c>
      <c r="Y253" s="410">
        <f>Y252</f>
        <v>0</v>
      </c>
      <c r="Z253" s="410">
        <f t="shared" ref="Z253:AL253" si="131">Z252</f>
        <v>0</v>
      </c>
      <c r="AA253" s="410">
        <f t="shared" si="131"/>
        <v>1</v>
      </c>
      <c r="AB253" s="410">
        <f t="shared" si="131"/>
        <v>0</v>
      </c>
      <c r="AC253" s="410">
        <f t="shared" si="131"/>
        <v>0</v>
      </c>
      <c r="AD253" s="410">
        <f t="shared" si="131"/>
        <v>0</v>
      </c>
      <c r="AE253" s="410">
        <f t="shared" si="131"/>
        <v>0</v>
      </c>
      <c r="AF253" s="410">
        <f t="shared" si="131"/>
        <v>0</v>
      </c>
      <c r="AG253" s="410">
        <f t="shared" si="131"/>
        <v>0</v>
      </c>
      <c r="AH253" s="410">
        <f t="shared" si="131"/>
        <v>0</v>
      </c>
      <c r="AI253" s="410">
        <f t="shared" si="131"/>
        <v>0</v>
      </c>
      <c r="AJ253" s="410">
        <f t="shared" si="131"/>
        <v>0</v>
      </c>
      <c r="AK253" s="410">
        <f t="shared" si="131"/>
        <v>0</v>
      </c>
      <c r="AL253" s="410">
        <f t="shared" si="131"/>
        <v>0</v>
      </c>
      <c r="AM253" s="503"/>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1843734.0727737001</v>
      </c>
      <c r="E255" s="328"/>
      <c r="F255" s="328"/>
      <c r="G255" s="328"/>
      <c r="H255" s="328"/>
      <c r="I255" s="328"/>
      <c r="J255" s="328"/>
      <c r="K255" s="328"/>
      <c r="L255" s="328"/>
      <c r="M255" s="328"/>
      <c r="N255" s="328"/>
      <c r="O255" s="328">
        <f>SUM(O150:O253)</f>
        <v>293.28868234099997</v>
      </c>
      <c r="P255" s="328"/>
      <c r="Q255" s="328"/>
      <c r="R255" s="328"/>
      <c r="S255" s="328"/>
      <c r="T255" s="328"/>
      <c r="U255" s="328"/>
      <c r="V255" s="328"/>
      <c r="W255" s="328"/>
      <c r="X255" s="328"/>
      <c r="Y255" s="328">
        <f>IF(Y149="kWh",SUMPRODUCT(D150:D253,Y150:Y253))</f>
        <v>34839.078710999995</v>
      </c>
      <c r="Z255" s="328">
        <f>IF(Z149="kWh",SUMPRODUCT(D150:D253,Z150:Z253))</f>
        <v>0</v>
      </c>
      <c r="AA255" s="328">
        <f>IF(AA149="kW",SUMPRODUCT(N150:N253,O150:O253,AA150:AA253),SUMPRODUCT(D150:D253,AA150:AA253))</f>
        <v>3477.6258817799999</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132">Y135*Y258</f>
        <v>0</v>
      </c>
      <c r="Z259" s="377">
        <f t="shared" si="132"/>
        <v>0</v>
      </c>
      <c r="AA259" s="377">
        <f t="shared" si="132"/>
        <v>0</v>
      </c>
      <c r="AB259" s="377">
        <f t="shared" si="132"/>
        <v>0</v>
      </c>
      <c r="AC259" s="377">
        <f t="shared" si="132"/>
        <v>0</v>
      </c>
      <c r="AD259" s="377">
        <f t="shared" si="132"/>
        <v>0</v>
      </c>
      <c r="AE259" s="377">
        <f t="shared" si="132"/>
        <v>0</v>
      </c>
      <c r="AF259" s="377">
        <f t="shared" si="132"/>
        <v>0</v>
      </c>
      <c r="AG259" s="377">
        <f t="shared" si="132"/>
        <v>0</v>
      </c>
      <c r="AH259" s="377">
        <f t="shared" si="132"/>
        <v>0</v>
      </c>
      <c r="AI259" s="377">
        <f t="shared" si="132"/>
        <v>0</v>
      </c>
      <c r="AJ259" s="377">
        <f t="shared" si="132"/>
        <v>0</v>
      </c>
      <c r="AK259" s="377">
        <f t="shared" si="132"/>
        <v>0</v>
      </c>
      <c r="AL259" s="377">
        <f t="shared" si="132"/>
        <v>0</v>
      </c>
      <c r="AM259" s="627">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133">Y255*Y258</f>
        <v>0</v>
      </c>
      <c r="Z260" s="377">
        <f t="shared" si="133"/>
        <v>0</v>
      </c>
      <c r="AA260" s="378">
        <f t="shared" si="133"/>
        <v>0</v>
      </c>
      <c r="AB260" s="378">
        <f t="shared" si="133"/>
        <v>0</v>
      </c>
      <c r="AC260" s="378">
        <f t="shared" si="133"/>
        <v>0</v>
      </c>
      <c r="AD260" s="378">
        <f t="shared" si="133"/>
        <v>0</v>
      </c>
      <c r="AE260" s="378">
        <f t="shared" si="133"/>
        <v>0</v>
      </c>
      <c r="AF260" s="378">
        <f t="shared" ref="AF260:AL260" si="134">AF255*AF258</f>
        <v>0</v>
      </c>
      <c r="AG260" s="378">
        <f t="shared" si="134"/>
        <v>0</v>
      </c>
      <c r="AH260" s="378">
        <f t="shared" si="134"/>
        <v>0</v>
      </c>
      <c r="AI260" s="378">
        <f t="shared" si="134"/>
        <v>0</v>
      </c>
      <c r="AJ260" s="378">
        <f t="shared" si="134"/>
        <v>0</v>
      </c>
      <c r="AK260" s="378">
        <f t="shared" si="134"/>
        <v>0</v>
      </c>
      <c r="AL260" s="378">
        <f t="shared" si="134"/>
        <v>0</v>
      </c>
      <c r="AM260" s="627">
        <f>SUM(Y260:AL260)</f>
        <v>0</v>
      </c>
    </row>
    <row r="261" spans="1:41" s="379" customFormat="1" ht="15.75">
      <c r="A261" s="509"/>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135">SUM(Z259:Z260)</f>
        <v>0</v>
      </c>
      <c r="AA261" s="345">
        <f t="shared" si="135"/>
        <v>0</v>
      </c>
      <c r="AB261" s="345">
        <f t="shared" si="135"/>
        <v>0</v>
      </c>
      <c r="AC261" s="345">
        <f t="shared" si="135"/>
        <v>0</v>
      </c>
      <c r="AD261" s="345">
        <f t="shared" si="135"/>
        <v>0</v>
      </c>
      <c r="AE261" s="345">
        <f t="shared" si="135"/>
        <v>0</v>
      </c>
      <c r="AF261" s="345">
        <f t="shared" ref="AF261:AL261" si="136">SUM(AF259:AF260)</f>
        <v>0</v>
      </c>
      <c r="AG261" s="345">
        <f t="shared" si="136"/>
        <v>0</v>
      </c>
      <c r="AH261" s="345">
        <f t="shared" si="136"/>
        <v>0</v>
      </c>
      <c r="AI261" s="345">
        <f t="shared" si="136"/>
        <v>0</v>
      </c>
      <c r="AJ261" s="345">
        <f t="shared" si="136"/>
        <v>0</v>
      </c>
      <c r="AK261" s="345">
        <f t="shared" si="136"/>
        <v>0</v>
      </c>
      <c r="AL261" s="345">
        <f t="shared" si="136"/>
        <v>0</v>
      </c>
      <c r="AM261" s="406">
        <f>SUM(AM259:AM260)</f>
        <v>0</v>
      </c>
    </row>
    <row r="262" spans="1:41" s="379" customFormat="1" ht="15.75">
      <c r="A262" s="509"/>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137">Y256*Y258</f>
        <v>0</v>
      </c>
      <c r="Z262" s="346">
        <f t="shared" si="137"/>
        <v>0</v>
      </c>
      <c r="AA262" s="346">
        <f t="shared" si="137"/>
        <v>0</v>
      </c>
      <c r="AB262" s="346">
        <f t="shared" si="137"/>
        <v>0</v>
      </c>
      <c r="AC262" s="346">
        <f t="shared" si="137"/>
        <v>0</v>
      </c>
      <c r="AD262" s="346">
        <f t="shared" si="137"/>
        <v>0</v>
      </c>
      <c r="AE262" s="346">
        <f t="shared" si="137"/>
        <v>0</v>
      </c>
      <c r="AF262" s="346">
        <f t="shared" ref="AF262:AL262" si="138">AF256*AF258</f>
        <v>0</v>
      </c>
      <c r="AG262" s="346">
        <f t="shared" si="138"/>
        <v>0</v>
      </c>
      <c r="AH262" s="346">
        <f t="shared" si="138"/>
        <v>0</v>
      </c>
      <c r="AI262" s="346">
        <f t="shared" si="138"/>
        <v>0</v>
      </c>
      <c r="AJ262" s="346">
        <f t="shared" si="138"/>
        <v>0</v>
      </c>
      <c r="AK262" s="346">
        <f t="shared" si="138"/>
        <v>0</v>
      </c>
      <c r="AL262" s="346">
        <f t="shared" si="138"/>
        <v>0</v>
      </c>
      <c r="AM262" s="406">
        <f>SUM(Y262:AL262)</f>
        <v>0</v>
      </c>
    </row>
    <row r="263" spans="1:41" s="379" customFormat="1" ht="15.75">
      <c r="A263" s="509"/>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34839.078710999995</v>
      </c>
      <c r="Z265" s="290">
        <f>SUMPRODUCT(E150:E253,Z150:Z253)</f>
        <v>0</v>
      </c>
      <c r="AA265" s="290">
        <f>IF(AA149="kW",SUMPRODUCT(N150:N253,P150:P253,AA150:AA253),SUMPRODUCT(E150:E253,AA150:AA253))</f>
        <v>3477.6258817799999</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34546.478681000001</v>
      </c>
      <c r="Z266" s="290">
        <f>SUMPRODUCT(F150:F253,Z150:Z253)</f>
        <v>0</v>
      </c>
      <c r="AA266" s="290">
        <f>IF(AA149="kW",SUMPRODUCT(N150:N253,Q150:Q253,AA150:AA253),SUMPRODUCT(F150:F253,AA150:AA253))</f>
        <v>3477.6258817799999</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34156.998731</v>
      </c>
      <c r="Z267" s="290">
        <f>SUMPRODUCT(G150:G253,Z150:Z253)</f>
        <v>0</v>
      </c>
      <c r="AA267" s="290">
        <f>IF(AA149="kW",SUMPRODUCT(N150:N253,R150:R253,AA150:AA253),SUMPRODUCT(G150:G253,AA150:AA253))</f>
        <v>3477.6258817799999</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30193.053171</v>
      </c>
      <c r="Z268" s="290">
        <f>SUMPRODUCT(H150:H253,Z150:Z253)</f>
        <v>0</v>
      </c>
      <c r="AA268" s="290">
        <f>IF(AA149="kW",SUMPRODUCT(N150:N253,S150:S253,AA150:AA253),SUMPRODUCT(H150:H253,AA150:AA253))</f>
        <v>3425.886</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28211.640541000001</v>
      </c>
      <c r="Z269" s="290">
        <f>SUMPRODUCT(I150:I253,Z150:Z253)</f>
        <v>0</v>
      </c>
      <c r="AA269" s="290">
        <f>IF(AA149="kW",SUMPRODUCT(N150:N253,T150:T253,AA150:AA253),SUMPRODUCT(I150:I253,AA150:AA253))</f>
        <v>2927.1659999999997</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26381.427771000002</v>
      </c>
      <c r="Z270" s="290">
        <f>SUMPRODUCT(J150:J253,Z150:Z253)</f>
        <v>0</v>
      </c>
      <c r="AA270" s="290">
        <f>IF(AA149="kW",SUMPRODUCT(N150:N253,U150:U253,AA150:AA253),SUMPRODUCT(J150:J253,AA150:AA253))</f>
        <v>2888.1659999999997</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24031.427771000002</v>
      </c>
      <c r="Z271" s="290">
        <f>SUMPRODUCT(K150:K253,Z150:Z253)</f>
        <v>0</v>
      </c>
      <c r="AA271" s="290">
        <f>IF(AA149="kW",SUMPRODUCT(N150:N253,V150:V253,AA150:AA253),SUMPRODUCT(K150:K253,AA150:AA253))</f>
        <v>2888.1659999999997</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23883.427771000002</v>
      </c>
      <c r="Z272" s="325">
        <f>SUMPRODUCT(L150:L253,Z150:Z253)</f>
        <v>0</v>
      </c>
      <c r="AA272" s="325">
        <f>IF(AA149="kW",SUMPRODUCT(N150:N253,W150:W253,AA150:AA253),SUMPRODUCT(L150:L253,AA150:AA253))</f>
        <v>2804.7660000000001</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595</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0" t="s">
        <v>526</v>
      </c>
      <c r="E275" s="588"/>
      <c r="O275" s="280"/>
      <c r="Y275" s="269"/>
      <c r="Z275" s="266"/>
      <c r="AA275" s="266"/>
      <c r="AB275" s="266"/>
      <c r="AC275" s="266"/>
      <c r="AD275" s="266"/>
      <c r="AE275" s="266"/>
      <c r="AF275" s="266"/>
      <c r="AG275" s="266"/>
      <c r="AH275" s="266"/>
      <c r="AI275" s="266"/>
      <c r="AJ275" s="266"/>
      <c r="AK275" s="266"/>
      <c r="AL275" s="266"/>
      <c r="AM275" s="281"/>
    </row>
    <row r="276" spans="1:39" ht="33" customHeight="1">
      <c r="B276" s="816" t="s">
        <v>211</v>
      </c>
      <c r="C276" s="818" t="s">
        <v>33</v>
      </c>
      <c r="D276" s="283" t="s">
        <v>422</v>
      </c>
      <c r="E276" s="820" t="s">
        <v>209</v>
      </c>
      <c r="F276" s="821"/>
      <c r="G276" s="821"/>
      <c r="H276" s="821"/>
      <c r="I276" s="821"/>
      <c r="J276" s="821"/>
      <c r="K276" s="821"/>
      <c r="L276" s="821"/>
      <c r="M276" s="822"/>
      <c r="N276" s="823" t="s">
        <v>213</v>
      </c>
      <c r="O276" s="283" t="s">
        <v>423</v>
      </c>
      <c r="P276" s="820" t="s">
        <v>212</v>
      </c>
      <c r="Q276" s="821"/>
      <c r="R276" s="821"/>
      <c r="S276" s="821"/>
      <c r="T276" s="821"/>
      <c r="U276" s="821"/>
      <c r="V276" s="821"/>
      <c r="W276" s="821"/>
      <c r="X276" s="822"/>
      <c r="Y276" s="813" t="s">
        <v>243</v>
      </c>
      <c r="Z276" s="814"/>
      <c r="AA276" s="814"/>
      <c r="AB276" s="814"/>
      <c r="AC276" s="814"/>
      <c r="AD276" s="814"/>
      <c r="AE276" s="814"/>
      <c r="AF276" s="814"/>
      <c r="AG276" s="814"/>
      <c r="AH276" s="814"/>
      <c r="AI276" s="814"/>
      <c r="AJ276" s="814"/>
      <c r="AK276" s="814"/>
      <c r="AL276" s="814"/>
      <c r="AM276" s="815"/>
    </row>
    <row r="277" spans="1:39" ht="60.75" customHeight="1">
      <c r="B277" s="817"/>
      <c r="C277" s="819"/>
      <c r="D277" s="284">
        <v>2013</v>
      </c>
      <c r="E277" s="284">
        <v>2014</v>
      </c>
      <c r="F277" s="284">
        <v>2015</v>
      </c>
      <c r="G277" s="284">
        <v>2016</v>
      </c>
      <c r="H277" s="284">
        <v>2017</v>
      </c>
      <c r="I277" s="284">
        <v>2018</v>
      </c>
      <c r="J277" s="284">
        <v>2019</v>
      </c>
      <c r="K277" s="284">
        <v>2020</v>
      </c>
      <c r="L277" s="284">
        <v>2021</v>
      </c>
      <c r="M277" s="284">
        <v>2022</v>
      </c>
      <c r="N277" s="824"/>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Commercial 50 kW to Large Use</v>
      </c>
      <c r="AB277" s="284" t="str">
        <f>'1.  LRAMVA Summary'!G52</f>
        <v>Unmetered Scattered Load</v>
      </c>
      <c r="AC277" s="284" t="str">
        <f>'1.  LRAMVA Summary'!H52</f>
        <v>Street Lighting</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8"/>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kWh</v>
      </c>
      <c r="AC278" s="290" t="str">
        <f>'1.  LRAMVA Summary'!H53</f>
        <v>kW</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7">
        <v>1</v>
      </c>
      <c r="B279" s="293" t="s">
        <v>1</v>
      </c>
      <c r="C279" s="290" t="s">
        <v>25</v>
      </c>
      <c r="D279" s="294"/>
      <c r="E279" s="294"/>
      <c r="F279" s="294"/>
      <c r="G279" s="294"/>
      <c r="H279" s="294"/>
      <c r="I279" s="294"/>
      <c r="J279" s="294"/>
      <c r="K279" s="294"/>
      <c r="L279" s="294"/>
      <c r="M279" s="294"/>
      <c r="N279" s="290"/>
      <c r="O279" s="294"/>
      <c r="P279" s="294"/>
      <c r="Q279" s="294"/>
      <c r="R279" s="294"/>
      <c r="S279" s="294"/>
      <c r="T279" s="294"/>
      <c r="U279" s="294"/>
      <c r="V279" s="294"/>
      <c r="W279" s="294"/>
      <c r="X279" s="294"/>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f>SUMIFS('7.  Persistence Report'!AS$27:AS$500,'7.  Persistence Report'!$D$27:$D$500,$B279,'7.  Persistence Report'!$C$27:$C$500,"&lt;&gt;Pre-2011 Programs Completed in 2011",'7.  Persistence Report'!$J$27:$J$500,"Adjustment",'7.  Persistence Report'!$H$27:$H$500,"2013")</f>
        <v>0</v>
      </c>
      <c r="E280" s="294">
        <f>SUMIFS('7.  Persistence Report'!AT$27:AT$500,'7.  Persistence Report'!$D$27:$D$500,$B279,'7.  Persistence Report'!$C$27:$C$500,"&lt;&gt;Pre-2011 Programs Completed in 2011",'7.  Persistence Report'!$J$27:$J$500,"Adjustment",'7.  Persistence Report'!$H$27:$H$500,"2013")</f>
        <v>0</v>
      </c>
      <c r="F280" s="294">
        <f>SUMIFS('7.  Persistence Report'!AU$27:AU$500,'7.  Persistence Report'!$D$27:$D$500,$B279,'7.  Persistence Report'!$C$27:$C$500,"&lt;&gt;Pre-2011 Programs Completed in 2011",'7.  Persistence Report'!$J$27:$J$500,"Adjustment",'7.  Persistence Report'!$H$27:$H$500,"2013")</f>
        <v>0</v>
      </c>
      <c r="G280" s="294">
        <f>SUMIFS('7.  Persistence Report'!AV$27:AV$500,'7.  Persistence Report'!$D$27:$D$500,$B279,'7.  Persistence Report'!$C$27:$C$500,"&lt;&gt;Pre-2011 Programs Completed in 2011",'7.  Persistence Report'!$J$27:$J$500,"Adjustment",'7.  Persistence Report'!$H$27:$H$500,"2013")</f>
        <v>0</v>
      </c>
      <c r="H280" s="294">
        <f>SUMIFS('7.  Persistence Report'!AW$27:AW$500,'7.  Persistence Report'!$D$27:$D$500,$B279,'7.  Persistence Report'!$C$27:$C$500,"&lt;&gt;Pre-2011 Programs Completed in 2011",'7.  Persistence Report'!$J$27:$J$500,"Adjustment",'7.  Persistence Report'!$H$27:$H$500,"2013")</f>
        <v>0</v>
      </c>
      <c r="I280" s="294">
        <f>SUMIFS('7.  Persistence Report'!AX$27:AX$500,'7.  Persistence Report'!$D$27:$D$500,$B279,'7.  Persistence Report'!$C$27:$C$500,"&lt;&gt;Pre-2011 Programs Completed in 2011",'7.  Persistence Report'!$J$27:$J$500,"Adjustment",'7.  Persistence Report'!$H$27:$H$500,"2013")</f>
        <v>0</v>
      </c>
      <c r="J280" s="294">
        <f>SUMIFS('7.  Persistence Report'!AY$27:AY$500,'7.  Persistence Report'!$D$27:$D$500,$B279,'7.  Persistence Report'!$C$27:$C$500,"&lt;&gt;Pre-2011 Programs Completed in 2011",'7.  Persistence Report'!$J$27:$J$500,"Adjustment",'7.  Persistence Report'!$H$27:$H$500,"2013")</f>
        <v>0</v>
      </c>
      <c r="K280" s="294">
        <f>SUMIFS('7.  Persistence Report'!AZ$27:AZ$500,'7.  Persistence Report'!$D$27:$D$500,$B279,'7.  Persistence Report'!$C$27:$C$500,"&lt;&gt;Pre-2011 Programs Completed in 2011",'7.  Persistence Report'!$J$27:$J$500,"Adjustment",'7.  Persistence Report'!$H$27:$H$500,"2013")</f>
        <v>0</v>
      </c>
      <c r="L280" s="294">
        <f>SUMIFS('7.  Persistence Report'!BA$27:BA$500,'7.  Persistence Report'!$D$27:$D$500,$B279,'7.  Persistence Report'!$C$27:$C$500,"&lt;&gt;Pre-2011 Programs Completed in 2011",'7.  Persistence Report'!$J$27:$J$500,"Adjustment",'7.  Persistence Report'!$H$27:$H$500,"2013")</f>
        <v>0</v>
      </c>
      <c r="M280" s="294">
        <f>SUMIFS('7.  Persistence Report'!BB$27:BB$500,'7.  Persistence Report'!$D$27:$D$500,$B279,'7.  Persistence Report'!$C$27:$C$500,"&lt;&gt;Pre-2011 Programs Completed in 2011",'7.  Persistence Report'!$J$27:$J$500,"Adjustment",'7.  Persistence Report'!$H$27:$H$500,"2013")</f>
        <v>0</v>
      </c>
      <c r="N280" s="466"/>
      <c r="O280" s="294">
        <f>SUMIFS('7.  Persistence Report'!N$27:N$500,'7.  Persistence Report'!$D$27:$D$500,$B279,'7.  Persistence Report'!$C$27:$C$500,"&lt;&gt;Pre-2011 Programs Completed in 2011",'7.  Persistence Report'!$J$27:$J$500,"Adjustment",'7.  Persistence Report'!$H$27:$H$500,"2013")</f>
        <v>0</v>
      </c>
      <c r="P280" s="294">
        <f>SUMIFS('7.  Persistence Report'!O$27:O$500,'7.  Persistence Report'!$D$27:$D$500,$B279,'7.  Persistence Report'!$C$27:$C$500,"&lt;&gt;Pre-2011 Programs Completed in 2011",'7.  Persistence Report'!$J$27:$J$500,"Adjustment",'7.  Persistence Report'!$H$27:$H$500,"2013")</f>
        <v>0</v>
      </c>
      <c r="Q280" s="294">
        <f>SUMIFS('7.  Persistence Report'!P$27:P$500,'7.  Persistence Report'!$D$27:$D$500,$B279,'7.  Persistence Report'!$C$27:$C$500,"&lt;&gt;Pre-2011 Programs Completed in 2011",'7.  Persistence Report'!$J$27:$J$500,"Adjustment",'7.  Persistence Report'!$H$27:$H$500,"2013")</f>
        <v>0</v>
      </c>
      <c r="R280" s="294">
        <f>SUMIFS('7.  Persistence Report'!Q$27:Q$500,'7.  Persistence Report'!$D$27:$D$500,$B279,'7.  Persistence Report'!$C$27:$C$500,"&lt;&gt;Pre-2011 Programs Completed in 2011",'7.  Persistence Report'!$J$27:$J$500,"Adjustment",'7.  Persistence Report'!$H$27:$H$500,"2013")</f>
        <v>0</v>
      </c>
      <c r="S280" s="294">
        <f>SUMIFS('7.  Persistence Report'!R$27:R$500,'7.  Persistence Report'!$D$27:$D$500,$B279,'7.  Persistence Report'!$C$27:$C$500,"&lt;&gt;Pre-2011 Programs Completed in 2011",'7.  Persistence Report'!$J$27:$J$500,"Adjustment",'7.  Persistence Report'!$H$27:$H$500,"2013")</f>
        <v>0</v>
      </c>
      <c r="T280" s="294">
        <f>SUMIFS('7.  Persistence Report'!S$27:S$500,'7.  Persistence Report'!$D$27:$D$500,$B279,'7.  Persistence Report'!$C$27:$C$500,"&lt;&gt;Pre-2011 Programs Completed in 2011",'7.  Persistence Report'!$J$27:$J$500,"Adjustment",'7.  Persistence Report'!$H$27:$H$500,"2013")</f>
        <v>0</v>
      </c>
      <c r="U280" s="294">
        <f>SUMIFS('7.  Persistence Report'!T$27:T$500,'7.  Persistence Report'!$D$27:$D$500,$B279,'7.  Persistence Report'!$C$27:$C$500,"&lt;&gt;Pre-2011 Programs Completed in 2011",'7.  Persistence Report'!$J$27:$J$500,"Adjustment",'7.  Persistence Report'!$H$27:$H$500,"2013")</f>
        <v>0</v>
      </c>
      <c r="V280" s="294">
        <f>SUMIFS('7.  Persistence Report'!U$27:U$500,'7.  Persistence Report'!$D$27:$D$500,$B279,'7.  Persistence Report'!$C$27:$C$500,"&lt;&gt;Pre-2011 Programs Completed in 2011",'7.  Persistence Report'!$J$27:$J$500,"Adjustment",'7.  Persistence Report'!$H$27:$H$500,"2013")</f>
        <v>0</v>
      </c>
      <c r="W280" s="294">
        <f>SUMIFS('7.  Persistence Report'!V$27:V$500,'7.  Persistence Report'!$D$27:$D$500,$B279,'7.  Persistence Report'!$C$27:$C$500,"&lt;&gt;Pre-2011 Programs Completed in 2011",'7.  Persistence Report'!$J$27:$J$500,"Adjustment",'7.  Persistence Report'!$H$27:$H$500,"2013")</f>
        <v>0</v>
      </c>
      <c r="X280" s="294">
        <f>SUMIFS('7.  Persistence Report'!W$27:W$500,'7.  Persistence Report'!$D$27:$D$500,$B279,'7.  Persistence Report'!$C$27:$C$500,"&lt;&gt;Pre-2011 Programs Completed in 2011",'7.  Persistence Report'!$J$27:$J$500,"Adjustment",'7.  Persistence Report'!$H$27:$H$500,"2013")</f>
        <v>0</v>
      </c>
      <c r="Y280" s="410">
        <f>Y279</f>
        <v>1</v>
      </c>
      <c r="Z280" s="410">
        <f>Z279</f>
        <v>0</v>
      </c>
      <c r="AA280" s="410">
        <f t="shared" ref="AA280:AL280" si="139">AA279</f>
        <v>0</v>
      </c>
      <c r="AB280" s="410">
        <f t="shared" si="139"/>
        <v>0</v>
      </c>
      <c r="AC280" s="410">
        <f t="shared" si="139"/>
        <v>0</v>
      </c>
      <c r="AD280" s="410">
        <f t="shared" si="139"/>
        <v>0</v>
      </c>
      <c r="AE280" s="410">
        <f t="shared" si="139"/>
        <v>0</v>
      </c>
      <c r="AF280" s="410">
        <f t="shared" si="139"/>
        <v>0</v>
      </c>
      <c r="AG280" s="410">
        <f t="shared" si="139"/>
        <v>0</v>
      </c>
      <c r="AH280" s="410">
        <f t="shared" si="139"/>
        <v>0</v>
      </c>
      <c r="AI280" s="410">
        <f t="shared" si="139"/>
        <v>0</v>
      </c>
      <c r="AJ280" s="410">
        <f t="shared" si="139"/>
        <v>0</v>
      </c>
      <c r="AK280" s="410">
        <f t="shared" si="139"/>
        <v>0</v>
      </c>
      <c r="AL280" s="410">
        <f t="shared" si="139"/>
        <v>0</v>
      </c>
      <c r="AM280" s="296"/>
    </row>
    <row r="281" spans="1:39" ht="15.75" outlineLevel="1">
      <c r="A281" s="509"/>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7">
        <v>2</v>
      </c>
      <c r="B282" s="293" t="s">
        <v>2</v>
      </c>
      <c r="C282" s="290" t="s">
        <v>25</v>
      </c>
      <c r="D282" s="294"/>
      <c r="E282" s="294"/>
      <c r="F282" s="294"/>
      <c r="G282" s="294"/>
      <c r="H282" s="294"/>
      <c r="I282" s="294"/>
      <c r="J282" s="294"/>
      <c r="K282" s="294"/>
      <c r="L282" s="294"/>
      <c r="M282" s="294"/>
      <c r="N282" s="290"/>
      <c r="O282" s="294"/>
      <c r="P282" s="294"/>
      <c r="Q282" s="294"/>
      <c r="R282" s="294"/>
      <c r="S282" s="294"/>
      <c r="T282" s="294"/>
      <c r="U282" s="294"/>
      <c r="V282" s="294"/>
      <c r="W282" s="294"/>
      <c r="X282" s="294"/>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f>SUMIFS('7.  Persistence Report'!AS$27:AS$500,'7.  Persistence Report'!$D$27:$D$500,$B282,'7.  Persistence Report'!$C$27:$C$500,"&lt;&gt;Pre-2011 Programs Completed in 2011",'7.  Persistence Report'!$J$27:$J$500,"Adjustment",'7.  Persistence Report'!$H$27:$H$500,"2013")</f>
        <v>0</v>
      </c>
      <c r="E283" s="294">
        <f>SUMIFS('7.  Persistence Report'!AT$27:AT$500,'7.  Persistence Report'!$D$27:$D$500,$B282,'7.  Persistence Report'!$C$27:$C$500,"&lt;&gt;Pre-2011 Programs Completed in 2011",'7.  Persistence Report'!$J$27:$J$500,"Adjustment",'7.  Persistence Report'!$H$27:$H$500,"2013")</f>
        <v>0</v>
      </c>
      <c r="F283" s="294">
        <f>SUMIFS('7.  Persistence Report'!AU$27:AU$500,'7.  Persistence Report'!$D$27:$D$500,$B282,'7.  Persistence Report'!$C$27:$C$500,"&lt;&gt;Pre-2011 Programs Completed in 2011",'7.  Persistence Report'!$J$27:$J$500,"Adjustment",'7.  Persistence Report'!$H$27:$H$500,"2013")</f>
        <v>0</v>
      </c>
      <c r="G283" s="294">
        <f>SUMIFS('7.  Persistence Report'!AV$27:AV$500,'7.  Persistence Report'!$D$27:$D$500,$B282,'7.  Persistence Report'!$C$27:$C$500,"&lt;&gt;Pre-2011 Programs Completed in 2011",'7.  Persistence Report'!$J$27:$J$500,"Adjustment",'7.  Persistence Report'!$H$27:$H$500,"2013")</f>
        <v>0</v>
      </c>
      <c r="H283" s="294">
        <f>SUMIFS('7.  Persistence Report'!AW$27:AW$500,'7.  Persistence Report'!$D$27:$D$500,$B282,'7.  Persistence Report'!$C$27:$C$500,"&lt;&gt;Pre-2011 Programs Completed in 2011",'7.  Persistence Report'!$J$27:$J$500,"Adjustment",'7.  Persistence Report'!$H$27:$H$500,"2013")</f>
        <v>0</v>
      </c>
      <c r="I283" s="294">
        <f>SUMIFS('7.  Persistence Report'!AX$27:AX$500,'7.  Persistence Report'!$D$27:$D$500,$B282,'7.  Persistence Report'!$C$27:$C$500,"&lt;&gt;Pre-2011 Programs Completed in 2011",'7.  Persistence Report'!$J$27:$J$500,"Adjustment",'7.  Persistence Report'!$H$27:$H$500,"2013")</f>
        <v>0</v>
      </c>
      <c r="J283" s="294">
        <f>SUMIFS('7.  Persistence Report'!AY$27:AY$500,'7.  Persistence Report'!$D$27:$D$500,$B282,'7.  Persistence Report'!$C$27:$C$500,"&lt;&gt;Pre-2011 Programs Completed in 2011",'7.  Persistence Report'!$J$27:$J$500,"Adjustment",'7.  Persistence Report'!$H$27:$H$500,"2013")</f>
        <v>0</v>
      </c>
      <c r="K283" s="294">
        <f>SUMIFS('7.  Persistence Report'!AZ$27:AZ$500,'7.  Persistence Report'!$D$27:$D$500,$B282,'7.  Persistence Report'!$C$27:$C$500,"&lt;&gt;Pre-2011 Programs Completed in 2011",'7.  Persistence Report'!$J$27:$J$500,"Adjustment",'7.  Persistence Report'!$H$27:$H$500,"2013")</f>
        <v>0</v>
      </c>
      <c r="L283" s="294">
        <f>SUMIFS('7.  Persistence Report'!BA$27:BA$500,'7.  Persistence Report'!$D$27:$D$500,$B282,'7.  Persistence Report'!$C$27:$C$500,"&lt;&gt;Pre-2011 Programs Completed in 2011",'7.  Persistence Report'!$J$27:$J$500,"Adjustment",'7.  Persistence Report'!$H$27:$H$500,"2013")</f>
        <v>0</v>
      </c>
      <c r="M283" s="294">
        <f>SUMIFS('7.  Persistence Report'!BB$27:BB$500,'7.  Persistence Report'!$D$27:$D$500,$B282,'7.  Persistence Report'!$C$27:$C$500,"&lt;&gt;Pre-2011 Programs Completed in 2011",'7.  Persistence Report'!$J$27:$J$500,"Adjustment",'7.  Persistence Report'!$H$27:$H$500,"2013")</f>
        <v>0</v>
      </c>
      <c r="N283" s="466"/>
      <c r="O283" s="294">
        <f>SUMIFS('7.  Persistence Report'!N$27:N$500,'7.  Persistence Report'!$D$27:$D$500,$B282,'7.  Persistence Report'!$C$27:$C$500,"&lt;&gt;Pre-2011 Programs Completed in 2011",'7.  Persistence Report'!$J$27:$J$500,"Adjustment",'7.  Persistence Report'!$H$27:$H$500,"2013")</f>
        <v>0</v>
      </c>
      <c r="P283" s="294">
        <f>SUMIFS('7.  Persistence Report'!O$27:O$500,'7.  Persistence Report'!$D$27:$D$500,$B282,'7.  Persistence Report'!$C$27:$C$500,"&lt;&gt;Pre-2011 Programs Completed in 2011",'7.  Persistence Report'!$J$27:$J$500,"Adjustment",'7.  Persistence Report'!$H$27:$H$500,"2013")</f>
        <v>0</v>
      </c>
      <c r="Q283" s="294">
        <f>SUMIFS('7.  Persistence Report'!P$27:P$500,'7.  Persistence Report'!$D$27:$D$500,$B282,'7.  Persistence Report'!$C$27:$C$500,"&lt;&gt;Pre-2011 Programs Completed in 2011",'7.  Persistence Report'!$J$27:$J$500,"Adjustment",'7.  Persistence Report'!$H$27:$H$500,"2013")</f>
        <v>0</v>
      </c>
      <c r="R283" s="294">
        <f>SUMIFS('7.  Persistence Report'!Q$27:Q$500,'7.  Persistence Report'!$D$27:$D$500,$B282,'7.  Persistence Report'!$C$27:$C$500,"&lt;&gt;Pre-2011 Programs Completed in 2011",'7.  Persistence Report'!$J$27:$J$500,"Adjustment",'7.  Persistence Report'!$H$27:$H$500,"2013")</f>
        <v>0</v>
      </c>
      <c r="S283" s="294">
        <f>SUMIFS('7.  Persistence Report'!R$27:R$500,'7.  Persistence Report'!$D$27:$D$500,$B282,'7.  Persistence Report'!$C$27:$C$500,"&lt;&gt;Pre-2011 Programs Completed in 2011",'7.  Persistence Report'!$J$27:$J$500,"Adjustment",'7.  Persistence Report'!$H$27:$H$500,"2013")</f>
        <v>0</v>
      </c>
      <c r="T283" s="294">
        <f>SUMIFS('7.  Persistence Report'!S$27:S$500,'7.  Persistence Report'!$D$27:$D$500,$B282,'7.  Persistence Report'!$C$27:$C$500,"&lt;&gt;Pre-2011 Programs Completed in 2011",'7.  Persistence Report'!$J$27:$J$500,"Adjustment",'7.  Persistence Report'!$H$27:$H$500,"2013")</f>
        <v>0</v>
      </c>
      <c r="U283" s="294">
        <f>SUMIFS('7.  Persistence Report'!T$27:T$500,'7.  Persistence Report'!$D$27:$D$500,$B282,'7.  Persistence Report'!$C$27:$C$500,"&lt;&gt;Pre-2011 Programs Completed in 2011",'7.  Persistence Report'!$J$27:$J$500,"Adjustment",'7.  Persistence Report'!$H$27:$H$500,"2013")</f>
        <v>0</v>
      </c>
      <c r="V283" s="294">
        <f>SUMIFS('7.  Persistence Report'!U$27:U$500,'7.  Persistence Report'!$D$27:$D$500,$B282,'7.  Persistence Report'!$C$27:$C$500,"&lt;&gt;Pre-2011 Programs Completed in 2011",'7.  Persistence Report'!$J$27:$J$500,"Adjustment",'7.  Persistence Report'!$H$27:$H$500,"2013")</f>
        <v>0</v>
      </c>
      <c r="W283" s="294">
        <f>SUMIFS('7.  Persistence Report'!V$27:V$500,'7.  Persistence Report'!$D$27:$D$500,$B282,'7.  Persistence Report'!$C$27:$C$500,"&lt;&gt;Pre-2011 Programs Completed in 2011",'7.  Persistence Report'!$J$27:$J$500,"Adjustment",'7.  Persistence Report'!$H$27:$H$500,"2013")</f>
        <v>0</v>
      </c>
      <c r="X283" s="294">
        <f>SUMIFS('7.  Persistence Report'!W$27:W$500,'7.  Persistence Report'!$D$27:$D$500,$B282,'7.  Persistence Report'!$C$27:$C$500,"&lt;&gt;Pre-2011 Programs Completed in 2011",'7.  Persistence Report'!$J$27:$J$500,"Adjustment",'7.  Persistence Report'!$H$27:$H$500,"2013")</f>
        <v>0</v>
      </c>
      <c r="Y283" s="410">
        <f>Y282</f>
        <v>1</v>
      </c>
      <c r="Z283" s="410">
        <f>Z282</f>
        <v>0</v>
      </c>
      <c r="AA283" s="410">
        <f t="shared" ref="AA283:AL283" si="140">AA282</f>
        <v>0</v>
      </c>
      <c r="AB283" s="410">
        <f t="shared" si="140"/>
        <v>0</v>
      </c>
      <c r="AC283" s="410">
        <f t="shared" si="140"/>
        <v>0</v>
      </c>
      <c r="AD283" s="410">
        <f t="shared" si="140"/>
        <v>0</v>
      </c>
      <c r="AE283" s="410">
        <f t="shared" si="140"/>
        <v>0</v>
      </c>
      <c r="AF283" s="410">
        <f t="shared" si="140"/>
        <v>0</v>
      </c>
      <c r="AG283" s="410">
        <f t="shared" si="140"/>
        <v>0</v>
      </c>
      <c r="AH283" s="410">
        <f t="shared" si="140"/>
        <v>0</v>
      </c>
      <c r="AI283" s="410">
        <f t="shared" si="140"/>
        <v>0</v>
      </c>
      <c r="AJ283" s="410">
        <f t="shared" si="140"/>
        <v>0</v>
      </c>
      <c r="AK283" s="410">
        <f t="shared" si="140"/>
        <v>0</v>
      </c>
      <c r="AL283" s="410">
        <f t="shared" si="140"/>
        <v>0</v>
      </c>
      <c r="AM283" s="296"/>
    </row>
    <row r="284" spans="1:39" ht="15.75" outlineLevel="1">
      <c r="A284" s="509"/>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7">
        <v>3</v>
      </c>
      <c r="B285" s="293" t="s">
        <v>3</v>
      </c>
      <c r="C285" s="290" t="s">
        <v>25</v>
      </c>
      <c r="D285" s="294"/>
      <c r="E285" s="294"/>
      <c r="F285" s="294"/>
      <c r="G285" s="294"/>
      <c r="H285" s="294"/>
      <c r="I285" s="294"/>
      <c r="J285" s="294"/>
      <c r="K285" s="294"/>
      <c r="L285" s="294"/>
      <c r="M285" s="294"/>
      <c r="N285" s="290"/>
      <c r="O285" s="294"/>
      <c r="P285" s="294"/>
      <c r="Q285" s="294"/>
      <c r="R285" s="294"/>
      <c r="S285" s="294"/>
      <c r="T285" s="294"/>
      <c r="U285" s="294"/>
      <c r="V285" s="294"/>
      <c r="W285" s="294"/>
      <c r="X285" s="294"/>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f>SUMIFS('7.  Persistence Report'!AS$27:AS$500,'7.  Persistence Report'!$D$27:$D$500,$B285,'7.  Persistence Report'!$C$27:$C$500,"&lt;&gt;Pre-2011 Programs Completed in 2011",'7.  Persistence Report'!$J$27:$J$500,"Adjustment",'7.  Persistence Report'!$H$27:$H$500,"2013")</f>
        <v>141435.52747730003</v>
      </c>
      <c r="E286" s="294">
        <f>SUMIFS('7.  Persistence Report'!AT$27:AT$500,'7.  Persistence Report'!$D$27:$D$500,$B285,'7.  Persistence Report'!$C$27:$C$500,"&lt;&gt;Pre-2011 Programs Completed in 2011",'7.  Persistence Report'!$J$27:$J$500,"Adjustment",'7.  Persistence Report'!$H$27:$H$500,"2013")</f>
        <v>141435.52747730003</v>
      </c>
      <c r="F286" s="294">
        <f>SUMIFS('7.  Persistence Report'!AU$27:AU$500,'7.  Persistence Report'!$D$27:$D$500,$B285,'7.  Persistence Report'!$C$27:$C$500,"&lt;&gt;Pre-2011 Programs Completed in 2011",'7.  Persistence Report'!$J$27:$J$500,"Adjustment",'7.  Persistence Report'!$H$27:$H$500,"2013")</f>
        <v>141435.52747730003</v>
      </c>
      <c r="G286" s="294">
        <f>SUMIFS('7.  Persistence Report'!AV$27:AV$500,'7.  Persistence Report'!$D$27:$D$500,$B285,'7.  Persistence Report'!$C$27:$C$500,"&lt;&gt;Pre-2011 Programs Completed in 2011",'7.  Persistence Report'!$J$27:$J$500,"Adjustment",'7.  Persistence Report'!$H$27:$H$500,"2013")</f>
        <v>141435.52747730003</v>
      </c>
      <c r="H286" s="294">
        <f>SUMIFS('7.  Persistence Report'!AW$27:AW$500,'7.  Persistence Report'!$D$27:$D$500,$B285,'7.  Persistence Report'!$C$27:$C$500,"&lt;&gt;Pre-2011 Programs Completed in 2011",'7.  Persistence Report'!$J$27:$J$500,"Adjustment",'7.  Persistence Report'!$H$27:$H$500,"2013")</f>
        <v>141435.52747730003</v>
      </c>
      <c r="I286" s="294">
        <f>SUMIFS('7.  Persistence Report'!AX$27:AX$500,'7.  Persistence Report'!$D$27:$D$500,$B285,'7.  Persistence Report'!$C$27:$C$500,"&lt;&gt;Pre-2011 Programs Completed in 2011",'7.  Persistence Report'!$J$27:$J$500,"Adjustment",'7.  Persistence Report'!$H$27:$H$500,"2013")</f>
        <v>141435.52747730003</v>
      </c>
      <c r="J286" s="294">
        <f>SUMIFS('7.  Persistence Report'!AY$27:AY$500,'7.  Persistence Report'!$D$27:$D$500,$B285,'7.  Persistence Report'!$C$27:$C$500,"&lt;&gt;Pre-2011 Programs Completed in 2011",'7.  Persistence Report'!$J$27:$J$500,"Adjustment",'7.  Persistence Report'!$H$27:$H$500,"2013")</f>
        <v>141435.52747730003</v>
      </c>
      <c r="K286" s="294">
        <f>SUMIFS('7.  Persistence Report'!AZ$27:AZ$500,'7.  Persistence Report'!$D$27:$D$500,$B285,'7.  Persistence Report'!$C$27:$C$500,"&lt;&gt;Pre-2011 Programs Completed in 2011",'7.  Persistence Report'!$J$27:$J$500,"Adjustment",'7.  Persistence Report'!$H$27:$H$500,"2013")</f>
        <v>141435.52747730003</v>
      </c>
      <c r="L286" s="294">
        <f>SUMIFS('7.  Persistence Report'!BA$27:BA$500,'7.  Persistence Report'!$D$27:$D$500,$B285,'7.  Persistence Report'!$C$27:$C$500,"&lt;&gt;Pre-2011 Programs Completed in 2011",'7.  Persistence Report'!$J$27:$J$500,"Adjustment",'7.  Persistence Report'!$H$27:$H$500,"2013")</f>
        <v>141435.52747730003</v>
      </c>
      <c r="M286" s="294">
        <f>SUMIFS('7.  Persistence Report'!BB$27:BB$500,'7.  Persistence Report'!$D$27:$D$500,$B285,'7.  Persistence Report'!$C$27:$C$500,"&lt;&gt;Pre-2011 Programs Completed in 2011",'7.  Persistence Report'!$J$27:$J$500,"Adjustment",'7.  Persistence Report'!$H$27:$H$500,"2013")</f>
        <v>141435.52747730003</v>
      </c>
      <c r="N286" s="466"/>
      <c r="O286" s="294">
        <f>SUMIFS('7.  Persistence Report'!N$27:N$500,'7.  Persistence Report'!$D$27:$D$500,$B285,'7.  Persistence Report'!$C$27:$C$500,"&lt;&gt;Pre-2011 Programs Completed in 2011",'7.  Persistence Report'!$J$27:$J$500,"Adjustment",'7.  Persistence Report'!$H$27:$H$500,"2013")</f>
        <v>79.62329880099999</v>
      </c>
      <c r="P286" s="294">
        <f>SUMIFS('7.  Persistence Report'!O$27:O$500,'7.  Persistence Report'!$D$27:$D$500,$B285,'7.  Persistence Report'!$C$27:$C$500,"&lt;&gt;Pre-2011 Programs Completed in 2011",'7.  Persistence Report'!$J$27:$J$500,"Adjustment",'7.  Persistence Report'!$H$27:$H$500,"2013")</f>
        <v>79.62329880099999</v>
      </c>
      <c r="Q286" s="294">
        <f>SUMIFS('7.  Persistence Report'!P$27:P$500,'7.  Persistence Report'!$D$27:$D$500,$B285,'7.  Persistence Report'!$C$27:$C$500,"&lt;&gt;Pre-2011 Programs Completed in 2011",'7.  Persistence Report'!$J$27:$J$500,"Adjustment",'7.  Persistence Report'!$H$27:$H$500,"2013")</f>
        <v>79.62329880099999</v>
      </c>
      <c r="R286" s="294">
        <f>SUMIFS('7.  Persistence Report'!Q$27:Q$500,'7.  Persistence Report'!$D$27:$D$500,$B285,'7.  Persistence Report'!$C$27:$C$500,"&lt;&gt;Pre-2011 Programs Completed in 2011",'7.  Persistence Report'!$J$27:$J$500,"Adjustment",'7.  Persistence Report'!$H$27:$H$500,"2013")</f>
        <v>79.62329880099999</v>
      </c>
      <c r="S286" s="294">
        <f>SUMIFS('7.  Persistence Report'!R$27:R$500,'7.  Persistence Report'!$D$27:$D$500,$B285,'7.  Persistence Report'!$C$27:$C$500,"&lt;&gt;Pre-2011 Programs Completed in 2011",'7.  Persistence Report'!$J$27:$J$500,"Adjustment",'7.  Persistence Report'!$H$27:$H$500,"2013")</f>
        <v>79.62329880099999</v>
      </c>
      <c r="T286" s="294">
        <f>SUMIFS('7.  Persistence Report'!S$27:S$500,'7.  Persistence Report'!$D$27:$D$500,$B285,'7.  Persistence Report'!$C$27:$C$500,"&lt;&gt;Pre-2011 Programs Completed in 2011",'7.  Persistence Report'!$J$27:$J$500,"Adjustment",'7.  Persistence Report'!$H$27:$H$500,"2013")</f>
        <v>79.62329880099999</v>
      </c>
      <c r="U286" s="294">
        <f>SUMIFS('7.  Persistence Report'!T$27:T$500,'7.  Persistence Report'!$D$27:$D$500,$B285,'7.  Persistence Report'!$C$27:$C$500,"&lt;&gt;Pre-2011 Programs Completed in 2011",'7.  Persistence Report'!$J$27:$J$500,"Adjustment",'7.  Persistence Report'!$H$27:$H$500,"2013")</f>
        <v>79.62329880099999</v>
      </c>
      <c r="V286" s="294">
        <f>SUMIFS('7.  Persistence Report'!U$27:U$500,'7.  Persistence Report'!$D$27:$D$500,$B285,'7.  Persistence Report'!$C$27:$C$500,"&lt;&gt;Pre-2011 Programs Completed in 2011",'7.  Persistence Report'!$J$27:$J$500,"Adjustment",'7.  Persistence Report'!$H$27:$H$500,"2013")</f>
        <v>79.62329880099999</v>
      </c>
      <c r="W286" s="294">
        <f>SUMIFS('7.  Persistence Report'!V$27:V$500,'7.  Persistence Report'!$D$27:$D$500,$B285,'7.  Persistence Report'!$C$27:$C$500,"&lt;&gt;Pre-2011 Programs Completed in 2011",'7.  Persistence Report'!$J$27:$J$500,"Adjustment",'7.  Persistence Report'!$H$27:$H$500,"2013")</f>
        <v>79.62329880099999</v>
      </c>
      <c r="X286" s="294">
        <f>SUMIFS('7.  Persistence Report'!W$27:W$500,'7.  Persistence Report'!$D$27:$D$500,$B285,'7.  Persistence Report'!$C$27:$C$500,"&lt;&gt;Pre-2011 Programs Completed in 2011",'7.  Persistence Report'!$J$27:$J$500,"Adjustment",'7.  Persistence Report'!$H$27:$H$500,"2013")</f>
        <v>79.62329880099999</v>
      </c>
      <c r="Y286" s="410">
        <f>Y285</f>
        <v>1</v>
      </c>
      <c r="Z286" s="410">
        <f>Z285</f>
        <v>0</v>
      </c>
      <c r="AA286" s="410">
        <f t="shared" ref="AA286:AL286" si="141">AA285</f>
        <v>0</v>
      </c>
      <c r="AB286" s="410">
        <f t="shared" si="141"/>
        <v>0</v>
      </c>
      <c r="AC286" s="410">
        <f t="shared" si="141"/>
        <v>0</v>
      </c>
      <c r="AD286" s="410">
        <f t="shared" si="141"/>
        <v>0</v>
      </c>
      <c r="AE286" s="410">
        <f t="shared" si="141"/>
        <v>0</v>
      </c>
      <c r="AF286" s="410">
        <f t="shared" si="141"/>
        <v>0</v>
      </c>
      <c r="AG286" s="410">
        <f t="shared" si="141"/>
        <v>0</v>
      </c>
      <c r="AH286" s="410">
        <f t="shared" si="141"/>
        <v>0</v>
      </c>
      <c r="AI286" s="410">
        <f t="shared" si="141"/>
        <v>0</v>
      </c>
      <c r="AJ286" s="410">
        <f t="shared" si="141"/>
        <v>0</v>
      </c>
      <c r="AK286" s="410">
        <f t="shared" si="141"/>
        <v>0</v>
      </c>
      <c r="AL286" s="410">
        <f t="shared" si="141"/>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7">
        <v>4</v>
      </c>
      <c r="B288" s="293" t="s">
        <v>4</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f>SUMIFS('7.  Persistence Report'!AS$27:AS$500,'7.  Persistence Report'!$D$27:$D$500,$B288,'7.  Persistence Report'!$C$27:$C$500,"&lt;&gt;Pre-2011 Programs Completed in 2011",'7.  Persistence Report'!$J$27:$J$500,"Adjustment",'7.  Persistence Report'!$H$27:$H$500,"2013")</f>
        <v>1319</v>
      </c>
      <c r="E289" s="294">
        <f>SUMIFS('7.  Persistence Report'!AT$27:AT$500,'7.  Persistence Report'!$D$27:$D$500,$B288,'7.  Persistence Report'!$C$27:$C$500,"&lt;&gt;Pre-2011 Programs Completed in 2011",'7.  Persistence Report'!$J$27:$J$500,"Adjustment",'7.  Persistence Report'!$H$27:$H$500,"2013")</f>
        <v>1319</v>
      </c>
      <c r="F289" s="294">
        <f>SUMIFS('7.  Persistence Report'!AU$27:AU$500,'7.  Persistence Report'!$D$27:$D$500,$B288,'7.  Persistence Report'!$C$27:$C$500,"&lt;&gt;Pre-2011 Programs Completed in 2011",'7.  Persistence Report'!$J$27:$J$500,"Adjustment",'7.  Persistence Report'!$H$27:$H$500,"2013")</f>
        <v>1255</v>
      </c>
      <c r="G289" s="294">
        <f>SUMIFS('7.  Persistence Report'!AV$27:AV$500,'7.  Persistence Report'!$D$27:$D$500,$B288,'7.  Persistence Report'!$C$27:$C$500,"&lt;&gt;Pre-2011 Programs Completed in 2011",'7.  Persistence Report'!$J$27:$J$500,"Adjustment",'7.  Persistence Report'!$H$27:$H$500,"2013")</f>
        <v>1085</v>
      </c>
      <c r="H289" s="294">
        <f>SUMIFS('7.  Persistence Report'!AW$27:AW$500,'7.  Persistence Report'!$D$27:$D$500,$B288,'7.  Persistence Report'!$C$27:$C$500,"&lt;&gt;Pre-2011 Programs Completed in 2011",'7.  Persistence Report'!$J$27:$J$500,"Adjustment",'7.  Persistence Report'!$H$27:$H$500,"2013")</f>
        <v>1085</v>
      </c>
      <c r="I289" s="294">
        <f>SUMIFS('7.  Persistence Report'!AX$27:AX$500,'7.  Persistence Report'!$D$27:$D$500,$B288,'7.  Persistence Report'!$C$27:$C$500,"&lt;&gt;Pre-2011 Programs Completed in 2011",'7.  Persistence Report'!$J$27:$J$500,"Adjustment",'7.  Persistence Report'!$H$27:$H$500,"2013")</f>
        <v>1085</v>
      </c>
      <c r="J289" s="294">
        <f>SUMIFS('7.  Persistence Report'!AY$27:AY$500,'7.  Persistence Report'!$D$27:$D$500,$B288,'7.  Persistence Report'!$C$27:$C$500,"&lt;&gt;Pre-2011 Programs Completed in 2011",'7.  Persistence Report'!$J$27:$J$500,"Adjustment",'7.  Persistence Report'!$H$27:$H$500,"2013")</f>
        <v>1085</v>
      </c>
      <c r="K289" s="294">
        <f>SUMIFS('7.  Persistence Report'!AZ$27:AZ$500,'7.  Persistence Report'!$D$27:$D$500,$B288,'7.  Persistence Report'!$C$27:$C$500,"&lt;&gt;Pre-2011 Programs Completed in 2011",'7.  Persistence Report'!$J$27:$J$500,"Adjustment",'7.  Persistence Report'!$H$27:$H$500,"2013")</f>
        <v>1085</v>
      </c>
      <c r="L289" s="294">
        <f>SUMIFS('7.  Persistence Report'!BA$27:BA$500,'7.  Persistence Report'!$D$27:$D$500,$B288,'7.  Persistence Report'!$C$27:$C$500,"&lt;&gt;Pre-2011 Programs Completed in 2011",'7.  Persistence Report'!$J$27:$J$500,"Adjustment",'7.  Persistence Report'!$H$27:$H$500,"2013")</f>
        <v>911</v>
      </c>
      <c r="M289" s="294">
        <f>SUMIFS('7.  Persistence Report'!BB$27:BB$500,'7.  Persistence Report'!$D$27:$D$500,$B288,'7.  Persistence Report'!$C$27:$C$500,"&lt;&gt;Pre-2011 Programs Completed in 2011",'7.  Persistence Report'!$J$27:$J$500,"Adjustment",'7.  Persistence Report'!$H$27:$H$500,"2013")</f>
        <v>911</v>
      </c>
      <c r="N289" s="466"/>
      <c r="O289" s="294">
        <f>SUMIFS('7.  Persistence Report'!N$27:N$500,'7.  Persistence Report'!$D$27:$D$500,$B288,'7.  Persistence Report'!$C$27:$C$500,"&lt;&gt;Pre-2011 Programs Completed in 2011",'7.  Persistence Report'!$J$27:$J$500,"Adjustment",'7.  Persistence Report'!$H$27:$H$500,"2013")</f>
        <v>9.2999999999999999E-2</v>
      </c>
      <c r="P289" s="294">
        <f>SUMIFS('7.  Persistence Report'!O$27:O$500,'7.  Persistence Report'!$D$27:$D$500,$B288,'7.  Persistence Report'!$C$27:$C$500,"&lt;&gt;Pre-2011 Programs Completed in 2011",'7.  Persistence Report'!$J$27:$J$500,"Adjustment",'7.  Persistence Report'!$H$27:$H$500,"2013")</f>
        <v>9.2999999999999999E-2</v>
      </c>
      <c r="Q289" s="294">
        <f>SUMIFS('7.  Persistence Report'!P$27:P$500,'7.  Persistence Report'!$D$27:$D$500,$B288,'7.  Persistence Report'!$C$27:$C$500,"&lt;&gt;Pre-2011 Programs Completed in 2011",'7.  Persistence Report'!$J$27:$J$500,"Adjustment",'7.  Persistence Report'!$H$27:$H$500,"2013")</f>
        <v>8.8999999999999996E-2</v>
      </c>
      <c r="R289" s="294">
        <f>SUMIFS('7.  Persistence Report'!Q$27:Q$500,'7.  Persistence Report'!$D$27:$D$500,$B288,'7.  Persistence Report'!$C$27:$C$500,"&lt;&gt;Pre-2011 Programs Completed in 2011",'7.  Persistence Report'!$J$27:$J$500,"Adjustment",'7.  Persistence Report'!$H$27:$H$500,"2013")</f>
        <v>7.9000000000000001E-2</v>
      </c>
      <c r="S289" s="294">
        <f>SUMIFS('7.  Persistence Report'!R$27:R$500,'7.  Persistence Report'!$D$27:$D$500,$B288,'7.  Persistence Report'!$C$27:$C$500,"&lt;&gt;Pre-2011 Programs Completed in 2011",'7.  Persistence Report'!$J$27:$J$500,"Adjustment",'7.  Persistence Report'!$H$27:$H$500,"2013")</f>
        <v>7.9000000000000001E-2</v>
      </c>
      <c r="T289" s="294">
        <f>SUMIFS('7.  Persistence Report'!S$27:S$500,'7.  Persistence Report'!$D$27:$D$500,$B288,'7.  Persistence Report'!$C$27:$C$500,"&lt;&gt;Pre-2011 Programs Completed in 2011",'7.  Persistence Report'!$J$27:$J$500,"Adjustment",'7.  Persistence Report'!$H$27:$H$500,"2013")</f>
        <v>7.9000000000000001E-2</v>
      </c>
      <c r="U289" s="294">
        <f>SUMIFS('7.  Persistence Report'!T$27:T$500,'7.  Persistence Report'!$D$27:$D$500,$B288,'7.  Persistence Report'!$C$27:$C$500,"&lt;&gt;Pre-2011 Programs Completed in 2011",'7.  Persistence Report'!$J$27:$J$500,"Adjustment",'7.  Persistence Report'!$H$27:$H$500,"2013")</f>
        <v>7.9000000000000001E-2</v>
      </c>
      <c r="V289" s="294">
        <f>SUMIFS('7.  Persistence Report'!U$27:U$500,'7.  Persistence Report'!$D$27:$D$500,$B288,'7.  Persistence Report'!$C$27:$C$500,"&lt;&gt;Pre-2011 Programs Completed in 2011",'7.  Persistence Report'!$J$27:$J$500,"Adjustment",'7.  Persistence Report'!$H$27:$H$500,"2013")</f>
        <v>7.9000000000000001E-2</v>
      </c>
      <c r="W289" s="294">
        <f>SUMIFS('7.  Persistence Report'!V$27:V$500,'7.  Persistence Report'!$D$27:$D$500,$B288,'7.  Persistence Report'!$C$27:$C$500,"&lt;&gt;Pre-2011 Programs Completed in 2011",'7.  Persistence Report'!$J$27:$J$500,"Adjustment",'7.  Persistence Report'!$H$27:$H$500,"2013")</f>
        <v>6.8000000000000005E-2</v>
      </c>
      <c r="X289" s="294">
        <f>SUMIFS('7.  Persistence Report'!W$27:W$500,'7.  Persistence Report'!$D$27:$D$500,$B288,'7.  Persistence Report'!$C$27:$C$500,"&lt;&gt;Pre-2011 Programs Completed in 2011",'7.  Persistence Report'!$J$27:$J$500,"Adjustment",'7.  Persistence Report'!$H$27:$H$500,"2013")</f>
        <v>6.8000000000000005E-2</v>
      </c>
      <c r="Y289" s="410">
        <f>Y288</f>
        <v>1</v>
      </c>
      <c r="Z289" s="410">
        <f>Z288</f>
        <v>0</v>
      </c>
      <c r="AA289" s="410">
        <f t="shared" ref="AA289:AL289" si="142">AA288</f>
        <v>0</v>
      </c>
      <c r="AB289" s="410">
        <f t="shared" si="142"/>
        <v>0</v>
      </c>
      <c r="AC289" s="410">
        <f t="shared" si="142"/>
        <v>0</v>
      </c>
      <c r="AD289" s="410">
        <f t="shared" si="142"/>
        <v>0</v>
      </c>
      <c r="AE289" s="410">
        <f t="shared" si="142"/>
        <v>0</v>
      </c>
      <c r="AF289" s="410">
        <f t="shared" si="142"/>
        <v>0</v>
      </c>
      <c r="AG289" s="410">
        <f t="shared" si="142"/>
        <v>0</v>
      </c>
      <c r="AH289" s="410">
        <f t="shared" si="142"/>
        <v>0</v>
      </c>
      <c r="AI289" s="410">
        <f t="shared" si="142"/>
        <v>0</v>
      </c>
      <c r="AJ289" s="410">
        <f t="shared" si="142"/>
        <v>0</v>
      </c>
      <c r="AK289" s="410">
        <f t="shared" si="142"/>
        <v>0</v>
      </c>
      <c r="AL289" s="410">
        <f t="shared" si="142"/>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7">
        <v>5</v>
      </c>
      <c r="B291" s="293" t="s">
        <v>5</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f>SUMIFS('7.  Persistence Report'!AS$27:AS$500,'7.  Persistence Report'!$D$27:$D$500,$B291,'7.  Persistence Report'!$C$27:$C$500,"&lt;&gt;Pre-2011 Programs Completed in 2011",'7.  Persistence Report'!$J$27:$J$500,"Adjustment",'7.  Persistence Report'!$H$27:$H$500,"2013")</f>
        <v>0</v>
      </c>
      <c r="E292" s="294">
        <f>SUMIFS('7.  Persistence Report'!AT$27:AT$500,'7.  Persistence Report'!$D$27:$D$500,$B291,'7.  Persistence Report'!$C$27:$C$500,"&lt;&gt;Pre-2011 Programs Completed in 2011",'7.  Persistence Report'!$J$27:$J$500,"Adjustment",'7.  Persistence Report'!$H$27:$H$500,"2013")</f>
        <v>0</v>
      </c>
      <c r="F292" s="294">
        <f>SUMIFS('7.  Persistence Report'!AU$27:AU$500,'7.  Persistence Report'!$D$27:$D$500,$B291,'7.  Persistence Report'!$C$27:$C$500,"&lt;&gt;Pre-2011 Programs Completed in 2011",'7.  Persistence Report'!$J$27:$J$500,"Adjustment",'7.  Persistence Report'!$H$27:$H$500,"2013")</f>
        <v>0</v>
      </c>
      <c r="G292" s="294">
        <f>SUMIFS('7.  Persistence Report'!AV$27:AV$500,'7.  Persistence Report'!$D$27:$D$500,$B291,'7.  Persistence Report'!$C$27:$C$500,"&lt;&gt;Pre-2011 Programs Completed in 2011",'7.  Persistence Report'!$J$27:$J$500,"Adjustment",'7.  Persistence Report'!$H$27:$H$500,"2013")</f>
        <v>0</v>
      </c>
      <c r="H292" s="294">
        <f>SUMIFS('7.  Persistence Report'!AW$27:AW$500,'7.  Persistence Report'!$D$27:$D$500,$B291,'7.  Persistence Report'!$C$27:$C$500,"&lt;&gt;Pre-2011 Programs Completed in 2011",'7.  Persistence Report'!$J$27:$J$500,"Adjustment",'7.  Persistence Report'!$H$27:$H$500,"2013")</f>
        <v>0</v>
      </c>
      <c r="I292" s="294">
        <f>SUMIFS('7.  Persistence Report'!AX$27:AX$500,'7.  Persistence Report'!$D$27:$D$500,$B291,'7.  Persistence Report'!$C$27:$C$500,"&lt;&gt;Pre-2011 Programs Completed in 2011",'7.  Persistence Report'!$J$27:$J$500,"Adjustment",'7.  Persistence Report'!$H$27:$H$500,"2013")</f>
        <v>0</v>
      </c>
      <c r="J292" s="294">
        <f>SUMIFS('7.  Persistence Report'!AY$27:AY$500,'7.  Persistence Report'!$D$27:$D$500,$B291,'7.  Persistence Report'!$C$27:$C$500,"&lt;&gt;Pre-2011 Programs Completed in 2011",'7.  Persistence Report'!$J$27:$J$500,"Adjustment",'7.  Persistence Report'!$H$27:$H$500,"2013")</f>
        <v>0</v>
      </c>
      <c r="K292" s="294">
        <f>SUMIFS('7.  Persistence Report'!AZ$27:AZ$500,'7.  Persistence Report'!$D$27:$D$500,$B291,'7.  Persistence Report'!$C$27:$C$500,"&lt;&gt;Pre-2011 Programs Completed in 2011",'7.  Persistence Report'!$J$27:$J$500,"Adjustment",'7.  Persistence Report'!$H$27:$H$500,"2013")</f>
        <v>0</v>
      </c>
      <c r="L292" s="294">
        <f>SUMIFS('7.  Persistence Report'!BA$27:BA$500,'7.  Persistence Report'!$D$27:$D$500,$B291,'7.  Persistence Report'!$C$27:$C$500,"&lt;&gt;Pre-2011 Programs Completed in 2011",'7.  Persistence Report'!$J$27:$J$500,"Adjustment",'7.  Persistence Report'!$H$27:$H$500,"2013")</f>
        <v>0</v>
      </c>
      <c r="M292" s="294">
        <f>SUMIFS('7.  Persistence Report'!BB$27:BB$500,'7.  Persistence Report'!$D$27:$D$500,$B291,'7.  Persistence Report'!$C$27:$C$500,"&lt;&gt;Pre-2011 Programs Completed in 2011",'7.  Persistence Report'!$J$27:$J$500,"Adjustment",'7.  Persistence Report'!$H$27:$H$500,"2013")</f>
        <v>0</v>
      </c>
      <c r="N292" s="466"/>
      <c r="O292" s="294">
        <f>SUMIFS('7.  Persistence Report'!N$27:N$500,'7.  Persistence Report'!$D$27:$D$500,$B291,'7.  Persistence Report'!$C$27:$C$500,"&lt;&gt;Pre-2011 Programs Completed in 2011",'7.  Persistence Report'!$J$27:$J$500,"Adjustment",'7.  Persistence Report'!$H$27:$H$500,"2013")</f>
        <v>0</v>
      </c>
      <c r="P292" s="294">
        <f>SUMIFS('7.  Persistence Report'!O$27:O$500,'7.  Persistence Report'!$D$27:$D$500,$B291,'7.  Persistence Report'!$C$27:$C$500,"&lt;&gt;Pre-2011 Programs Completed in 2011",'7.  Persistence Report'!$J$27:$J$500,"Adjustment",'7.  Persistence Report'!$H$27:$H$500,"2013")</f>
        <v>0</v>
      </c>
      <c r="Q292" s="294">
        <f>SUMIFS('7.  Persistence Report'!P$27:P$500,'7.  Persistence Report'!$D$27:$D$500,$B291,'7.  Persistence Report'!$C$27:$C$500,"&lt;&gt;Pre-2011 Programs Completed in 2011",'7.  Persistence Report'!$J$27:$J$500,"Adjustment",'7.  Persistence Report'!$H$27:$H$500,"2013")</f>
        <v>0</v>
      </c>
      <c r="R292" s="294">
        <f>SUMIFS('7.  Persistence Report'!Q$27:Q$500,'7.  Persistence Report'!$D$27:$D$500,$B291,'7.  Persistence Report'!$C$27:$C$500,"&lt;&gt;Pre-2011 Programs Completed in 2011",'7.  Persistence Report'!$J$27:$J$500,"Adjustment",'7.  Persistence Report'!$H$27:$H$500,"2013")</f>
        <v>0</v>
      </c>
      <c r="S292" s="294">
        <f>SUMIFS('7.  Persistence Report'!R$27:R$500,'7.  Persistence Report'!$D$27:$D$500,$B291,'7.  Persistence Report'!$C$27:$C$500,"&lt;&gt;Pre-2011 Programs Completed in 2011",'7.  Persistence Report'!$J$27:$J$500,"Adjustment",'7.  Persistence Report'!$H$27:$H$500,"2013")</f>
        <v>0</v>
      </c>
      <c r="T292" s="294">
        <f>SUMIFS('7.  Persistence Report'!S$27:S$500,'7.  Persistence Report'!$D$27:$D$500,$B291,'7.  Persistence Report'!$C$27:$C$500,"&lt;&gt;Pre-2011 Programs Completed in 2011",'7.  Persistence Report'!$J$27:$J$500,"Adjustment",'7.  Persistence Report'!$H$27:$H$500,"2013")</f>
        <v>0</v>
      </c>
      <c r="U292" s="294">
        <f>SUMIFS('7.  Persistence Report'!T$27:T$500,'7.  Persistence Report'!$D$27:$D$500,$B291,'7.  Persistence Report'!$C$27:$C$500,"&lt;&gt;Pre-2011 Programs Completed in 2011",'7.  Persistence Report'!$J$27:$J$500,"Adjustment",'7.  Persistence Report'!$H$27:$H$500,"2013")</f>
        <v>0</v>
      </c>
      <c r="V292" s="294">
        <f>SUMIFS('7.  Persistence Report'!U$27:U$500,'7.  Persistence Report'!$D$27:$D$500,$B291,'7.  Persistence Report'!$C$27:$C$500,"&lt;&gt;Pre-2011 Programs Completed in 2011",'7.  Persistence Report'!$J$27:$J$500,"Adjustment",'7.  Persistence Report'!$H$27:$H$500,"2013")</f>
        <v>0</v>
      </c>
      <c r="W292" s="294">
        <f>SUMIFS('7.  Persistence Report'!V$27:V$500,'7.  Persistence Report'!$D$27:$D$500,$B291,'7.  Persistence Report'!$C$27:$C$500,"&lt;&gt;Pre-2011 Programs Completed in 2011",'7.  Persistence Report'!$J$27:$J$500,"Adjustment",'7.  Persistence Report'!$H$27:$H$500,"2013")</f>
        <v>0</v>
      </c>
      <c r="X292" s="294">
        <f>SUMIFS('7.  Persistence Report'!W$27:W$500,'7.  Persistence Report'!$D$27:$D$500,$B291,'7.  Persistence Report'!$C$27:$C$500,"&lt;&gt;Pre-2011 Programs Completed in 2011",'7.  Persistence Report'!$J$27:$J$500,"Adjustment",'7.  Persistence Report'!$H$27:$H$500,"2013")</f>
        <v>0</v>
      </c>
      <c r="Y292" s="410">
        <f>Y291</f>
        <v>1</v>
      </c>
      <c r="Z292" s="410">
        <f>Z291</f>
        <v>0</v>
      </c>
      <c r="AA292" s="410">
        <f t="shared" ref="AA292:AL292" si="143">AA291</f>
        <v>0</v>
      </c>
      <c r="AB292" s="410">
        <f t="shared" si="143"/>
        <v>0</v>
      </c>
      <c r="AC292" s="410">
        <f t="shared" si="143"/>
        <v>0</v>
      </c>
      <c r="AD292" s="410">
        <f t="shared" si="143"/>
        <v>0</v>
      </c>
      <c r="AE292" s="410">
        <f t="shared" si="143"/>
        <v>0</v>
      </c>
      <c r="AF292" s="410">
        <f t="shared" si="143"/>
        <v>0</v>
      </c>
      <c r="AG292" s="410">
        <f t="shared" si="143"/>
        <v>0</v>
      </c>
      <c r="AH292" s="410">
        <f t="shared" si="143"/>
        <v>0</v>
      </c>
      <c r="AI292" s="410">
        <f t="shared" si="143"/>
        <v>0</v>
      </c>
      <c r="AJ292" s="410">
        <f t="shared" si="143"/>
        <v>0</v>
      </c>
      <c r="AK292" s="410">
        <f t="shared" si="143"/>
        <v>0</v>
      </c>
      <c r="AL292" s="410">
        <f t="shared" si="143"/>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7">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v>1</v>
      </c>
      <c r="Z294" s="409"/>
      <c r="AA294" s="409"/>
      <c r="AB294" s="409"/>
      <c r="AC294" s="409"/>
      <c r="AD294" s="409"/>
      <c r="AE294" s="409"/>
      <c r="AF294" s="409"/>
      <c r="AG294" s="409"/>
      <c r="AH294" s="409"/>
      <c r="AI294" s="409"/>
      <c r="AJ294" s="409"/>
      <c r="AK294" s="409"/>
      <c r="AL294" s="409"/>
      <c r="AM294" s="295">
        <f>SUM(Y294:AL294)</f>
        <v>1</v>
      </c>
    </row>
    <row r="295" spans="1:39" ht="15" outlineLevel="1">
      <c r="B295" s="293" t="s">
        <v>249</v>
      </c>
      <c r="C295" s="290" t="s">
        <v>163</v>
      </c>
      <c r="D295" s="294">
        <f>SUMIFS('7.  Persistence Report'!AS$27:AS$500,'7.  Persistence Report'!$D$27:$D$500,$B294,'7.  Persistence Report'!$C$27:$C$500,"&lt;&gt;Pre-2011 Programs Completed in 2011",'7.  Persistence Report'!$J$27:$J$500,"Adjustment",'7.  Persistence Report'!$H$27:$H$500,"2013")</f>
        <v>0</v>
      </c>
      <c r="E295" s="294">
        <f>SUMIFS('7.  Persistence Report'!AT$27:AT$500,'7.  Persistence Report'!$D$27:$D$500,$B294,'7.  Persistence Report'!$C$27:$C$500,"&lt;&gt;Pre-2011 Programs Completed in 2011",'7.  Persistence Report'!$J$27:$J$500,"Adjustment",'7.  Persistence Report'!$H$27:$H$500,"2013")</f>
        <v>0</v>
      </c>
      <c r="F295" s="294">
        <f>SUMIFS('7.  Persistence Report'!AU$27:AU$500,'7.  Persistence Report'!$D$27:$D$500,$B294,'7.  Persistence Report'!$C$27:$C$500,"&lt;&gt;Pre-2011 Programs Completed in 2011",'7.  Persistence Report'!$J$27:$J$500,"Adjustment",'7.  Persistence Report'!$H$27:$H$500,"2013")</f>
        <v>0</v>
      </c>
      <c r="G295" s="294">
        <f>SUMIFS('7.  Persistence Report'!AV$27:AV$500,'7.  Persistence Report'!$D$27:$D$500,$B294,'7.  Persistence Report'!$C$27:$C$500,"&lt;&gt;Pre-2011 Programs Completed in 2011",'7.  Persistence Report'!$J$27:$J$500,"Adjustment",'7.  Persistence Report'!$H$27:$H$500,"2013")</f>
        <v>0</v>
      </c>
      <c r="H295" s="294">
        <f>SUMIFS('7.  Persistence Report'!AW$27:AW$500,'7.  Persistence Report'!$D$27:$D$500,$B294,'7.  Persistence Report'!$C$27:$C$500,"&lt;&gt;Pre-2011 Programs Completed in 2011",'7.  Persistence Report'!$J$27:$J$500,"Adjustment",'7.  Persistence Report'!$H$27:$H$500,"2013")</f>
        <v>0</v>
      </c>
      <c r="I295" s="294">
        <f>SUMIFS('7.  Persistence Report'!AX$27:AX$500,'7.  Persistence Report'!$D$27:$D$500,$B294,'7.  Persistence Report'!$C$27:$C$500,"&lt;&gt;Pre-2011 Programs Completed in 2011",'7.  Persistence Report'!$J$27:$J$500,"Adjustment",'7.  Persistence Report'!$H$27:$H$500,"2013")</f>
        <v>0</v>
      </c>
      <c r="J295" s="294">
        <f>SUMIFS('7.  Persistence Report'!AY$27:AY$500,'7.  Persistence Report'!$D$27:$D$500,$B294,'7.  Persistence Report'!$C$27:$C$500,"&lt;&gt;Pre-2011 Programs Completed in 2011",'7.  Persistence Report'!$J$27:$J$500,"Adjustment",'7.  Persistence Report'!$H$27:$H$500,"2013")</f>
        <v>0</v>
      </c>
      <c r="K295" s="294">
        <f>SUMIFS('7.  Persistence Report'!AZ$27:AZ$500,'7.  Persistence Report'!$D$27:$D$500,$B294,'7.  Persistence Report'!$C$27:$C$500,"&lt;&gt;Pre-2011 Programs Completed in 2011",'7.  Persistence Report'!$J$27:$J$500,"Adjustment",'7.  Persistence Report'!$H$27:$H$500,"2013")</f>
        <v>0</v>
      </c>
      <c r="L295" s="294">
        <f>SUMIFS('7.  Persistence Report'!BA$27:BA$500,'7.  Persistence Report'!$D$27:$D$500,$B294,'7.  Persistence Report'!$C$27:$C$500,"&lt;&gt;Pre-2011 Programs Completed in 2011",'7.  Persistence Report'!$J$27:$J$500,"Adjustment",'7.  Persistence Report'!$H$27:$H$500,"2013")</f>
        <v>0</v>
      </c>
      <c r="M295" s="294">
        <f>SUMIFS('7.  Persistence Report'!BB$27:BB$500,'7.  Persistence Report'!$D$27:$D$500,$B294,'7.  Persistence Report'!$C$27:$C$500,"&lt;&gt;Pre-2011 Programs Completed in 2011",'7.  Persistence Report'!$J$27:$J$500,"Adjustment",'7.  Persistence Report'!$H$27:$H$500,"2013")</f>
        <v>0</v>
      </c>
      <c r="N295" s="466"/>
      <c r="O295" s="294">
        <f>SUMIFS('7.  Persistence Report'!N$27:N$500,'7.  Persistence Report'!$D$27:$D$500,$B294,'7.  Persistence Report'!$C$27:$C$500,"&lt;&gt;Pre-2011 Programs Completed in 2011",'7.  Persistence Report'!$J$27:$J$500,"Adjustment",'7.  Persistence Report'!$H$27:$H$500,"2013")</f>
        <v>0</v>
      </c>
      <c r="P295" s="294">
        <f>SUMIFS('7.  Persistence Report'!O$27:O$500,'7.  Persistence Report'!$D$27:$D$500,$B294,'7.  Persistence Report'!$C$27:$C$500,"&lt;&gt;Pre-2011 Programs Completed in 2011",'7.  Persistence Report'!$J$27:$J$500,"Adjustment",'7.  Persistence Report'!$H$27:$H$500,"2013")</f>
        <v>0</v>
      </c>
      <c r="Q295" s="294">
        <f>SUMIFS('7.  Persistence Report'!P$27:P$500,'7.  Persistence Report'!$D$27:$D$500,$B294,'7.  Persistence Report'!$C$27:$C$500,"&lt;&gt;Pre-2011 Programs Completed in 2011",'7.  Persistence Report'!$J$27:$J$500,"Adjustment",'7.  Persistence Report'!$H$27:$H$500,"2013")</f>
        <v>0</v>
      </c>
      <c r="R295" s="294">
        <f>SUMIFS('7.  Persistence Report'!Q$27:Q$500,'7.  Persistence Report'!$D$27:$D$500,$B294,'7.  Persistence Report'!$C$27:$C$500,"&lt;&gt;Pre-2011 Programs Completed in 2011",'7.  Persistence Report'!$J$27:$J$500,"Adjustment",'7.  Persistence Report'!$H$27:$H$500,"2013")</f>
        <v>0</v>
      </c>
      <c r="S295" s="294">
        <f>SUMIFS('7.  Persistence Report'!R$27:R$500,'7.  Persistence Report'!$D$27:$D$500,$B294,'7.  Persistence Report'!$C$27:$C$500,"&lt;&gt;Pre-2011 Programs Completed in 2011",'7.  Persistence Report'!$J$27:$J$500,"Adjustment",'7.  Persistence Report'!$H$27:$H$500,"2013")</f>
        <v>0</v>
      </c>
      <c r="T295" s="294">
        <f>SUMIFS('7.  Persistence Report'!S$27:S$500,'7.  Persistence Report'!$D$27:$D$500,$B294,'7.  Persistence Report'!$C$27:$C$500,"&lt;&gt;Pre-2011 Programs Completed in 2011",'7.  Persistence Report'!$J$27:$J$500,"Adjustment",'7.  Persistence Report'!$H$27:$H$500,"2013")</f>
        <v>0</v>
      </c>
      <c r="U295" s="294">
        <f>SUMIFS('7.  Persistence Report'!T$27:T$500,'7.  Persistence Report'!$D$27:$D$500,$B294,'7.  Persistence Report'!$C$27:$C$500,"&lt;&gt;Pre-2011 Programs Completed in 2011",'7.  Persistence Report'!$J$27:$J$500,"Adjustment",'7.  Persistence Report'!$H$27:$H$500,"2013")</f>
        <v>0</v>
      </c>
      <c r="V295" s="294">
        <f>SUMIFS('7.  Persistence Report'!U$27:U$500,'7.  Persistence Report'!$D$27:$D$500,$B294,'7.  Persistence Report'!$C$27:$C$500,"&lt;&gt;Pre-2011 Programs Completed in 2011",'7.  Persistence Report'!$J$27:$J$500,"Adjustment",'7.  Persistence Report'!$H$27:$H$500,"2013")</f>
        <v>0</v>
      </c>
      <c r="W295" s="294">
        <f>SUMIFS('7.  Persistence Report'!V$27:V$500,'7.  Persistence Report'!$D$27:$D$500,$B294,'7.  Persistence Report'!$C$27:$C$500,"&lt;&gt;Pre-2011 Programs Completed in 2011",'7.  Persistence Report'!$J$27:$J$500,"Adjustment",'7.  Persistence Report'!$H$27:$H$500,"2013")</f>
        <v>0</v>
      </c>
      <c r="X295" s="294">
        <f>SUMIFS('7.  Persistence Report'!W$27:W$500,'7.  Persistence Report'!$D$27:$D$500,$B294,'7.  Persistence Report'!$C$27:$C$500,"&lt;&gt;Pre-2011 Programs Completed in 2011",'7.  Persistence Report'!$J$27:$J$500,"Adjustment",'7.  Persistence Report'!$H$27:$H$500,"2013")</f>
        <v>0</v>
      </c>
      <c r="Y295" s="410">
        <f>Y294</f>
        <v>1</v>
      </c>
      <c r="Z295" s="410">
        <f>Z294</f>
        <v>0</v>
      </c>
      <c r="AA295" s="410">
        <f t="shared" ref="AA295:AL295" si="144">AA294</f>
        <v>0</v>
      </c>
      <c r="AB295" s="410">
        <f t="shared" si="144"/>
        <v>0</v>
      </c>
      <c r="AC295" s="410">
        <f t="shared" si="144"/>
        <v>0</v>
      </c>
      <c r="AD295" s="410">
        <f t="shared" si="144"/>
        <v>0</v>
      </c>
      <c r="AE295" s="410">
        <f t="shared" si="144"/>
        <v>0</v>
      </c>
      <c r="AF295" s="410">
        <f t="shared" si="144"/>
        <v>0</v>
      </c>
      <c r="AG295" s="410">
        <f t="shared" si="144"/>
        <v>0</v>
      </c>
      <c r="AH295" s="410">
        <f t="shared" si="144"/>
        <v>0</v>
      </c>
      <c r="AI295" s="410">
        <f t="shared" si="144"/>
        <v>0</v>
      </c>
      <c r="AJ295" s="410">
        <f t="shared" si="144"/>
        <v>0</v>
      </c>
      <c r="AK295" s="410">
        <f t="shared" si="144"/>
        <v>0</v>
      </c>
      <c r="AL295" s="410">
        <f t="shared" si="144"/>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7">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v>1</v>
      </c>
      <c r="Z297" s="409"/>
      <c r="AA297" s="409"/>
      <c r="AB297" s="409"/>
      <c r="AC297" s="409"/>
      <c r="AD297" s="409"/>
      <c r="AE297" s="409"/>
      <c r="AF297" s="409"/>
      <c r="AG297" s="409"/>
      <c r="AH297" s="409"/>
      <c r="AI297" s="409"/>
      <c r="AJ297" s="409"/>
      <c r="AK297" s="409"/>
      <c r="AL297" s="409"/>
      <c r="AM297" s="295">
        <f>SUM(Y297:AL297)</f>
        <v>1</v>
      </c>
    </row>
    <row r="298" spans="1:39" ht="15" outlineLevel="1">
      <c r="B298" s="293" t="s">
        <v>249</v>
      </c>
      <c r="C298" s="290" t="s">
        <v>163</v>
      </c>
      <c r="D298" s="294">
        <f>SUMIFS('7.  Persistence Report'!AS$27:AS$500,'7.  Persistence Report'!$D$27:$D$500,$B297,'7.  Persistence Report'!$C$27:$C$500,"&lt;&gt;Pre-2011 Programs Completed in 2011",'7.  Persistence Report'!$J$27:$J$500,"Adjustment",'7.  Persistence Report'!$H$27:$H$500,"2013")</f>
        <v>0</v>
      </c>
      <c r="E298" s="294">
        <f>SUMIFS('7.  Persistence Report'!AT$27:AT$500,'7.  Persistence Report'!$D$27:$D$500,$B297,'7.  Persistence Report'!$C$27:$C$500,"&lt;&gt;Pre-2011 Programs Completed in 2011",'7.  Persistence Report'!$J$27:$J$500,"Adjustment",'7.  Persistence Report'!$H$27:$H$500,"2013")</f>
        <v>0</v>
      </c>
      <c r="F298" s="294">
        <f>SUMIFS('7.  Persistence Report'!AU$27:AU$500,'7.  Persistence Report'!$D$27:$D$500,$B297,'7.  Persistence Report'!$C$27:$C$500,"&lt;&gt;Pre-2011 Programs Completed in 2011",'7.  Persistence Report'!$J$27:$J$500,"Adjustment",'7.  Persistence Report'!$H$27:$H$500,"2013")</f>
        <v>0</v>
      </c>
      <c r="G298" s="294">
        <f>SUMIFS('7.  Persistence Report'!AV$27:AV$500,'7.  Persistence Report'!$D$27:$D$500,$B297,'7.  Persistence Report'!$C$27:$C$500,"&lt;&gt;Pre-2011 Programs Completed in 2011",'7.  Persistence Report'!$J$27:$J$500,"Adjustment",'7.  Persistence Report'!$H$27:$H$500,"2013")</f>
        <v>0</v>
      </c>
      <c r="H298" s="294">
        <f>SUMIFS('7.  Persistence Report'!AW$27:AW$500,'7.  Persistence Report'!$D$27:$D$500,$B297,'7.  Persistence Report'!$C$27:$C$500,"&lt;&gt;Pre-2011 Programs Completed in 2011",'7.  Persistence Report'!$J$27:$J$500,"Adjustment",'7.  Persistence Report'!$H$27:$H$500,"2013")</f>
        <v>0</v>
      </c>
      <c r="I298" s="294">
        <f>SUMIFS('7.  Persistence Report'!AX$27:AX$500,'7.  Persistence Report'!$D$27:$D$500,$B297,'7.  Persistence Report'!$C$27:$C$500,"&lt;&gt;Pre-2011 Programs Completed in 2011",'7.  Persistence Report'!$J$27:$J$500,"Adjustment",'7.  Persistence Report'!$H$27:$H$500,"2013")</f>
        <v>0</v>
      </c>
      <c r="J298" s="294">
        <f>SUMIFS('7.  Persistence Report'!AY$27:AY$500,'7.  Persistence Report'!$D$27:$D$500,$B297,'7.  Persistence Report'!$C$27:$C$500,"&lt;&gt;Pre-2011 Programs Completed in 2011",'7.  Persistence Report'!$J$27:$J$500,"Adjustment",'7.  Persistence Report'!$H$27:$H$500,"2013")</f>
        <v>0</v>
      </c>
      <c r="K298" s="294">
        <f>SUMIFS('7.  Persistence Report'!AZ$27:AZ$500,'7.  Persistence Report'!$D$27:$D$500,$B297,'7.  Persistence Report'!$C$27:$C$500,"&lt;&gt;Pre-2011 Programs Completed in 2011",'7.  Persistence Report'!$J$27:$J$500,"Adjustment",'7.  Persistence Report'!$H$27:$H$500,"2013")</f>
        <v>0</v>
      </c>
      <c r="L298" s="294">
        <f>SUMIFS('7.  Persistence Report'!BA$27:BA$500,'7.  Persistence Report'!$D$27:$D$500,$B297,'7.  Persistence Report'!$C$27:$C$500,"&lt;&gt;Pre-2011 Programs Completed in 2011",'7.  Persistence Report'!$J$27:$J$500,"Adjustment",'7.  Persistence Report'!$H$27:$H$500,"2013")</f>
        <v>0</v>
      </c>
      <c r="M298" s="294">
        <f>SUMIFS('7.  Persistence Report'!BB$27:BB$500,'7.  Persistence Report'!$D$27:$D$500,$B297,'7.  Persistence Report'!$C$27:$C$500,"&lt;&gt;Pre-2011 Programs Completed in 2011",'7.  Persistence Report'!$J$27:$J$500,"Adjustment",'7.  Persistence Report'!$H$27:$H$500,"2013")</f>
        <v>0</v>
      </c>
      <c r="N298" s="290"/>
      <c r="O298" s="294">
        <f>SUMIFS('7.  Persistence Report'!N$27:N$500,'7.  Persistence Report'!$D$27:$D$500,$B297,'7.  Persistence Report'!$C$27:$C$500,"&lt;&gt;Pre-2011 Programs Completed in 2011",'7.  Persistence Report'!$J$27:$J$500,"Adjustment",'7.  Persistence Report'!$H$27:$H$500,"2013")</f>
        <v>0</v>
      </c>
      <c r="P298" s="294">
        <f>SUMIFS('7.  Persistence Report'!O$27:O$500,'7.  Persistence Report'!$D$27:$D$500,$B297,'7.  Persistence Report'!$C$27:$C$500,"&lt;&gt;Pre-2011 Programs Completed in 2011",'7.  Persistence Report'!$J$27:$J$500,"Adjustment",'7.  Persistence Report'!$H$27:$H$500,"2013")</f>
        <v>2878.58</v>
      </c>
      <c r="Q298" s="294">
        <f>SUMIFS('7.  Persistence Report'!P$27:P$500,'7.  Persistence Report'!$D$27:$D$500,$B297,'7.  Persistence Report'!$C$27:$C$500,"&lt;&gt;Pre-2011 Programs Completed in 2011",'7.  Persistence Report'!$J$27:$J$500,"Adjustment",'7.  Persistence Report'!$H$27:$H$500,"2013")</f>
        <v>0</v>
      </c>
      <c r="R298" s="294">
        <f>SUMIFS('7.  Persistence Report'!Q$27:Q$500,'7.  Persistence Report'!$D$27:$D$500,$B297,'7.  Persistence Report'!$C$27:$C$500,"&lt;&gt;Pre-2011 Programs Completed in 2011",'7.  Persistence Report'!$J$27:$J$500,"Adjustment",'7.  Persistence Report'!$H$27:$H$500,"2013")</f>
        <v>0</v>
      </c>
      <c r="S298" s="294">
        <f>SUMIFS('7.  Persistence Report'!R$27:R$500,'7.  Persistence Report'!$D$27:$D$500,$B297,'7.  Persistence Report'!$C$27:$C$500,"&lt;&gt;Pre-2011 Programs Completed in 2011",'7.  Persistence Report'!$J$27:$J$500,"Adjustment",'7.  Persistence Report'!$H$27:$H$500,"2013")</f>
        <v>0</v>
      </c>
      <c r="T298" s="294">
        <f>SUMIFS('7.  Persistence Report'!S$27:S$500,'7.  Persistence Report'!$D$27:$D$500,$B297,'7.  Persistence Report'!$C$27:$C$500,"&lt;&gt;Pre-2011 Programs Completed in 2011",'7.  Persistence Report'!$J$27:$J$500,"Adjustment",'7.  Persistence Report'!$H$27:$H$500,"2013")</f>
        <v>0</v>
      </c>
      <c r="U298" s="294">
        <f>SUMIFS('7.  Persistence Report'!T$27:T$500,'7.  Persistence Report'!$D$27:$D$500,$B297,'7.  Persistence Report'!$C$27:$C$500,"&lt;&gt;Pre-2011 Programs Completed in 2011",'7.  Persistence Report'!$J$27:$J$500,"Adjustment",'7.  Persistence Report'!$H$27:$H$500,"2013")</f>
        <v>0</v>
      </c>
      <c r="V298" s="294">
        <f>SUMIFS('7.  Persistence Report'!U$27:U$500,'7.  Persistence Report'!$D$27:$D$500,$B297,'7.  Persistence Report'!$C$27:$C$500,"&lt;&gt;Pre-2011 Programs Completed in 2011",'7.  Persistence Report'!$J$27:$J$500,"Adjustment",'7.  Persistence Report'!$H$27:$H$500,"2013")</f>
        <v>0</v>
      </c>
      <c r="W298" s="294">
        <f>SUMIFS('7.  Persistence Report'!V$27:V$500,'7.  Persistence Report'!$D$27:$D$500,$B297,'7.  Persistence Report'!$C$27:$C$500,"&lt;&gt;Pre-2011 Programs Completed in 2011",'7.  Persistence Report'!$J$27:$J$500,"Adjustment",'7.  Persistence Report'!$H$27:$H$500,"2013")</f>
        <v>0</v>
      </c>
      <c r="X298" s="294">
        <f>SUMIFS('7.  Persistence Report'!W$27:W$500,'7.  Persistence Report'!$D$27:$D$500,$B297,'7.  Persistence Report'!$C$27:$C$500,"&lt;&gt;Pre-2011 Programs Completed in 2011",'7.  Persistence Report'!$J$27:$J$500,"Adjustment",'7.  Persistence Report'!$H$27:$H$500,"2013")</f>
        <v>0</v>
      </c>
      <c r="Y298" s="410">
        <f>Y297</f>
        <v>1</v>
      </c>
      <c r="Z298" s="410">
        <f>Z297</f>
        <v>0</v>
      </c>
      <c r="AA298" s="410">
        <f t="shared" ref="AA298:AL298" si="145">AA297</f>
        <v>0</v>
      </c>
      <c r="AB298" s="410">
        <f t="shared" si="145"/>
        <v>0</v>
      </c>
      <c r="AC298" s="410">
        <f t="shared" si="145"/>
        <v>0</v>
      </c>
      <c r="AD298" s="410">
        <f t="shared" si="145"/>
        <v>0</v>
      </c>
      <c r="AE298" s="410">
        <f t="shared" si="145"/>
        <v>0</v>
      </c>
      <c r="AF298" s="410">
        <f t="shared" si="145"/>
        <v>0</v>
      </c>
      <c r="AG298" s="410">
        <f t="shared" si="145"/>
        <v>0</v>
      </c>
      <c r="AH298" s="410">
        <f t="shared" si="145"/>
        <v>0</v>
      </c>
      <c r="AI298" s="410">
        <f t="shared" si="145"/>
        <v>0</v>
      </c>
      <c r="AJ298" s="410">
        <f t="shared" si="145"/>
        <v>0</v>
      </c>
      <c r="AK298" s="410">
        <f t="shared" si="145"/>
        <v>0</v>
      </c>
      <c r="AL298" s="410">
        <f t="shared" si="145"/>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7">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v>1</v>
      </c>
      <c r="Z300" s="409"/>
      <c r="AA300" s="409"/>
      <c r="AB300" s="409"/>
      <c r="AC300" s="409"/>
      <c r="AD300" s="409"/>
      <c r="AE300" s="409"/>
      <c r="AF300" s="409"/>
      <c r="AG300" s="409"/>
      <c r="AH300" s="409"/>
      <c r="AI300" s="409"/>
      <c r="AJ300" s="409"/>
      <c r="AK300" s="409"/>
      <c r="AL300" s="409"/>
      <c r="AM300" s="295">
        <f>SUM(Y300:AL300)</f>
        <v>1</v>
      </c>
    </row>
    <row r="301" spans="1:39" s="282" customFormat="1" ht="15" outlineLevel="1">
      <c r="A301" s="507"/>
      <c r="B301" s="293" t="s">
        <v>249</v>
      </c>
      <c r="C301" s="290" t="s">
        <v>163</v>
      </c>
      <c r="D301" s="294">
        <f>SUMIFS('7.  Persistence Report'!AS$27:AS$500,'7.  Persistence Report'!$D$27:$D$500,$B300,'7.  Persistence Report'!$C$27:$C$500,"&lt;&gt;Pre-2011 Programs Completed in 2011",'7.  Persistence Report'!$J$27:$J$500,"Adjustment",'7.  Persistence Report'!$H$27:$H$500,"2013")</f>
        <v>0</v>
      </c>
      <c r="E301" s="294">
        <f>SUMIFS('7.  Persistence Report'!AT$27:AT$500,'7.  Persistence Report'!$D$27:$D$500,$B300,'7.  Persistence Report'!$C$27:$C$500,"&lt;&gt;Pre-2011 Programs Completed in 2011",'7.  Persistence Report'!$J$27:$J$500,"Adjustment",'7.  Persistence Report'!$H$27:$H$500,"2013")</f>
        <v>0</v>
      </c>
      <c r="F301" s="294">
        <f>SUMIFS('7.  Persistence Report'!AU$27:AU$500,'7.  Persistence Report'!$D$27:$D$500,$B300,'7.  Persistence Report'!$C$27:$C$500,"&lt;&gt;Pre-2011 Programs Completed in 2011",'7.  Persistence Report'!$J$27:$J$500,"Adjustment",'7.  Persistence Report'!$H$27:$H$500,"2013")</f>
        <v>0</v>
      </c>
      <c r="G301" s="294">
        <f>SUMIFS('7.  Persistence Report'!AV$27:AV$500,'7.  Persistence Report'!$D$27:$D$500,$B300,'7.  Persistence Report'!$C$27:$C$500,"&lt;&gt;Pre-2011 Programs Completed in 2011",'7.  Persistence Report'!$J$27:$J$500,"Adjustment",'7.  Persistence Report'!$H$27:$H$500,"2013")</f>
        <v>0</v>
      </c>
      <c r="H301" s="294">
        <f>SUMIFS('7.  Persistence Report'!AW$27:AW$500,'7.  Persistence Report'!$D$27:$D$500,$B300,'7.  Persistence Report'!$C$27:$C$500,"&lt;&gt;Pre-2011 Programs Completed in 2011",'7.  Persistence Report'!$J$27:$J$500,"Adjustment",'7.  Persistence Report'!$H$27:$H$500,"2013")</f>
        <v>0</v>
      </c>
      <c r="I301" s="294">
        <f>SUMIFS('7.  Persistence Report'!AX$27:AX$500,'7.  Persistence Report'!$D$27:$D$500,$B300,'7.  Persistence Report'!$C$27:$C$500,"&lt;&gt;Pre-2011 Programs Completed in 2011",'7.  Persistence Report'!$J$27:$J$500,"Adjustment",'7.  Persistence Report'!$H$27:$H$500,"2013")</f>
        <v>0</v>
      </c>
      <c r="J301" s="294">
        <f>SUMIFS('7.  Persistence Report'!AY$27:AY$500,'7.  Persistence Report'!$D$27:$D$500,$B300,'7.  Persistence Report'!$C$27:$C$500,"&lt;&gt;Pre-2011 Programs Completed in 2011",'7.  Persistence Report'!$J$27:$J$500,"Adjustment",'7.  Persistence Report'!$H$27:$H$500,"2013")</f>
        <v>0</v>
      </c>
      <c r="K301" s="294">
        <f>SUMIFS('7.  Persistence Report'!AZ$27:AZ$500,'7.  Persistence Report'!$D$27:$D$500,$B300,'7.  Persistence Report'!$C$27:$C$500,"&lt;&gt;Pre-2011 Programs Completed in 2011",'7.  Persistence Report'!$J$27:$J$500,"Adjustment",'7.  Persistence Report'!$H$27:$H$500,"2013")</f>
        <v>0</v>
      </c>
      <c r="L301" s="294">
        <f>SUMIFS('7.  Persistence Report'!BA$27:BA$500,'7.  Persistence Report'!$D$27:$D$500,$B300,'7.  Persistence Report'!$C$27:$C$500,"&lt;&gt;Pre-2011 Programs Completed in 2011",'7.  Persistence Report'!$J$27:$J$500,"Adjustment",'7.  Persistence Report'!$H$27:$H$500,"2013")</f>
        <v>0</v>
      </c>
      <c r="M301" s="294">
        <f>SUMIFS('7.  Persistence Report'!BB$27:BB$500,'7.  Persistence Report'!$D$27:$D$500,$B300,'7.  Persistence Report'!$C$27:$C$500,"&lt;&gt;Pre-2011 Programs Completed in 2011",'7.  Persistence Report'!$J$27:$J$500,"Adjustment",'7.  Persistence Report'!$H$27:$H$500,"2013")</f>
        <v>0</v>
      </c>
      <c r="N301" s="290"/>
      <c r="O301" s="294">
        <f>SUMIFS('7.  Persistence Report'!N$27:N$500,'7.  Persistence Report'!$D$27:$D$500,$B300,'7.  Persistence Report'!$C$27:$C$500,"&lt;&gt;Pre-2011 Programs Completed in 2011",'7.  Persistence Report'!$J$27:$J$500,"Adjustment",'7.  Persistence Report'!$H$27:$H$500,"2013")</f>
        <v>0</v>
      </c>
      <c r="P301" s="294">
        <f>SUMIFS('7.  Persistence Report'!O$27:O$500,'7.  Persistence Report'!$D$27:$D$500,$B300,'7.  Persistence Report'!$C$27:$C$500,"&lt;&gt;Pre-2011 Programs Completed in 2011",'7.  Persistence Report'!$J$27:$J$500,"Adjustment",'7.  Persistence Report'!$H$27:$H$500,"2013")</f>
        <v>0</v>
      </c>
      <c r="Q301" s="294">
        <f>SUMIFS('7.  Persistence Report'!P$27:P$500,'7.  Persistence Report'!$D$27:$D$500,$B300,'7.  Persistence Report'!$C$27:$C$500,"&lt;&gt;Pre-2011 Programs Completed in 2011",'7.  Persistence Report'!$J$27:$J$500,"Adjustment",'7.  Persistence Report'!$H$27:$H$500,"2013")</f>
        <v>0</v>
      </c>
      <c r="R301" s="294">
        <f>SUMIFS('7.  Persistence Report'!Q$27:Q$500,'7.  Persistence Report'!$D$27:$D$500,$B300,'7.  Persistence Report'!$C$27:$C$500,"&lt;&gt;Pre-2011 Programs Completed in 2011",'7.  Persistence Report'!$J$27:$J$500,"Adjustment",'7.  Persistence Report'!$H$27:$H$500,"2013")</f>
        <v>0</v>
      </c>
      <c r="S301" s="294">
        <f>SUMIFS('7.  Persistence Report'!R$27:R$500,'7.  Persistence Report'!$D$27:$D$500,$B300,'7.  Persistence Report'!$C$27:$C$500,"&lt;&gt;Pre-2011 Programs Completed in 2011",'7.  Persistence Report'!$J$27:$J$500,"Adjustment",'7.  Persistence Report'!$H$27:$H$500,"2013")</f>
        <v>0</v>
      </c>
      <c r="T301" s="294">
        <f>SUMIFS('7.  Persistence Report'!S$27:S$500,'7.  Persistence Report'!$D$27:$D$500,$B300,'7.  Persistence Report'!$C$27:$C$500,"&lt;&gt;Pre-2011 Programs Completed in 2011",'7.  Persistence Report'!$J$27:$J$500,"Adjustment",'7.  Persistence Report'!$H$27:$H$500,"2013")</f>
        <v>0</v>
      </c>
      <c r="U301" s="294">
        <f>SUMIFS('7.  Persistence Report'!T$27:T$500,'7.  Persistence Report'!$D$27:$D$500,$B300,'7.  Persistence Report'!$C$27:$C$500,"&lt;&gt;Pre-2011 Programs Completed in 2011",'7.  Persistence Report'!$J$27:$J$500,"Adjustment",'7.  Persistence Report'!$H$27:$H$500,"2013")</f>
        <v>0</v>
      </c>
      <c r="V301" s="294">
        <f>SUMIFS('7.  Persistence Report'!U$27:U$500,'7.  Persistence Report'!$D$27:$D$500,$B300,'7.  Persistence Report'!$C$27:$C$500,"&lt;&gt;Pre-2011 Programs Completed in 2011",'7.  Persistence Report'!$J$27:$J$500,"Adjustment",'7.  Persistence Report'!$H$27:$H$500,"2013")</f>
        <v>0</v>
      </c>
      <c r="W301" s="294">
        <f>SUMIFS('7.  Persistence Report'!V$27:V$500,'7.  Persistence Report'!$D$27:$D$500,$B300,'7.  Persistence Report'!$C$27:$C$500,"&lt;&gt;Pre-2011 Programs Completed in 2011",'7.  Persistence Report'!$J$27:$J$500,"Adjustment",'7.  Persistence Report'!$H$27:$H$500,"2013")</f>
        <v>0</v>
      </c>
      <c r="X301" s="294">
        <f>SUMIFS('7.  Persistence Report'!W$27:W$500,'7.  Persistence Report'!$D$27:$D$500,$B300,'7.  Persistence Report'!$C$27:$C$500,"&lt;&gt;Pre-2011 Programs Completed in 2011",'7.  Persistence Report'!$J$27:$J$500,"Adjustment",'7.  Persistence Report'!$H$27:$H$500,"2013")</f>
        <v>0</v>
      </c>
      <c r="Y301" s="410">
        <f>Y300</f>
        <v>1</v>
      </c>
      <c r="Z301" s="410">
        <f>Z300</f>
        <v>0</v>
      </c>
      <c r="AA301" s="410">
        <f t="shared" ref="AA301:AL301" si="146">AA300</f>
        <v>0</v>
      </c>
      <c r="AB301" s="410">
        <f t="shared" si="146"/>
        <v>0</v>
      </c>
      <c r="AC301" s="410">
        <f t="shared" si="146"/>
        <v>0</v>
      </c>
      <c r="AD301" s="410">
        <f t="shared" si="146"/>
        <v>0</v>
      </c>
      <c r="AE301" s="410">
        <f t="shared" si="146"/>
        <v>0</v>
      </c>
      <c r="AF301" s="410">
        <f t="shared" si="146"/>
        <v>0</v>
      </c>
      <c r="AG301" s="410">
        <f t="shared" si="146"/>
        <v>0</v>
      </c>
      <c r="AH301" s="410">
        <f t="shared" si="146"/>
        <v>0</v>
      </c>
      <c r="AI301" s="410">
        <f t="shared" si="146"/>
        <v>0</v>
      </c>
      <c r="AJ301" s="410">
        <f t="shared" si="146"/>
        <v>0</v>
      </c>
      <c r="AK301" s="410">
        <f t="shared" si="146"/>
        <v>0</v>
      </c>
      <c r="AL301" s="410">
        <f t="shared" si="146"/>
        <v>0</v>
      </c>
      <c r="AM301" s="296"/>
    </row>
    <row r="302" spans="1:39" s="282" customFormat="1" ht="15" outlineLevel="1">
      <c r="A302" s="507"/>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7">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249</v>
      </c>
      <c r="C304" s="290" t="s">
        <v>163</v>
      </c>
      <c r="D304" s="294">
        <f>SUMIFS('7.  Persistence Report'!AS$27:AS$500,'7.  Persistence Report'!$D$27:$D$500,$B303,'7.  Persistence Report'!$C$27:$C$500,"&lt;&gt;Pre-2011 Programs Completed in 2011",'7.  Persistence Report'!$J$27:$J$500,"Adjustment",'7.  Persistence Report'!$H$27:$H$500,"2013")</f>
        <v>0</v>
      </c>
      <c r="E304" s="294">
        <f>SUMIFS('7.  Persistence Report'!AT$27:AT$500,'7.  Persistence Report'!$D$27:$D$500,$B303,'7.  Persistence Report'!$C$27:$C$500,"&lt;&gt;Pre-2011 Programs Completed in 2011",'7.  Persistence Report'!$J$27:$J$500,"Adjustment",'7.  Persistence Report'!$H$27:$H$500,"2013")</f>
        <v>0</v>
      </c>
      <c r="F304" s="294">
        <f>SUMIFS('7.  Persistence Report'!AU$27:AU$500,'7.  Persistence Report'!$D$27:$D$500,$B303,'7.  Persistence Report'!$C$27:$C$500,"&lt;&gt;Pre-2011 Programs Completed in 2011",'7.  Persistence Report'!$J$27:$J$500,"Adjustment",'7.  Persistence Report'!$H$27:$H$500,"2013")</f>
        <v>0</v>
      </c>
      <c r="G304" s="294">
        <f>SUMIFS('7.  Persistence Report'!AV$27:AV$500,'7.  Persistence Report'!$D$27:$D$500,$B303,'7.  Persistence Report'!$C$27:$C$500,"&lt;&gt;Pre-2011 Programs Completed in 2011",'7.  Persistence Report'!$J$27:$J$500,"Adjustment",'7.  Persistence Report'!$H$27:$H$500,"2013")</f>
        <v>0</v>
      </c>
      <c r="H304" s="294">
        <f>SUMIFS('7.  Persistence Report'!AW$27:AW$500,'7.  Persistence Report'!$D$27:$D$500,$B303,'7.  Persistence Report'!$C$27:$C$500,"&lt;&gt;Pre-2011 Programs Completed in 2011",'7.  Persistence Report'!$J$27:$J$500,"Adjustment",'7.  Persistence Report'!$H$27:$H$500,"2013")</f>
        <v>0</v>
      </c>
      <c r="I304" s="294">
        <f>SUMIFS('7.  Persistence Report'!AX$27:AX$500,'7.  Persistence Report'!$D$27:$D$500,$B303,'7.  Persistence Report'!$C$27:$C$500,"&lt;&gt;Pre-2011 Programs Completed in 2011",'7.  Persistence Report'!$J$27:$J$500,"Adjustment",'7.  Persistence Report'!$H$27:$H$500,"2013")</f>
        <v>0</v>
      </c>
      <c r="J304" s="294">
        <f>SUMIFS('7.  Persistence Report'!AY$27:AY$500,'7.  Persistence Report'!$D$27:$D$500,$B303,'7.  Persistence Report'!$C$27:$C$500,"&lt;&gt;Pre-2011 Programs Completed in 2011",'7.  Persistence Report'!$J$27:$J$500,"Adjustment",'7.  Persistence Report'!$H$27:$H$500,"2013")</f>
        <v>0</v>
      </c>
      <c r="K304" s="294">
        <f>SUMIFS('7.  Persistence Report'!AZ$27:AZ$500,'7.  Persistence Report'!$D$27:$D$500,$B303,'7.  Persistence Report'!$C$27:$C$500,"&lt;&gt;Pre-2011 Programs Completed in 2011",'7.  Persistence Report'!$J$27:$J$500,"Adjustment",'7.  Persistence Report'!$H$27:$H$500,"2013")</f>
        <v>0</v>
      </c>
      <c r="L304" s="294">
        <f>SUMIFS('7.  Persistence Report'!BA$27:BA$500,'7.  Persistence Report'!$D$27:$D$500,$B303,'7.  Persistence Report'!$C$27:$C$500,"&lt;&gt;Pre-2011 Programs Completed in 2011",'7.  Persistence Report'!$J$27:$J$500,"Adjustment",'7.  Persistence Report'!$H$27:$H$500,"2013")</f>
        <v>0</v>
      </c>
      <c r="M304" s="294">
        <f>SUMIFS('7.  Persistence Report'!BB$27:BB$500,'7.  Persistence Report'!$D$27:$D$500,$B303,'7.  Persistence Report'!$C$27:$C$500,"&lt;&gt;Pre-2011 Programs Completed in 2011",'7.  Persistence Report'!$J$27:$J$500,"Adjustment",'7.  Persistence Report'!$H$27:$H$500,"2013")</f>
        <v>0</v>
      </c>
      <c r="N304" s="290"/>
      <c r="O304" s="294">
        <f>SUMIFS('7.  Persistence Report'!N$27:N$500,'7.  Persistence Report'!$D$27:$D$500,$B303,'7.  Persistence Report'!$C$27:$C$500,"&lt;&gt;Pre-2011 Programs Completed in 2011",'7.  Persistence Report'!$J$27:$J$500,"Adjustment",'7.  Persistence Report'!$H$27:$H$500,"2013")</f>
        <v>0</v>
      </c>
      <c r="P304" s="294">
        <f>SUMIFS('7.  Persistence Report'!O$27:O$500,'7.  Persistence Report'!$D$27:$D$500,$B303,'7.  Persistence Report'!$C$27:$C$500,"&lt;&gt;Pre-2011 Programs Completed in 2011",'7.  Persistence Report'!$J$27:$J$500,"Adjustment",'7.  Persistence Report'!$H$27:$H$500,"2013")</f>
        <v>0</v>
      </c>
      <c r="Q304" s="294">
        <f>SUMIFS('7.  Persistence Report'!P$27:P$500,'7.  Persistence Report'!$D$27:$D$500,$B303,'7.  Persistence Report'!$C$27:$C$500,"&lt;&gt;Pre-2011 Programs Completed in 2011",'7.  Persistence Report'!$J$27:$J$500,"Adjustment",'7.  Persistence Report'!$H$27:$H$500,"2013")</f>
        <v>0</v>
      </c>
      <c r="R304" s="294">
        <f>SUMIFS('7.  Persistence Report'!Q$27:Q$500,'7.  Persistence Report'!$D$27:$D$500,$B303,'7.  Persistence Report'!$C$27:$C$500,"&lt;&gt;Pre-2011 Programs Completed in 2011",'7.  Persistence Report'!$J$27:$J$500,"Adjustment",'7.  Persistence Report'!$H$27:$H$500,"2013")</f>
        <v>0</v>
      </c>
      <c r="S304" s="294">
        <f>SUMIFS('7.  Persistence Report'!R$27:R$500,'7.  Persistence Report'!$D$27:$D$500,$B303,'7.  Persistence Report'!$C$27:$C$500,"&lt;&gt;Pre-2011 Programs Completed in 2011",'7.  Persistence Report'!$J$27:$J$500,"Adjustment",'7.  Persistence Report'!$H$27:$H$500,"2013")</f>
        <v>0</v>
      </c>
      <c r="T304" s="294">
        <f>SUMIFS('7.  Persistence Report'!S$27:S$500,'7.  Persistence Report'!$D$27:$D$500,$B303,'7.  Persistence Report'!$C$27:$C$500,"&lt;&gt;Pre-2011 Programs Completed in 2011",'7.  Persistence Report'!$J$27:$J$500,"Adjustment",'7.  Persistence Report'!$H$27:$H$500,"2013")</f>
        <v>0</v>
      </c>
      <c r="U304" s="294">
        <f>SUMIFS('7.  Persistence Report'!T$27:T$500,'7.  Persistence Report'!$D$27:$D$500,$B303,'7.  Persistence Report'!$C$27:$C$500,"&lt;&gt;Pre-2011 Programs Completed in 2011",'7.  Persistence Report'!$J$27:$J$500,"Adjustment",'7.  Persistence Report'!$H$27:$H$500,"2013")</f>
        <v>0</v>
      </c>
      <c r="V304" s="294">
        <f>SUMIFS('7.  Persistence Report'!U$27:U$500,'7.  Persistence Report'!$D$27:$D$500,$B303,'7.  Persistence Report'!$C$27:$C$500,"&lt;&gt;Pre-2011 Programs Completed in 2011",'7.  Persistence Report'!$J$27:$J$500,"Adjustment",'7.  Persistence Report'!$H$27:$H$500,"2013")</f>
        <v>0</v>
      </c>
      <c r="W304" s="294">
        <f>SUMIFS('7.  Persistence Report'!V$27:V$500,'7.  Persistence Report'!$D$27:$D$500,$B303,'7.  Persistence Report'!$C$27:$C$500,"&lt;&gt;Pre-2011 Programs Completed in 2011",'7.  Persistence Report'!$J$27:$J$500,"Adjustment",'7.  Persistence Report'!$H$27:$H$500,"2013")</f>
        <v>0</v>
      </c>
      <c r="X304" s="294">
        <f>SUMIFS('7.  Persistence Report'!W$27:W$500,'7.  Persistence Report'!$D$27:$D$500,$B303,'7.  Persistence Report'!$C$27:$C$500,"&lt;&gt;Pre-2011 Programs Completed in 2011",'7.  Persistence Report'!$J$27:$J$500,"Adjustment",'7.  Persistence Report'!$H$27:$H$500,"2013")</f>
        <v>0</v>
      </c>
      <c r="Y304" s="410">
        <f>Y303</f>
        <v>1</v>
      </c>
      <c r="Z304" s="410">
        <f>Z303</f>
        <v>0</v>
      </c>
      <c r="AA304" s="410">
        <f t="shared" ref="AA304:AL304" si="147">AA303</f>
        <v>0</v>
      </c>
      <c r="AB304" s="410">
        <f t="shared" si="147"/>
        <v>0</v>
      </c>
      <c r="AC304" s="410">
        <f t="shared" si="147"/>
        <v>0</v>
      </c>
      <c r="AD304" s="410">
        <f t="shared" si="147"/>
        <v>0</v>
      </c>
      <c r="AE304" s="410">
        <f t="shared" si="147"/>
        <v>0</v>
      </c>
      <c r="AF304" s="410">
        <f t="shared" si="147"/>
        <v>0</v>
      </c>
      <c r="AG304" s="410">
        <f t="shared" si="147"/>
        <v>0</v>
      </c>
      <c r="AH304" s="410">
        <f t="shared" si="147"/>
        <v>0</v>
      </c>
      <c r="AI304" s="410">
        <f t="shared" si="147"/>
        <v>0</v>
      </c>
      <c r="AJ304" s="410">
        <f t="shared" si="147"/>
        <v>0</v>
      </c>
      <c r="AK304" s="410">
        <f t="shared" si="147"/>
        <v>0</v>
      </c>
      <c r="AL304" s="410">
        <f t="shared" si="147"/>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8"/>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7">
        <v>10</v>
      </c>
      <c r="B307" s="309" t="s">
        <v>22</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14"/>
      <c r="Z307" s="501"/>
      <c r="AA307" s="501">
        <v>1</v>
      </c>
      <c r="AB307" s="501"/>
      <c r="AC307" s="414"/>
      <c r="AD307" s="414"/>
      <c r="AE307" s="414"/>
      <c r="AF307" s="414"/>
      <c r="AG307" s="414"/>
      <c r="AH307" s="414"/>
      <c r="AI307" s="414"/>
      <c r="AJ307" s="414"/>
      <c r="AK307" s="414"/>
      <c r="AL307" s="414"/>
      <c r="AM307" s="295">
        <f>SUM(Y307:AL307)</f>
        <v>1</v>
      </c>
    </row>
    <row r="308" spans="1:39" ht="15" outlineLevel="1">
      <c r="B308" s="293" t="s">
        <v>249</v>
      </c>
      <c r="C308" s="290" t="s">
        <v>163</v>
      </c>
      <c r="D308" s="294">
        <f>SUMIFS('7.  Persistence Report'!AS$27:AS$500,'7.  Persistence Report'!$D$27:$D$500,$B307,'7.  Persistence Report'!$C$27:$C$500,"&lt;&gt;Pre-2011 Programs Completed in 2011",'7.  Persistence Report'!$J$27:$J$500,"Adjustment",'7.  Persistence Report'!$H$27:$H$500,"2013")</f>
        <v>3603293.4840000002</v>
      </c>
      <c r="E308" s="294">
        <f>SUMIFS('7.  Persistence Report'!AT$27:AT$500,'7.  Persistence Report'!$D$27:$D$500,$B307,'7.  Persistence Report'!$C$27:$C$500,"&lt;&gt;Pre-2011 Programs Completed in 2011",'7.  Persistence Report'!$J$27:$J$500,"Adjustment",'7.  Persistence Report'!$H$27:$H$500,"2013")</f>
        <v>3593315.4019999998</v>
      </c>
      <c r="F308" s="294">
        <f>SUMIFS('7.  Persistence Report'!AU$27:AU$500,'7.  Persistence Report'!$D$27:$D$500,$B307,'7.  Persistence Report'!$C$27:$C$500,"&lt;&gt;Pre-2011 Programs Completed in 2011",'7.  Persistence Report'!$J$27:$J$500,"Adjustment",'7.  Persistence Report'!$H$27:$H$500,"2013")</f>
        <v>3593315.4019999998</v>
      </c>
      <c r="G308" s="294">
        <f>SUMIFS('7.  Persistence Report'!AV$27:AV$500,'7.  Persistence Report'!$D$27:$D$500,$B307,'7.  Persistence Report'!$C$27:$C$500,"&lt;&gt;Pre-2011 Programs Completed in 2011",'7.  Persistence Report'!$J$27:$J$500,"Adjustment",'7.  Persistence Report'!$H$27:$H$500,"2013")</f>
        <v>3592465.09</v>
      </c>
      <c r="H308" s="294">
        <f>SUMIFS('7.  Persistence Report'!AW$27:AW$500,'7.  Persistence Report'!$D$27:$D$500,$B307,'7.  Persistence Report'!$C$27:$C$500,"&lt;&gt;Pre-2011 Programs Completed in 2011",'7.  Persistence Report'!$J$27:$J$500,"Adjustment",'7.  Persistence Report'!$H$27:$H$500,"2013")</f>
        <v>3550323.2390000001</v>
      </c>
      <c r="I308" s="294">
        <f>SUMIFS('7.  Persistence Report'!AX$27:AX$500,'7.  Persistence Report'!$D$27:$D$500,$B307,'7.  Persistence Report'!$C$27:$C$500,"&lt;&gt;Pre-2011 Programs Completed in 2011",'7.  Persistence Report'!$J$27:$J$500,"Adjustment",'7.  Persistence Report'!$H$27:$H$500,"2013")</f>
        <v>3464135.7629999998</v>
      </c>
      <c r="J308" s="294">
        <f>SUMIFS('7.  Persistence Report'!AY$27:AY$500,'7.  Persistence Report'!$D$27:$D$500,$B307,'7.  Persistence Report'!$C$27:$C$500,"&lt;&gt;Pre-2011 Programs Completed in 2011",'7.  Persistence Report'!$J$27:$J$500,"Adjustment",'7.  Persistence Report'!$H$27:$H$500,"2013")</f>
        <v>3464135.7629999998</v>
      </c>
      <c r="K308" s="294">
        <f>SUMIFS('7.  Persistence Report'!AZ$27:AZ$500,'7.  Persistence Report'!$D$27:$D$500,$B307,'7.  Persistence Report'!$C$27:$C$500,"&lt;&gt;Pre-2011 Programs Completed in 2011",'7.  Persistence Report'!$J$27:$J$500,"Adjustment",'7.  Persistence Report'!$H$27:$H$500,"2013")</f>
        <v>3442786.9049999998</v>
      </c>
      <c r="L308" s="294">
        <f>SUMIFS('7.  Persistence Report'!BA$27:BA$500,'7.  Persistence Report'!$D$27:$D$500,$B307,'7.  Persistence Report'!$C$27:$C$500,"&lt;&gt;Pre-2011 Programs Completed in 2011",'7.  Persistence Report'!$J$27:$J$500,"Adjustment",'7.  Persistence Report'!$H$27:$H$500,"2013")</f>
        <v>3390398.108</v>
      </c>
      <c r="M308" s="294">
        <f>SUMIFS('7.  Persistence Report'!BB$27:BB$500,'7.  Persistence Report'!$D$27:$D$500,$B307,'7.  Persistence Report'!$C$27:$C$500,"&lt;&gt;Pre-2011 Programs Completed in 2011",'7.  Persistence Report'!$J$27:$J$500,"Adjustment",'7.  Persistence Report'!$H$27:$H$500,"2013")</f>
        <v>2882906.9160000002</v>
      </c>
      <c r="N308" s="294">
        <f>N307</f>
        <v>12</v>
      </c>
      <c r="O308" s="294">
        <f>SUMIFS('7.  Persistence Report'!N$27:N$500,'7.  Persistence Report'!$D$27:$D$500,$B307,'7.  Persistence Report'!$C$27:$C$500,"&lt;&gt;Pre-2011 Programs Completed in 2011",'7.  Persistence Report'!$J$27:$J$500,"Adjustment",'7.  Persistence Report'!$H$27:$H$500,"2013")</f>
        <v>582.01696230000005</v>
      </c>
      <c r="P308" s="294">
        <f>SUMIFS('7.  Persistence Report'!O$27:O$500,'7.  Persistence Report'!$D$27:$D$500,$B307,'7.  Persistence Report'!$C$27:$C$500,"&lt;&gt;Pre-2011 Programs Completed in 2011",'7.  Persistence Report'!$J$27:$J$500,"Adjustment",'7.  Persistence Report'!$H$27:$H$500,"2013")</f>
        <v>579.28676570000005</v>
      </c>
      <c r="Q308" s="294">
        <f>SUMIFS('7.  Persistence Report'!P$27:P$500,'7.  Persistence Report'!$D$27:$D$500,$B307,'7.  Persistence Report'!$C$27:$C$500,"&lt;&gt;Pre-2011 Programs Completed in 2011",'7.  Persistence Report'!$J$27:$J$500,"Adjustment",'7.  Persistence Report'!$H$27:$H$500,"2013")</f>
        <v>579.28676570000005</v>
      </c>
      <c r="R308" s="294">
        <f>SUMIFS('7.  Persistence Report'!Q$27:Q$500,'7.  Persistence Report'!$D$27:$D$500,$B307,'7.  Persistence Report'!$C$27:$C$500,"&lt;&gt;Pre-2011 Programs Completed in 2011",'7.  Persistence Report'!$J$27:$J$500,"Adjustment",'7.  Persistence Report'!$H$27:$H$500,"2013")</f>
        <v>579.15463090000003</v>
      </c>
      <c r="S308" s="294">
        <f>SUMIFS('7.  Persistence Report'!R$27:R$500,'7.  Persistence Report'!$D$27:$D$500,$B307,'7.  Persistence Report'!$C$27:$C$500,"&lt;&gt;Pre-2011 Programs Completed in 2011",'7.  Persistence Report'!$J$27:$J$500,"Adjustment",'7.  Persistence Report'!$H$27:$H$500,"2013")</f>
        <v>567.05703100000005</v>
      </c>
      <c r="T308" s="294">
        <f>SUMIFS('7.  Persistence Report'!S$27:S$500,'7.  Persistence Report'!$D$27:$D$500,$B307,'7.  Persistence Report'!$C$27:$C$500,"&lt;&gt;Pre-2011 Programs Completed in 2011",'7.  Persistence Report'!$J$27:$J$500,"Adjustment",'7.  Persistence Report'!$H$27:$H$500,"2013")</f>
        <v>547.86407480000003</v>
      </c>
      <c r="U308" s="294">
        <f>SUMIFS('7.  Persistence Report'!T$27:T$500,'7.  Persistence Report'!$D$27:$D$500,$B307,'7.  Persistence Report'!$C$27:$C$500,"&lt;&gt;Pre-2011 Programs Completed in 2011",'7.  Persistence Report'!$J$27:$J$500,"Adjustment",'7.  Persistence Report'!$H$27:$H$500,"2013")</f>
        <v>547.86407480000003</v>
      </c>
      <c r="V308" s="294">
        <f>SUMIFS('7.  Persistence Report'!U$27:U$500,'7.  Persistence Report'!$D$27:$D$500,$B307,'7.  Persistence Report'!$C$27:$C$500,"&lt;&gt;Pre-2011 Programs Completed in 2011",'7.  Persistence Report'!$J$27:$J$500,"Adjustment",'7.  Persistence Report'!$H$27:$H$500,"2013")</f>
        <v>545.76110359999996</v>
      </c>
      <c r="W308" s="294">
        <f>SUMIFS('7.  Persistence Report'!V$27:V$500,'7.  Persistence Report'!$D$27:$D$500,$B307,'7.  Persistence Report'!$C$27:$C$500,"&lt;&gt;Pre-2011 Programs Completed in 2011",'7.  Persistence Report'!$J$27:$J$500,"Adjustment",'7.  Persistence Report'!$H$27:$H$500,"2013")</f>
        <v>533.61555310000006</v>
      </c>
      <c r="X308" s="294">
        <f>SUMIFS('7.  Persistence Report'!W$27:W$500,'7.  Persistence Report'!$D$27:$D$500,$B307,'7.  Persistence Report'!$C$27:$C$500,"&lt;&gt;Pre-2011 Programs Completed in 2011",'7.  Persistence Report'!$J$27:$J$500,"Adjustment",'7.  Persistence Report'!$H$27:$H$500,"2013")</f>
        <v>428.37988050000001</v>
      </c>
      <c r="Y308" s="410">
        <f>Y307</f>
        <v>0</v>
      </c>
      <c r="Z308" s="410">
        <f>Z307</f>
        <v>0</v>
      </c>
      <c r="AA308" s="410">
        <f t="shared" ref="AA308:AL308" si="148">AA307</f>
        <v>1</v>
      </c>
      <c r="AB308" s="410">
        <f t="shared" si="148"/>
        <v>0</v>
      </c>
      <c r="AC308" s="410">
        <f t="shared" si="148"/>
        <v>0</v>
      </c>
      <c r="AD308" s="410">
        <f t="shared" si="148"/>
        <v>0</v>
      </c>
      <c r="AE308" s="410">
        <f t="shared" si="148"/>
        <v>0</v>
      </c>
      <c r="AF308" s="410">
        <f t="shared" si="148"/>
        <v>0</v>
      </c>
      <c r="AG308" s="410">
        <f t="shared" si="148"/>
        <v>0</v>
      </c>
      <c r="AH308" s="410">
        <f t="shared" si="148"/>
        <v>0</v>
      </c>
      <c r="AI308" s="410">
        <f t="shared" si="148"/>
        <v>0</v>
      </c>
      <c r="AJ308" s="410">
        <f t="shared" si="148"/>
        <v>0</v>
      </c>
      <c r="AK308" s="410">
        <f t="shared" si="148"/>
        <v>0</v>
      </c>
      <c r="AL308" s="410">
        <f t="shared" si="148"/>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7">
        <v>11</v>
      </c>
      <c r="B310" s="313" t="s">
        <v>21</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501"/>
      <c r="Z310" s="501">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f>SUMIFS('7.  Persistence Report'!AS$27:AS$500,'7.  Persistence Report'!$D$27:$D$500,$B310,'7.  Persistence Report'!$C$27:$C$500,"&lt;&gt;Pre-2011 Programs Completed in 2011",'7.  Persistence Report'!$J$27:$J$500,"Adjustment",'7.  Persistence Report'!$H$27:$H$500,"2013")</f>
        <v>24045.174459999998</v>
      </c>
      <c r="E311" s="294">
        <f>SUMIFS('7.  Persistence Report'!AT$27:AT$500,'7.  Persistence Report'!$D$27:$D$500,$B310,'7.  Persistence Report'!$C$27:$C$500,"&lt;&gt;Pre-2011 Programs Completed in 2011",'7.  Persistence Report'!$J$27:$J$500,"Adjustment",'7.  Persistence Report'!$H$27:$H$500,"2013")</f>
        <v>24045.174459999998</v>
      </c>
      <c r="F311" s="294">
        <f>SUMIFS('7.  Persistence Report'!AU$27:AU$500,'7.  Persistence Report'!$D$27:$D$500,$B310,'7.  Persistence Report'!$C$27:$C$500,"&lt;&gt;Pre-2011 Programs Completed in 2011",'7.  Persistence Report'!$J$27:$J$500,"Adjustment",'7.  Persistence Report'!$H$27:$H$500,"2013")</f>
        <v>24045.174459999998</v>
      </c>
      <c r="G311" s="294">
        <f>SUMIFS('7.  Persistence Report'!AV$27:AV$500,'7.  Persistence Report'!$D$27:$D$500,$B310,'7.  Persistence Report'!$C$27:$C$500,"&lt;&gt;Pre-2011 Programs Completed in 2011",'7.  Persistence Report'!$J$27:$J$500,"Adjustment",'7.  Persistence Report'!$H$27:$H$500,"2013")</f>
        <v>19358.65957</v>
      </c>
      <c r="H311" s="294">
        <f>SUMIFS('7.  Persistence Report'!AW$27:AW$500,'7.  Persistence Report'!$D$27:$D$500,$B310,'7.  Persistence Report'!$C$27:$C$500,"&lt;&gt;Pre-2011 Programs Completed in 2011",'7.  Persistence Report'!$J$27:$J$500,"Adjustment",'7.  Persistence Report'!$H$27:$H$500,"2013")</f>
        <v>13509.74152</v>
      </c>
      <c r="I311" s="294">
        <f>SUMIFS('7.  Persistence Report'!AX$27:AX$500,'7.  Persistence Report'!$D$27:$D$500,$B310,'7.  Persistence Report'!$C$27:$C$500,"&lt;&gt;Pre-2011 Programs Completed in 2011",'7.  Persistence Report'!$J$27:$J$500,"Adjustment",'7.  Persistence Report'!$H$27:$H$500,"2013")</f>
        <v>13509.74152</v>
      </c>
      <c r="J311" s="294">
        <f>SUMIFS('7.  Persistence Report'!AY$27:AY$500,'7.  Persistence Report'!$D$27:$D$500,$B310,'7.  Persistence Report'!$C$27:$C$500,"&lt;&gt;Pre-2011 Programs Completed in 2011",'7.  Persistence Report'!$J$27:$J$500,"Adjustment",'7.  Persistence Report'!$H$27:$H$500,"2013")</f>
        <v>13509.74152</v>
      </c>
      <c r="K311" s="294">
        <f>SUMIFS('7.  Persistence Report'!AZ$27:AZ$500,'7.  Persistence Report'!$D$27:$D$500,$B310,'7.  Persistence Report'!$C$27:$C$500,"&lt;&gt;Pre-2011 Programs Completed in 2011",'7.  Persistence Report'!$J$27:$J$500,"Adjustment",'7.  Persistence Report'!$H$27:$H$500,"2013")</f>
        <v>13509.74152</v>
      </c>
      <c r="L311" s="294">
        <f>SUMIFS('7.  Persistence Report'!BA$27:BA$500,'7.  Persistence Report'!$D$27:$D$500,$B310,'7.  Persistence Report'!$C$27:$C$500,"&lt;&gt;Pre-2011 Programs Completed in 2011",'7.  Persistence Report'!$J$27:$J$500,"Adjustment",'7.  Persistence Report'!$H$27:$H$500,"2013")</f>
        <v>13509.74152</v>
      </c>
      <c r="M311" s="294">
        <f>SUMIFS('7.  Persistence Report'!BB$27:BB$500,'7.  Persistence Report'!$D$27:$D$500,$B310,'7.  Persistence Report'!$C$27:$C$500,"&lt;&gt;Pre-2011 Programs Completed in 2011",'7.  Persistence Report'!$J$27:$J$500,"Adjustment",'7.  Persistence Report'!$H$27:$H$500,"2013")</f>
        <v>13509.74152</v>
      </c>
      <c r="N311" s="294">
        <f>N310</f>
        <v>12</v>
      </c>
      <c r="O311" s="294">
        <f>SUMIFS('7.  Persistence Report'!N$27:N$500,'7.  Persistence Report'!$D$27:$D$500,$B310,'7.  Persistence Report'!$C$27:$C$500,"&lt;&gt;Pre-2011 Programs Completed in 2011",'7.  Persistence Report'!$J$27:$J$500,"Adjustment",'7.  Persistence Report'!$H$27:$H$500,"2013")</f>
        <v>6.92124015</v>
      </c>
      <c r="P311" s="294">
        <f>SUMIFS('7.  Persistence Report'!O$27:O$500,'7.  Persistence Report'!$D$27:$D$500,$B310,'7.  Persistence Report'!$C$27:$C$500,"&lt;&gt;Pre-2011 Programs Completed in 2011",'7.  Persistence Report'!$J$27:$J$500,"Adjustment",'7.  Persistence Report'!$H$27:$H$500,"2013")</f>
        <v>6.92124015</v>
      </c>
      <c r="Q311" s="294">
        <f>SUMIFS('7.  Persistence Report'!P$27:P$500,'7.  Persistence Report'!$D$27:$D$500,$B310,'7.  Persistence Report'!$C$27:$C$500,"&lt;&gt;Pre-2011 Programs Completed in 2011",'7.  Persistence Report'!$J$27:$J$500,"Adjustment",'7.  Persistence Report'!$H$27:$H$500,"2013")</f>
        <v>6.92124015</v>
      </c>
      <c r="R311" s="294">
        <f>SUMIFS('7.  Persistence Report'!Q$27:Q$500,'7.  Persistence Report'!$D$27:$D$500,$B310,'7.  Persistence Report'!$C$27:$C$500,"&lt;&gt;Pre-2011 Programs Completed in 2011",'7.  Persistence Report'!$J$27:$J$500,"Adjustment",'7.  Persistence Report'!$H$27:$H$500,"2013")</f>
        <v>5.6139689329999998</v>
      </c>
      <c r="S311" s="294">
        <f>SUMIFS('7.  Persistence Report'!R$27:R$500,'7.  Persistence Report'!$D$27:$D$500,$B310,'7.  Persistence Report'!$C$27:$C$500,"&lt;&gt;Pre-2011 Programs Completed in 2011",'7.  Persistence Report'!$J$27:$J$500,"Adjustment",'7.  Persistence Report'!$H$27:$H$500,"2013")</f>
        <v>3.7257639</v>
      </c>
      <c r="T311" s="294">
        <f>SUMIFS('7.  Persistence Report'!S$27:S$500,'7.  Persistence Report'!$D$27:$D$500,$B310,'7.  Persistence Report'!$C$27:$C$500,"&lt;&gt;Pre-2011 Programs Completed in 2011",'7.  Persistence Report'!$J$27:$J$500,"Adjustment",'7.  Persistence Report'!$H$27:$H$500,"2013")</f>
        <v>3.7257639</v>
      </c>
      <c r="U311" s="294">
        <f>SUMIFS('7.  Persistence Report'!T$27:T$500,'7.  Persistence Report'!$D$27:$D$500,$B310,'7.  Persistence Report'!$C$27:$C$500,"&lt;&gt;Pre-2011 Programs Completed in 2011",'7.  Persistence Report'!$J$27:$J$500,"Adjustment",'7.  Persistence Report'!$H$27:$H$500,"2013")</f>
        <v>3.7257639</v>
      </c>
      <c r="V311" s="294">
        <f>SUMIFS('7.  Persistence Report'!U$27:U$500,'7.  Persistence Report'!$D$27:$D$500,$B310,'7.  Persistence Report'!$C$27:$C$500,"&lt;&gt;Pre-2011 Programs Completed in 2011",'7.  Persistence Report'!$J$27:$J$500,"Adjustment",'7.  Persistence Report'!$H$27:$H$500,"2013")</f>
        <v>3.7257639</v>
      </c>
      <c r="W311" s="294">
        <f>SUMIFS('7.  Persistence Report'!V$27:V$500,'7.  Persistence Report'!$D$27:$D$500,$B310,'7.  Persistence Report'!$C$27:$C$500,"&lt;&gt;Pre-2011 Programs Completed in 2011",'7.  Persistence Report'!$J$27:$J$500,"Adjustment",'7.  Persistence Report'!$H$27:$H$500,"2013")</f>
        <v>3.7257639</v>
      </c>
      <c r="X311" s="294">
        <f>SUMIFS('7.  Persistence Report'!W$27:W$500,'7.  Persistence Report'!$D$27:$D$500,$B310,'7.  Persistence Report'!$C$27:$C$500,"&lt;&gt;Pre-2011 Programs Completed in 2011",'7.  Persistence Report'!$J$27:$J$500,"Adjustment",'7.  Persistence Report'!$H$27:$H$500,"2013")</f>
        <v>3.7257639</v>
      </c>
      <c r="Y311" s="410">
        <f>Y310</f>
        <v>0</v>
      </c>
      <c r="Z311" s="410">
        <f>Z310</f>
        <v>1</v>
      </c>
      <c r="AA311" s="410">
        <f t="shared" ref="AA311:AL311" si="149">AA310</f>
        <v>0</v>
      </c>
      <c r="AB311" s="410">
        <f t="shared" si="149"/>
        <v>0</v>
      </c>
      <c r="AC311" s="410">
        <f t="shared" si="149"/>
        <v>0</v>
      </c>
      <c r="AD311" s="410">
        <f t="shared" si="149"/>
        <v>0</v>
      </c>
      <c r="AE311" s="410">
        <f t="shared" si="149"/>
        <v>0</v>
      </c>
      <c r="AF311" s="410">
        <f t="shared" si="149"/>
        <v>0</v>
      </c>
      <c r="AG311" s="410">
        <f t="shared" si="149"/>
        <v>0</v>
      </c>
      <c r="AH311" s="410">
        <f t="shared" si="149"/>
        <v>0</v>
      </c>
      <c r="AI311" s="410">
        <f t="shared" si="149"/>
        <v>0</v>
      </c>
      <c r="AJ311" s="410">
        <f t="shared" si="149"/>
        <v>0</v>
      </c>
      <c r="AK311" s="410">
        <f t="shared" si="149"/>
        <v>0</v>
      </c>
      <c r="AL311" s="410">
        <f t="shared" si="149"/>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7">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501">
        <v>1</v>
      </c>
      <c r="AB313" s="414"/>
      <c r="AC313" s="414"/>
      <c r="AD313" s="414"/>
      <c r="AE313" s="414"/>
      <c r="AF313" s="414"/>
      <c r="AG313" s="414"/>
      <c r="AH313" s="414"/>
      <c r="AI313" s="414"/>
      <c r="AJ313" s="414"/>
      <c r="AK313" s="414"/>
      <c r="AL313" s="414"/>
      <c r="AM313" s="295">
        <f>SUM(Y313:AL313)</f>
        <v>1</v>
      </c>
    </row>
    <row r="314" spans="1:39" ht="15" outlineLevel="1">
      <c r="B314" s="293" t="s">
        <v>249</v>
      </c>
      <c r="C314" s="290" t="s">
        <v>163</v>
      </c>
      <c r="D314" s="294">
        <f>SUMIFS('7.  Persistence Report'!AS$27:AS$500,'7.  Persistence Report'!$D$27:$D$500,$B313,'7.  Persistence Report'!$C$27:$C$500,"&lt;&gt;Pre-2011 Programs Completed in 2011",'7.  Persistence Report'!$J$27:$J$500,"Adjustment",'7.  Persistence Report'!$H$27:$H$500,"2013")</f>
        <v>0</v>
      </c>
      <c r="E314" s="294">
        <f>SUMIFS('7.  Persistence Report'!AT$27:AT$500,'7.  Persistence Report'!$D$27:$D$500,$B313,'7.  Persistence Report'!$C$27:$C$500,"&lt;&gt;Pre-2011 Programs Completed in 2011",'7.  Persistence Report'!$J$27:$J$500,"Adjustment",'7.  Persistence Report'!$H$27:$H$500,"2013")</f>
        <v>0</v>
      </c>
      <c r="F314" s="294">
        <f>SUMIFS('7.  Persistence Report'!AU$27:AU$500,'7.  Persistence Report'!$D$27:$D$500,$B313,'7.  Persistence Report'!$C$27:$C$500,"&lt;&gt;Pre-2011 Programs Completed in 2011",'7.  Persistence Report'!$J$27:$J$500,"Adjustment",'7.  Persistence Report'!$H$27:$H$500,"2013")</f>
        <v>0</v>
      </c>
      <c r="G314" s="294">
        <f>SUMIFS('7.  Persistence Report'!AV$27:AV$500,'7.  Persistence Report'!$D$27:$D$500,$B313,'7.  Persistence Report'!$C$27:$C$500,"&lt;&gt;Pre-2011 Programs Completed in 2011",'7.  Persistence Report'!$J$27:$J$500,"Adjustment",'7.  Persistence Report'!$H$27:$H$500,"2013")</f>
        <v>0</v>
      </c>
      <c r="H314" s="294">
        <f>SUMIFS('7.  Persistence Report'!AW$27:AW$500,'7.  Persistence Report'!$D$27:$D$500,$B313,'7.  Persistence Report'!$C$27:$C$500,"&lt;&gt;Pre-2011 Programs Completed in 2011",'7.  Persistence Report'!$J$27:$J$500,"Adjustment",'7.  Persistence Report'!$H$27:$H$500,"2013")</f>
        <v>0</v>
      </c>
      <c r="I314" s="294">
        <f>SUMIFS('7.  Persistence Report'!AX$27:AX$500,'7.  Persistence Report'!$D$27:$D$500,$B313,'7.  Persistence Report'!$C$27:$C$500,"&lt;&gt;Pre-2011 Programs Completed in 2011",'7.  Persistence Report'!$J$27:$J$500,"Adjustment",'7.  Persistence Report'!$H$27:$H$500,"2013")</f>
        <v>0</v>
      </c>
      <c r="J314" s="294">
        <f>SUMIFS('7.  Persistence Report'!AY$27:AY$500,'7.  Persistence Report'!$D$27:$D$500,$B313,'7.  Persistence Report'!$C$27:$C$500,"&lt;&gt;Pre-2011 Programs Completed in 2011",'7.  Persistence Report'!$J$27:$J$500,"Adjustment",'7.  Persistence Report'!$H$27:$H$500,"2013")</f>
        <v>0</v>
      </c>
      <c r="K314" s="294">
        <f>SUMIFS('7.  Persistence Report'!AZ$27:AZ$500,'7.  Persistence Report'!$D$27:$D$500,$B313,'7.  Persistence Report'!$C$27:$C$500,"&lt;&gt;Pre-2011 Programs Completed in 2011",'7.  Persistence Report'!$J$27:$J$500,"Adjustment",'7.  Persistence Report'!$H$27:$H$500,"2013")</f>
        <v>0</v>
      </c>
      <c r="L314" s="294">
        <f>SUMIFS('7.  Persistence Report'!BA$27:BA$500,'7.  Persistence Report'!$D$27:$D$500,$B313,'7.  Persistence Report'!$C$27:$C$500,"&lt;&gt;Pre-2011 Programs Completed in 2011",'7.  Persistence Report'!$J$27:$J$500,"Adjustment",'7.  Persistence Report'!$H$27:$H$500,"2013")</f>
        <v>0</v>
      </c>
      <c r="M314" s="294">
        <f>SUMIFS('7.  Persistence Report'!BB$27:BB$500,'7.  Persistence Report'!$D$27:$D$500,$B313,'7.  Persistence Report'!$C$27:$C$500,"&lt;&gt;Pre-2011 Programs Completed in 2011",'7.  Persistence Report'!$J$27:$J$500,"Adjustment",'7.  Persistence Report'!$H$27:$H$500,"2013")</f>
        <v>0</v>
      </c>
      <c r="N314" s="294">
        <f>N313</f>
        <v>3</v>
      </c>
      <c r="O314" s="294">
        <f>SUMIFS('7.  Persistence Report'!N$27:N$500,'7.  Persistence Report'!$D$27:$D$500,$B313,'7.  Persistence Report'!$C$27:$C$500,"&lt;&gt;Pre-2011 Programs Completed in 2011",'7.  Persistence Report'!$J$27:$J$500,"Adjustment",'7.  Persistence Report'!$H$27:$H$500,"2013")</f>
        <v>0</v>
      </c>
      <c r="P314" s="294">
        <f>SUMIFS('7.  Persistence Report'!O$27:O$500,'7.  Persistence Report'!$D$27:$D$500,$B313,'7.  Persistence Report'!$C$27:$C$500,"&lt;&gt;Pre-2011 Programs Completed in 2011",'7.  Persistence Report'!$J$27:$J$500,"Adjustment",'7.  Persistence Report'!$H$27:$H$500,"2013")</f>
        <v>0</v>
      </c>
      <c r="Q314" s="294">
        <f>SUMIFS('7.  Persistence Report'!P$27:P$500,'7.  Persistence Report'!$D$27:$D$500,$B313,'7.  Persistence Report'!$C$27:$C$500,"&lt;&gt;Pre-2011 Programs Completed in 2011",'7.  Persistence Report'!$J$27:$J$500,"Adjustment",'7.  Persistence Report'!$H$27:$H$500,"2013")</f>
        <v>0</v>
      </c>
      <c r="R314" s="294">
        <f>SUMIFS('7.  Persistence Report'!Q$27:Q$500,'7.  Persistence Report'!$D$27:$D$500,$B313,'7.  Persistence Report'!$C$27:$C$500,"&lt;&gt;Pre-2011 Programs Completed in 2011",'7.  Persistence Report'!$J$27:$J$500,"Adjustment",'7.  Persistence Report'!$H$27:$H$500,"2013")</f>
        <v>0</v>
      </c>
      <c r="S314" s="294">
        <f>SUMIFS('7.  Persistence Report'!R$27:R$500,'7.  Persistence Report'!$D$27:$D$500,$B313,'7.  Persistence Report'!$C$27:$C$500,"&lt;&gt;Pre-2011 Programs Completed in 2011",'7.  Persistence Report'!$J$27:$J$500,"Adjustment",'7.  Persistence Report'!$H$27:$H$500,"2013")</f>
        <v>0</v>
      </c>
      <c r="T314" s="294">
        <f>SUMIFS('7.  Persistence Report'!S$27:S$500,'7.  Persistence Report'!$D$27:$D$500,$B313,'7.  Persistence Report'!$C$27:$C$500,"&lt;&gt;Pre-2011 Programs Completed in 2011",'7.  Persistence Report'!$J$27:$J$500,"Adjustment",'7.  Persistence Report'!$H$27:$H$500,"2013")</f>
        <v>0</v>
      </c>
      <c r="U314" s="294">
        <f>SUMIFS('7.  Persistence Report'!T$27:T$500,'7.  Persistence Report'!$D$27:$D$500,$B313,'7.  Persistence Report'!$C$27:$C$500,"&lt;&gt;Pre-2011 Programs Completed in 2011",'7.  Persistence Report'!$J$27:$J$500,"Adjustment",'7.  Persistence Report'!$H$27:$H$500,"2013")</f>
        <v>0</v>
      </c>
      <c r="V314" s="294">
        <f>SUMIFS('7.  Persistence Report'!U$27:U$500,'7.  Persistence Report'!$D$27:$D$500,$B313,'7.  Persistence Report'!$C$27:$C$500,"&lt;&gt;Pre-2011 Programs Completed in 2011",'7.  Persistence Report'!$J$27:$J$500,"Adjustment",'7.  Persistence Report'!$H$27:$H$500,"2013")</f>
        <v>0</v>
      </c>
      <c r="W314" s="294">
        <f>SUMIFS('7.  Persistence Report'!V$27:V$500,'7.  Persistence Report'!$D$27:$D$500,$B313,'7.  Persistence Report'!$C$27:$C$500,"&lt;&gt;Pre-2011 Programs Completed in 2011",'7.  Persistence Report'!$J$27:$J$500,"Adjustment",'7.  Persistence Report'!$H$27:$H$500,"2013")</f>
        <v>0</v>
      </c>
      <c r="X314" s="294">
        <f>SUMIFS('7.  Persistence Report'!W$27:W$500,'7.  Persistence Report'!$D$27:$D$500,$B313,'7.  Persistence Report'!$C$27:$C$500,"&lt;&gt;Pre-2011 Programs Completed in 2011",'7.  Persistence Report'!$J$27:$J$500,"Adjustment",'7.  Persistence Report'!$H$27:$H$500,"2013")</f>
        <v>0</v>
      </c>
      <c r="Y314" s="410">
        <f>Y313</f>
        <v>0</v>
      </c>
      <c r="Z314" s="410">
        <f>Z313</f>
        <v>0</v>
      </c>
      <c r="AA314" s="410">
        <f t="shared" ref="AA314:AL314" si="150">AA313</f>
        <v>1</v>
      </c>
      <c r="AB314" s="410">
        <f t="shared" si="150"/>
        <v>0</v>
      </c>
      <c r="AC314" s="410">
        <f t="shared" si="150"/>
        <v>0</v>
      </c>
      <c r="AD314" s="410">
        <f t="shared" si="150"/>
        <v>0</v>
      </c>
      <c r="AE314" s="410">
        <f t="shared" si="150"/>
        <v>0</v>
      </c>
      <c r="AF314" s="410">
        <f t="shared" si="150"/>
        <v>0</v>
      </c>
      <c r="AG314" s="410">
        <f t="shared" si="150"/>
        <v>0</v>
      </c>
      <c r="AH314" s="410">
        <f t="shared" si="150"/>
        <v>0</v>
      </c>
      <c r="AI314" s="410">
        <f t="shared" si="150"/>
        <v>0</v>
      </c>
      <c r="AJ314" s="410">
        <f t="shared" si="150"/>
        <v>0</v>
      </c>
      <c r="AK314" s="410">
        <f t="shared" si="150"/>
        <v>0</v>
      </c>
      <c r="AL314" s="410">
        <f t="shared" si="150"/>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7">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501">
        <v>1</v>
      </c>
      <c r="AB316" s="414"/>
      <c r="AC316" s="414"/>
      <c r="AD316" s="414"/>
      <c r="AE316" s="414"/>
      <c r="AF316" s="414"/>
      <c r="AG316" s="414"/>
      <c r="AH316" s="414"/>
      <c r="AI316" s="414"/>
      <c r="AJ316" s="414"/>
      <c r="AK316" s="414"/>
      <c r="AL316" s="414"/>
      <c r="AM316" s="295">
        <f>SUM(Y316:AL316)</f>
        <v>1</v>
      </c>
    </row>
    <row r="317" spans="1:39" ht="15" outlineLevel="1">
      <c r="B317" s="293" t="s">
        <v>249</v>
      </c>
      <c r="C317" s="290" t="s">
        <v>163</v>
      </c>
      <c r="D317" s="294">
        <f>SUMIFS('7.  Persistence Report'!AS$27:AS$500,'7.  Persistence Report'!$D$27:$D$500,$B316,'7.  Persistence Report'!$C$27:$C$500,"&lt;&gt;Pre-2011 Programs Completed in 2011",'7.  Persistence Report'!$J$27:$J$500,"Adjustment",'7.  Persistence Report'!$H$27:$H$500,"2013")</f>
        <v>272380.61800000002</v>
      </c>
      <c r="E317" s="294">
        <f>SUMIFS('7.  Persistence Report'!AT$27:AT$500,'7.  Persistence Report'!$D$27:$D$500,$B316,'7.  Persistence Report'!$C$27:$C$500,"&lt;&gt;Pre-2011 Programs Completed in 2011",'7.  Persistence Report'!$J$27:$J$500,"Adjustment",'7.  Persistence Report'!$H$27:$H$500,"2013")</f>
        <v>272380.61800000002</v>
      </c>
      <c r="F317" s="294">
        <f>SUMIFS('7.  Persistence Report'!AU$27:AU$500,'7.  Persistence Report'!$D$27:$D$500,$B316,'7.  Persistence Report'!$C$27:$C$500,"&lt;&gt;Pre-2011 Programs Completed in 2011",'7.  Persistence Report'!$J$27:$J$500,"Adjustment",'7.  Persistence Report'!$H$27:$H$500,"2013")</f>
        <v>272380.61800000002</v>
      </c>
      <c r="G317" s="294">
        <f>SUMIFS('7.  Persistence Report'!AV$27:AV$500,'7.  Persistence Report'!$D$27:$D$500,$B316,'7.  Persistence Report'!$C$27:$C$500,"&lt;&gt;Pre-2011 Programs Completed in 2011",'7.  Persistence Report'!$J$27:$J$500,"Adjustment",'7.  Persistence Report'!$H$27:$H$500,"2013")</f>
        <v>272380.61800000002</v>
      </c>
      <c r="H317" s="294">
        <f>SUMIFS('7.  Persistence Report'!AW$27:AW$500,'7.  Persistence Report'!$D$27:$D$500,$B316,'7.  Persistence Report'!$C$27:$C$500,"&lt;&gt;Pre-2011 Programs Completed in 2011",'7.  Persistence Report'!$J$27:$J$500,"Adjustment",'7.  Persistence Report'!$H$27:$H$500,"2013")</f>
        <v>272380.61800000002</v>
      </c>
      <c r="I317" s="294">
        <f>SUMIFS('7.  Persistence Report'!AX$27:AX$500,'7.  Persistence Report'!$D$27:$D$500,$B316,'7.  Persistence Report'!$C$27:$C$500,"&lt;&gt;Pre-2011 Programs Completed in 2011",'7.  Persistence Report'!$J$27:$J$500,"Adjustment",'7.  Persistence Report'!$H$27:$H$500,"2013")</f>
        <v>272380.61800000002</v>
      </c>
      <c r="J317" s="294">
        <f>SUMIFS('7.  Persistence Report'!AY$27:AY$500,'7.  Persistence Report'!$D$27:$D$500,$B316,'7.  Persistence Report'!$C$27:$C$500,"&lt;&gt;Pre-2011 Programs Completed in 2011",'7.  Persistence Report'!$J$27:$J$500,"Adjustment",'7.  Persistence Report'!$H$27:$H$500,"2013")</f>
        <v>272380.61800000002</v>
      </c>
      <c r="K317" s="294">
        <f>SUMIFS('7.  Persistence Report'!AZ$27:AZ$500,'7.  Persistence Report'!$D$27:$D$500,$B316,'7.  Persistence Report'!$C$27:$C$500,"&lt;&gt;Pre-2011 Programs Completed in 2011",'7.  Persistence Report'!$J$27:$J$500,"Adjustment",'7.  Persistence Report'!$H$27:$H$500,"2013")</f>
        <v>272380.61800000002</v>
      </c>
      <c r="L317" s="294">
        <f>SUMIFS('7.  Persistence Report'!BA$27:BA$500,'7.  Persistence Report'!$D$27:$D$500,$B316,'7.  Persistence Report'!$C$27:$C$500,"&lt;&gt;Pre-2011 Programs Completed in 2011",'7.  Persistence Report'!$J$27:$J$500,"Adjustment",'7.  Persistence Report'!$H$27:$H$500,"2013")</f>
        <v>204476.45499999999</v>
      </c>
      <c r="M317" s="294">
        <f>SUMIFS('7.  Persistence Report'!BB$27:BB$500,'7.  Persistence Report'!$D$27:$D$500,$B316,'7.  Persistence Report'!$C$27:$C$500,"&lt;&gt;Pre-2011 Programs Completed in 2011",'7.  Persistence Report'!$J$27:$J$500,"Adjustment",'7.  Persistence Report'!$H$27:$H$500,"2013")</f>
        <v>204476.45499999999</v>
      </c>
      <c r="N317" s="294">
        <f>N316</f>
        <v>12</v>
      </c>
      <c r="O317" s="294">
        <f>SUMIFS('7.  Persistence Report'!N$27:N$500,'7.  Persistence Report'!$D$27:$D$500,$B316,'7.  Persistence Report'!$C$27:$C$500,"&lt;&gt;Pre-2011 Programs Completed in 2011",'7.  Persistence Report'!$J$27:$J$500,"Adjustment",'7.  Persistence Report'!$H$27:$H$500,"2013")</f>
        <v>190.1032989</v>
      </c>
      <c r="P317" s="294">
        <f>SUMIFS('7.  Persistence Report'!O$27:O$500,'7.  Persistence Report'!$D$27:$D$500,$B316,'7.  Persistence Report'!$C$27:$C$500,"&lt;&gt;Pre-2011 Programs Completed in 2011",'7.  Persistence Report'!$J$27:$J$500,"Adjustment",'7.  Persistence Report'!$H$27:$H$500,"2013")</f>
        <v>190.1032989</v>
      </c>
      <c r="Q317" s="294">
        <f>SUMIFS('7.  Persistence Report'!P$27:P$500,'7.  Persistence Report'!$D$27:$D$500,$B316,'7.  Persistence Report'!$C$27:$C$500,"&lt;&gt;Pre-2011 Programs Completed in 2011",'7.  Persistence Report'!$J$27:$J$500,"Adjustment",'7.  Persistence Report'!$H$27:$H$500,"2013")</f>
        <v>190.1032989</v>
      </c>
      <c r="R317" s="294">
        <f>SUMIFS('7.  Persistence Report'!Q$27:Q$500,'7.  Persistence Report'!$D$27:$D$500,$B316,'7.  Persistence Report'!$C$27:$C$500,"&lt;&gt;Pre-2011 Programs Completed in 2011",'7.  Persistence Report'!$J$27:$J$500,"Adjustment",'7.  Persistence Report'!$H$27:$H$500,"2013")</f>
        <v>190.1032989</v>
      </c>
      <c r="S317" s="294">
        <f>SUMIFS('7.  Persistence Report'!R$27:R$500,'7.  Persistence Report'!$D$27:$D$500,$B316,'7.  Persistence Report'!$C$27:$C$500,"&lt;&gt;Pre-2011 Programs Completed in 2011",'7.  Persistence Report'!$J$27:$J$500,"Adjustment",'7.  Persistence Report'!$H$27:$H$500,"2013")</f>
        <v>190.1032989</v>
      </c>
      <c r="T317" s="294">
        <f>SUMIFS('7.  Persistence Report'!S$27:S$500,'7.  Persistence Report'!$D$27:$D$500,$B316,'7.  Persistence Report'!$C$27:$C$500,"&lt;&gt;Pre-2011 Programs Completed in 2011",'7.  Persistence Report'!$J$27:$J$500,"Adjustment",'7.  Persistence Report'!$H$27:$H$500,"2013")</f>
        <v>190.1032989</v>
      </c>
      <c r="U317" s="294">
        <f>SUMIFS('7.  Persistence Report'!T$27:T$500,'7.  Persistence Report'!$D$27:$D$500,$B316,'7.  Persistence Report'!$C$27:$C$500,"&lt;&gt;Pre-2011 Programs Completed in 2011",'7.  Persistence Report'!$J$27:$J$500,"Adjustment",'7.  Persistence Report'!$H$27:$H$500,"2013")</f>
        <v>190.1032989</v>
      </c>
      <c r="V317" s="294">
        <f>SUMIFS('7.  Persistence Report'!U$27:U$500,'7.  Persistence Report'!$D$27:$D$500,$B316,'7.  Persistence Report'!$C$27:$C$500,"&lt;&gt;Pre-2011 Programs Completed in 2011",'7.  Persistence Report'!$J$27:$J$500,"Adjustment",'7.  Persistence Report'!$H$27:$H$500,"2013")</f>
        <v>190.1032989</v>
      </c>
      <c r="W317" s="294">
        <f>SUMIFS('7.  Persistence Report'!V$27:V$500,'7.  Persistence Report'!$D$27:$D$500,$B316,'7.  Persistence Report'!$C$27:$C$500,"&lt;&gt;Pre-2011 Programs Completed in 2011",'7.  Persistence Report'!$J$27:$J$500,"Adjustment",'7.  Persistence Report'!$H$27:$H$500,"2013")</f>
        <v>169.55862089999999</v>
      </c>
      <c r="X317" s="294">
        <f>SUMIFS('7.  Persistence Report'!W$27:W$500,'7.  Persistence Report'!$D$27:$D$500,$B316,'7.  Persistence Report'!$C$27:$C$500,"&lt;&gt;Pre-2011 Programs Completed in 2011",'7.  Persistence Report'!$J$27:$J$500,"Adjustment",'7.  Persistence Report'!$H$27:$H$500,"2013")</f>
        <v>169.55862089999999</v>
      </c>
      <c r="Y317" s="410">
        <f>Y316</f>
        <v>0</v>
      </c>
      <c r="Z317" s="410">
        <f>Z316</f>
        <v>0</v>
      </c>
      <c r="AA317" s="410">
        <f t="shared" ref="AA317:AL317" si="151">AA316</f>
        <v>1</v>
      </c>
      <c r="AB317" s="410">
        <f t="shared" si="151"/>
        <v>0</v>
      </c>
      <c r="AC317" s="410">
        <f t="shared" si="151"/>
        <v>0</v>
      </c>
      <c r="AD317" s="410">
        <f t="shared" si="151"/>
        <v>0</v>
      </c>
      <c r="AE317" s="410">
        <f t="shared" si="151"/>
        <v>0</v>
      </c>
      <c r="AF317" s="410">
        <f t="shared" si="151"/>
        <v>0</v>
      </c>
      <c r="AG317" s="410">
        <f t="shared" si="151"/>
        <v>0</v>
      </c>
      <c r="AH317" s="410">
        <f t="shared" si="151"/>
        <v>0</v>
      </c>
      <c r="AI317" s="410">
        <f t="shared" si="151"/>
        <v>0</v>
      </c>
      <c r="AJ317" s="410">
        <f t="shared" si="151"/>
        <v>0</v>
      </c>
      <c r="AK317" s="410">
        <f t="shared" si="151"/>
        <v>0</v>
      </c>
      <c r="AL317" s="410">
        <f t="shared" si="151"/>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7">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1">
        <v>1</v>
      </c>
      <c r="AB319" s="414"/>
      <c r="AC319" s="414"/>
      <c r="AD319" s="414"/>
      <c r="AE319" s="414"/>
      <c r="AF319" s="414"/>
      <c r="AG319" s="414"/>
      <c r="AH319" s="414"/>
      <c r="AI319" s="414"/>
      <c r="AJ319" s="414"/>
      <c r="AK319" s="414"/>
      <c r="AL319" s="414"/>
      <c r="AM319" s="295">
        <f>SUM(Y319:AL319)</f>
        <v>1</v>
      </c>
    </row>
    <row r="320" spans="1:39" ht="15" outlineLevel="1">
      <c r="B320" s="293" t="s">
        <v>249</v>
      </c>
      <c r="C320" s="290" t="s">
        <v>163</v>
      </c>
      <c r="D320" s="294">
        <f>SUMIFS('7.  Persistence Report'!AS$27:AS$500,'7.  Persistence Report'!$D$27:$D$500,$B319,'7.  Persistence Report'!$C$27:$C$500,"&lt;&gt;Pre-2011 Programs Completed in 2011",'7.  Persistence Report'!$J$27:$J$500,"Adjustment",'7.  Persistence Report'!$H$27:$H$500,"2013")</f>
        <v>243956.99905499999</v>
      </c>
      <c r="E320" s="294">
        <f>SUMIFS('7.  Persistence Report'!AT$27:AT$500,'7.  Persistence Report'!$D$27:$D$500,$B319,'7.  Persistence Report'!$C$27:$C$500,"&lt;&gt;Pre-2011 Programs Completed in 2011",'7.  Persistence Report'!$J$27:$J$500,"Adjustment",'7.  Persistence Report'!$H$27:$H$500,"2013")</f>
        <v>243956.99905499999</v>
      </c>
      <c r="F320" s="294">
        <f>SUMIFS('7.  Persistence Report'!AU$27:AU$500,'7.  Persistence Report'!$D$27:$D$500,$B319,'7.  Persistence Report'!$C$27:$C$500,"&lt;&gt;Pre-2011 Programs Completed in 2011",'7.  Persistence Report'!$J$27:$J$500,"Adjustment",'7.  Persistence Report'!$H$27:$H$500,"2013")</f>
        <v>243956.99905499999</v>
      </c>
      <c r="G320" s="294">
        <f>SUMIFS('7.  Persistence Report'!AV$27:AV$500,'7.  Persistence Report'!$D$27:$D$500,$B319,'7.  Persistence Report'!$C$27:$C$500,"&lt;&gt;Pre-2011 Programs Completed in 2011",'7.  Persistence Report'!$J$27:$J$500,"Adjustment",'7.  Persistence Report'!$H$27:$H$500,"2013")</f>
        <v>243956.99905499999</v>
      </c>
      <c r="H320" s="294">
        <f>SUMIFS('7.  Persistence Report'!AW$27:AW$500,'7.  Persistence Report'!$D$27:$D$500,$B319,'7.  Persistence Report'!$C$27:$C$500,"&lt;&gt;Pre-2011 Programs Completed in 2011",'7.  Persistence Report'!$J$27:$J$500,"Adjustment",'7.  Persistence Report'!$H$27:$H$500,"2013")</f>
        <v>0</v>
      </c>
      <c r="I320" s="294">
        <f>SUMIFS('7.  Persistence Report'!AX$27:AX$500,'7.  Persistence Report'!$D$27:$D$500,$B319,'7.  Persistence Report'!$C$27:$C$500,"&lt;&gt;Pre-2011 Programs Completed in 2011",'7.  Persistence Report'!$J$27:$J$500,"Adjustment",'7.  Persistence Report'!$H$27:$H$500,"2013")</f>
        <v>0</v>
      </c>
      <c r="J320" s="294">
        <f>SUMIFS('7.  Persistence Report'!AY$27:AY$500,'7.  Persistence Report'!$D$27:$D$500,$B319,'7.  Persistence Report'!$C$27:$C$500,"&lt;&gt;Pre-2011 Programs Completed in 2011",'7.  Persistence Report'!$J$27:$J$500,"Adjustment",'7.  Persistence Report'!$H$27:$H$500,"2013")</f>
        <v>0</v>
      </c>
      <c r="K320" s="294">
        <f>SUMIFS('7.  Persistence Report'!AZ$27:AZ$500,'7.  Persistence Report'!$D$27:$D$500,$B319,'7.  Persistence Report'!$C$27:$C$500,"&lt;&gt;Pre-2011 Programs Completed in 2011",'7.  Persistence Report'!$J$27:$J$500,"Adjustment",'7.  Persistence Report'!$H$27:$H$500,"2013")</f>
        <v>0</v>
      </c>
      <c r="L320" s="294">
        <f>SUMIFS('7.  Persistence Report'!BA$27:BA$500,'7.  Persistence Report'!$D$27:$D$500,$B319,'7.  Persistence Report'!$C$27:$C$500,"&lt;&gt;Pre-2011 Programs Completed in 2011",'7.  Persistence Report'!$J$27:$J$500,"Adjustment",'7.  Persistence Report'!$H$27:$H$500,"2013")</f>
        <v>0</v>
      </c>
      <c r="M320" s="294">
        <f>SUMIFS('7.  Persistence Report'!BB$27:BB$500,'7.  Persistence Report'!$D$27:$D$500,$B319,'7.  Persistence Report'!$C$27:$C$500,"&lt;&gt;Pre-2011 Programs Completed in 2011",'7.  Persistence Report'!$J$27:$J$500,"Adjustment",'7.  Persistence Report'!$H$27:$H$500,"2013")</f>
        <v>0</v>
      </c>
      <c r="N320" s="294">
        <f>N319</f>
        <v>12</v>
      </c>
      <c r="O320" s="294">
        <f>SUMIFS('7.  Persistence Report'!N$27:N$500,'7.  Persistence Report'!$D$27:$D$500,$B319,'7.  Persistence Report'!$C$27:$C$500,"&lt;&gt;Pre-2011 Programs Completed in 2011",'7.  Persistence Report'!$J$27:$J$500,"Adjustment",'7.  Persistence Report'!$H$27:$H$500,"2013")</f>
        <v>44.373169718</v>
      </c>
      <c r="P320" s="294">
        <f>SUMIFS('7.  Persistence Report'!O$27:O$500,'7.  Persistence Report'!$D$27:$D$500,$B319,'7.  Persistence Report'!$C$27:$C$500,"&lt;&gt;Pre-2011 Programs Completed in 2011",'7.  Persistence Report'!$J$27:$J$500,"Adjustment",'7.  Persistence Report'!$H$27:$H$500,"2013")</f>
        <v>44.373169718</v>
      </c>
      <c r="Q320" s="294">
        <f>SUMIFS('7.  Persistence Report'!P$27:P$500,'7.  Persistence Report'!$D$27:$D$500,$B319,'7.  Persistence Report'!$C$27:$C$500,"&lt;&gt;Pre-2011 Programs Completed in 2011",'7.  Persistence Report'!$J$27:$J$500,"Adjustment",'7.  Persistence Report'!$H$27:$H$500,"2013")</f>
        <v>44.373169718</v>
      </c>
      <c r="R320" s="294">
        <f>SUMIFS('7.  Persistence Report'!Q$27:Q$500,'7.  Persistence Report'!$D$27:$D$500,$B319,'7.  Persistence Report'!$C$27:$C$500,"&lt;&gt;Pre-2011 Programs Completed in 2011",'7.  Persistence Report'!$J$27:$J$500,"Adjustment",'7.  Persistence Report'!$H$27:$H$500,"2013")</f>
        <v>44.373169718</v>
      </c>
      <c r="S320" s="294">
        <f>SUMIFS('7.  Persistence Report'!R$27:R$500,'7.  Persistence Report'!$D$27:$D$500,$B319,'7.  Persistence Report'!$C$27:$C$500,"&lt;&gt;Pre-2011 Programs Completed in 2011",'7.  Persistence Report'!$J$27:$J$500,"Adjustment",'7.  Persistence Report'!$H$27:$H$500,"2013")</f>
        <v>0</v>
      </c>
      <c r="T320" s="294">
        <f>SUMIFS('7.  Persistence Report'!S$27:S$500,'7.  Persistence Report'!$D$27:$D$500,$B319,'7.  Persistence Report'!$C$27:$C$500,"&lt;&gt;Pre-2011 Programs Completed in 2011",'7.  Persistence Report'!$J$27:$J$500,"Adjustment",'7.  Persistence Report'!$H$27:$H$500,"2013")</f>
        <v>0</v>
      </c>
      <c r="U320" s="294">
        <f>SUMIFS('7.  Persistence Report'!T$27:T$500,'7.  Persistence Report'!$D$27:$D$500,$B319,'7.  Persistence Report'!$C$27:$C$500,"&lt;&gt;Pre-2011 Programs Completed in 2011",'7.  Persistence Report'!$J$27:$J$500,"Adjustment",'7.  Persistence Report'!$H$27:$H$500,"2013")</f>
        <v>0</v>
      </c>
      <c r="V320" s="294">
        <f>SUMIFS('7.  Persistence Report'!U$27:U$500,'7.  Persistence Report'!$D$27:$D$500,$B319,'7.  Persistence Report'!$C$27:$C$500,"&lt;&gt;Pre-2011 Programs Completed in 2011",'7.  Persistence Report'!$J$27:$J$500,"Adjustment",'7.  Persistence Report'!$H$27:$H$500,"2013")</f>
        <v>0</v>
      </c>
      <c r="W320" s="294">
        <f>SUMIFS('7.  Persistence Report'!V$27:V$500,'7.  Persistence Report'!$D$27:$D$500,$B319,'7.  Persistence Report'!$C$27:$C$500,"&lt;&gt;Pre-2011 Programs Completed in 2011",'7.  Persistence Report'!$J$27:$J$500,"Adjustment",'7.  Persistence Report'!$H$27:$H$500,"2013")</f>
        <v>0</v>
      </c>
      <c r="X320" s="294">
        <f>SUMIFS('7.  Persistence Report'!W$27:W$500,'7.  Persistence Report'!$D$27:$D$500,$B319,'7.  Persistence Report'!$C$27:$C$500,"&lt;&gt;Pre-2011 Programs Completed in 2011",'7.  Persistence Report'!$J$27:$J$500,"Adjustment",'7.  Persistence Report'!$H$27:$H$500,"2013")</f>
        <v>0</v>
      </c>
      <c r="Y320" s="410">
        <f>Y319</f>
        <v>0</v>
      </c>
      <c r="Z320" s="410">
        <f>Z319</f>
        <v>0</v>
      </c>
      <c r="AA320" s="410">
        <f t="shared" ref="AA320:AL320" si="152">AA319</f>
        <v>1</v>
      </c>
      <c r="AB320" s="410">
        <f t="shared" si="152"/>
        <v>0</v>
      </c>
      <c r="AC320" s="410">
        <f t="shared" si="152"/>
        <v>0</v>
      </c>
      <c r="AD320" s="410">
        <f t="shared" si="152"/>
        <v>0</v>
      </c>
      <c r="AE320" s="410">
        <f t="shared" si="152"/>
        <v>0</v>
      </c>
      <c r="AF320" s="410">
        <f t="shared" si="152"/>
        <v>0</v>
      </c>
      <c r="AG320" s="410">
        <f t="shared" si="152"/>
        <v>0</v>
      </c>
      <c r="AH320" s="410">
        <f t="shared" si="152"/>
        <v>0</v>
      </c>
      <c r="AI320" s="410">
        <f t="shared" si="152"/>
        <v>0</v>
      </c>
      <c r="AJ320" s="410">
        <f t="shared" si="152"/>
        <v>0</v>
      </c>
      <c r="AK320" s="410">
        <f t="shared" si="152"/>
        <v>0</v>
      </c>
      <c r="AL320" s="410">
        <f t="shared" si="152"/>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7">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501"/>
      <c r="Z322" s="501">
        <v>1</v>
      </c>
      <c r="AA322" s="501">
        <v>1</v>
      </c>
      <c r="AB322" s="414"/>
      <c r="AC322" s="414"/>
      <c r="AD322" s="414"/>
      <c r="AE322" s="414"/>
      <c r="AF322" s="414"/>
      <c r="AG322" s="414"/>
      <c r="AH322" s="414"/>
      <c r="AI322" s="414"/>
      <c r="AJ322" s="414"/>
      <c r="AK322" s="414"/>
      <c r="AL322" s="414"/>
      <c r="AM322" s="295">
        <f>SUM(Y322:AL322)</f>
        <v>2</v>
      </c>
    </row>
    <row r="323" spans="1:39" s="282" customFormat="1" ht="15" outlineLevel="1">
      <c r="A323" s="507"/>
      <c r="B323" s="314" t="s">
        <v>249</v>
      </c>
      <c r="C323" s="290" t="s">
        <v>163</v>
      </c>
      <c r="D323" s="294">
        <f>SUMIFS('7.  Persistence Report'!AS$27:AS$500,'7.  Persistence Report'!$D$27:$D$500,$B322,'7.  Persistence Report'!$C$27:$C$500,"&lt;&gt;Pre-2011 Programs Completed in 2011",'7.  Persistence Report'!$J$27:$J$500,"Adjustment",'7.  Persistence Report'!$H$27:$H$500,"2013")</f>
        <v>0</v>
      </c>
      <c r="E323" s="294">
        <f>SUMIFS('7.  Persistence Report'!AT$27:AT$500,'7.  Persistence Report'!$D$27:$D$500,$B322,'7.  Persistence Report'!$C$27:$C$500,"&lt;&gt;Pre-2011 Programs Completed in 2011",'7.  Persistence Report'!$J$27:$J$500,"Adjustment",'7.  Persistence Report'!$H$27:$H$500,"2013")</f>
        <v>0</v>
      </c>
      <c r="F323" s="294">
        <f>SUMIFS('7.  Persistence Report'!AU$27:AU$500,'7.  Persistence Report'!$D$27:$D$500,$B322,'7.  Persistence Report'!$C$27:$C$500,"&lt;&gt;Pre-2011 Programs Completed in 2011",'7.  Persistence Report'!$J$27:$J$500,"Adjustment",'7.  Persistence Report'!$H$27:$H$500,"2013")</f>
        <v>0</v>
      </c>
      <c r="G323" s="294">
        <f>SUMIFS('7.  Persistence Report'!AV$27:AV$500,'7.  Persistence Report'!$D$27:$D$500,$B322,'7.  Persistence Report'!$C$27:$C$500,"&lt;&gt;Pre-2011 Programs Completed in 2011",'7.  Persistence Report'!$J$27:$J$500,"Adjustment",'7.  Persistence Report'!$H$27:$H$500,"2013")</f>
        <v>0</v>
      </c>
      <c r="H323" s="294">
        <f>SUMIFS('7.  Persistence Report'!AW$27:AW$500,'7.  Persistence Report'!$D$27:$D$500,$B322,'7.  Persistence Report'!$C$27:$C$500,"&lt;&gt;Pre-2011 Programs Completed in 2011",'7.  Persistence Report'!$J$27:$J$500,"Adjustment",'7.  Persistence Report'!$H$27:$H$500,"2013")</f>
        <v>0</v>
      </c>
      <c r="I323" s="294">
        <f>SUMIFS('7.  Persistence Report'!AX$27:AX$500,'7.  Persistence Report'!$D$27:$D$500,$B322,'7.  Persistence Report'!$C$27:$C$500,"&lt;&gt;Pre-2011 Programs Completed in 2011",'7.  Persistence Report'!$J$27:$J$500,"Adjustment",'7.  Persistence Report'!$H$27:$H$500,"2013")</f>
        <v>0</v>
      </c>
      <c r="J323" s="294">
        <f>SUMIFS('7.  Persistence Report'!AY$27:AY$500,'7.  Persistence Report'!$D$27:$D$500,$B322,'7.  Persistence Report'!$C$27:$C$500,"&lt;&gt;Pre-2011 Programs Completed in 2011",'7.  Persistence Report'!$J$27:$J$500,"Adjustment",'7.  Persistence Report'!$H$27:$H$500,"2013")</f>
        <v>0</v>
      </c>
      <c r="K323" s="294">
        <f>SUMIFS('7.  Persistence Report'!AZ$27:AZ$500,'7.  Persistence Report'!$D$27:$D$500,$B322,'7.  Persistence Report'!$C$27:$C$500,"&lt;&gt;Pre-2011 Programs Completed in 2011",'7.  Persistence Report'!$J$27:$J$500,"Adjustment",'7.  Persistence Report'!$H$27:$H$500,"2013")</f>
        <v>0</v>
      </c>
      <c r="L323" s="294">
        <f>SUMIFS('7.  Persistence Report'!BA$27:BA$500,'7.  Persistence Report'!$D$27:$D$500,$B322,'7.  Persistence Report'!$C$27:$C$500,"&lt;&gt;Pre-2011 Programs Completed in 2011",'7.  Persistence Report'!$J$27:$J$500,"Adjustment",'7.  Persistence Report'!$H$27:$H$500,"2013")</f>
        <v>0</v>
      </c>
      <c r="M323" s="294">
        <f>SUMIFS('7.  Persistence Report'!BB$27:BB$500,'7.  Persistence Report'!$D$27:$D$500,$B322,'7.  Persistence Report'!$C$27:$C$500,"&lt;&gt;Pre-2011 Programs Completed in 2011",'7.  Persistence Report'!$J$27:$J$500,"Adjustment",'7.  Persistence Report'!$H$27:$H$500,"2013")</f>
        <v>0</v>
      </c>
      <c r="N323" s="290"/>
      <c r="O323" s="294">
        <f>SUMIFS('7.  Persistence Report'!N$27:N$500,'7.  Persistence Report'!$D$27:$D$500,$B322,'7.  Persistence Report'!$C$27:$C$500,"&lt;&gt;Pre-2011 Programs Completed in 2011",'7.  Persistence Report'!$J$27:$J$500,"Adjustment",'7.  Persistence Report'!$H$27:$H$500,"2013")</f>
        <v>0</v>
      </c>
      <c r="P323" s="294">
        <f>SUMIFS('7.  Persistence Report'!O$27:O$500,'7.  Persistence Report'!$D$27:$D$500,$B322,'7.  Persistence Report'!$C$27:$C$500,"&lt;&gt;Pre-2011 Programs Completed in 2011",'7.  Persistence Report'!$J$27:$J$500,"Adjustment",'7.  Persistence Report'!$H$27:$H$500,"2013")</f>
        <v>0</v>
      </c>
      <c r="Q323" s="294">
        <f>SUMIFS('7.  Persistence Report'!P$27:P$500,'7.  Persistence Report'!$D$27:$D$500,$B322,'7.  Persistence Report'!$C$27:$C$500,"&lt;&gt;Pre-2011 Programs Completed in 2011",'7.  Persistence Report'!$J$27:$J$500,"Adjustment",'7.  Persistence Report'!$H$27:$H$500,"2013")</f>
        <v>0</v>
      </c>
      <c r="R323" s="294">
        <f>SUMIFS('7.  Persistence Report'!Q$27:Q$500,'7.  Persistence Report'!$D$27:$D$500,$B322,'7.  Persistence Report'!$C$27:$C$500,"&lt;&gt;Pre-2011 Programs Completed in 2011",'7.  Persistence Report'!$J$27:$J$500,"Adjustment",'7.  Persistence Report'!$H$27:$H$500,"2013")</f>
        <v>0</v>
      </c>
      <c r="S323" s="294">
        <f>SUMIFS('7.  Persistence Report'!R$27:R$500,'7.  Persistence Report'!$D$27:$D$500,$B322,'7.  Persistence Report'!$C$27:$C$500,"&lt;&gt;Pre-2011 Programs Completed in 2011",'7.  Persistence Report'!$J$27:$J$500,"Adjustment",'7.  Persistence Report'!$H$27:$H$500,"2013")</f>
        <v>0</v>
      </c>
      <c r="T323" s="294">
        <f>SUMIFS('7.  Persistence Report'!S$27:S$500,'7.  Persistence Report'!$D$27:$D$500,$B322,'7.  Persistence Report'!$C$27:$C$500,"&lt;&gt;Pre-2011 Programs Completed in 2011",'7.  Persistence Report'!$J$27:$J$500,"Adjustment",'7.  Persistence Report'!$H$27:$H$500,"2013")</f>
        <v>0</v>
      </c>
      <c r="U323" s="294">
        <f>SUMIFS('7.  Persistence Report'!T$27:T$500,'7.  Persistence Report'!$D$27:$D$500,$B322,'7.  Persistence Report'!$C$27:$C$500,"&lt;&gt;Pre-2011 Programs Completed in 2011",'7.  Persistence Report'!$J$27:$J$500,"Adjustment",'7.  Persistence Report'!$H$27:$H$500,"2013")</f>
        <v>0</v>
      </c>
      <c r="V323" s="294">
        <f>SUMIFS('7.  Persistence Report'!U$27:U$500,'7.  Persistence Report'!$D$27:$D$500,$B322,'7.  Persistence Report'!$C$27:$C$500,"&lt;&gt;Pre-2011 Programs Completed in 2011",'7.  Persistence Report'!$J$27:$J$500,"Adjustment",'7.  Persistence Report'!$H$27:$H$500,"2013")</f>
        <v>0</v>
      </c>
      <c r="W323" s="294">
        <f>SUMIFS('7.  Persistence Report'!V$27:V$500,'7.  Persistence Report'!$D$27:$D$500,$B322,'7.  Persistence Report'!$C$27:$C$500,"&lt;&gt;Pre-2011 Programs Completed in 2011",'7.  Persistence Report'!$J$27:$J$500,"Adjustment",'7.  Persistence Report'!$H$27:$H$500,"2013")</f>
        <v>0</v>
      </c>
      <c r="X323" s="294">
        <f>SUMIFS('7.  Persistence Report'!W$27:W$500,'7.  Persistence Report'!$D$27:$D$500,$B322,'7.  Persistence Report'!$C$27:$C$500,"&lt;&gt;Pre-2011 Programs Completed in 2011",'7.  Persistence Report'!$J$27:$J$500,"Adjustment",'7.  Persistence Report'!$H$27:$H$500,"2013")</f>
        <v>0</v>
      </c>
      <c r="Y323" s="410">
        <f>Y322</f>
        <v>0</v>
      </c>
      <c r="Z323" s="410">
        <f>Z322</f>
        <v>1</v>
      </c>
      <c r="AA323" s="410">
        <f t="shared" ref="AA323:AL323" si="153">AA322</f>
        <v>1</v>
      </c>
      <c r="AB323" s="410">
        <f t="shared" si="153"/>
        <v>0</v>
      </c>
      <c r="AC323" s="410">
        <f t="shared" si="153"/>
        <v>0</v>
      </c>
      <c r="AD323" s="410">
        <f t="shared" si="153"/>
        <v>0</v>
      </c>
      <c r="AE323" s="410">
        <f t="shared" si="153"/>
        <v>0</v>
      </c>
      <c r="AF323" s="410">
        <f t="shared" si="153"/>
        <v>0</v>
      </c>
      <c r="AG323" s="410">
        <f t="shared" si="153"/>
        <v>0</v>
      </c>
      <c r="AH323" s="410">
        <f t="shared" si="153"/>
        <v>0</v>
      </c>
      <c r="AI323" s="410">
        <f t="shared" si="153"/>
        <v>0</v>
      </c>
      <c r="AJ323" s="410">
        <f t="shared" si="153"/>
        <v>0</v>
      </c>
      <c r="AK323" s="410">
        <f t="shared" si="153"/>
        <v>0</v>
      </c>
      <c r="AL323" s="410">
        <f t="shared" si="153"/>
        <v>0</v>
      </c>
      <c r="AM323" s="310"/>
    </row>
    <row r="324" spans="1:39" s="282" customFormat="1" ht="15" outlineLevel="1">
      <c r="A324" s="507"/>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7">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501"/>
      <c r="Z325" s="501">
        <v>1</v>
      </c>
      <c r="AA325" s="501">
        <v>1</v>
      </c>
      <c r="AB325" s="414"/>
      <c r="AC325" s="414"/>
      <c r="AD325" s="414"/>
      <c r="AE325" s="414"/>
      <c r="AF325" s="414"/>
      <c r="AG325" s="414"/>
      <c r="AH325" s="414"/>
      <c r="AI325" s="414"/>
      <c r="AJ325" s="414"/>
      <c r="AK325" s="414"/>
      <c r="AL325" s="414"/>
      <c r="AM325" s="295">
        <f>SUM(Y325:AL325)</f>
        <v>2</v>
      </c>
    </row>
    <row r="326" spans="1:39" s="282" customFormat="1" ht="15" outlineLevel="1">
      <c r="A326" s="507"/>
      <c r="B326" s="314" t="s">
        <v>249</v>
      </c>
      <c r="C326" s="290" t="s">
        <v>163</v>
      </c>
      <c r="D326" s="294">
        <f>SUMIFS('7.  Persistence Report'!AS$27:AS$500,'7.  Persistence Report'!$D$27:$D$500,$B325,'7.  Persistence Report'!$C$27:$C$500,"&lt;&gt;Pre-2011 Programs Completed in 2011",'7.  Persistence Report'!$J$27:$J$500,"Adjustment",'7.  Persistence Report'!$H$27:$H$500,"2013")</f>
        <v>0</v>
      </c>
      <c r="E326" s="294">
        <f>SUMIFS('7.  Persistence Report'!AT$27:AT$500,'7.  Persistence Report'!$D$27:$D$500,$B325,'7.  Persistence Report'!$C$27:$C$500,"&lt;&gt;Pre-2011 Programs Completed in 2011",'7.  Persistence Report'!$J$27:$J$500,"Adjustment",'7.  Persistence Report'!$H$27:$H$500,"2013")</f>
        <v>0</v>
      </c>
      <c r="F326" s="294">
        <f>SUMIFS('7.  Persistence Report'!AU$27:AU$500,'7.  Persistence Report'!$D$27:$D$500,$B325,'7.  Persistence Report'!$C$27:$C$500,"&lt;&gt;Pre-2011 Programs Completed in 2011",'7.  Persistence Report'!$J$27:$J$500,"Adjustment",'7.  Persistence Report'!$H$27:$H$500,"2013")</f>
        <v>0</v>
      </c>
      <c r="G326" s="294">
        <f>SUMIFS('7.  Persistence Report'!AV$27:AV$500,'7.  Persistence Report'!$D$27:$D$500,$B325,'7.  Persistence Report'!$C$27:$C$500,"&lt;&gt;Pre-2011 Programs Completed in 2011",'7.  Persistence Report'!$J$27:$J$500,"Adjustment",'7.  Persistence Report'!$H$27:$H$500,"2013")</f>
        <v>0</v>
      </c>
      <c r="H326" s="294">
        <f>SUMIFS('7.  Persistence Report'!AW$27:AW$500,'7.  Persistence Report'!$D$27:$D$500,$B325,'7.  Persistence Report'!$C$27:$C$500,"&lt;&gt;Pre-2011 Programs Completed in 2011",'7.  Persistence Report'!$J$27:$J$500,"Adjustment",'7.  Persistence Report'!$H$27:$H$500,"2013")</f>
        <v>0</v>
      </c>
      <c r="I326" s="294">
        <f>SUMIFS('7.  Persistence Report'!AX$27:AX$500,'7.  Persistence Report'!$D$27:$D$500,$B325,'7.  Persistence Report'!$C$27:$C$500,"&lt;&gt;Pre-2011 Programs Completed in 2011",'7.  Persistence Report'!$J$27:$J$500,"Adjustment",'7.  Persistence Report'!$H$27:$H$500,"2013")</f>
        <v>0</v>
      </c>
      <c r="J326" s="294">
        <f>SUMIFS('7.  Persistence Report'!AY$27:AY$500,'7.  Persistence Report'!$D$27:$D$500,$B325,'7.  Persistence Report'!$C$27:$C$500,"&lt;&gt;Pre-2011 Programs Completed in 2011",'7.  Persistence Report'!$J$27:$J$500,"Adjustment",'7.  Persistence Report'!$H$27:$H$500,"2013")</f>
        <v>0</v>
      </c>
      <c r="K326" s="294">
        <f>SUMIFS('7.  Persistence Report'!AZ$27:AZ$500,'7.  Persistence Report'!$D$27:$D$500,$B325,'7.  Persistence Report'!$C$27:$C$500,"&lt;&gt;Pre-2011 Programs Completed in 2011",'7.  Persistence Report'!$J$27:$J$500,"Adjustment",'7.  Persistence Report'!$H$27:$H$500,"2013")</f>
        <v>0</v>
      </c>
      <c r="L326" s="294">
        <f>SUMIFS('7.  Persistence Report'!BA$27:BA$500,'7.  Persistence Report'!$D$27:$D$500,$B325,'7.  Persistence Report'!$C$27:$C$500,"&lt;&gt;Pre-2011 Programs Completed in 2011",'7.  Persistence Report'!$J$27:$J$500,"Adjustment",'7.  Persistence Report'!$H$27:$H$500,"2013")</f>
        <v>0</v>
      </c>
      <c r="M326" s="294">
        <f>SUMIFS('7.  Persistence Report'!BB$27:BB$500,'7.  Persistence Report'!$D$27:$D$500,$B325,'7.  Persistence Report'!$C$27:$C$500,"&lt;&gt;Pre-2011 Programs Completed in 2011",'7.  Persistence Report'!$J$27:$J$500,"Adjustment",'7.  Persistence Report'!$H$27:$H$500,"2013")</f>
        <v>0</v>
      </c>
      <c r="N326" s="290"/>
      <c r="O326" s="294">
        <f>SUMIFS('7.  Persistence Report'!N$27:N$500,'7.  Persistence Report'!$D$27:$D$500,$B325,'7.  Persistence Report'!$C$27:$C$500,"&lt;&gt;Pre-2011 Programs Completed in 2011",'7.  Persistence Report'!$J$27:$J$500,"Adjustment",'7.  Persistence Report'!$H$27:$H$500,"2013")</f>
        <v>0</v>
      </c>
      <c r="P326" s="294">
        <f>SUMIFS('7.  Persistence Report'!O$27:O$500,'7.  Persistence Report'!$D$27:$D$500,$B325,'7.  Persistence Report'!$C$27:$C$500,"&lt;&gt;Pre-2011 Programs Completed in 2011",'7.  Persistence Report'!$J$27:$J$500,"Adjustment",'7.  Persistence Report'!$H$27:$H$500,"2013")</f>
        <v>0</v>
      </c>
      <c r="Q326" s="294">
        <f>SUMIFS('7.  Persistence Report'!P$27:P$500,'7.  Persistence Report'!$D$27:$D$500,$B325,'7.  Persistence Report'!$C$27:$C$500,"&lt;&gt;Pre-2011 Programs Completed in 2011",'7.  Persistence Report'!$J$27:$J$500,"Adjustment",'7.  Persistence Report'!$H$27:$H$500,"2013")</f>
        <v>0</v>
      </c>
      <c r="R326" s="294">
        <f>SUMIFS('7.  Persistence Report'!Q$27:Q$500,'7.  Persistence Report'!$D$27:$D$500,$B325,'7.  Persistence Report'!$C$27:$C$500,"&lt;&gt;Pre-2011 Programs Completed in 2011",'7.  Persistence Report'!$J$27:$J$500,"Adjustment",'7.  Persistence Report'!$H$27:$H$500,"2013")</f>
        <v>0</v>
      </c>
      <c r="S326" s="294">
        <f>SUMIFS('7.  Persistence Report'!R$27:R$500,'7.  Persistence Report'!$D$27:$D$500,$B325,'7.  Persistence Report'!$C$27:$C$500,"&lt;&gt;Pre-2011 Programs Completed in 2011",'7.  Persistence Report'!$J$27:$J$500,"Adjustment",'7.  Persistence Report'!$H$27:$H$500,"2013")</f>
        <v>0</v>
      </c>
      <c r="T326" s="294">
        <f>SUMIFS('7.  Persistence Report'!S$27:S$500,'7.  Persistence Report'!$D$27:$D$500,$B325,'7.  Persistence Report'!$C$27:$C$500,"&lt;&gt;Pre-2011 Programs Completed in 2011",'7.  Persistence Report'!$J$27:$J$500,"Adjustment",'7.  Persistence Report'!$H$27:$H$500,"2013")</f>
        <v>0</v>
      </c>
      <c r="U326" s="294">
        <f>SUMIFS('7.  Persistence Report'!T$27:T$500,'7.  Persistence Report'!$D$27:$D$500,$B325,'7.  Persistence Report'!$C$27:$C$500,"&lt;&gt;Pre-2011 Programs Completed in 2011",'7.  Persistence Report'!$J$27:$J$500,"Adjustment",'7.  Persistence Report'!$H$27:$H$500,"2013")</f>
        <v>0</v>
      </c>
      <c r="V326" s="294">
        <f>SUMIFS('7.  Persistence Report'!U$27:U$500,'7.  Persistence Report'!$D$27:$D$500,$B325,'7.  Persistence Report'!$C$27:$C$500,"&lt;&gt;Pre-2011 Programs Completed in 2011",'7.  Persistence Report'!$J$27:$J$500,"Adjustment",'7.  Persistence Report'!$H$27:$H$500,"2013")</f>
        <v>0</v>
      </c>
      <c r="W326" s="294">
        <f>SUMIFS('7.  Persistence Report'!V$27:V$500,'7.  Persistence Report'!$D$27:$D$500,$B325,'7.  Persistence Report'!$C$27:$C$500,"&lt;&gt;Pre-2011 Programs Completed in 2011",'7.  Persistence Report'!$J$27:$J$500,"Adjustment",'7.  Persistence Report'!$H$27:$H$500,"2013")</f>
        <v>0</v>
      </c>
      <c r="X326" s="294">
        <f>SUMIFS('7.  Persistence Report'!W$27:W$500,'7.  Persistence Report'!$D$27:$D$500,$B325,'7.  Persistence Report'!$C$27:$C$500,"&lt;&gt;Pre-2011 Programs Completed in 2011",'7.  Persistence Report'!$J$27:$J$500,"Adjustment",'7.  Persistence Report'!$H$27:$H$500,"2013")</f>
        <v>0</v>
      </c>
      <c r="Y326" s="410">
        <f>Y325</f>
        <v>0</v>
      </c>
      <c r="Z326" s="410">
        <f>Z325</f>
        <v>1</v>
      </c>
      <c r="AA326" s="410">
        <f t="shared" ref="AA326:AL326" si="154">AA325</f>
        <v>1</v>
      </c>
      <c r="AB326" s="410">
        <f t="shared" si="154"/>
        <v>0</v>
      </c>
      <c r="AC326" s="410">
        <f t="shared" si="154"/>
        <v>0</v>
      </c>
      <c r="AD326" s="410">
        <f t="shared" si="154"/>
        <v>0</v>
      </c>
      <c r="AE326" s="410">
        <f t="shared" si="154"/>
        <v>0</v>
      </c>
      <c r="AF326" s="410">
        <f t="shared" si="154"/>
        <v>0</v>
      </c>
      <c r="AG326" s="410">
        <f t="shared" si="154"/>
        <v>0</v>
      </c>
      <c r="AH326" s="410">
        <f t="shared" si="154"/>
        <v>0</v>
      </c>
      <c r="AI326" s="410">
        <f t="shared" si="154"/>
        <v>0</v>
      </c>
      <c r="AJ326" s="410">
        <f t="shared" si="154"/>
        <v>0</v>
      </c>
      <c r="AK326" s="410">
        <f t="shared" si="154"/>
        <v>0</v>
      </c>
      <c r="AL326" s="410">
        <f t="shared" si="154"/>
        <v>0</v>
      </c>
      <c r="AM326" s="310"/>
    </row>
    <row r="327" spans="1:39" s="282" customFormat="1" ht="15" outlineLevel="1">
      <c r="A327" s="507"/>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7">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f>SUMIFS('7.  Persistence Report'!AS$27:AS$500,'7.  Persistence Report'!$D$27:$D$500,$B328,'7.  Persistence Report'!$C$27:$C$500,"&lt;&gt;Pre-2011 Programs Completed in 2011",'7.  Persistence Report'!$J$27:$J$500,"Adjustment",'7.  Persistence Report'!$H$27:$H$500,"2013")</f>
        <v>0</v>
      </c>
      <c r="E329" s="294">
        <f>SUMIFS('7.  Persistence Report'!AT$27:AT$500,'7.  Persistence Report'!$D$27:$D$500,$B328,'7.  Persistence Report'!$C$27:$C$500,"&lt;&gt;Pre-2011 Programs Completed in 2011",'7.  Persistence Report'!$J$27:$J$500,"Adjustment",'7.  Persistence Report'!$H$27:$H$500,"2013")</f>
        <v>0</v>
      </c>
      <c r="F329" s="294">
        <f>SUMIFS('7.  Persistence Report'!AU$27:AU$500,'7.  Persistence Report'!$D$27:$D$500,$B328,'7.  Persistence Report'!$C$27:$C$500,"&lt;&gt;Pre-2011 Programs Completed in 2011",'7.  Persistence Report'!$J$27:$J$500,"Adjustment",'7.  Persistence Report'!$H$27:$H$500,"2013")</f>
        <v>0</v>
      </c>
      <c r="G329" s="294">
        <f>SUMIFS('7.  Persistence Report'!AV$27:AV$500,'7.  Persistence Report'!$D$27:$D$500,$B328,'7.  Persistence Report'!$C$27:$C$500,"&lt;&gt;Pre-2011 Programs Completed in 2011",'7.  Persistence Report'!$J$27:$J$500,"Adjustment",'7.  Persistence Report'!$H$27:$H$500,"2013")</f>
        <v>0</v>
      </c>
      <c r="H329" s="294">
        <f>SUMIFS('7.  Persistence Report'!AW$27:AW$500,'7.  Persistence Report'!$D$27:$D$500,$B328,'7.  Persistence Report'!$C$27:$C$500,"&lt;&gt;Pre-2011 Programs Completed in 2011",'7.  Persistence Report'!$J$27:$J$500,"Adjustment",'7.  Persistence Report'!$H$27:$H$500,"2013")</f>
        <v>0</v>
      </c>
      <c r="I329" s="294">
        <f>SUMIFS('7.  Persistence Report'!AX$27:AX$500,'7.  Persistence Report'!$D$27:$D$500,$B328,'7.  Persistence Report'!$C$27:$C$500,"&lt;&gt;Pre-2011 Programs Completed in 2011",'7.  Persistence Report'!$J$27:$J$500,"Adjustment",'7.  Persistence Report'!$H$27:$H$500,"2013")</f>
        <v>0</v>
      </c>
      <c r="J329" s="294">
        <f>SUMIFS('7.  Persistence Report'!AY$27:AY$500,'7.  Persistence Report'!$D$27:$D$500,$B328,'7.  Persistence Report'!$C$27:$C$500,"&lt;&gt;Pre-2011 Programs Completed in 2011",'7.  Persistence Report'!$J$27:$J$500,"Adjustment",'7.  Persistence Report'!$H$27:$H$500,"2013")</f>
        <v>0</v>
      </c>
      <c r="K329" s="294">
        <f>SUMIFS('7.  Persistence Report'!AZ$27:AZ$500,'7.  Persistence Report'!$D$27:$D$500,$B328,'7.  Persistence Report'!$C$27:$C$500,"&lt;&gt;Pre-2011 Programs Completed in 2011",'7.  Persistence Report'!$J$27:$J$500,"Adjustment",'7.  Persistence Report'!$H$27:$H$500,"2013")</f>
        <v>0</v>
      </c>
      <c r="L329" s="294">
        <f>SUMIFS('7.  Persistence Report'!BA$27:BA$500,'7.  Persistence Report'!$D$27:$D$500,$B328,'7.  Persistence Report'!$C$27:$C$500,"&lt;&gt;Pre-2011 Programs Completed in 2011",'7.  Persistence Report'!$J$27:$J$500,"Adjustment",'7.  Persistence Report'!$H$27:$H$500,"2013")</f>
        <v>0</v>
      </c>
      <c r="M329" s="294">
        <f>SUMIFS('7.  Persistence Report'!BB$27:BB$500,'7.  Persistence Report'!$D$27:$D$500,$B328,'7.  Persistence Report'!$C$27:$C$500,"&lt;&gt;Pre-2011 Programs Completed in 2011",'7.  Persistence Report'!$J$27:$J$500,"Adjustment",'7.  Persistence Report'!$H$27:$H$500,"2013")</f>
        <v>0</v>
      </c>
      <c r="N329" s="290"/>
      <c r="O329" s="294">
        <f>SUMIFS('7.  Persistence Report'!N$27:N$500,'7.  Persistence Report'!$D$27:$D$500,$B328,'7.  Persistence Report'!$C$27:$C$500,"&lt;&gt;Pre-2011 Programs Completed in 2011",'7.  Persistence Report'!$J$27:$J$500,"Adjustment",'7.  Persistence Report'!$H$27:$H$500,"2013")</f>
        <v>0</v>
      </c>
      <c r="P329" s="294">
        <f>SUMIFS('7.  Persistence Report'!O$27:O$500,'7.  Persistence Report'!$D$27:$D$500,$B328,'7.  Persistence Report'!$C$27:$C$500,"&lt;&gt;Pre-2011 Programs Completed in 2011",'7.  Persistence Report'!$J$27:$J$500,"Adjustment",'7.  Persistence Report'!$H$27:$H$500,"2013")</f>
        <v>0</v>
      </c>
      <c r="Q329" s="294">
        <f>SUMIFS('7.  Persistence Report'!P$27:P$500,'7.  Persistence Report'!$D$27:$D$500,$B328,'7.  Persistence Report'!$C$27:$C$500,"&lt;&gt;Pre-2011 Programs Completed in 2011",'7.  Persistence Report'!$J$27:$J$500,"Adjustment",'7.  Persistence Report'!$H$27:$H$500,"2013")</f>
        <v>0</v>
      </c>
      <c r="R329" s="294">
        <f>SUMIFS('7.  Persistence Report'!Q$27:Q$500,'7.  Persistence Report'!$D$27:$D$500,$B328,'7.  Persistence Report'!$C$27:$C$500,"&lt;&gt;Pre-2011 Programs Completed in 2011",'7.  Persistence Report'!$J$27:$J$500,"Adjustment",'7.  Persistence Report'!$H$27:$H$500,"2013")</f>
        <v>0</v>
      </c>
      <c r="S329" s="294">
        <f>SUMIFS('7.  Persistence Report'!R$27:R$500,'7.  Persistence Report'!$D$27:$D$500,$B328,'7.  Persistence Report'!$C$27:$C$500,"&lt;&gt;Pre-2011 Programs Completed in 2011",'7.  Persistence Report'!$J$27:$J$500,"Adjustment",'7.  Persistence Report'!$H$27:$H$500,"2013")</f>
        <v>0</v>
      </c>
      <c r="T329" s="294">
        <f>SUMIFS('7.  Persistence Report'!S$27:S$500,'7.  Persistence Report'!$D$27:$D$500,$B328,'7.  Persistence Report'!$C$27:$C$500,"&lt;&gt;Pre-2011 Programs Completed in 2011",'7.  Persistence Report'!$J$27:$J$500,"Adjustment",'7.  Persistence Report'!$H$27:$H$500,"2013")</f>
        <v>0</v>
      </c>
      <c r="U329" s="294">
        <f>SUMIFS('7.  Persistence Report'!T$27:T$500,'7.  Persistence Report'!$D$27:$D$500,$B328,'7.  Persistence Report'!$C$27:$C$500,"&lt;&gt;Pre-2011 Programs Completed in 2011",'7.  Persistence Report'!$J$27:$J$500,"Adjustment",'7.  Persistence Report'!$H$27:$H$500,"2013")</f>
        <v>0</v>
      </c>
      <c r="V329" s="294">
        <f>SUMIFS('7.  Persistence Report'!U$27:U$500,'7.  Persistence Report'!$D$27:$D$500,$B328,'7.  Persistence Report'!$C$27:$C$500,"&lt;&gt;Pre-2011 Programs Completed in 2011",'7.  Persistence Report'!$J$27:$J$500,"Adjustment",'7.  Persistence Report'!$H$27:$H$500,"2013")</f>
        <v>0</v>
      </c>
      <c r="W329" s="294">
        <f>SUMIFS('7.  Persistence Report'!V$27:V$500,'7.  Persistence Report'!$D$27:$D$500,$B328,'7.  Persistence Report'!$C$27:$C$500,"&lt;&gt;Pre-2011 Programs Completed in 2011",'7.  Persistence Report'!$J$27:$J$500,"Adjustment",'7.  Persistence Report'!$H$27:$H$500,"2013")</f>
        <v>0</v>
      </c>
      <c r="X329" s="294">
        <f>SUMIFS('7.  Persistence Report'!W$27:W$500,'7.  Persistence Report'!$D$27:$D$500,$B328,'7.  Persistence Report'!$C$27:$C$500,"&lt;&gt;Pre-2011 Programs Completed in 2011",'7.  Persistence Report'!$J$27:$J$500,"Adjustment",'7.  Persistence Report'!$H$27:$H$500,"2013")</f>
        <v>0</v>
      </c>
      <c r="Y329" s="410">
        <f>Y328</f>
        <v>0</v>
      </c>
      <c r="Z329" s="410">
        <f>Z328</f>
        <v>0</v>
      </c>
      <c r="AA329" s="410">
        <f t="shared" ref="AA329:AL329" si="155">AA328</f>
        <v>0</v>
      </c>
      <c r="AB329" s="410">
        <f t="shared" si="155"/>
        <v>0</v>
      </c>
      <c r="AC329" s="410">
        <f t="shared" si="155"/>
        <v>0</v>
      </c>
      <c r="AD329" s="410">
        <f t="shared" si="155"/>
        <v>0</v>
      </c>
      <c r="AE329" s="410">
        <f t="shared" si="155"/>
        <v>0</v>
      </c>
      <c r="AF329" s="410">
        <f t="shared" si="155"/>
        <v>0</v>
      </c>
      <c r="AG329" s="410">
        <f t="shared" si="155"/>
        <v>0</v>
      </c>
      <c r="AH329" s="410">
        <f t="shared" si="155"/>
        <v>0</v>
      </c>
      <c r="AI329" s="410">
        <f t="shared" si="155"/>
        <v>0</v>
      </c>
      <c r="AJ329" s="410">
        <f t="shared" si="155"/>
        <v>0</v>
      </c>
      <c r="AK329" s="410">
        <f t="shared" si="155"/>
        <v>0</v>
      </c>
      <c r="AL329" s="410">
        <f t="shared" si="155"/>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8"/>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7">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501">
        <v>1</v>
      </c>
      <c r="AB332" s="414"/>
      <c r="AC332" s="414"/>
      <c r="AD332" s="414"/>
      <c r="AE332" s="414"/>
      <c r="AF332" s="414"/>
      <c r="AG332" s="414"/>
      <c r="AH332" s="414"/>
      <c r="AI332" s="414"/>
      <c r="AJ332" s="414"/>
      <c r="AK332" s="414"/>
      <c r="AL332" s="414"/>
      <c r="AM332" s="295">
        <f>SUM(Y332:AL332)</f>
        <v>1</v>
      </c>
    </row>
    <row r="333" spans="1:39" ht="15" outlineLevel="1">
      <c r="B333" s="293" t="s">
        <v>249</v>
      </c>
      <c r="C333" s="290" t="s">
        <v>163</v>
      </c>
      <c r="D333" s="294">
        <f>SUMIFS('7.  Persistence Report'!AS$27:AS$500,'7.  Persistence Report'!$D$27:$D$500,$B332,'7.  Persistence Report'!$C$27:$C$500,"&lt;&gt;Pre-2011 Programs Completed in 2011",'7.  Persistence Report'!$J$27:$J$500,"Adjustment",'7.  Persistence Report'!$H$27:$H$500,"2013")</f>
        <v>0</v>
      </c>
      <c r="E333" s="294">
        <f>SUMIFS('7.  Persistence Report'!AT$27:AT$500,'7.  Persistence Report'!$D$27:$D$500,$B332,'7.  Persistence Report'!$C$27:$C$500,"&lt;&gt;Pre-2011 Programs Completed in 2011",'7.  Persistence Report'!$J$27:$J$500,"Adjustment",'7.  Persistence Report'!$H$27:$H$500,"2013")</f>
        <v>0</v>
      </c>
      <c r="F333" s="294">
        <f>SUMIFS('7.  Persistence Report'!AU$27:AU$500,'7.  Persistence Report'!$D$27:$D$500,$B332,'7.  Persistence Report'!$C$27:$C$500,"&lt;&gt;Pre-2011 Programs Completed in 2011",'7.  Persistence Report'!$J$27:$J$500,"Adjustment",'7.  Persistence Report'!$H$27:$H$500,"2013")</f>
        <v>0</v>
      </c>
      <c r="G333" s="294">
        <f>SUMIFS('7.  Persistence Report'!AV$27:AV$500,'7.  Persistence Report'!$D$27:$D$500,$B332,'7.  Persistence Report'!$C$27:$C$500,"&lt;&gt;Pre-2011 Programs Completed in 2011",'7.  Persistence Report'!$J$27:$J$500,"Adjustment",'7.  Persistence Report'!$H$27:$H$500,"2013")</f>
        <v>0</v>
      </c>
      <c r="H333" s="294">
        <f>SUMIFS('7.  Persistence Report'!AW$27:AW$500,'7.  Persistence Report'!$D$27:$D$500,$B332,'7.  Persistence Report'!$C$27:$C$500,"&lt;&gt;Pre-2011 Programs Completed in 2011",'7.  Persistence Report'!$J$27:$J$500,"Adjustment",'7.  Persistence Report'!$H$27:$H$500,"2013")</f>
        <v>0</v>
      </c>
      <c r="I333" s="294">
        <f>SUMIFS('7.  Persistence Report'!AX$27:AX$500,'7.  Persistence Report'!$D$27:$D$500,$B332,'7.  Persistence Report'!$C$27:$C$500,"&lt;&gt;Pre-2011 Programs Completed in 2011",'7.  Persistence Report'!$J$27:$J$500,"Adjustment",'7.  Persistence Report'!$H$27:$H$500,"2013")</f>
        <v>0</v>
      </c>
      <c r="J333" s="294">
        <f>SUMIFS('7.  Persistence Report'!AY$27:AY$500,'7.  Persistence Report'!$D$27:$D$500,$B332,'7.  Persistence Report'!$C$27:$C$500,"&lt;&gt;Pre-2011 Programs Completed in 2011",'7.  Persistence Report'!$J$27:$J$500,"Adjustment",'7.  Persistence Report'!$H$27:$H$500,"2013")</f>
        <v>0</v>
      </c>
      <c r="K333" s="294">
        <f>SUMIFS('7.  Persistence Report'!AZ$27:AZ$500,'7.  Persistence Report'!$D$27:$D$500,$B332,'7.  Persistence Report'!$C$27:$C$500,"&lt;&gt;Pre-2011 Programs Completed in 2011",'7.  Persistence Report'!$J$27:$J$500,"Adjustment",'7.  Persistence Report'!$H$27:$H$500,"2013")</f>
        <v>0</v>
      </c>
      <c r="L333" s="294">
        <f>SUMIFS('7.  Persistence Report'!BA$27:BA$500,'7.  Persistence Report'!$D$27:$D$500,$B332,'7.  Persistence Report'!$C$27:$C$500,"&lt;&gt;Pre-2011 Programs Completed in 2011",'7.  Persistence Report'!$J$27:$J$500,"Adjustment",'7.  Persistence Report'!$H$27:$H$500,"2013")</f>
        <v>0</v>
      </c>
      <c r="M333" s="294">
        <f>SUMIFS('7.  Persistence Report'!BB$27:BB$500,'7.  Persistence Report'!$D$27:$D$500,$B332,'7.  Persistence Report'!$C$27:$C$500,"&lt;&gt;Pre-2011 Programs Completed in 2011",'7.  Persistence Report'!$J$27:$J$500,"Adjustment",'7.  Persistence Report'!$H$27:$H$500,"2013")</f>
        <v>0</v>
      </c>
      <c r="N333" s="294">
        <f>N332</f>
        <v>12</v>
      </c>
      <c r="O333" s="294">
        <f>SUMIFS('7.  Persistence Report'!N$27:N$500,'7.  Persistence Report'!$D$27:$D$500,$B332,'7.  Persistence Report'!$C$27:$C$500,"&lt;&gt;Pre-2011 Programs Completed in 2011",'7.  Persistence Report'!$J$27:$J$500,"Adjustment",'7.  Persistence Report'!$H$27:$H$500,"2013")</f>
        <v>0</v>
      </c>
      <c r="P333" s="294">
        <f>SUMIFS('7.  Persistence Report'!O$27:O$500,'7.  Persistence Report'!$D$27:$D$500,$B332,'7.  Persistence Report'!$C$27:$C$500,"&lt;&gt;Pre-2011 Programs Completed in 2011",'7.  Persistence Report'!$J$27:$J$500,"Adjustment",'7.  Persistence Report'!$H$27:$H$500,"2013")</f>
        <v>0</v>
      </c>
      <c r="Q333" s="294">
        <f>SUMIFS('7.  Persistence Report'!P$27:P$500,'7.  Persistence Report'!$D$27:$D$500,$B332,'7.  Persistence Report'!$C$27:$C$500,"&lt;&gt;Pre-2011 Programs Completed in 2011",'7.  Persistence Report'!$J$27:$J$500,"Adjustment",'7.  Persistence Report'!$H$27:$H$500,"2013")</f>
        <v>0</v>
      </c>
      <c r="R333" s="294">
        <f>SUMIFS('7.  Persistence Report'!Q$27:Q$500,'7.  Persistence Report'!$D$27:$D$500,$B332,'7.  Persistence Report'!$C$27:$C$500,"&lt;&gt;Pre-2011 Programs Completed in 2011",'7.  Persistence Report'!$J$27:$J$500,"Adjustment",'7.  Persistence Report'!$H$27:$H$500,"2013")</f>
        <v>0</v>
      </c>
      <c r="S333" s="294">
        <f>SUMIFS('7.  Persistence Report'!R$27:R$500,'7.  Persistence Report'!$D$27:$D$500,$B332,'7.  Persistence Report'!$C$27:$C$500,"&lt;&gt;Pre-2011 Programs Completed in 2011",'7.  Persistence Report'!$J$27:$J$500,"Adjustment",'7.  Persistence Report'!$H$27:$H$500,"2013")</f>
        <v>0</v>
      </c>
      <c r="T333" s="294">
        <f>SUMIFS('7.  Persistence Report'!S$27:S$500,'7.  Persistence Report'!$D$27:$D$500,$B332,'7.  Persistence Report'!$C$27:$C$500,"&lt;&gt;Pre-2011 Programs Completed in 2011",'7.  Persistence Report'!$J$27:$J$500,"Adjustment",'7.  Persistence Report'!$H$27:$H$500,"2013")</f>
        <v>0</v>
      </c>
      <c r="U333" s="294">
        <f>SUMIFS('7.  Persistence Report'!T$27:T$500,'7.  Persistence Report'!$D$27:$D$500,$B332,'7.  Persistence Report'!$C$27:$C$500,"&lt;&gt;Pre-2011 Programs Completed in 2011",'7.  Persistence Report'!$J$27:$J$500,"Adjustment",'7.  Persistence Report'!$H$27:$H$500,"2013")</f>
        <v>0</v>
      </c>
      <c r="V333" s="294">
        <f>SUMIFS('7.  Persistence Report'!U$27:U$500,'7.  Persistence Report'!$D$27:$D$500,$B332,'7.  Persistence Report'!$C$27:$C$500,"&lt;&gt;Pre-2011 Programs Completed in 2011",'7.  Persistence Report'!$J$27:$J$500,"Adjustment",'7.  Persistence Report'!$H$27:$H$500,"2013")</f>
        <v>0</v>
      </c>
      <c r="W333" s="294">
        <f>SUMIFS('7.  Persistence Report'!V$27:V$500,'7.  Persistence Report'!$D$27:$D$500,$B332,'7.  Persistence Report'!$C$27:$C$500,"&lt;&gt;Pre-2011 Programs Completed in 2011",'7.  Persistence Report'!$J$27:$J$500,"Adjustment",'7.  Persistence Report'!$H$27:$H$500,"2013")</f>
        <v>0</v>
      </c>
      <c r="X333" s="294">
        <f>SUMIFS('7.  Persistence Report'!W$27:W$500,'7.  Persistence Report'!$D$27:$D$500,$B332,'7.  Persistence Report'!$C$27:$C$500,"&lt;&gt;Pre-2011 Programs Completed in 2011",'7.  Persistence Report'!$J$27:$J$500,"Adjustment",'7.  Persistence Report'!$H$27:$H$500,"2013")</f>
        <v>0</v>
      </c>
      <c r="Y333" s="410">
        <f>Y332</f>
        <v>0</v>
      </c>
      <c r="Z333" s="410">
        <f>Z332</f>
        <v>0</v>
      </c>
      <c r="AA333" s="410">
        <f t="shared" ref="AA333:AL333" si="156">AA332</f>
        <v>1</v>
      </c>
      <c r="AB333" s="410">
        <f t="shared" si="156"/>
        <v>0</v>
      </c>
      <c r="AC333" s="410">
        <f t="shared" si="156"/>
        <v>0</v>
      </c>
      <c r="AD333" s="410">
        <f t="shared" si="156"/>
        <v>0</v>
      </c>
      <c r="AE333" s="410">
        <f t="shared" si="156"/>
        <v>0</v>
      </c>
      <c r="AF333" s="410">
        <f t="shared" si="156"/>
        <v>0</v>
      </c>
      <c r="AG333" s="410">
        <f t="shared" si="156"/>
        <v>0</v>
      </c>
      <c r="AH333" s="410">
        <f t="shared" si="156"/>
        <v>0</v>
      </c>
      <c r="AI333" s="410">
        <f t="shared" si="156"/>
        <v>0</v>
      </c>
      <c r="AJ333" s="410">
        <f t="shared" si="156"/>
        <v>0</v>
      </c>
      <c r="AK333" s="410">
        <f t="shared" si="156"/>
        <v>0</v>
      </c>
      <c r="AL333" s="410">
        <f t="shared" si="156"/>
        <v>0</v>
      </c>
      <c r="AM333" s="296"/>
    </row>
    <row r="334" spans="1:39" ht="15" outlineLevel="1">
      <c r="A334" s="510"/>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7">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501">
        <v>1</v>
      </c>
      <c r="AB335" s="414"/>
      <c r="AC335" s="414"/>
      <c r="AD335" s="414"/>
      <c r="AE335" s="414"/>
      <c r="AF335" s="414"/>
      <c r="AG335" s="414"/>
      <c r="AH335" s="414"/>
      <c r="AI335" s="414"/>
      <c r="AJ335" s="414"/>
      <c r="AK335" s="414"/>
      <c r="AL335" s="414"/>
      <c r="AM335" s="295">
        <f>SUM(Y335:AL335)</f>
        <v>1</v>
      </c>
    </row>
    <row r="336" spans="1:39" ht="15" outlineLevel="1">
      <c r="B336" s="293" t="s">
        <v>249</v>
      </c>
      <c r="C336" s="290" t="s">
        <v>163</v>
      </c>
      <c r="D336" s="294">
        <f>SUMIFS('7.  Persistence Report'!AS$27:AS$500,'7.  Persistence Report'!$D$27:$D$500,$B335,'7.  Persistence Report'!$C$27:$C$500,"&lt;&gt;Pre-2011 Programs Completed in 2011",'7.  Persistence Report'!$J$27:$J$500,"Adjustment",'7.  Persistence Report'!$H$27:$H$500,"2013")</f>
        <v>0</v>
      </c>
      <c r="E336" s="294">
        <f>SUMIFS('7.  Persistence Report'!AT$27:AT$500,'7.  Persistence Report'!$D$27:$D$500,$B335,'7.  Persistence Report'!$C$27:$C$500,"&lt;&gt;Pre-2011 Programs Completed in 2011",'7.  Persistence Report'!$J$27:$J$500,"Adjustment",'7.  Persistence Report'!$H$27:$H$500,"2013")</f>
        <v>0</v>
      </c>
      <c r="F336" s="294">
        <f>SUMIFS('7.  Persistence Report'!AU$27:AU$500,'7.  Persistence Report'!$D$27:$D$500,$B335,'7.  Persistence Report'!$C$27:$C$500,"&lt;&gt;Pre-2011 Programs Completed in 2011",'7.  Persistence Report'!$J$27:$J$500,"Adjustment",'7.  Persistence Report'!$H$27:$H$500,"2013")</f>
        <v>0</v>
      </c>
      <c r="G336" s="294">
        <f>SUMIFS('7.  Persistence Report'!AV$27:AV$500,'7.  Persistence Report'!$D$27:$D$500,$B335,'7.  Persistence Report'!$C$27:$C$500,"&lt;&gt;Pre-2011 Programs Completed in 2011",'7.  Persistence Report'!$J$27:$J$500,"Adjustment",'7.  Persistence Report'!$H$27:$H$500,"2013")</f>
        <v>0</v>
      </c>
      <c r="H336" s="294">
        <f>SUMIFS('7.  Persistence Report'!AW$27:AW$500,'7.  Persistence Report'!$D$27:$D$500,$B335,'7.  Persistence Report'!$C$27:$C$500,"&lt;&gt;Pre-2011 Programs Completed in 2011",'7.  Persistence Report'!$J$27:$J$500,"Adjustment",'7.  Persistence Report'!$H$27:$H$500,"2013")</f>
        <v>0</v>
      </c>
      <c r="I336" s="294">
        <f>SUMIFS('7.  Persistence Report'!AX$27:AX$500,'7.  Persistence Report'!$D$27:$D$500,$B335,'7.  Persistence Report'!$C$27:$C$500,"&lt;&gt;Pre-2011 Programs Completed in 2011",'7.  Persistence Report'!$J$27:$J$500,"Adjustment",'7.  Persistence Report'!$H$27:$H$500,"2013")</f>
        <v>0</v>
      </c>
      <c r="J336" s="294">
        <f>SUMIFS('7.  Persistence Report'!AY$27:AY$500,'7.  Persistence Report'!$D$27:$D$500,$B335,'7.  Persistence Report'!$C$27:$C$500,"&lt;&gt;Pre-2011 Programs Completed in 2011",'7.  Persistence Report'!$J$27:$J$500,"Adjustment",'7.  Persistence Report'!$H$27:$H$500,"2013")</f>
        <v>0</v>
      </c>
      <c r="K336" s="294">
        <f>SUMIFS('7.  Persistence Report'!AZ$27:AZ$500,'7.  Persistence Report'!$D$27:$D$500,$B335,'7.  Persistence Report'!$C$27:$C$500,"&lt;&gt;Pre-2011 Programs Completed in 2011",'7.  Persistence Report'!$J$27:$J$500,"Adjustment",'7.  Persistence Report'!$H$27:$H$500,"2013")</f>
        <v>0</v>
      </c>
      <c r="L336" s="294">
        <f>SUMIFS('7.  Persistence Report'!BA$27:BA$500,'7.  Persistence Report'!$D$27:$D$500,$B335,'7.  Persistence Report'!$C$27:$C$500,"&lt;&gt;Pre-2011 Programs Completed in 2011",'7.  Persistence Report'!$J$27:$J$500,"Adjustment",'7.  Persistence Report'!$H$27:$H$500,"2013")</f>
        <v>0</v>
      </c>
      <c r="M336" s="294">
        <f>SUMIFS('7.  Persistence Report'!BB$27:BB$500,'7.  Persistence Report'!$D$27:$D$500,$B335,'7.  Persistence Report'!$C$27:$C$500,"&lt;&gt;Pre-2011 Programs Completed in 2011",'7.  Persistence Report'!$J$27:$J$500,"Adjustment",'7.  Persistence Report'!$H$27:$H$500,"2013")</f>
        <v>0</v>
      </c>
      <c r="N336" s="294">
        <f>N335</f>
        <v>12</v>
      </c>
      <c r="O336" s="294">
        <f>SUMIFS('7.  Persistence Report'!N$27:N$500,'7.  Persistence Report'!$D$27:$D$500,$B335,'7.  Persistence Report'!$C$27:$C$500,"&lt;&gt;Pre-2011 Programs Completed in 2011",'7.  Persistence Report'!$J$27:$J$500,"Adjustment",'7.  Persistence Report'!$H$27:$H$500,"2013")</f>
        <v>0</v>
      </c>
      <c r="P336" s="294">
        <f>SUMIFS('7.  Persistence Report'!O$27:O$500,'7.  Persistence Report'!$D$27:$D$500,$B335,'7.  Persistence Report'!$C$27:$C$500,"&lt;&gt;Pre-2011 Programs Completed in 2011",'7.  Persistence Report'!$J$27:$J$500,"Adjustment",'7.  Persistence Report'!$H$27:$H$500,"2013")</f>
        <v>0</v>
      </c>
      <c r="Q336" s="294">
        <f>SUMIFS('7.  Persistence Report'!P$27:P$500,'7.  Persistence Report'!$D$27:$D$500,$B335,'7.  Persistence Report'!$C$27:$C$500,"&lt;&gt;Pre-2011 Programs Completed in 2011",'7.  Persistence Report'!$J$27:$J$500,"Adjustment",'7.  Persistence Report'!$H$27:$H$500,"2013")</f>
        <v>0</v>
      </c>
      <c r="R336" s="294">
        <f>SUMIFS('7.  Persistence Report'!Q$27:Q$500,'7.  Persistence Report'!$D$27:$D$500,$B335,'7.  Persistence Report'!$C$27:$C$500,"&lt;&gt;Pre-2011 Programs Completed in 2011",'7.  Persistence Report'!$J$27:$J$500,"Adjustment",'7.  Persistence Report'!$H$27:$H$500,"2013")</f>
        <v>0</v>
      </c>
      <c r="S336" s="294">
        <f>SUMIFS('7.  Persistence Report'!R$27:R$500,'7.  Persistence Report'!$D$27:$D$500,$B335,'7.  Persistence Report'!$C$27:$C$500,"&lt;&gt;Pre-2011 Programs Completed in 2011",'7.  Persistence Report'!$J$27:$J$500,"Adjustment",'7.  Persistence Report'!$H$27:$H$500,"2013")</f>
        <v>0</v>
      </c>
      <c r="T336" s="294">
        <f>SUMIFS('7.  Persistence Report'!S$27:S$500,'7.  Persistence Report'!$D$27:$D$500,$B335,'7.  Persistence Report'!$C$27:$C$500,"&lt;&gt;Pre-2011 Programs Completed in 2011",'7.  Persistence Report'!$J$27:$J$500,"Adjustment",'7.  Persistence Report'!$H$27:$H$500,"2013")</f>
        <v>0</v>
      </c>
      <c r="U336" s="294">
        <f>SUMIFS('7.  Persistence Report'!T$27:T$500,'7.  Persistence Report'!$D$27:$D$500,$B335,'7.  Persistence Report'!$C$27:$C$500,"&lt;&gt;Pre-2011 Programs Completed in 2011",'7.  Persistence Report'!$J$27:$J$500,"Adjustment",'7.  Persistence Report'!$H$27:$H$500,"2013")</f>
        <v>0</v>
      </c>
      <c r="V336" s="294">
        <f>SUMIFS('7.  Persistence Report'!U$27:U$500,'7.  Persistence Report'!$D$27:$D$500,$B335,'7.  Persistence Report'!$C$27:$C$500,"&lt;&gt;Pre-2011 Programs Completed in 2011",'7.  Persistence Report'!$J$27:$J$500,"Adjustment",'7.  Persistence Report'!$H$27:$H$500,"2013")</f>
        <v>0</v>
      </c>
      <c r="W336" s="294">
        <f>SUMIFS('7.  Persistence Report'!V$27:V$500,'7.  Persistence Report'!$D$27:$D$500,$B335,'7.  Persistence Report'!$C$27:$C$500,"&lt;&gt;Pre-2011 Programs Completed in 2011",'7.  Persistence Report'!$J$27:$J$500,"Adjustment",'7.  Persistence Report'!$H$27:$H$500,"2013")</f>
        <v>0</v>
      </c>
      <c r="X336" s="294">
        <f>SUMIFS('7.  Persistence Report'!W$27:W$500,'7.  Persistence Report'!$D$27:$D$500,$B335,'7.  Persistence Report'!$C$27:$C$500,"&lt;&gt;Pre-2011 Programs Completed in 2011",'7.  Persistence Report'!$J$27:$J$500,"Adjustment",'7.  Persistence Report'!$H$27:$H$500,"2013")</f>
        <v>0</v>
      </c>
      <c r="Y336" s="410">
        <f>Y335</f>
        <v>0</v>
      </c>
      <c r="Z336" s="410">
        <f>Z335</f>
        <v>0</v>
      </c>
      <c r="AA336" s="410">
        <f t="shared" ref="AA336:AL336" si="157">AA335</f>
        <v>1</v>
      </c>
      <c r="AB336" s="410">
        <f t="shared" si="157"/>
        <v>0</v>
      </c>
      <c r="AC336" s="410">
        <f t="shared" si="157"/>
        <v>0</v>
      </c>
      <c r="AD336" s="410">
        <f t="shared" si="157"/>
        <v>0</v>
      </c>
      <c r="AE336" s="410">
        <f t="shared" si="157"/>
        <v>0</v>
      </c>
      <c r="AF336" s="410">
        <f t="shared" si="157"/>
        <v>0</v>
      </c>
      <c r="AG336" s="410">
        <f t="shared" si="157"/>
        <v>0</v>
      </c>
      <c r="AH336" s="410">
        <f t="shared" si="157"/>
        <v>0</v>
      </c>
      <c r="AI336" s="410">
        <f t="shared" si="157"/>
        <v>0</v>
      </c>
      <c r="AJ336" s="410">
        <f t="shared" si="157"/>
        <v>0</v>
      </c>
      <c r="AK336" s="410">
        <f t="shared" si="157"/>
        <v>0</v>
      </c>
      <c r="AL336" s="410">
        <f t="shared" si="157"/>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7">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501">
        <v>1</v>
      </c>
      <c r="AB338" s="414"/>
      <c r="AC338" s="467"/>
      <c r="AD338" s="414"/>
      <c r="AE338" s="414"/>
      <c r="AF338" s="414"/>
      <c r="AG338" s="414"/>
      <c r="AH338" s="414"/>
      <c r="AI338" s="414"/>
      <c r="AJ338" s="414"/>
      <c r="AK338" s="414"/>
      <c r="AL338" s="414"/>
      <c r="AM338" s="295">
        <f>SUM(Y338:AL338)</f>
        <v>1</v>
      </c>
    </row>
    <row r="339" spans="1:39" ht="15" outlineLevel="1">
      <c r="B339" s="293" t="s">
        <v>249</v>
      </c>
      <c r="C339" s="290" t="s">
        <v>163</v>
      </c>
      <c r="D339" s="294">
        <f>SUMIFS('7.  Persistence Report'!AS$27:AS$500,'7.  Persistence Report'!$D$27:$D$500,$B338,'7.  Persistence Report'!$C$27:$C$500,"&lt;&gt;Pre-2011 Programs Completed in 2011",'7.  Persistence Report'!$J$27:$J$500,"Adjustment",'7.  Persistence Report'!$H$27:$H$500,"2013")</f>
        <v>846892.44250000012</v>
      </c>
      <c r="E339" s="294">
        <f>SUMIFS('7.  Persistence Report'!AT$27:AT$500,'7.  Persistence Report'!$D$27:$D$500,$B338,'7.  Persistence Report'!$C$27:$C$500,"&lt;&gt;Pre-2011 Programs Completed in 2011",'7.  Persistence Report'!$J$27:$J$500,"Adjustment",'7.  Persistence Report'!$H$27:$H$500,"2013")</f>
        <v>1141183.5055</v>
      </c>
      <c r="F339" s="294">
        <f>SUMIFS('7.  Persistence Report'!AU$27:AU$500,'7.  Persistence Report'!$D$27:$D$500,$B338,'7.  Persistence Report'!$C$27:$C$500,"&lt;&gt;Pre-2011 Programs Completed in 2011",'7.  Persistence Report'!$J$27:$J$500,"Adjustment",'7.  Persistence Report'!$H$27:$H$500,"2013")</f>
        <v>1141183.5055</v>
      </c>
      <c r="G339" s="294">
        <f>SUMIFS('7.  Persistence Report'!AV$27:AV$500,'7.  Persistence Report'!$D$27:$D$500,$B338,'7.  Persistence Report'!$C$27:$C$500,"&lt;&gt;Pre-2011 Programs Completed in 2011",'7.  Persistence Report'!$J$27:$J$500,"Adjustment",'7.  Persistence Report'!$H$27:$H$500,"2013")</f>
        <v>1445846.4</v>
      </c>
      <c r="H339" s="294">
        <f>SUMIFS('7.  Persistence Report'!AW$27:AW$500,'7.  Persistence Report'!$D$27:$D$500,$B338,'7.  Persistence Report'!$C$27:$C$500,"&lt;&gt;Pre-2011 Programs Completed in 2011",'7.  Persistence Report'!$J$27:$J$500,"Adjustment",'7.  Persistence Report'!$H$27:$H$500,"2013")</f>
        <v>1486784.6099999999</v>
      </c>
      <c r="I339" s="294">
        <f>SUMIFS('7.  Persistence Report'!AX$27:AX$500,'7.  Persistence Report'!$D$27:$D$500,$B338,'7.  Persistence Report'!$C$27:$C$500,"&lt;&gt;Pre-2011 Programs Completed in 2011",'7.  Persistence Report'!$J$27:$J$500,"Adjustment",'7.  Persistence Report'!$H$27:$H$500,"2013")</f>
        <v>1605151.17</v>
      </c>
      <c r="J339" s="294">
        <f>SUMIFS('7.  Persistence Report'!AY$27:AY$500,'7.  Persistence Report'!$D$27:$D$500,$B338,'7.  Persistence Report'!$C$27:$C$500,"&lt;&gt;Pre-2011 Programs Completed in 2011",'7.  Persistence Report'!$J$27:$J$500,"Adjustment",'7.  Persistence Report'!$H$27:$H$500,"2013")</f>
        <v>1605151.17</v>
      </c>
      <c r="K339" s="294">
        <f>SUMIFS('7.  Persistence Report'!AZ$27:AZ$500,'7.  Persistence Report'!$D$27:$D$500,$B338,'7.  Persistence Report'!$C$27:$C$500,"&lt;&gt;Pre-2011 Programs Completed in 2011",'7.  Persistence Report'!$J$27:$J$500,"Adjustment",'7.  Persistence Report'!$H$27:$H$500,"2013")</f>
        <v>1605151.17</v>
      </c>
      <c r="L339" s="294">
        <f>SUMIFS('7.  Persistence Report'!BA$27:BA$500,'7.  Persistence Report'!$D$27:$D$500,$B338,'7.  Persistence Report'!$C$27:$C$500,"&lt;&gt;Pre-2011 Programs Completed in 2011",'7.  Persistence Report'!$J$27:$J$500,"Adjustment",'7.  Persistence Report'!$H$27:$H$500,"2013")</f>
        <v>1588613.76</v>
      </c>
      <c r="M339" s="294">
        <f>SUMIFS('7.  Persistence Report'!BB$27:BB$500,'7.  Persistence Report'!$D$27:$D$500,$B338,'7.  Persistence Report'!$C$27:$C$500,"&lt;&gt;Pre-2011 Programs Completed in 2011",'7.  Persistence Report'!$J$27:$J$500,"Adjustment",'7.  Persistence Report'!$H$27:$H$500,"2013")</f>
        <v>1522433.16</v>
      </c>
      <c r="N339" s="294">
        <f>N338</f>
        <v>12</v>
      </c>
      <c r="O339" s="294">
        <f>SUMIFS('7.  Persistence Report'!N$27:N$500,'7.  Persistence Report'!$D$27:$D$500,$B338,'7.  Persistence Report'!$C$27:$C$500,"&lt;&gt;Pre-2011 Programs Completed in 2011",'7.  Persistence Report'!$J$27:$J$500,"Adjustment",'7.  Persistence Report'!$H$27:$H$500,"2013")</f>
        <v>134.02534499999999</v>
      </c>
      <c r="P339" s="294">
        <f>SUMIFS('7.  Persistence Report'!O$27:O$500,'7.  Persistence Report'!$D$27:$D$500,$B338,'7.  Persistence Report'!$C$27:$C$500,"&lt;&gt;Pre-2011 Programs Completed in 2011",'7.  Persistence Report'!$J$27:$J$500,"Adjustment",'7.  Persistence Report'!$H$27:$H$500,"2013")</f>
        <v>182.11909500000002</v>
      </c>
      <c r="Q339" s="294">
        <f>SUMIFS('7.  Persistence Report'!P$27:P$500,'7.  Persistence Report'!$D$27:$D$500,$B338,'7.  Persistence Report'!$C$27:$C$500,"&lt;&gt;Pre-2011 Programs Completed in 2011",'7.  Persistence Report'!$J$27:$J$500,"Adjustment",'7.  Persistence Report'!$H$27:$H$500,"2013")</f>
        <v>182.11909500000002</v>
      </c>
      <c r="R339" s="294">
        <f>SUMIFS('7.  Persistence Report'!Q$27:Q$500,'7.  Persistence Report'!$D$27:$D$500,$B338,'7.  Persistence Report'!$C$27:$C$500,"&lt;&gt;Pre-2011 Programs Completed in 2011",'7.  Persistence Report'!$J$27:$J$500,"Adjustment",'7.  Persistence Report'!$H$27:$H$500,"2013")</f>
        <v>209.565675</v>
      </c>
      <c r="S339" s="294">
        <f>SUMIFS('7.  Persistence Report'!R$27:R$500,'7.  Persistence Report'!$D$27:$D$500,$B338,'7.  Persistence Report'!$C$27:$C$500,"&lt;&gt;Pre-2011 Programs Completed in 2011",'7.  Persistence Report'!$J$27:$J$500,"Adjustment",'7.  Persistence Report'!$H$27:$H$500,"2013")</f>
        <v>223.37617499999999</v>
      </c>
      <c r="T339" s="294">
        <f>SUMIFS('7.  Persistence Report'!S$27:S$500,'7.  Persistence Report'!$D$27:$D$500,$B338,'7.  Persistence Report'!$C$27:$C$500,"&lt;&gt;Pre-2011 Programs Completed in 2011",'7.  Persistence Report'!$J$27:$J$500,"Adjustment",'7.  Persistence Report'!$H$27:$H$500,"2013")</f>
        <v>209.54452499999999</v>
      </c>
      <c r="U339" s="294">
        <f>SUMIFS('7.  Persistence Report'!T$27:T$500,'7.  Persistence Report'!$D$27:$D$500,$B338,'7.  Persistence Report'!$C$27:$C$500,"&lt;&gt;Pre-2011 Programs Completed in 2011",'7.  Persistence Report'!$J$27:$J$500,"Adjustment",'7.  Persistence Report'!$H$27:$H$500,"2013")</f>
        <v>209.54452499999999</v>
      </c>
      <c r="V339" s="294">
        <f>SUMIFS('7.  Persistence Report'!U$27:U$500,'7.  Persistence Report'!$D$27:$D$500,$B338,'7.  Persistence Report'!$C$27:$C$500,"&lt;&gt;Pre-2011 Programs Completed in 2011",'7.  Persistence Report'!$J$27:$J$500,"Adjustment",'7.  Persistence Report'!$H$27:$H$500,"2013")</f>
        <v>209.54452499999999</v>
      </c>
      <c r="W339" s="294">
        <f>SUMIFS('7.  Persistence Report'!V$27:V$500,'7.  Persistence Report'!$D$27:$D$500,$B338,'7.  Persistence Report'!$C$27:$C$500,"&lt;&gt;Pre-2011 Programs Completed in 2011",'7.  Persistence Report'!$J$27:$J$500,"Adjustment",'7.  Persistence Report'!$H$27:$H$500,"2013")</f>
        <v>205.67452499999999</v>
      </c>
      <c r="X339" s="294">
        <f>SUMIFS('7.  Persistence Report'!W$27:W$500,'7.  Persistence Report'!$D$27:$D$500,$B338,'7.  Persistence Report'!$C$27:$C$500,"&lt;&gt;Pre-2011 Programs Completed in 2011",'7.  Persistence Report'!$J$27:$J$500,"Adjustment",'7.  Persistence Report'!$H$27:$H$500,"2013")</f>
        <v>198.808875</v>
      </c>
      <c r="Y339" s="410">
        <f>Y338</f>
        <v>0</v>
      </c>
      <c r="Z339" s="410">
        <f>Z338</f>
        <v>0</v>
      </c>
      <c r="AA339" s="410">
        <f t="shared" ref="AA339:AL339" si="158">AA338</f>
        <v>1</v>
      </c>
      <c r="AB339" s="410">
        <f t="shared" si="158"/>
        <v>0</v>
      </c>
      <c r="AC339" s="410">
        <f t="shared" si="158"/>
        <v>0</v>
      </c>
      <c r="AD339" s="410">
        <f t="shared" si="158"/>
        <v>0</v>
      </c>
      <c r="AE339" s="410">
        <f t="shared" si="158"/>
        <v>0</v>
      </c>
      <c r="AF339" s="410">
        <f t="shared" si="158"/>
        <v>0</v>
      </c>
      <c r="AG339" s="410">
        <f t="shared" si="158"/>
        <v>0</v>
      </c>
      <c r="AH339" s="410">
        <f t="shared" si="158"/>
        <v>0</v>
      </c>
      <c r="AI339" s="410">
        <f t="shared" si="158"/>
        <v>0</v>
      </c>
      <c r="AJ339" s="410">
        <f t="shared" si="158"/>
        <v>0</v>
      </c>
      <c r="AK339" s="410">
        <f t="shared" si="158"/>
        <v>0</v>
      </c>
      <c r="AL339" s="410">
        <f t="shared" si="158"/>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7">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501">
        <v>1</v>
      </c>
      <c r="AB341" s="414"/>
      <c r="AC341" s="414"/>
      <c r="AD341" s="414"/>
      <c r="AE341" s="414"/>
      <c r="AF341" s="414"/>
      <c r="AG341" s="414"/>
      <c r="AH341" s="414"/>
      <c r="AI341" s="414"/>
      <c r="AJ341" s="414"/>
      <c r="AK341" s="414"/>
      <c r="AL341" s="414"/>
      <c r="AM341" s="295">
        <f>SUM(Y341:AL341)</f>
        <v>1</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159">AA341</f>
        <v>1</v>
      </c>
      <c r="AB342" s="410">
        <f t="shared" si="159"/>
        <v>0</v>
      </c>
      <c r="AC342" s="410">
        <f t="shared" si="159"/>
        <v>0</v>
      </c>
      <c r="AD342" s="410">
        <f t="shared" si="159"/>
        <v>0</v>
      </c>
      <c r="AE342" s="410">
        <f t="shared" si="159"/>
        <v>0</v>
      </c>
      <c r="AF342" s="410">
        <f t="shared" si="159"/>
        <v>0</v>
      </c>
      <c r="AG342" s="410">
        <f t="shared" si="159"/>
        <v>0</v>
      </c>
      <c r="AH342" s="410">
        <f t="shared" si="159"/>
        <v>0</v>
      </c>
      <c r="AI342" s="410">
        <f t="shared" si="159"/>
        <v>0</v>
      </c>
      <c r="AJ342" s="410">
        <f t="shared" si="159"/>
        <v>0</v>
      </c>
      <c r="AK342" s="410">
        <f t="shared" si="159"/>
        <v>0</v>
      </c>
      <c r="AL342" s="410">
        <f t="shared" si="159"/>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7">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501">
        <v>1</v>
      </c>
      <c r="AB344" s="414"/>
      <c r="AC344" s="414"/>
      <c r="AD344" s="414"/>
      <c r="AE344" s="414"/>
      <c r="AF344" s="414"/>
      <c r="AG344" s="414"/>
      <c r="AH344" s="414"/>
      <c r="AI344" s="414"/>
      <c r="AJ344" s="414"/>
      <c r="AK344" s="414"/>
      <c r="AL344" s="414"/>
      <c r="AM344" s="295">
        <f>SUM(Y344:AL344)</f>
        <v>1</v>
      </c>
    </row>
    <row r="345" spans="1:39" ht="15" outlineLevel="1">
      <c r="B345" s="293" t="s">
        <v>249</v>
      </c>
      <c r="C345" s="290" t="s">
        <v>163</v>
      </c>
      <c r="D345" s="294">
        <f>SUMIFS('7.  Persistence Report'!AS$27:AS$500,'7.  Persistence Report'!$D$27:$D$500,$B344,'7.  Persistence Report'!$C$27:$C$500,"&lt;&gt;Pre-2011 Programs Completed in 2011",'7.  Persistence Report'!$J$27:$J$500,"Adjustment",'7.  Persistence Report'!$H$27:$H$500,"2013")</f>
        <v>0</v>
      </c>
      <c r="E345" s="294">
        <f>SUMIFS('7.  Persistence Report'!AT$27:AT$500,'7.  Persistence Report'!$D$27:$D$500,$B344,'7.  Persistence Report'!$C$27:$C$500,"&lt;&gt;Pre-2011 Programs Completed in 2011",'7.  Persistence Report'!$J$27:$J$500,"Adjustment",'7.  Persistence Report'!$H$27:$H$500,"2013")</f>
        <v>0</v>
      </c>
      <c r="F345" s="294">
        <f>SUMIFS('7.  Persistence Report'!AU$27:AU$500,'7.  Persistence Report'!$D$27:$D$500,$B344,'7.  Persistence Report'!$C$27:$C$500,"&lt;&gt;Pre-2011 Programs Completed in 2011",'7.  Persistence Report'!$J$27:$J$500,"Adjustment",'7.  Persistence Report'!$H$27:$H$500,"2013")</f>
        <v>0</v>
      </c>
      <c r="G345" s="294">
        <f>SUMIFS('7.  Persistence Report'!AV$27:AV$500,'7.  Persistence Report'!$D$27:$D$500,$B344,'7.  Persistence Report'!$C$27:$C$500,"&lt;&gt;Pre-2011 Programs Completed in 2011",'7.  Persistence Report'!$J$27:$J$500,"Adjustment",'7.  Persistence Report'!$H$27:$H$500,"2013")</f>
        <v>0</v>
      </c>
      <c r="H345" s="294">
        <f>SUMIFS('7.  Persistence Report'!AW$27:AW$500,'7.  Persistence Report'!$D$27:$D$500,$B344,'7.  Persistence Report'!$C$27:$C$500,"&lt;&gt;Pre-2011 Programs Completed in 2011",'7.  Persistence Report'!$J$27:$J$500,"Adjustment",'7.  Persistence Report'!$H$27:$H$500,"2013")</f>
        <v>0</v>
      </c>
      <c r="I345" s="294">
        <f>SUMIFS('7.  Persistence Report'!AX$27:AX$500,'7.  Persistence Report'!$D$27:$D$500,$B344,'7.  Persistence Report'!$C$27:$C$500,"&lt;&gt;Pre-2011 Programs Completed in 2011",'7.  Persistence Report'!$J$27:$J$500,"Adjustment",'7.  Persistence Report'!$H$27:$H$500,"2013")</f>
        <v>0</v>
      </c>
      <c r="J345" s="294">
        <f>SUMIFS('7.  Persistence Report'!AY$27:AY$500,'7.  Persistence Report'!$D$27:$D$500,$B344,'7.  Persistence Report'!$C$27:$C$500,"&lt;&gt;Pre-2011 Programs Completed in 2011",'7.  Persistence Report'!$J$27:$J$500,"Adjustment",'7.  Persistence Report'!$H$27:$H$500,"2013")</f>
        <v>0</v>
      </c>
      <c r="K345" s="294">
        <f>SUMIFS('7.  Persistence Report'!AZ$27:AZ$500,'7.  Persistence Report'!$D$27:$D$500,$B344,'7.  Persistence Report'!$C$27:$C$500,"&lt;&gt;Pre-2011 Programs Completed in 2011",'7.  Persistence Report'!$J$27:$J$500,"Adjustment",'7.  Persistence Report'!$H$27:$H$500,"2013")</f>
        <v>0</v>
      </c>
      <c r="L345" s="294">
        <f>SUMIFS('7.  Persistence Report'!BA$27:BA$500,'7.  Persistence Report'!$D$27:$D$500,$B344,'7.  Persistence Report'!$C$27:$C$500,"&lt;&gt;Pre-2011 Programs Completed in 2011",'7.  Persistence Report'!$J$27:$J$500,"Adjustment",'7.  Persistence Report'!$H$27:$H$500,"2013")</f>
        <v>0</v>
      </c>
      <c r="M345" s="294">
        <f>SUMIFS('7.  Persistence Report'!BB$27:BB$500,'7.  Persistence Report'!$D$27:$D$500,$B344,'7.  Persistence Report'!$C$27:$C$500,"&lt;&gt;Pre-2011 Programs Completed in 2011",'7.  Persistence Report'!$J$27:$J$500,"Adjustment",'7.  Persistence Report'!$H$27:$H$500,"2013")</f>
        <v>0</v>
      </c>
      <c r="N345" s="290"/>
      <c r="O345" s="294">
        <f>SUMIFS('7.  Persistence Report'!N$27:N$500,'7.  Persistence Report'!$D$27:$D$500,$B344,'7.  Persistence Report'!$C$27:$C$500,"&lt;&gt;Pre-2011 Programs Completed in 2011",'7.  Persistence Report'!$J$27:$J$500,"Adjustment",'7.  Persistence Report'!$H$27:$H$500,"2013")</f>
        <v>0</v>
      </c>
      <c r="P345" s="294">
        <f>SUMIFS('7.  Persistence Report'!O$27:O$500,'7.  Persistence Report'!$D$27:$D$500,$B344,'7.  Persistence Report'!$C$27:$C$500,"&lt;&gt;Pre-2011 Programs Completed in 2011",'7.  Persistence Report'!$J$27:$J$500,"Adjustment",'7.  Persistence Report'!$H$27:$H$500,"2013")</f>
        <v>0</v>
      </c>
      <c r="Q345" s="294">
        <f>SUMIFS('7.  Persistence Report'!P$27:P$500,'7.  Persistence Report'!$D$27:$D$500,$B344,'7.  Persistence Report'!$C$27:$C$500,"&lt;&gt;Pre-2011 Programs Completed in 2011",'7.  Persistence Report'!$J$27:$J$500,"Adjustment",'7.  Persistence Report'!$H$27:$H$500,"2013")</f>
        <v>0</v>
      </c>
      <c r="R345" s="294">
        <f>SUMIFS('7.  Persistence Report'!Q$27:Q$500,'7.  Persistence Report'!$D$27:$D$500,$B344,'7.  Persistence Report'!$C$27:$C$500,"&lt;&gt;Pre-2011 Programs Completed in 2011",'7.  Persistence Report'!$J$27:$J$500,"Adjustment",'7.  Persistence Report'!$H$27:$H$500,"2013")</f>
        <v>0</v>
      </c>
      <c r="S345" s="294">
        <f>SUMIFS('7.  Persistence Report'!R$27:R$500,'7.  Persistence Report'!$D$27:$D$500,$B344,'7.  Persistence Report'!$C$27:$C$500,"&lt;&gt;Pre-2011 Programs Completed in 2011",'7.  Persistence Report'!$J$27:$J$500,"Adjustment",'7.  Persistence Report'!$H$27:$H$500,"2013")</f>
        <v>0</v>
      </c>
      <c r="T345" s="294">
        <f>SUMIFS('7.  Persistence Report'!S$27:S$500,'7.  Persistence Report'!$D$27:$D$500,$B344,'7.  Persistence Report'!$C$27:$C$500,"&lt;&gt;Pre-2011 Programs Completed in 2011",'7.  Persistence Report'!$J$27:$J$500,"Adjustment",'7.  Persistence Report'!$H$27:$H$500,"2013")</f>
        <v>0</v>
      </c>
      <c r="U345" s="294">
        <f>SUMIFS('7.  Persistence Report'!T$27:T$500,'7.  Persistence Report'!$D$27:$D$500,$B344,'7.  Persistence Report'!$C$27:$C$500,"&lt;&gt;Pre-2011 Programs Completed in 2011",'7.  Persistence Report'!$J$27:$J$500,"Adjustment",'7.  Persistence Report'!$H$27:$H$500,"2013")</f>
        <v>0</v>
      </c>
      <c r="V345" s="294">
        <f>SUMIFS('7.  Persistence Report'!U$27:U$500,'7.  Persistence Report'!$D$27:$D$500,$B344,'7.  Persistence Report'!$C$27:$C$500,"&lt;&gt;Pre-2011 Programs Completed in 2011",'7.  Persistence Report'!$J$27:$J$500,"Adjustment",'7.  Persistence Report'!$H$27:$H$500,"2013")</f>
        <v>0</v>
      </c>
      <c r="W345" s="294">
        <f>SUMIFS('7.  Persistence Report'!V$27:V$500,'7.  Persistence Report'!$D$27:$D$500,$B344,'7.  Persistence Report'!$C$27:$C$500,"&lt;&gt;Pre-2011 Programs Completed in 2011",'7.  Persistence Report'!$J$27:$J$500,"Adjustment",'7.  Persistence Report'!$H$27:$H$500,"2013")</f>
        <v>0</v>
      </c>
      <c r="X345" s="294">
        <f>SUMIFS('7.  Persistence Report'!W$27:W$500,'7.  Persistence Report'!$D$27:$D$500,$B344,'7.  Persistence Report'!$C$27:$C$500,"&lt;&gt;Pre-2011 Programs Completed in 2011",'7.  Persistence Report'!$J$27:$J$500,"Adjustment",'7.  Persistence Report'!$H$27:$H$500,"2013")</f>
        <v>0</v>
      </c>
      <c r="Y345" s="410">
        <f>Y344</f>
        <v>0</v>
      </c>
      <c r="Z345" s="410">
        <f>Z344</f>
        <v>0</v>
      </c>
      <c r="AA345" s="410">
        <f t="shared" ref="AA345:AL345" si="160">AA344</f>
        <v>1</v>
      </c>
      <c r="AB345" s="410">
        <f t="shared" si="160"/>
        <v>0</v>
      </c>
      <c r="AC345" s="410">
        <f t="shared" si="160"/>
        <v>0</v>
      </c>
      <c r="AD345" s="410">
        <f t="shared" si="160"/>
        <v>0</v>
      </c>
      <c r="AE345" s="410">
        <f t="shared" si="160"/>
        <v>0</v>
      </c>
      <c r="AF345" s="410">
        <f t="shared" si="160"/>
        <v>0</v>
      </c>
      <c r="AG345" s="410">
        <f t="shared" si="160"/>
        <v>0</v>
      </c>
      <c r="AH345" s="410">
        <f t="shared" si="160"/>
        <v>0</v>
      </c>
      <c r="AI345" s="410">
        <f t="shared" si="160"/>
        <v>0</v>
      </c>
      <c r="AJ345" s="410">
        <f t="shared" si="160"/>
        <v>0</v>
      </c>
      <c r="AK345" s="410">
        <f t="shared" si="160"/>
        <v>0</v>
      </c>
      <c r="AL345" s="410">
        <f t="shared" si="160"/>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8"/>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7">
        <v>23</v>
      </c>
      <c r="B348" s="314" t="s">
        <v>14</v>
      </c>
      <c r="C348" s="290" t="s">
        <v>25</v>
      </c>
      <c r="D348" s="294"/>
      <c r="E348" s="294"/>
      <c r="F348" s="294"/>
      <c r="G348" s="294"/>
      <c r="H348" s="294"/>
      <c r="I348" s="294"/>
      <c r="J348" s="294"/>
      <c r="K348" s="294"/>
      <c r="L348" s="294"/>
      <c r="M348" s="294"/>
      <c r="N348" s="290"/>
      <c r="O348" s="294"/>
      <c r="P348" s="294"/>
      <c r="Q348" s="294"/>
      <c r="R348" s="294"/>
      <c r="S348" s="294"/>
      <c r="T348" s="294"/>
      <c r="U348" s="294"/>
      <c r="V348" s="294"/>
      <c r="W348" s="294"/>
      <c r="X348" s="294"/>
      <c r="Y348" s="501">
        <v>1</v>
      </c>
      <c r="Z348" s="409"/>
      <c r="AA348" s="501"/>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f>SUMIFS('7.  Persistence Report'!AS$27:AS$500,'7.  Persistence Report'!$D$27:$D$500,$B348,'7.  Persistence Report'!$C$27:$C$500,"&lt;&gt;Pre-2011 Programs Completed in 2011",'7.  Persistence Report'!$J$27:$J$500,"Adjustment",'7.  Persistence Report'!$H$27:$H$500,"2013")</f>
        <v>258001.38470000002</v>
      </c>
      <c r="E349" s="294">
        <f>SUMIFS('7.  Persistence Report'!AT$27:AT$500,'7.  Persistence Report'!$D$27:$D$500,$B348,'7.  Persistence Report'!$C$27:$C$500,"&lt;&gt;Pre-2011 Programs Completed in 2011",'7.  Persistence Report'!$J$27:$J$500,"Adjustment",'7.  Persistence Report'!$H$27:$H$500,"2013")</f>
        <v>256092.53560000003</v>
      </c>
      <c r="F349" s="294">
        <f>SUMIFS('7.  Persistence Report'!AU$27:AU$500,'7.  Persistence Report'!$D$27:$D$500,$B348,'7.  Persistence Report'!$C$27:$C$500,"&lt;&gt;Pre-2011 Programs Completed in 2011",'7.  Persistence Report'!$J$27:$J$500,"Adjustment",'7.  Persistence Report'!$H$27:$H$500,"2013")</f>
        <v>255919.00380000001</v>
      </c>
      <c r="G349" s="294">
        <f>SUMIFS('7.  Persistence Report'!AV$27:AV$500,'7.  Persistence Report'!$D$27:$D$500,$B348,'7.  Persistence Report'!$C$27:$C$500,"&lt;&gt;Pre-2011 Programs Completed in 2011",'7.  Persistence Report'!$J$27:$J$500,"Adjustment",'7.  Persistence Report'!$H$27:$H$500,"2013")</f>
        <v>222069.83300000001</v>
      </c>
      <c r="H349" s="294">
        <f>SUMIFS('7.  Persistence Report'!AW$27:AW$500,'7.  Persistence Report'!$D$27:$D$500,$B348,'7.  Persistence Report'!$C$27:$C$500,"&lt;&gt;Pre-2011 Programs Completed in 2011",'7.  Persistence Report'!$J$27:$J$500,"Adjustment",'7.  Persistence Report'!$H$27:$H$500,"2013")</f>
        <v>205839.37450000001</v>
      </c>
      <c r="I349" s="294">
        <f>SUMIFS('7.  Persistence Report'!AX$27:AX$500,'7.  Persistence Report'!$D$27:$D$500,$B348,'7.  Persistence Report'!$C$27:$C$500,"&lt;&gt;Pre-2011 Programs Completed in 2011",'7.  Persistence Report'!$J$27:$J$500,"Adjustment",'7.  Persistence Report'!$H$27:$H$500,"2013")</f>
        <v>189608.91570000001</v>
      </c>
      <c r="J349" s="294">
        <f>SUMIFS('7.  Persistence Report'!AY$27:AY$500,'7.  Persistence Report'!$D$27:$D$500,$B348,'7.  Persistence Report'!$C$27:$C$500,"&lt;&gt;Pre-2011 Programs Completed in 2011",'7.  Persistence Report'!$J$27:$J$500,"Adjustment",'7.  Persistence Report'!$H$27:$H$500,"2013")</f>
        <v>188428.0289</v>
      </c>
      <c r="K349" s="294">
        <f>SUMIFS('7.  Persistence Report'!AZ$27:AZ$500,'7.  Persistence Report'!$D$27:$D$500,$B348,'7.  Persistence Report'!$C$27:$C$500,"&lt;&gt;Pre-2011 Programs Completed in 2011",'7.  Persistence Report'!$J$27:$J$500,"Adjustment",'7.  Persistence Report'!$H$27:$H$500,"2013")</f>
        <v>188428.0289</v>
      </c>
      <c r="L349" s="294">
        <f>SUMIFS('7.  Persistence Report'!BA$27:BA$500,'7.  Persistence Report'!$D$27:$D$500,$B348,'7.  Persistence Report'!$C$27:$C$500,"&lt;&gt;Pre-2011 Programs Completed in 2011",'7.  Persistence Report'!$J$27:$J$500,"Adjustment",'7.  Persistence Report'!$H$27:$H$500,"2013")</f>
        <v>68158.330379999999</v>
      </c>
      <c r="M349" s="294">
        <f>SUMIFS('7.  Persistence Report'!BB$27:BB$500,'7.  Persistence Report'!$D$27:$D$500,$B348,'7.  Persistence Report'!$C$27:$C$500,"&lt;&gt;Pre-2011 Programs Completed in 2011",'7.  Persistence Report'!$J$27:$J$500,"Adjustment",'7.  Persistence Report'!$H$27:$H$500,"2013")</f>
        <v>67328.830379999999</v>
      </c>
      <c r="N349" s="466"/>
      <c r="O349" s="294">
        <f>SUMIFS('7.  Persistence Report'!N$27:N$500,'7.  Persistence Report'!$D$27:$D$500,$B348,'7.  Persistence Report'!$C$27:$C$500,"&lt;&gt;Pre-2011 Programs Completed in 2011",'7.  Persistence Report'!$J$27:$J$500,"Adjustment",'7.  Persistence Report'!$H$27:$H$500,"2013")</f>
        <v>18.71940481</v>
      </c>
      <c r="P349" s="294">
        <f>SUMIFS('7.  Persistence Report'!O$27:O$500,'7.  Persistence Report'!$D$27:$D$500,$B348,'7.  Persistence Report'!$C$27:$C$500,"&lt;&gt;Pre-2011 Programs Completed in 2011",'7.  Persistence Report'!$J$27:$J$500,"Adjustment",'7.  Persistence Report'!$H$27:$H$500,"2013")</f>
        <v>18.621382820000001</v>
      </c>
      <c r="Q349" s="294">
        <f>SUMIFS('7.  Persistence Report'!P$27:P$500,'7.  Persistence Report'!$D$27:$D$500,$B348,'7.  Persistence Report'!$C$27:$C$500,"&lt;&gt;Pre-2011 Programs Completed in 2011",'7.  Persistence Report'!$J$27:$J$500,"Adjustment",'7.  Persistence Report'!$H$27:$H$500,"2013")</f>
        <v>18.612471729999999</v>
      </c>
      <c r="R349" s="294">
        <f>SUMIFS('7.  Persistence Report'!Q$27:Q$500,'7.  Persistence Report'!$D$27:$D$500,$B348,'7.  Persistence Report'!$C$27:$C$500,"&lt;&gt;Pre-2011 Programs Completed in 2011",'7.  Persistence Report'!$J$27:$J$500,"Adjustment",'7.  Persistence Report'!$H$27:$H$500,"2013")</f>
        <v>16.847570040000001</v>
      </c>
      <c r="S349" s="294">
        <f>SUMIFS('7.  Persistence Report'!R$27:R$500,'7.  Persistence Report'!$D$27:$D$500,$B348,'7.  Persistence Report'!$C$27:$C$500,"&lt;&gt;Pre-2011 Programs Completed in 2011",'7.  Persistence Report'!$J$27:$J$500,"Adjustment",'7.  Persistence Report'!$H$27:$H$500,"2013")</f>
        <v>16.00076352</v>
      </c>
      <c r="T349" s="294">
        <f>SUMIFS('7.  Persistence Report'!S$27:S$500,'7.  Persistence Report'!$D$27:$D$500,$B348,'7.  Persistence Report'!$C$27:$C$500,"&lt;&gt;Pre-2011 Programs Completed in 2011",'7.  Persistence Report'!$J$27:$J$500,"Adjustment",'7.  Persistence Report'!$H$27:$H$500,"2013")</f>
        <v>15.153956920000001</v>
      </c>
      <c r="U349" s="294">
        <f>SUMIFS('7.  Persistence Report'!T$27:T$500,'7.  Persistence Report'!$D$27:$D$500,$B348,'7.  Persistence Report'!$C$27:$C$500,"&lt;&gt;Pre-2011 Programs Completed in 2011",'7.  Persistence Report'!$J$27:$J$500,"Adjustment",'7.  Persistence Report'!$H$27:$H$500,"2013")</f>
        <v>15.092400059999999</v>
      </c>
      <c r="V349" s="294">
        <f>SUMIFS('7.  Persistence Report'!U$27:U$500,'7.  Persistence Report'!$D$27:$D$500,$B348,'7.  Persistence Report'!$C$27:$C$500,"&lt;&gt;Pre-2011 Programs Completed in 2011",'7.  Persistence Report'!$J$27:$J$500,"Adjustment",'7.  Persistence Report'!$H$27:$H$500,"2013")</f>
        <v>15.092400059999999</v>
      </c>
      <c r="W349" s="294">
        <f>SUMIFS('7.  Persistence Report'!V$27:V$500,'7.  Persistence Report'!$D$27:$D$500,$B348,'7.  Persistence Report'!$C$27:$C$500,"&lt;&gt;Pre-2011 Programs Completed in 2011",'7.  Persistence Report'!$J$27:$J$500,"Adjustment",'7.  Persistence Report'!$H$27:$H$500,"2013")</f>
        <v>8.8221494160000002</v>
      </c>
      <c r="X349" s="294">
        <f>SUMIFS('7.  Persistence Report'!W$27:W$500,'7.  Persistence Report'!$D$27:$D$500,$B348,'7.  Persistence Report'!$C$27:$C$500,"&lt;&gt;Pre-2011 Programs Completed in 2011",'7.  Persistence Report'!$J$27:$J$500,"Adjustment",'7.  Persistence Report'!$H$27:$H$500,"2013")</f>
        <v>7.9340403429999995</v>
      </c>
      <c r="Y349" s="410">
        <f>Y348</f>
        <v>1</v>
      </c>
      <c r="Z349" s="410">
        <f>Z348</f>
        <v>0</v>
      </c>
      <c r="AA349" s="410">
        <f t="shared" ref="AA349:AL349" si="161">AA348</f>
        <v>0</v>
      </c>
      <c r="AB349" s="410">
        <f t="shared" si="161"/>
        <v>0</v>
      </c>
      <c r="AC349" s="410">
        <f t="shared" si="161"/>
        <v>0</v>
      </c>
      <c r="AD349" s="410">
        <f t="shared" si="161"/>
        <v>0</v>
      </c>
      <c r="AE349" s="410">
        <f t="shared" si="161"/>
        <v>0</v>
      </c>
      <c r="AF349" s="410">
        <f t="shared" si="161"/>
        <v>0</v>
      </c>
      <c r="AG349" s="410">
        <f t="shared" si="161"/>
        <v>0</v>
      </c>
      <c r="AH349" s="410">
        <f t="shared" si="161"/>
        <v>0</v>
      </c>
      <c r="AI349" s="410">
        <f t="shared" si="161"/>
        <v>0</v>
      </c>
      <c r="AJ349" s="410">
        <f t="shared" si="161"/>
        <v>0</v>
      </c>
      <c r="AK349" s="410">
        <f t="shared" si="161"/>
        <v>0</v>
      </c>
      <c r="AL349" s="410">
        <f t="shared" si="161"/>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8"/>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7">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7"/>
      <c r="B353" s="314" t="s">
        <v>249</v>
      </c>
      <c r="C353" s="290" t="s">
        <v>163</v>
      </c>
      <c r="D353" s="294"/>
      <c r="E353" s="294"/>
      <c r="F353" s="294"/>
      <c r="G353" s="294"/>
      <c r="H353" s="294"/>
      <c r="I353" s="294"/>
      <c r="J353" s="294"/>
      <c r="K353" s="294"/>
      <c r="L353" s="294"/>
      <c r="M353" s="294"/>
      <c r="N353" s="466"/>
      <c r="O353" s="294"/>
      <c r="P353" s="294"/>
      <c r="Q353" s="294"/>
      <c r="R353" s="294"/>
      <c r="S353" s="294"/>
      <c r="T353" s="294"/>
      <c r="U353" s="294"/>
      <c r="V353" s="294"/>
      <c r="W353" s="294"/>
      <c r="X353" s="294"/>
      <c r="Y353" s="410">
        <f>Y352</f>
        <v>0</v>
      </c>
      <c r="Z353" s="410">
        <f>Z352</f>
        <v>0</v>
      </c>
      <c r="AA353" s="410">
        <f t="shared" ref="AA353:AL353" si="162">AA352</f>
        <v>0</v>
      </c>
      <c r="AB353" s="410">
        <f t="shared" si="162"/>
        <v>0</v>
      </c>
      <c r="AC353" s="410">
        <f t="shared" si="162"/>
        <v>0</v>
      </c>
      <c r="AD353" s="410">
        <f t="shared" si="162"/>
        <v>0</v>
      </c>
      <c r="AE353" s="410">
        <f t="shared" si="162"/>
        <v>0</v>
      </c>
      <c r="AF353" s="410">
        <f t="shared" si="162"/>
        <v>0</v>
      </c>
      <c r="AG353" s="410">
        <f t="shared" si="162"/>
        <v>0</v>
      </c>
      <c r="AH353" s="410">
        <f t="shared" si="162"/>
        <v>0</v>
      </c>
      <c r="AI353" s="410">
        <f t="shared" si="162"/>
        <v>0</v>
      </c>
      <c r="AJ353" s="410">
        <f t="shared" si="162"/>
        <v>0</v>
      </c>
      <c r="AK353" s="410">
        <f t="shared" si="162"/>
        <v>0</v>
      </c>
      <c r="AL353" s="410">
        <f t="shared" si="162"/>
        <v>0</v>
      </c>
      <c r="AM353" s="296"/>
    </row>
    <row r="354" spans="1:39" s="282" customFormat="1" ht="15" outlineLevel="1">
      <c r="A354" s="507"/>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7">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7"/>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63">AA355</f>
        <v>0</v>
      </c>
      <c r="AB356" s="410">
        <f t="shared" si="163"/>
        <v>0</v>
      </c>
      <c r="AC356" s="410">
        <f t="shared" si="163"/>
        <v>0</v>
      </c>
      <c r="AD356" s="410">
        <f t="shared" si="163"/>
        <v>0</v>
      </c>
      <c r="AE356" s="410">
        <f t="shared" si="163"/>
        <v>0</v>
      </c>
      <c r="AF356" s="410">
        <f t="shared" si="163"/>
        <v>0</v>
      </c>
      <c r="AG356" s="410">
        <f t="shared" si="163"/>
        <v>0</v>
      </c>
      <c r="AH356" s="410">
        <f t="shared" si="163"/>
        <v>0</v>
      </c>
      <c r="AI356" s="410">
        <f t="shared" si="163"/>
        <v>0</v>
      </c>
      <c r="AJ356" s="410">
        <f t="shared" si="163"/>
        <v>0</v>
      </c>
      <c r="AK356" s="410">
        <f t="shared" si="163"/>
        <v>0</v>
      </c>
      <c r="AL356" s="410">
        <f t="shared" si="163"/>
        <v>0</v>
      </c>
      <c r="AM356" s="310"/>
    </row>
    <row r="357" spans="1:39" s="282" customFormat="1" ht="15" outlineLevel="1">
      <c r="A357" s="507"/>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8"/>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7">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501">
        <v>1</v>
      </c>
      <c r="AB359" s="414"/>
      <c r="AC359" s="414"/>
      <c r="AD359" s="414"/>
      <c r="AE359" s="414"/>
      <c r="AF359" s="414"/>
      <c r="AG359" s="414"/>
      <c r="AH359" s="414"/>
      <c r="AI359" s="414"/>
      <c r="AJ359" s="414"/>
      <c r="AK359" s="414"/>
      <c r="AL359" s="414"/>
      <c r="AM359" s="295">
        <f>SUM(Y359:AL359)</f>
        <v>1</v>
      </c>
    </row>
    <row r="360" spans="1:39" ht="15" outlineLevel="1">
      <c r="B360" s="293" t="s">
        <v>249</v>
      </c>
      <c r="C360" s="290" t="s">
        <v>163</v>
      </c>
      <c r="D360" s="294">
        <f>SUMIFS('7.  Persistence Report'!AS$27:AS$500,'7.  Persistence Report'!$D$27:$D$500,$B359,'7.  Persistence Report'!$C$27:$C$500,"&lt;&gt;Pre-2011 Programs Completed in 2011",'7.  Persistence Report'!$J$27:$J$500,"Adjustment",'7.  Persistence Report'!$H$27:$H$500,"2013")</f>
        <v>0</v>
      </c>
      <c r="E360" s="294">
        <f>SUMIFS('7.  Persistence Report'!AT$27:AT$500,'7.  Persistence Report'!$D$27:$D$500,$B359,'7.  Persistence Report'!$C$27:$C$500,"&lt;&gt;Pre-2011 Programs Completed in 2011",'7.  Persistence Report'!$J$27:$J$500,"Adjustment",'7.  Persistence Report'!$H$27:$H$500,"2013")</f>
        <v>0</v>
      </c>
      <c r="F360" s="294">
        <f>SUMIFS('7.  Persistence Report'!AU$27:AU$500,'7.  Persistence Report'!$D$27:$D$500,$B359,'7.  Persistence Report'!$C$27:$C$500,"&lt;&gt;Pre-2011 Programs Completed in 2011",'7.  Persistence Report'!$J$27:$J$500,"Adjustment",'7.  Persistence Report'!$H$27:$H$500,"2013")</f>
        <v>0</v>
      </c>
      <c r="G360" s="294">
        <f>SUMIFS('7.  Persistence Report'!AV$27:AV$500,'7.  Persistence Report'!$D$27:$D$500,$B359,'7.  Persistence Report'!$C$27:$C$500,"&lt;&gt;Pre-2011 Programs Completed in 2011",'7.  Persistence Report'!$J$27:$J$500,"Adjustment",'7.  Persistence Report'!$H$27:$H$500,"2013")</f>
        <v>0</v>
      </c>
      <c r="H360" s="294">
        <f>SUMIFS('7.  Persistence Report'!AW$27:AW$500,'7.  Persistence Report'!$D$27:$D$500,$B359,'7.  Persistence Report'!$C$27:$C$500,"&lt;&gt;Pre-2011 Programs Completed in 2011",'7.  Persistence Report'!$J$27:$J$500,"Adjustment",'7.  Persistence Report'!$H$27:$H$500,"2013")</f>
        <v>0</v>
      </c>
      <c r="I360" s="294">
        <f>SUMIFS('7.  Persistence Report'!AX$27:AX$500,'7.  Persistence Report'!$D$27:$D$500,$B359,'7.  Persistence Report'!$C$27:$C$500,"&lt;&gt;Pre-2011 Programs Completed in 2011",'7.  Persistence Report'!$J$27:$J$500,"Adjustment",'7.  Persistence Report'!$H$27:$H$500,"2013")</f>
        <v>0</v>
      </c>
      <c r="J360" s="294">
        <f>SUMIFS('7.  Persistence Report'!AY$27:AY$500,'7.  Persistence Report'!$D$27:$D$500,$B359,'7.  Persistence Report'!$C$27:$C$500,"&lt;&gt;Pre-2011 Programs Completed in 2011",'7.  Persistence Report'!$J$27:$J$500,"Adjustment",'7.  Persistence Report'!$H$27:$H$500,"2013")</f>
        <v>0</v>
      </c>
      <c r="K360" s="294">
        <f>SUMIFS('7.  Persistence Report'!AZ$27:AZ$500,'7.  Persistence Report'!$D$27:$D$500,$B359,'7.  Persistence Report'!$C$27:$C$500,"&lt;&gt;Pre-2011 Programs Completed in 2011",'7.  Persistence Report'!$J$27:$J$500,"Adjustment",'7.  Persistence Report'!$H$27:$H$500,"2013")</f>
        <v>0</v>
      </c>
      <c r="L360" s="294">
        <f>SUMIFS('7.  Persistence Report'!BA$27:BA$500,'7.  Persistence Report'!$D$27:$D$500,$B359,'7.  Persistence Report'!$C$27:$C$500,"&lt;&gt;Pre-2011 Programs Completed in 2011",'7.  Persistence Report'!$J$27:$J$500,"Adjustment",'7.  Persistence Report'!$H$27:$H$500,"2013")</f>
        <v>0</v>
      </c>
      <c r="M360" s="294">
        <f>SUMIFS('7.  Persistence Report'!BB$27:BB$500,'7.  Persistence Report'!$D$27:$D$500,$B359,'7.  Persistence Report'!$C$27:$C$500,"&lt;&gt;Pre-2011 Programs Completed in 2011",'7.  Persistence Report'!$J$27:$J$500,"Adjustment",'7.  Persistence Report'!$H$27:$H$500,"2013")</f>
        <v>0</v>
      </c>
      <c r="N360" s="294">
        <f>N359</f>
        <v>12</v>
      </c>
      <c r="O360" s="294">
        <f>SUMIFS('7.  Persistence Report'!N$27:N$500,'7.  Persistence Report'!$D$27:$D$500,$B359,'7.  Persistence Report'!$C$27:$C$500,"Pre-2011 Programs Completed in 2011",'7.  Persistence Report'!$J$27:$J$500,"Adjustment",'7.  Persistence Report'!$H$27:$H$500,"2013")</f>
        <v>0</v>
      </c>
      <c r="P360" s="294">
        <f>SUMIFS('7.  Persistence Report'!O$27:O$500,'7.  Persistence Report'!$D$27:$D$500,$B359,'7.  Persistence Report'!$C$27:$C$500,"Pre-2011 Programs Completed in 2011",'7.  Persistence Report'!$J$27:$J$500,"Adjustment",'7.  Persistence Report'!$H$27:$H$500,"2013")</f>
        <v>0</v>
      </c>
      <c r="Q360" s="294">
        <f>SUMIFS('7.  Persistence Report'!P$27:P$500,'7.  Persistence Report'!$D$27:$D$500,$B359,'7.  Persistence Report'!$C$27:$C$500,"Pre-2011 Programs Completed in 2011",'7.  Persistence Report'!$J$27:$J$500,"Adjustment",'7.  Persistence Report'!$H$27:$H$500,"2013")</f>
        <v>0</v>
      </c>
      <c r="R360" s="294">
        <f>SUMIFS('7.  Persistence Report'!Q$27:Q$500,'7.  Persistence Report'!$D$27:$D$500,$B359,'7.  Persistence Report'!$C$27:$C$500,"Pre-2011 Programs Completed in 2011",'7.  Persistence Report'!$J$27:$J$500,"Adjustment",'7.  Persistence Report'!$H$27:$H$500,"2013")</f>
        <v>0</v>
      </c>
      <c r="S360" s="294">
        <f>SUMIFS('7.  Persistence Report'!R$27:R$500,'7.  Persistence Report'!$D$27:$D$500,$B359,'7.  Persistence Report'!$C$27:$C$500,"Pre-2011 Programs Completed in 2011",'7.  Persistence Report'!$J$27:$J$500,"Adjustment",'7.  Persistence Report'!$H$27:$H$500,"2013")</f>
        <v>0</v>
      </c>
      <c r="T360" s="294">
        <f>SUMIFS('7.  Persistence Report'!S$27:S$500,'7.  Persistence Report'!$D$27:$D$500,$B359,'7.  Persistence Report'!$C$27:$C$500,"Pre-2011 Programs Completed in 2011",'7.  Persistence Report'!$J$27:$J$500,"Adjustment",'7.  Persistence Report'!$H$27:$H$500,"2013")</f>
        <v>0</v>
      </c>
      <c r="U360" s="294">
        <f>SUMIFS('7.  Persistence Report'!T$27:T$500,'7.  Persistence Report'!$D$27:$D$500,$B359,'7.  Persistence Report'!$C$27:$C$500,"Pre-2011 Programs Completed in 2011",'7.  Persistence Report'!$J$27:$J$500,"Adjustment",'7.  Persistence Report'!$H$27:$H$500,"2013")</f>
        <v>0</v>
      </c>
      <c r="V360" s="294">
        <f>SUMIFS('7.  Persistence Report'!U$27:U$500,'7.  Persistence Report'!$D$27:$D$500,$B359,'7.  Persistence Report'!$C$27:$C$500,"Pre-2011 Programs Completed in 2011",'7.  Persistence Report'!$J$27:$J$500,"Adjustment",'7.  Persistence Report'!$H$27:$H$500,"2013")</f>
        <v>0</v>
      </c>
      <c r="W360" s="294">
        <f>SUMIFS('7.  Persistence Report'!V$27:V$500,'7.  Persistence Report'!$D$27:$D$500,$B359,'7.  Persistence Report'!$C$27:$C$500,"Pre-2011 Programs Completed in 2011",'7.  Persistence Report'!$J$27:$J$500,"Adjustment",'7.  Persistence Report'!$H$27:$H$500,"2013")</f>
        <v>0</v>
      </c>
      <c r="X360" s="294">
        <f>SUMIFS('7.  Persistence Report'!W$27:W$500,'7.  Persistence Report'!$D$27:$D$500,$B359,'7.  Persistence Report'!$C$27:$C$500,"Pre-2011 Programs Completed in 2011",'7.  Persistence Report'!$J$27:$J$500,"Adjustment",'7.  Persistence Report'!$H$27:$H$500,"2013")</f>
        <v>0</v>
      </c>
      <c r="Y360" s="410">
        <f>Y359</f>
        <v>0</v>
      </c>
      <c r="Z360" s="410">
        <f>Z359</f>
        <v>0</v>
      </c>
      <c r="AA360" s="410">
        <f t="shared" ref="AA360:AL360" si="164">AA359</f>
        <v>1</v>
      </c>
      <c r="AB360" s="410">
        <f t="shared" si="164"/>
        <v>0</v>
      </c>
      <c r="AC360" s="410">
        <f t="shared" si="164"/>
        <v>0</v>
      </c>
      <c r="AD360" s="410">
        <f t="shared" si="164"/>
        <v>0</v>
      </c>
      <c r="AE360" s="410">
        <f t="shared" si="164"/>
        <v>0</v>
      </c>
      <c r="AF360" s="410">
        <f t="shared" si="164"/>
        <v>0</v>
      </c>
      <c r="AG360" s="410">
        <f t="shared" si="164"/>
        <v>0</v>
      </c>
      <c r="AH360" s="410">
        <f t="shared" si="164"/>
        <v>0</v>
      </c>
      <c r="AI360" s="410">
        <f t="shared" si="164"/>
        <v>0</v>
      </c>
      <c r="AJ360" s="410">
        <f t="shared" si="164"/>
        <v>0</v>
      </c>
      <c r="AK360" s="410">
        <f t="shared" si="164"/>
        <v>0</v>
      </c>
      <c r="AL360" s="410">
        <f t="shared" si="164"/>
        <v>0</v>
      </c>
      <c r="AM360" s="305"/>
    </row>
    <row r="361" spans="1:39" ht="15" outlineLevel="1">
      <c r="A361" s="510"/>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7">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501">
        <v>1</v>
      </c>
      <c r="AB362" s="414"/>
      <c r="AC362" s="414"/>
      <c r="AD362" s="414"/>
      <c r="AE362" s="414"/>
      <c r="AF362" s="414"/>
      <c r="AG362" s="414"/>
      <c r="AH362" s="414"/>
      <c r="AI362" s="414"/>
      <c r="AJ362" s="414"/>
      <c r="AK362" s="414"/>
      <c r="AL362" s="414"/>
      <c r="AM362" s="295">
        <f>SUM(Y362:AL362)</f>
        <v>1</v>
      </c>
    </row>
    <row r="363" spans="1:39" ht="15" outlineLevel="1">
      <c r="B363" s="293" t="s">
        <v>249</v>
      </c>
      <c r="C363" s="290" t="s">
        <v>163</v>
      </c>
      <c r="D363" s="294">
        <f>SUMIFS('7.  Persistence Report'!AS$27:AS$500,'7.  Persistence Report'!$D$27:$D$500,$B362,'7.  Persistence Report'!$C$27:$C$500,"&lt;&gt;Pre-2011 Programs Completed in 2011",'7.  Persistence Report'!$J$27:$J$500,"Adjustment",'7.  Persistence Report'!$H$27:$H$500,"2013")</f>
        <v>-949590</v>
      </c>
      <c r="E363" s="294">
        <f>SUMIFS('7.  Persistence Report'!AT$27:AT$500,'7.  Persistence Report'!$D$27:$D$500,$B362,'7.  Persistence Report'!$C$27:$C$500,"&lt;&gt;Pre-2011 Programs Completed in 2011",'7.  Persistence Report'!$J$27:$J$500,"Adjustment",'7.  Persistence Report'!$H$27:$H$500,"2013")</f>
        <v>-949590</v>
      </c>
      <c r="F363" s="294">
        <f>SUMIFS('7.  Persistence Report'!AU$27:AU$500,'7.  Persistence Report'!$D$27:$D$500,$B362,'7.  Persistence Report'!$C$27:$C$500,"&lt;&gt;Pre-2011 Programs Completed in 2011",'7.  Persistence Report'!$J$27:$J$500,"Adjustment",'7.  Persistence Report'!$H$27:$H$500,"2013")</f>
        <v>-949590</v>
      </c>
      <c r="G363" s="294">
        <f>SUMIFS('7.  Persistence Report'!AV$27:AV$500,'7.  Persistence Report'!$D$27:$D$500,$B362,'7.  Persistence Report'!$C$27:$C$500,"&lt;&gt;Pre-2011 Programs Completed in 2011",'7.  Persistence Report'!$J$27:$J$500,"Adjustment",'7.  Persistence Report'!$H$27:$H$500,"2013")</f>
        <v>-949590</v>
      </c>
      <c r="H363" s="294">
        <f>SUMIFS('7.  Persistence Report'!AW$27:AW$500,'7.  Persistence Report'!$D$27:$D$500,$B362,'7.  Persistence Report'!$C$27:$C$500,"&lt;&gt;Pre-2011 Programs Completed in 2011",'7.  Persistence Report'!$J$27:$J$500,"Adjustment",'7.  Persistence Report'!$H$27:$H$500,"2013")</f>
        <v>-949590</v>
      </c>
      <c r="I363" s="294">
        <f>SUMIFS('7.  Persistence Report'!AX$27:AX$500,'7.  Persistence Report'!$D$27:$D$500,$B362,'7.  Persistence Report'!$C$27:$C$500,"&lt;&gt;Pre-2011 Programs Completed in 2011",'7.  Persistence Report'!$J$27:$J$500,"Adjustment",'7.  Persistence Report'!$H$27:$H$500,"2013")</f>
        <v>-949590</v>
      </c>
      <c r="J363" s="294">
        <f>SUMIFS('7.  Persistence Report'!AY$27:AY$500,'7.  Persistence Report'!$D$27:$D$500,$B362,'7.  Persistence Report'!$C$27:$C$500,"&lt;&gt;Pre-2011 Programs Completed in 2011",'7.  Persistence Report'!$J$27:$J$500,"Adjustment",'7.  Persistence Report'!$H$27:$H$500,"2013")</f>
        <v>-949590</v>
      </c>
      <c r="K363" s="294">
        <f>SUMIFS('7.  Persistence Report'!AZ$27:AZ$500,'7.  Persistence Report'!$D$27:$D$500,$B362,'7.  Persistence Report'!$C$27:$C$500,"&lt;&gt;Pre-2011 Programs Completed in 2011",'7.  Persistence Report'!$J$27:$J$500,"Adjustment",'7.  Persistence Report'!$H$27:$H$500,"2013")</f>
        <v>-949590</v>
      </c>
      <c r="L363" s="294">
        <f>SUMIFS('7.  Persistence Report'!BA$27:BA$500,'7.  Persistence Report'!$D$27:$D$500,$B362,'7.  Persistence Report'!$C$27:$C$500,"&lt;&gt;Pre-2011 Programs Completed in 2011",'7.  Persistence Report'!$J$27:$J$500,"Adjustment",'7.  Persistence Report'!$H$27:$H$500,"2013")</f>
        <v>-949590</v>
      </c>
      <c r="M363" s="294">
        <f>SUMIFS('7.  Persistence Report'!BB$27:BB$500,'7.  Persistence Report'!$D$27:$D$500,$B362,'7.  Persistence Report'!$C$27:$C$500,"&lt;&gt;Pre-2011 Programs Completed in 2011",'7.  Persistence Report'!$J$27:$J$500,"Adjustment",'7.  Persistence Report'!$H$27:$H$500,"2013")</f>
        <v>-949590</v>
      </c>
      <c r="N363" s="294">
        <f>N362</f>
        <v>12</v>
      </c>
      <c r="O363" s="294">
        <f>SUMIFS('7.  Persistence Report'!N$27:N$500,'7.  Persistence Report'!$D$27:$D$500,$B362,'7.  Persistence Report'!$C$27:$C$500,"Pre-2011 Programs Completed in 2011",'7.  Persistence Report'!$J$27:$J$500,"Adjustment",'7.  Persistence Report'!$H$27:$H$500,"2013")</f>
        <v>0</v>
      </c>
      <c r="P363" s="294">
        <f>SUMIFS('7.  Persistence Report'!O$27:O$500,'7.  Persistence Report'!$D$27:$D$500,$B362,'7.  Persistence Report'!$C$27:$C$500,"Pre-2011 Programs Completed in 2011",'7.  Persistence Report'!$J$27:$J$500,"Adjustment",'7.  Persistence Report'!$H$27:$H$500,"2013")</f>
        <v>0</v>
      </c>
      <c r="Q363" s="294">
        <f>SUMIFS('7.  Persistence Report'!P$27:P$500,'7.  Persistence Report'!$D$27:$D$500,$B362,'7.  Persistence Report'!$C$27:$C$500,"Pre-2011 Programs Completed in 2011",'7.  Persistence Report'!$J$27:$J$500,"Adjustment",'7.  Persistence Report'!$H$27:$H$500,"2013")</f>
        <v>0</v>
      </c>
      <c r="R363" s="294">
        <f>SUMIFS('7.  Persistence Report'!Q$27:Q$500,'7.  Persistence Report'!$D$27:$D$500,$B362,'7.  Persistence Report'!$C$27:$C$500,"Pre-2011 Programs Completed in 2011",'7.  Persistence Report'!$J$27:$J$500,"Adjustment",'7.  Persistence Report'!$H$27:$H$500,"2013")</f>
        <v>0</v>
      </c>
      <c r="S363" s="294">
        <f>SUMIFS('7.  Persistence Report'!R$27:R$500,'7.  Persistence Report'!$D$27:$D$500,$B362,'7.  Persistence Report'!$C$27:$C$500,"Pre-2011 Programs Completed in 2011",'7.  Persistence Report'!$J$27:$J$500,"Adjustment",'7.  Persistence Report'!$H$27:$H$500,"2013")</f>
        <v>0</v>
      </c>
      <c r="T363" s="294">
        <f>SUMIFS('7.  Persistence Report'!S$27:S$500,'7.  Persistence Report'!$D$27:$D$500,$B362,'7.  Persistence Report'!$C$27:$C$500,"Pre-2011 Programs Completed in 2011",'7.  Persistence Report'!$J$27:$J$500,"Adjustment",'7.  Persistence Report'!$H$27:$H$500,"2013")</f>
        <v>0</v>
      </c>
      <c r="U363" s="294">
        <f>SUMIFS('7.  Persistence Report'!T$27:T$500,'7.  Persistence Report'!$D$27:$D$500,$B362,'7.  Persistence Report'!$C$27:$C$500,"Pre-2011 Programs Completed in 2011",'7.  Persistence Report'!$J$27:$J$500,"Adjustment",'7.  Persistence Report'!$H$27:$H$500,"2013")</f>
        <v>0</v>
      </c>
      <c r="V363" s="294">
        <f>SUMIFS('7.  Persistence Report'!U$27:U$500,'7.  Persistence Report'!$D$27:$D$500,$B362,'7.  Persistence Report'!$C$27:$C$500,"Pre-2011 Programs Completed in 2011",'7.  Persistence Report'!$J$27:$J$500,"Adjustment",'7.  Persistence Report'!$H$27:$H$500,"2013")</f>
        <v>0</v>
      </c>
      <c r="W363" s="294">
        <f>SUMIFS('7.  Persistence Report'!V$27:V$500,'7.  Persistence Report'!$D$27:$D$500,$B362,'7.  Persistence Report'!$C$27:$C$500,"Pre-2011 Programs Completed in 2011",'7.  Persistence Report'!$J$27:$J$500,"Adjustment",'7.  Persistence Report'!$H$27:$H$500,"2013")</f>
        <v>0</v>
      </c>
      <c r="X363" s="294">
        <f>SUMIFS('7.  Persistence Report'!W$27:W$500,'7.  Persistence Report'!$D$27:$D$500,$B362,'7.  Persistence Report'!$C$27:$C$500,"Pre-2011 Programs Completed in 2011",'7.  Persistence Report'!$J$27:$J$500,"Adjustment",'7.  Persistence Report'!$H$27:$H$500,"2013")</f>
        <v>0</v>
      </c>
      <c r="Y363" s="410">
        <f>Y362</f>
        <v>0</v>
      </c>
      <c r="Z363" s="410">
        <f>Z362</f>
        <v>0</v>
      </c>
      <c r="AA363" s="410">
        <f t="shared" ref="AA363:AL363" si="165">AA362</f>
        <v>1</v>
      </c>
      <c r="AB363" s="410">
        <f t="shared" si="165"/>
        <v>0</v>
      </c>
      <c r="AC363" s="410">
        <f t="shared" si="165"/>
        <v>0</v>
      </c>
      <c r="AD363" s="410">
        <f t="shared" si="165"/>
        <v>0</v>
      </c>
      <c r="AE363" s="410">
        <f t="shared" si="165"/>
        <v>0</v>
      </c>
      <c r="AF363" s="410">
        <f t="shared" si="165"/>
        <v>0</v>
      </c>
      <c r="AG363" s="410">
        <f t="shared" si="165"/>
        <v>0</v>
      </c>
      <c r="AH363" s="410">
        <f t="shared" si="165"/>
        <v>0</v>
      </c>
      <c r="AI363" s="410">
        <f t="shared" si="165"/>
        <v>0</v>
      </c>
      <c r="AJ363" s="410">
        <f t="shared" si="165"/>
        <v>0</v>
      </c>
      <c r="AK363" s="410">
        <f t="shared" si="165"/>
        <v>0</v>
      </c>
      <c r="AL363" s="410">
        <f t="shared" si="165"/>
        <v>0</v>
      </c>
      <c r="AM363" s="305"/>
    </row>
    <row r="364" spans="1:39" ht="15.75" outlineLevel="1">
      <c r="A364" s="510"/>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7">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501">
        <v>1</v>
      </c>
      <c r="AB365" s="414"/>
      <c r="AC365" s="414"/>
      <c r="AD365" s="414"/>
      <c r="AE365" s="414"/>
      <c r="AF365" s="414"/>
      <c r="AG365" s="414"/>
      <c r="AH365" s="414"/>
      <c r="AI365" s="414"/>
      <c r="AJ365" s="414"/>
      <c r="AK365" s="414"/>
      <c r="AL365" s="414"/>
      <c r="AM365" s="295">
        <f>SUM(Y365:AL365)</f>
        <v>1</v>
      </c>
    </row>
    <row r="366" spans="1:39" ht="15" outlineLevel="1">
      <c r="B366" s="293" t="s">
        <v>249</v>
      </c>
      <c r="C366" s="290" t="s">
        <v>163</v>
      </c>
      <c r="D366" s="294">
        <f>SUMIFS('7.  Persistence Report'!AS$27:AS$500,'7.  Persistence Report'!$D$27:$D$500,$B365,'7.  Persistence Report'!$C$27:$C$500,"&lt;&gt;Pre-2011 Programs Completed in 2011",'7.  Persistence Report'!$J$27:$J$500,"Adjustment",'7.  Persistence Report'!$H$27:$H$500,"2013")</f>
        <v>0</v>
      </c>
      <c r="E366" s="294">
        <f>SUMIFS('7.  Persistence Report'!AT$27:AT$500,'7.  Persistence Report'!$D$27:$D$500,$B365,'7.  Persistence Report'!$C$27:$C$500,"&lt;&gt;Pre-2011 Programs Completed in 2011",'7.  Persistence Report'!$J$27:$J$500,"Adjustment",'7.  Persistence Report'!$H$27:$H$500,"2013")</f>
        <v>0</v>
      </c>
      <c r="F366" s="294">
        <f>SUMIFS('7.  Persistence Report'!AU$27:AU$500,'7.  Persistence Report'!$D$27:$D$500,$B365,'7.  Persistence Report'!$C$27:$C$500,"&lt;&gt;Pre-2011 Programs Completed in 2011",'7.  Persistence Report'!$J$27:$J$500,"Adjustment",'7.  Persistence Report'!$H$27:$H$500,"2013")</f>
        <v>0</v>
      </c>
      <c r="G366" s="294">
        <f>SUMIFS('7.  Persistence Report'!AV$27:AV$500,'7.  Persistence Report'!$D$27:$D$500,$B365,'7.  Persistence Report'!$C$27:$C$500,"&lt;&gt;Pre-2011 Programs Completed in 2011",'7.  Persistence Report'!$J$27:$J$500,"Adjustment",'7.  Persistence Report'!$H$27:$H$500,"2013")</f>
        <v>0</v>
      </c>
      <c r="H366" s="294">
        <f>SUMIFS('7.  Persistence Report'!AW$27:AW$500,'7.  Persistence Report'!$D$27:$D$500,$B365,'7.  Persistence Report'!$C$27:$C$500,"&lt;&gt;Pre-2011 Programs Completed in 2011",'7.  Persistence Report'!$J$27:$J$500,"Adjustment",'7.  Persistence Report'!$H$27:$H$500,"2013")</f>
        <v>0</v>
      </c>
      <c r="I366" s="294">
        <f>SUMIFS('7.  Persistence Report'!AX$27:AX$500,'7.  Persistence Report'!$D$27:$D$500,$B365,'7.  Persistence Report'!$C$27:$C$500,"&lt;&gt;Pre-2011 Programs Completed in 2011",'7.  Persistence Report'!$J$27:$J$500,"Adjustment",'7.  Persistence Report'!$H$27:$H$500,"2013")</f>
        <v>0</v>
      </c>
      <c r="J366" s="294">
        <f>SUMIFS('7.  Persistence Report'!AY$27:AY$500,'7.  Persistence Report'!$D$27:$D$500,$B365,'7.  Persistence Report'!$C$27:$C$500,"&lt;&gt;Pre-2011 Programs Completed in 2011",'7.  Persistence Report'!$J$27:$J$500,"Adjustment",'7.  Persistence Report'!$H$27:$H$500,"2013")</f>
        <v>0</v>
      </c>
      <c r="K366" s="294">
        <f>SUMIFS('7.  Persistence Report'!AZ$27:AZ$500,'7.  Persistence Report'!$D$27:$D$500,$B365,'7.  Persistence Report'!$C$27:$C$500,"&lt;&gt;Pre-2011 Programs Completed in 2011",'7.  Persistence Report'!$J$27:$J$500,"Adjustment",'7.  Persistence Report'!$H$27:$H$500,"2013")</f>
        <v>0</v>
      </c>
      <c r="L366" s="294">
        <f>SUMIFS('7.  Persistence Report'!BA$27:BA$500,'7.  Persistence Report'!$D$27:$D$500,$B365,'7.  Persistence Report'!$C$27:$C$500,"&lt;&gt;Pre-2011 Programs Completed in 2011",'7.  Persistence Report'!$J$27:$J$500,"Adjustment",'7.  Persistence Report'!$H$27:$H$500,"2013")</f>
        <v>0</v>
      </c>
      <c r="M366" s="294">
        <f>SUMIFS('7.  Persistence Report'!BB$27:BB$500,'7.  Persistence Report'!$D$27:$D$500,$B365,'7.  Persistence Report'!$C$27:$C$500,"&lt;&gt;Pre-2011 Programs Completed in 2011",'7.  Persistence Report'!$J$27:$J$500,"Adjustment",'7.  Persistence Report'!$H$27:$H$500,"2013")</f>
        <v>0</v>
      </c>
      <c r="N366" s="294">
        <f>N365</f>
        <v>0</v>
      </c>
      <c r="O366" s="294">
        <f>SUMIFS('7.  Persistence Report'!N$27:N$500,'7.  Persistence Report'!$D$27:$D$500,$B365,'7.  Persistence Report'!$C$27:$C$500,"Pre-2011 Programs Completed in 2011",'7.  Persistence Report'!$J$27:$J$500,"Adjustment",'7.  Persistence Report'!$H$27:$H$500,"2013")</f>
        <v>0</v>
      </c>
      <c r="P366" s="294">
        <f>SUMIFS('7.  Persistence Report'!O$27:O$500,'7.  Persistence Report'!$D$27:$D$500,$B365,'7.  Persistence Report'!$C$27:$C$500,"Pre-2011 Programs Completed in 2011",'7.  Persistence Report'!$J$27:$J$500,"Adjustment",'7.  Persistence Report'!$H$27:$H$500,"2013")</f>
        <v>0</v>
      </c>
      <c r="Q366" s="294">
        <f>SUMIFS('7.  Persistence Report'!P$27:P$500,'7.  Persistence Report'!$D$27:$D$500,$B365,'7.  Persistence Report'!$C$27:$C$500,"Pre-2011 Programs Completed in 2011",'7.  Persistence Report'!$J$27:$J$500,"Adjustment",'7.  Persistence Report'!$H$27:$H$500,"2013")</f>
        <v>0</v>
      </c>
      <c r="R366" s="294">
        <f>SUMIFS('7.  Persistence Report'!Q$27:Q$500,'7.  Persistence Report'!$D$27:$D$500,$B365,'7.  Persistence Report'!$C$27:$C$500,"Pre-2011 Programs Completed in 2011",'7.  Persistence Report'!$J$27:$J$500,"Adjustment",'7.  Persistence Report'!$H$27:$H$500,"2013")</f>
        <v>0</v>
      </c>
      <c r="S366" s="294">
        <f>SUMIFS('7.  Persistence Report'!R$27:R$500,'7.  Persistence Report'!$D$27:$D$500,$B365,'7.  Persistence Report'!$C$27:$C$500,"Pre-2011 Programs Completed in 2011",'7.  Persistence Report'!$J$27:$J$500,"Adjustment",'7.  Persistence Report'!$H$27:$H$500,"2013")</f>
        <v>0</v>
      </c>
      <c r="T366" s="294">
        <f>SUMIFS('7.  Persistence Report'!S$27:S$500,'7.  Persistence Report'!$D$27:$D$500,$B365,'7.  Persistence Report'!$C$27:$C$500,"Pre-2011 Programs Completed in 2011",'7.  Persistence Report'!$J$27:$J$500,"Adjustment",'7.  Persistence Report'!$H$27:$H$500,"2013")</f>
        <v>0</v>
      </c>
      <c r="U366" s="294">
        <f>SUMIFS('7.  Persistence Report'!T$27:T$500,'7.  Persistence Report'!$D$27:$D$500,$B365,'7.  Persistence Report'!$C$27:$C$500,"Pre-2011 Programs Completed in 2011",'7.  Persistence Report'!$J$27:$J$500,"Adjustment",'7.  Persistence Report'!$H$27:$H$500,"2013")</f>
        <v>0</v>
      </c>
      <c r="V366" s="294">
        <f>SUMIFS('7.  Persistence Report'!U$27:U$500,'7.  Persistence Report'!$D$27:$D$500,$B365,'7.  Persistence Report'!$C$27:$C$500,"Pre-2011 Programs Completed in 2011",'7.  Persistence Report'!$J$27:$J$500,"Adjustment",'7.  Persistence Report'!$H$27:$H$500,"2013")</f>
        <v>0</v>
      </c>
      <c r="W366" s="294">
        <f>SUMIFS('7.  Persistence Report'!V$27:V$500,'7.  Persistence Report'!$D$27:$D$500,$B365,'7.  Persistence Report'!$C$27:$C$500,"Pre-2011 Programs Completed in 2011",'7.  Persistence Report'!$J$27:$J$500,"Adjustment",'7.  Persistence Report'!$H$27:$H$500,"2013")</f>
        <v>0</v>
      </c>
      <c r="X366" s="294">
        <f>SUMIFS('7.  Persistence Report'!W$27:W$500,'7.  Persistence Report'!$D$27:$D$500,$B365,'7.  Persistence Report'!$C$27:$C$500,"Pre-2011 Programs Completed in 2011",'7.  Persistence Report'!$J$27:$J$500,"Adjustment",'7.  Persistence Report'!$H$27:$H$500,"2013")</f>
        <v>0</v>
      </c>
      <c r="Y366" s="410">
        <f>Y365</f>
        <v>0</v>
      </c>
      <c r="Z366" s="410">
        <f>Z365</f>
        <v>0</v>
      </c>
      <c r="AA366" s="410">
        <f t="shared" ref="AA366:AL366" si="166">AA365</f>
        <v>1</v>
      </c>
      <c r="AB366" s="410">
        <f t="shared" si="166"/>
        <v>0</v>
      </c>
      <c r="AC366" s="410">
        <f t="shared" si="166"/>
        <v>0</v>
      </c>
      <c r="AD366" s="410">
        <f t="shared" si="166"/>
        <v>0</v>
      </c>
      <c r="AE366" s="410">
        <f t="shared" si="166"/>
        <v>0</v>
      </c>
      <c r="AF366" s="410">
        <f t="shared" si="166"/>
        <v>0</v>
      </c>
      <c r="AG366" s="410">
        <f t="shared" si="166"/>
        <v>0</v>
      </c>
      <c r="AH366" s="410">
        <f t="shared" si="166"/>
        <v>0</v>
      </c>
      <c r="AI366" s="410">
        <f t="shared" si="166"/>
        <v>0</v>
      </c>
      <c r="AJ366" s="410">
        <f t="shared" si="166"/>
        <v>0</v>
      </c>
      <c r="AK366" s="410">
        <f t="shared" si="166"/>
        <v>0</v>
      </c>
      <c r="AL366" s="410">
        <f t="shared" si="166"/>
        <v>0</v>
      </c>
      <c r="AM366" s="296"/>
    </row>
    <row r="367" spans="1:39" ht="15" outlineLevel="1">
      <c r="A367" s="510"/>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7">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501">
        <v>1</v>
      </c>
      <c r="AB368" s="414"/>
      <c r="AC368" s="414"/>
      <c r="AD368" s="414"/>
      <c r="AE368" s="414"/>
      <c r="AF368" s="414"/>
      <c r="AG368" s="414"/>
      <c r="AH368" s="414"/>
      <c r="AI368" s="414"/>
      <c r="AJ368" s="414"/>
      <c r="AK368" s="414"/>
      <c r="AL368" s="414"/>
      <c r="AM368" s="295">
        <f>SUM(Y368:AL368)</f>
        <v>1</v>
      </c>
    </row>
    <row r="369" spans="1:39" ht="15" outlineLevel="1">
      <c r="B369" s="323" t="s">
        <v>249</v>
      </c>
      <c r="C369" s="290" t="s">
        <v>163</v>
      </c>
      <c r="D369" s="294">
        <f>SUMIFS('7.  Persistence Report'!AS$27:AS$500,'7.  Persistence Report'!$D$27:$D$500,$B368,'7.  Persistence Report'!$C$27:$C$500,"&lt;&gt;Pre-2011 Programs Completed in 2011",'7.  Persistence Report'!$J$27:$J$500,"Adjustment",'7.  Persistence Report'!$H$27:$H$500,"2013")</f>
        <v>0</v>
      </c>
      <c r="E369" s="294">
        <f>SUMIFS('7.  Persistence Report'!AT$27:AT$500,'7.  Persistence Report'!$D$27:$D$500,$B368,'7.  Persistence Report'!$C$27:$C$500,"&lt;&gt;Pre-2011 Programs Completed in 2011",'7.  Persistence Report'!$J$27:$J$500,"Adjustment",'7.  Persistence Report'!$H$27:$H$500,"2013")</f>
        <v>0</v>
      </c>
      <c r="F369" s="294">
        <f>SUMIFS('7.  Persistence Report'!AU$27:AU$500,'7.  Persistence Report'!$D$27:$D$500,$B368,'7.  Persistence Report'!$C$27:$C$500,"&lt;&gt;Pre-2011 Programs Completed in 2011",'7.  Persistence Report'!$J$27:$J$500,"Adjustment",'7.  Persistence Report'!$H$27:$H$500,"2013")</f>
        <v>0</v>
      </c>
      <c r="G369" s="294">
        <f>SUMIFS('7.  Persistence Report'!AV$27:AV$500,'7.  Persistence Report'!$D$27:$D$500,$B368,'7.  Persistence Report'!$C$27:$C$500,"&lt;&gt;Pre-2011 Programs Completed in 2011",'7.  Persistence Report'!$J$27:$J$500,"Adjustment",'7.  Persistence Report'!$H$27:$H$500,"2013")</f>
        <v>0</v>
      </c>
      <c r="H369" s="294">
        <f>SUMIFS('7.  Persistence Report'!AW$27:AW$500,'7.  Persistence Report'!$D$27:$D$500,$B368,'7.  Persistence Report'!$C$27:$C$500,"&lt;&gt;Pre-2011 Programs Completed in 2011",'7.  Persistence Report'!$J$27:$J$500,"Adjustment",'7.  Persistence Report'!$H$27:$H$500,"2013")</f>
        <v>0</v>
      </c>
      <c r="I369" s="294">
        <f>SUMIFS('7.  Persistence Report'!AX$27:AX$500,'7.  Persistence Report'!$D$27:$D$500,$B368,'7.  Persistence Report'!$C$27:$C$500,"&lt;&gt;Pre-2011 Programs Completed in 2011",'7.  Persistence Report'!$J$27:$J$500,"Adjustment",'7.  Persistence Report'!$H$27:$H$500,"2013")</f>
        <v>0</v>
      </c>
      <c r="J369" s="294">
        <f>SUMIFS('7.  Persistence Report'!AY$27:AY$500,'7.  Persistence Report'!$D$27:$D$500,$B368,'7.  Persistence Report'!$C$27:$C$500,"&lt;&gt;Pre-2011 Programs Completed in 2011",'7.  Persistence Report'!$J$27:$J$500,"Adjustment",'7.  Persistence Report'!$H$27:$H$500,"2013")</f>
        <v>0</v>
      </c>
      <c r="K369" s="294">
        <f>SUMIFS('7.  Persistence Report'!AZ$27:AZ$500,'7.  Persistence Report'!$D$27:$D$500,$B368,'7.  Persistence Report'!$C$27:$C$500,"&lt;&gt;Pre-2011 Programs Completed in 2011",'7.  Persistence Report'!$J$27:$J$500,"Adjustment",'7.  Persistence Report'!$H$27:$H$500,"2013")</f>
        <v>0</v>
      </c>
      <c r="L369" s="294">
        <f>SUMIFS('7.  Persistence Report'!BA$27:BA$500,'7.  Persistence Report'!$D$27:$D$500,$B368,'7.  Persistence Report'!$C$27:$C$500,"&lt;&gt;Pre-2011 Programs Completed in 2011",'7.  Persistence Report'!$J$27:$J$500,"Adjustment",'7.  Persistence Report'!$H$27:$H$500,"2013")</f>
        <v>0</v>
      </c>
      <c r="M369" s="294">
        <f>SUMIFS('7.  Persistence Report'!BB$27:BB$500,'7.  Persistence Report'!$D$27:$D$500,$B368,'7.  Persistence Report'!$C$27:$C$500,"&lt;&gt;Pre-2011 Programs Completed in 2011",'7.  Persistence Report'!$J$27:$J$500,"Adjustment",'7.  Persistence Report'!$H$27:$H$500,"2013")</f>
        <v>0</v>
      </c>
      <c r="N369" s="294">
        <f>N368</f>
        <v>0</v>
      </c>
      <c r="O369" s="294">
        <f>SUMIFS('7.  Persistence Report'!N$27:N$500,'7.  Persistence Report'!$D$27:$D$500,$B368,'7.  Persistence Report'!$C$27:$C$500,"Pre-2011 Programs Completed in 2011",'7.  Persistence Report'!$J$27:$J$500,"Adjustment",'7.  Persistence Report'!$H$27:$H$500,"2013")</f>
        <v>0</v>
      </c>
      <c r="P369" s="294">
        <f>SUMIFS('7.  Persistence Report'!O$27:O$500,'7.  Persistence Report'!$D$27:$D$500,$B368,'7.  Persistence Report'!$C$27:$C$500,"Pre-2011 Programs Completed in 2011",'7.  Persistence Report'!$J$27:$J$500,"Adjustment",'7.  Persistence Report'!$H$27:$H$500,"2013")</f>
        <v>0</v>
      </c>
      <c r="Q369" s="294">
        <f>SUMIFS('7.  Persistence Report'!P$27:P$500,'7.  Persistence Report'!$D$27:$D$500,$B368,'7.  Persistence Report'!$C$27:$C$500,"Pre-2011 Programs Completed in 2011",'7.  Persistence Report'!$J$27:$J$500,"Adjustment",'7.  Persistence Report'!$H$27:$H$500,"2013")</f>
        <v>0</v>
      </c>
      <c r="R369" s="294">
        <f>SUMIFS('7.  Persistence Report'!Q$27:Q$500,'7.  Persistence Report'!$D$27:$D$500,$B368,'7.  Persistence Report'!$C$27:$C$500,"Pre-2011 Programs Completed in 2011",'7.  Persistence Report'!$J$27:$J$500,"Adjustment",'7.  Persistence Report'!$H$27:$H$500,"2013")</f>
        <v>0</v>
      </c>
      <c r="S369" s="294">
        <f>SUMIFS('7.  Persistence Report'!R$27:R$500,'7.  Persistence Report'!$D$27:$D$500,$B368,'7.  Persistence Report'!$C$27:$C$500,"Pre-2011 Programs Completed in 2011",'7.  Persistence Report'!$J$27:$J$500,"Adjustment",'7.  Persistence Report'!$H$27:$H$500,"2013")</f>
        <v>0</v>
      </c>
      <c r="T369" s="294">
        <f>SUMIFS('7.  Persistence Report'!S$27:S$500,'7.  Persistence Report'!$D$27:$D$500,$B368,'7.  Persistence Report'!$C$27:$C$500,"Pre-2011 Programs Completed in 2011",'7.  Persistence Report'!$J$27:$J$500,"Adjustment",'7.  Persistence Report'!$H$27:$H$500,"2013")</f>
        <v>0</v>
      </c>
      <c r="U369" s="294">
        <f>SUMIFS('7.  Persistence Report'!T$27:T$500,'7.  Persistence Report'!$D$27:$D$500,$B368,'7.  Persistence Report'!$C$27:$C$500,"Pre-2011 Programs Completed in 2011",'7.  Persistence Report'!$J$27:$J$500,"Adjustment",'7.  Persistence Report'!$H$27:$H$500,"2013")</f>
        <v>0</v>
      </c>
      <c r="V369" s="294">
        <f>SUMIFS('7.  Persistence Report'!U$27:U$500,'7.  Persistence Report'!$D$27:$D$500,$B368,'7.  Persistence Report'!$C$27:$C$500,"Pre-2011 Programs Completed in 2011",'7.  Persistence Report'!$J$27:$J$500,"Adjustment",'7.  Persistence Report'!$H$27:$H$500,"2013")</f>
        <v>0</v>
      </c>
      <c r="W369" s="294">
        <f>SUMIFS('7.  Persistence Report'!V$27:V$500,'7.  Persistence Report'!$D$27:$D$500,$B368,'7.  Persistence Report'!$C$27:$C$500,"Pre-2011 Programs Completed in 2011",'7.  Persistence Report'!$J$27:$J$500,"Adjustment",'7.  Persistence Report'!$H$27:$H$500,"2013")</f>
        <v>0</v>
      </c>
      <c r="X369" s="294">
        <f>SUMIFS('7.  Persistence Report'!W$27:W$500,'7.  Persistence Report'!$D$27:$D$500,$B368,'7.  Persistence Report'!$C$27:$C$500,"Pre-2011 Programs Completed in 2011",'7.  Persistence Report'!$J$27:$J$500,"Adjustment",'7.  Persistence Report'!$H$27:$H$500,"2013")</f>
        <v>0</v>
      </c>
      <c r="Y369" s="410">
        <f>Y368</f>
        <v>0</v>
      </c>
      <c r="Z369" s="410">
        <f t="shared" ref="Z369:AL369" si="167">Z368</f>
        <v>0</v>
      </c>
      <c r="AA369" s="410">
        <f t="shared" si="167"/>
        <v>1</v>
      </c>
      <c r="AB369" s="410">
        <f t="shared" si="167"/>
        <v>0</v>
      </c>
      <c r="AC369" s="410">
        <f t="shared" si="167"/>
        <v>0</v>
      </c>
      <c r="AD369" s="410">
        <f t="shared" si="167"/>
        <v>0</v>
      </c>
      <c r="AE369" s="410">
        <f t="shared" si="167"/>
        <v>0</v>
      </c>
      <c r="AF369" s="410">
        <f t="shared" si="167"/>
        <v>0</v>
      </c>
      <c r="AG369" s="410">
        <f t="shared" si="167"/>
        <v>0</v>
      </c>
      <c r="AH369" s="410">
        <f t="shared" si="167"/>
        <v>0</v>
      </c>
      <c r="AI369" s="410">
        <f t="shared" si="167"/>
        <v>0</v>
      </c>
      <c r="AJ369" s="410">
        <f t="shared" si="167"/>
        <v>0</v>
      </c>
      <c r="AK369" s="410">
        <f t="shared" si="167"/>
        <v>0</v>
      </c>
      <c r="AL369" s="410">
        <f t="shared" si="167"/>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7">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501">
        <v>1</v>
      </c>
      <c r="AB371" s="409"/>
      <c r="AC371" s="409"/>
      <c r="AD371" s="409"/>
      <c r="AE371" s="409"/>
      <c r="AF371" s="409"/>
      <c r="AG371" s="409"/>
      <c r="AH371" s="409"/>
      <c r="AI371" s="409"/>
      <c r="AJ371" s="409"/>
      <c r="AK371" s="409"/>
      <c r="AL371" s="409"/>
      <c r="AM371" s="295">
        <f>SUM(Y371:AL371)</f>
        <v>1</v>
      </c>
    </row>
    <row r="372" spans="1:39" s="282" customFormat="1" ht="15" outlineLevel="1">
      <c r="A372" s="507"/>
      <c r="B372" s="323" t="s">
        <v>249</v>
      </c>
      <c r="C372" s="290" t="s">
        <v>163</v>
      </c>
      <c r="D372" s="294">
        <f>SUMIFS('7.  Persistence Report'!AS$27:AS$500,'7.  Persistence Report'!$D$27:$D$500,$B371,'7.  Persistence Report'!$C$27:$C$500,"&lt;&gt;Pre-2011 Programs Completed in 2011",'7.  Persistence Report'!$J$27:$J$500,"Adjustment",'7.  Persistence Report'!$H$27:$H$500,"2013")</f>
        <v>0</v>
      </c>
      <c r="E372" s="294">
        <f>SUMIFS('7.  Persistence Report'!AT$27:AT$500,'7.  Persistence Report'!$D$27:$D$500,$B371,'7.  Persistence Report'!$C$27:$C$500,"&lt;&gt;Pre-2011 Programs Completed in 2011",'7.  Persistence Report'!$J$27:$J$500,"Adjustment",'7.  Persistence Report'!$H$27:$H$500,"2013")</f>
        <v>0</v>
      </c>
      <c r="F372" s="294">
        <f>SUMIFS('7.  Persistence Report'!AU$27:AU$500,'7.  Persistence Report'!$D$27:$D$500,$B371,'7.  Persistence Report'!$C$27:$C$500,"&lt;&gt;Pre-2011 Programs Completed in 2011",'7.  Persistence Report'!$J$27:$J$500,"Adjustment",'7.  Persistence Report'!$H$27:$H$500,"2013")</f>
        <v>0</v>
      </c>
      <c r="G372" s="294">
        <f>SUMIFS('7.  Persistence Report'!AV$27:AV$500,'7.  Persistence Report'!$D$27:$D$500,$B371,'7.  Persistence Report'!$C$27:$C$500,"&lt;&gt;Pre-2011 Programs Completed in 2011",'7.  Persistence Report'!$J$27:$J$500,"Adjustment",'7.  Persistence Report'!$H$27:$H$500,"2013")</f>
        <v>0</v>
      </c>
      <c r="H372" s="294">
        <f>SUMIFS('7.  Persistence Report'!AW$27:AW$500,'7.  Persistence Report'!$D$27:$D$500,$B371,'7.  Persistence Report'!$C$27:$C$500,"&lt;&gt;Pre-2011 Programs Completed in 2011",'7.  Persistence Report'!$J$27:$J$500,"Adjustment",'7.  Persistence Report'!$H$27:$H$500,"2013")</f>
        <v>0</v>
      </c>
      <c r="I372" s="294">
        <f>SUMIFS('7.  Persistence Report'!AX$27:AX$500,'7.  Persistence Report'!$D$27:$D$500,$B371,'7.  Persistence Report'!$C$27:$C$500,"&lt;&gt;Pre-2011 Programs Completed in 2011",'7.  Persistence Report'!$J$27:$J$500,"Adjustment",'7.  Persistence Report'!$H$27:$H$500,"2013")</f>
        <v>0</v>
      </c>
      <c r="J372" s="294">
        <f>SUMIFS('7.  Persistence Report'!AY$27:AY$500,'7.  Persistence Report'!$D$27:$D$500,$B371,'7.  Persistence Report'!$C$27:$C$500,"&lt;&gt;Pre-2011 Programs Completed in 2011",'7.  Persistence Report'!$J$27:$J$500,"Adjustment",'7.  Persistence Report'!$H$27:$H$500,"2013")</f>
        <v>0</v>
      </c>
      <c r="K372" s="294">
        <f>SUMIFS('7.  Persistence Report'!AZ$27:AZ$500,'7.  Persistence Report'!$D$27:$D$500,$B371,'7.  Persistence Report'!$C$27:$C$500,"&lt;&gt;Pre-2011 Programs Completed in 2011",'7.  Persistence Report'!$J$27:$J$500,"Adjustment",'7.  Persistence Report'!$H$27:$H$500,"2013")</f>
        <v>0</v>
      </c>
      <c r="L372" s="294">
        <f>SUMIFS('7.  Persistence Report'!BA$27:BA$500,'7.  Persistence Report'!$D$27:$D$500,$B371,'7.  Persistence Report'!$C$27:$C$500,"&lt;&gt;Pre-2011 Programs Completed in 2011",'7.  Persistence Report'!$J$27:$J$500,"Adjustment",'7.  Persistence Report'!$H$27:$H$500,"2013")</f>
        <v>0</v>
      </c>
      <c r="M372" s="294">
        <f>SUMIFS('7.  Persistence Report'!BB$27:BB$500,'7.  Persistence Report'!$D$27:$D$500,$B371,'7.  Persistence Report'!$C$27:$C$500,"&lt;&gt;Pre-2011 Programs Completed in 2011",'7.  Persistence Report'!$J$27:$J$500,"Adjustment",'7.  Persistence Report'!$H$27:$H$500,"2013")</f>
        <v>0</v>
      </c>
      <c r="N372" s="294">
        <f>N371</f>
        <v>0</v>
      </c>
      <c r="O372" s="294">
        <f>SUMIFS('7.  Persistence Report'!N$27:N$500,'7.  Persistence Report'!$D$27:$D$500,$B371,'7.  Persistence Report'!$C$27:$C$500,"Pre-2011 Programs Completed in 2011",'7.  Persistence Report'!$J$27:$J$500,"Adjustment",'7.  Persistence Report'!$H$27:$H$500,"2013")</f>
        <v>0</v>
      </c>
      <c r="P372" s="294">
        <f>SUMIFS('7.  Persistence Report'!O$27:O$500,'7.  Persistence Report'!$D$27:$D$500,$B371,'7.  Persistence Report'!$C$27:$C$500,"Pre-2011 Programs Completed in 2011",'7.  Persistence Report'!$J$27:$J$500,"Adjustment",'7.  Persistence Report'!$H$27:$H$500,"2013")</f>
        <v>0</v>
      </c>
      <c r="Q372" s="294">
        <f>SUMIFS('7.  Persistence Report'!P$27:P$500,'7.  Persistence Report'!$D$27:$D$500,$B371,'7.  Persistence Report'!$C$27:$C$500,"Pre-2011 Programs Completed in 2011",'7.  Persistence Report'!$J$27:$J$500,"Adjustment",'7.  Persistence Report'!$H$27:$H$500,"2013")</f>
        <v>0</v>
      </c>
      <c r="R372" s="294">
        <f>SUMIFS('7.  Persistence Report'!Q$27:Q$500,'7.  Persistence Report'!$D$27:$D$500,$B371,'7.  Persistence Report'!$C$27:$C$500,"Pre-2011 Programs Completed in 2011",'7.  Persistence Report'!$J$27:$J$500,"Adjustment",'7.  Persistence Report'!$H$27:$H$500,"2013")</f>
        <v>0</v>
      </c>
      <c r="S372" s="294">
        <f>SUMIFS('7.  Persistence Report'!R$27:R$500,'7.  Persistence Report'!$D$27:$D$500,$B371,'7.  Persistence Report'!$C$27:$C$500,"Pre-2011 Programs Completed in 2011",'7.  Persistence Report'!$J$27:$J$500,"Adjustment",'7.  Persistence Report'!$H$27:$H$500,"2013")</f>
        <v>0</v>
      </c>
      <c r="T372" s="294">
        <f>SUMIFS('7.  Persistence Report'!S$27:S$500,'7.  Persistence Report'!$D$27:$D$500,$B371,'7.  Persistence Report'!$C$27:$C$500,"Pre-2011 Programs Completed in 2011",'7.  Persistence Report'!$J$27:$J$500,"Adjustment",'7.  Persistence Report'!$H$27:$H$500,"2013")</f>
        <v>0</v>
      </c>
      <c r="U372" s="294">
        <f>SUMIFS('7.  Persistence Report'!T$27:T$500,'7.  Persistence Report'!$D$27:$D$500,$B371,'7.  Persistence Report'!$C$27:$C$500,"Pre-2011 Programs Completed in 2011",'7.  Persistence Report'!$J$27:$J$500,"Adjustment",'7.  Persistence Report'!$H$27:$H$500,"2013")</f>
        <v>0</v>
      </c>
      <c r="V372" s="294">
        <f>SUMIFS('7.  Persistence Report'!U$27:U$500,'7.  Persistence Report'!$D$27:$D$500,$B371,'7.  Persistence Report'!$C$27:$C$500,"Pre-2011 Programs Completed in 2011",'7.  Persistence Report'!$J$27:$J$500,"Adjustment",'7.  Persistence Report'!$H$27:$H$500,"2013")</f>
        <v>0</v>
      </c>
      <c r="W372" s="294">
        <f>SUMIFS('7.  Persistence Report'!V$27:V$500,'7.  Persistence Report'!$D$27:$D$500,$B371,'7.  Persistence Report'!$C$27:$C$500,"Pre-2011 Programs Completed in 2011",'7.  Persistence Report'!$J$27:$J$500,"Adjustment",'7.  Persistence Report'!$H$27:$H$500,"2013")</f>
        <v>0</v>
      </c>
      <c r="X372" s="294">
        <f>SUMIFS('7.  Persistence Report'!W$27:W$500,'7.  Persistence Report'!$D$27:$D$500,$B371,'7.  Persistence Report'!$C$27:$C$500,"Pre-2011 Programs Completed in 2011",'7.  Persistence Report'!$J$27:$J$500,"Adjustment",'7.  Persistence Report'!$H$27:$H$500,"2013")</f>
        <v>0</v>
      </c>
      <c r="Y372" s="410">
        <f>Y371</f>
        <v>0</v>
      </c>
      <c r="Z372" s="410">
        <f t="shared" ref="Z372:AL372" si="168">Z371</f>
        <v>0</v>
      </c>
      <c r="AA372" s="410">
        <f t="shared" si="168"/>
        <v>1</v>
      </c>
      <c r="AB372" s="410">
        <f t="shared" si="168"/>
        <v>0</v>
      </c>
      <c r="AC372" s="410">
        <f t="shared" si="168"/>
        <v>0</v>
      </c>
      <c r="AD372" s="410">
        <f t="shared" si="168"/>
        <v>0</v>
      </c>
      <c r="AE372" s="410">
        <f t="shared" si="168"/>
        <v>0</v>
      </c>
      <c r="AF372" s="410">
        <f t="shared" si="168"/>
        <v>0</v>
      </c>
      <c r="AG372" s="410">
        <f t="shared" si="168"/>
        <v>0</v>
      </c>
      <c r="AH372" s="410">
        <f t="shared" si="168"/>
        <v>0</v>
      </c>
      <c r="AI372" s="410">
        <f t="shared" si="168"/>
        <v>0</v>
      </c>
      <c r="AJ372" s="410">
        <f t="shared" si="168"/>
        <v>0</v>
      </c>
      <c r="AK372" s="410">
        <f t="shared" si="168"/>
        <v>0</v>
      </c>
      <c r="AL372" s="410">
        <f t="shared" si="168"/>
        <v>0</v>
      </c>
      <c r="AM372" s="296"/>
    </row>
    <row r="373" spans="1:39" s="282" customFormat="1" ht="15" outlineLevel="1">
      <c r="A373" s="507"/>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7"/>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7">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501">
        <v>1</v>
      </c>
      <c r="AB375" s="409"/>
      <c r="AC375" s="409"/>
      <c r="AD375" s="409"/>
      <c r="AE375" s="409"/>
      <c r="AF375" s="409"/>
      <c r="AG375" s="409"/>
      <c r="AH375" s="409"/>
      <c r="AI375" s="409"/>
      <c r="AJ375" s="409"/>
      <c r="AK375" s="409"/>
      <c r="AL375" s="409"/>
      <c r="AM375" s="295">
        <f>SUM(Y375:AL375)</f>
        <v>1</v>
      </c>
    </row>
    <row r="376" spans="1:39" s="282" customFormat="1" ht="15" outlineLevel="1">
      <c r="A376" s="507"/>
      <c r="B376" s="323" t="s">
        <v>249</v>
      </c>
      <c r="C376" s="290" t="s">
        <v>163</v>
      </c>
      <c r="D376" s="294">
        <f>SUMIFS('7.  Persistence Report'!AS$27:AS$500,'7.  Persistence Report'!$D$27:$D$500,$B375,'7.  Persistence Report'!$C$27:$C$500,"&lt;&gt;Pre-2011 Programs Completed in 2011",'7.  Persistence Report'!$J$27:$J$500,"Adjustment",'7.  Persistence Report'!$H$27:$H$500,"2013")</f>
        <v>0</v>
      </c>
      <c r="E376" s="294">
        <f>SUMIFS('7.  Persistence Report'!AT$27:AT$500,'7.  Persistence Report'!$D$27:$D$500,$B375,'7.  Persistence Report'!$C$27:$C$500,"&lt;&gt;Pre-2011 Programs Completed in 2011",'7.  Persistence Report'!$J$27:$J$500,"Adjustment",'7.  Persistence Report'!$H$27:$H$500,"2013")</f>
        <v>0</v>
      </c>
      <c r="F376" s="294">
        <f>SUMIFS('7.  Persistence Report'!AU$27:AU$500,'7.  Persistence Report'!$D$27:$D$500,$B375,'7.  Persistence Report'!$C$27:$C$500,"&lt;&gt;Pre-2011 Programs Completed in 2011",'7.  Persistence Report'!$J$27:$J$500,"Adjustment",'7.  Persistence Report'!$H$27:$H$500,"2013")</f>
        <v>0</v>
      </c>
      <c r="G376" s="294">
        <f>SUMIFS('7.  Persistence Report'!AV$27:AV$500,'7.  Persistence Report'!$D$27:$D$500,$B375,'7.  Persistence Report'!$C$27:$C$500,"&lt;&gt;Pre-2011 Programs Completed in 2011",'7.  Persistence Report'!$J$27:$J$500,"Adjustment",'7.  Persistence Report'!$H$27:$H$500,"2013")</f>
        <v>0</v>
      </c>
      <c r="H376" s="294">
        <f>SUMIFS('7.  Persistence Report'!AW$27:AW$500,'7.  Persistence Report'!$D$27:$D$500,$B375,'7.  Persistence Report'!$C$27:$C$500,"&lt;&gt;Pre-2011 Programs Completed in 2011",'7.  Persistence Report'!$J$27:$J$500,"Adjustment",'7.  Persistence Report'!$H$27:$H$500,"2013")</f>
        <v>0</v>
      </c>
      <c r="I376" s="294">
        <f>SUMIFS('7.  Persistence Report'!AX$27:AX$500,'7.  Persistence Report'!$D$27:$D$500,$B375,'7.  Persistence Report'!$C$27:$C$500,"&lt;&gt;Pre-2011 Programs Completed in 2011",'7.  Persistence Report'!$J$27:$J$500,"Adjustment",'7.  Persistence Report'!$H$27:$H$500,"2013")</f>
        <v>0</v>
      </c>
      <c r="J376" s="294">
        <f>SUMIFS('7.  Persistence Report'!AY$27:AY$500,'7.  Persistence Report'!$D$27:$D$500,$B375,'7.  Persistence Report'!$C$27:$C$500,"&lt;&gt;Pre-2011 Programs Completed in 2011",'7.  Persistence Report'!$J$27:$J$500,"Adjustment",'7.  Persistence Report'!$H$27:$H$500,"2013")</f>
        <v>0</v>
      </c>
      <c r="K376" s="294">
        <f>SUMIFS('7.  Persistence Report'!AZ$27:AZ$500,'7.  Persistence Report'!$D$27:$D$500,$B375,'7.  Persistence Report'!$C$27:$C$500,"&lt;&gt;Pre-2011 Programs Completed in 2011",'7.  Persistence Report'!$J$27:$J$500,"Adjustment",'7.  Persistence Report'!$H$27:$H$500,"2013")</f>
        <v>0</v>
      </c>
      <c r="L376" s="294">
        <f>SUMIFS('7.  Persistence Report'!BA$27:BA$500,'7.  Persistence Report'!$D$27:$D$500,$B375,'7.  Persistence Report'!$C$27:$C$500,"&lt;&gt;Pre-2011 Programs Completed in 2011",'7.  Persistence Report'!$J$27:$J$500,"Adjustment",'7.  Persistence Report'!$H$27:$H$500,"2013")</f>
        <v>0</v>
      </c>
      <c r="M376" s="294">
        <f>SUMIFS('7.  Persistence Report'!BB$27:BB$500,'7.  Persistence Report'!$D$27:$D$500,$B375,'7.  Persistence Report'!$C$27:$C$500,"&lt;&gt;Pre-2011 Programs Completed in 2011",'7.  Persistence Report'!$J$27:$J$500,"Adjustment",'7.  Persistence Report'!$H$27:$H$500,"2013")</f>
        <v>0</v>
      </c>
      <c r="N376" s="294">
        <f>N375</f>
        <v>0</v>
      </c>
      <c r="O376" s="294">
        <f>SUMIFS('7.  Persistence Report'!N$27:N$500,'7.  Persistence Report'!$D$27:$D$500,$B375,'7.  Persistence Report'!$C$27:$C$500,"Pre-2011 Programs Completed in 2011",'7.  Persistence Report'!$J$27:$J$500,"Adjustment",'7.  Persistence Report'!$H$27:$H$500,"2013")</f>
        <v>0</v>
      </c>
      <c r="P376" s="294">
        <f>SUMIFS('7.  Persistence Report'!O$27:O$500,'7.  Persistence Report'!$D$27:$D$500,$B375,'7.  Persistence Report'!$C$27:$C$500,"Pre-2011 Programs Completed in 2011",'7.  Persistence Report'!$J$27:$J$500,"Adjustment",'7.  Persistence Report'!$H$27:$H$500,"2013")</f>
        <v>0</v>
      </c>
      <c r="Q376" s="294">
        <f>SUMIFS('7.  Persistence Report'!P$27:P$500,'7.  Persistence Report'!$D$27:$D$500,$B375,'7.  Persistence Report'!$C$27:$C$500,"Pre-2011 Programs Completed in 2011",'7.  Persistence Report'!$J$27:$J$500,"Adjustment",'7.  Persistence Report'!$H$27:$H$500,"2013")</f>
        <v>0</v>
      </c>
      <c r="R376" s="294">
        <f>SUMIFS('7.  Persistence Report'!Q$27:Q$500,'7.  Persistence Report'!$D$27:$D$500,$B375,'7.  Persistence Report'!$C$27:$C$500,"Pre-2011 Programs Completed in 2011",'7.  Persistence Report'!$J$27:$J$500,"Adjustment",'7.  Persistence Report'!$H$27:$H$500,"2013")</f>
        <v>0</v>
      </c>
      <c r="S376" s="294">
        <f>SUMIFS('7.  Persistence Report'!R$27:R$500,'7.  Persistence Report'!$D$27:$D$500,$B375,'7.  Persistence Report'!$C$27:$C$500,"Pre-2011 Programs Completed in 2011",'7.  Persistence Report'!$J$27:$J$500,"Adjustment",'7.  Persistence Report'!$H$27:$H$500,"2013")</f>
        <v>0</v>
      </c>
      <c r="T376" s="294">
        <f>SUMIFS('7.  Persistence Report'!S$27:S$500,'7.  Persistence Report'!$D$27:$D$500,$B375,'7.  Persistence Report'!$C$27:$C$500,"Pre-2011 Programs Completed in 2011",'7.  Persistence Report'!$J$27:$J$500,"Adjustment",'7.  Persistence Report'!$H$27:$H$500,"2013")</f>
        <v>0</v>
      </c>
      <c r="U376" s="294">
        <f>SUMIFS('7.  Persistence Report'!T$27:T$500,'7.  Persistence Report'!$D$27:$D$500,$B375,'7.  Persistence Report'!$C$27:$C$500,"Pre-2011 Programs Completed in 2011",'7.  Persistence Report'!$J$27:$J$500,"Adjustment",'7.  Persistence Report'!$H$27:$H$500,"2013")</f>
        <v>0</v>
      </c>
      <c r="V376" s="294">
        <f>SUMIFS('7.  Persistence Report'!U$27:U$500,'7.  Persistence Report'!$D$27:$D$500,$B375,'7.  Persistence Report'!$C$27:$C$500,"Pre-2011 Programs Completed in 2011",'7.  Persistence Report'!$J$27:$J$500,"Adjustment",'7.  Persistence Report'!$H$27:$H$500,"2013")</f>
        <v>0</v>
      </c>
      <c r="W376" s="294">
        <f>SUMIFS('7.  Persistence Report'!V$27:V$500,'7.  Persistence Report'!$D$27:$D$500,$B375,'7.  Persistence Report'!$C$27:$C$500,"Pre-2011 Programs Completed in 2011",'7.  Persistence Report'!$J$27:$J$500,"Adjustment",'7.  Persistence Report'!$H$27:$H$500,"2013")</f>
        <v>0</v>
      </c>
      <c r="X376" s="294">
        <f>SUMIFS('7.  Persistence Report'!W$27:W$500,'7.  Persistence Report'!$D$27:$D$500,$B375,'7.  Persistence Report'!$C$27:$C$500,"Pre-2011 Programs Completed in 2011",'7.  Persistence Report'!$J$27:$J$500,"Adjustment",'7.  Persistence Report'!$H$27:$H$500,"2013")</f>
        <v>0</v>
      </c>
      <c r="Y376" s="410">
        <f>Y375</f>
        <v>0</v>
      </c>
      <c r="Z376" s="410">
        <f t="shared" ref="Z376:AL376" si="169">Z375</f>
        <v>0</v>
      </c>
      <c r="AA376" s="410">
        <f t="shared" si="169"/>
        <v>1</v>
      </c>
      <c r="AB376" s="410">
        <f t="shared" si="169"/>
        <v>0</v>
      </c>
      <c r="AC376" s="410">
        <f t="shared" si="169"/>
        <v>0</v>
      </c>
      <c r="AD376" s="410">
        <f t="shared" si="169"/>
        <v>0</v>
      </c>
      <c r="AE376" s="410">
        <f t="shared" si="169"/>
        <v>0</v>
      </c>
      <c r="AF376" s="410">
        <f t="shared" si="169"/>
        <v>0</v>
      </c>
      <c r="AG376" s="410">
        <f t="shared" si="169"/>
        <v>0</v>
      </c>
      <c r="AH376" s="410">
        <f t="shared" si="169"/>
        <v>0</v>
      </c>
      <c r="AI376" s="410">
        <f t="shared" si="169"/>
        <v>0</v>
      </c>
      <c r="AJ376" s="410">
        <f t="shared" si="169"/>
        <v>0</v>
      </c>
      <c r="AK376" s="410">
        <f t="shared" si="169"/>
        <v>0</v>
      </c>
      <c r="AL376" s="410">
        <f t="shared" si="169"/>
        <v>0</v>
      </c>
      <c r="AM376" s="296"/>
    </row>
    <row r="377" spans="1:39" s="282" customFormat="1" ht="15" outlineLevel="1">
      <c r="A377" s="507"/>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7">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501">
        <v>1</v>
      </c>
      <c r="AB378" s="409"/>
      <c r="AC378" s="409"/>
      <c r="AD378" s="409"/>
      <c r="AE378" s="409"/>
      <c r="AF378" s="409"/>
      <c r="AG378" s="409"/>
      <c r="AH378" s="409"/>
      <c r="AI378" s="409"/>
      <c r="AJ378" s="409"/>
      <c r="AK378" s="409"/>
      <c r="AL378" s="409"/>
      <c r="AM378" s="295">
        <f>SUM(Y378:AL378)</f>
        <v>1</v>
      </c>
    </row>
    <row r="379" spans="1:39" s="282" customFormat="1" ht="15" outlineLevel="1">
      <c r="A379" s="507"/>
      <c r="B379" s="323" t="s">
        <v>249</v>
      </c>
      <c r="C379" s="290" t="s">
        <v>163</v>
      </c>
      <c r="D379" s="294">
        <f>SUMIFS('7.  Persistence Report'!AS$27:AS$500,'7.  Persistence Report'!$D$27:$D$500,$B378,'7.  Persistence Report'!$C$27:$C$500,"&lt;&gt;Pre-2011 Programs Completed in 2011",'7.  Persistence Report'!$J$27:$J$500,"Adjustment",'7.  Persistence Report'!$H$27:$H$500,"2013")</f>
        <v>0</v>
      </c>
      <c r="E379" s="294">
        <f>SUMIFS('7.  Persistence Report'!AT$27:AT$500,'7.  Persistence Report'!$D$27:$D$500,$B378,'7.  Persistence Report'!$C$27:$C$500,"&lt;&gt;Pre-2011 Programs Completed in 2011",'7.  Persistence Report'!$J$27:$J$500,"Adjustment",'7.  Persistence Report'!$H$27:$H$500,"2013")</f>
        <v>0</v>
      </c>
      <c r="F379" s="294">
        <f>SUMIFS('7.  Persistence Report'!AU$27:AU$500,'7.  Persistence Report'!$D$27:$D$500,$B378,'7.  Persistence Report'!$C$27:$C$500,"&lt;&gt;Pre-2011 Programs Completed in 2011",'7.  Persistence Report'!$J$27:$J$500,"Adjustment",'7.  Persistence Report'!$H$27:$H$500,"2013")</f>
        <v>0</v>
      </c>
      <c r="G379" s="294">
        <f>SUMIFS('7.  Persistence Report'!AV$27:AV$500,'7.  Persistence Report'!$D$27:$D$500,$B378,'7.  Persistence Report'!$C$27:$C$500,"&lt;&gt;Pre-2011 Programs Completed in 2011",'7.  Persistence Report'!$J$27:$J$500,"Adjustment",'7.  Persistence Report'!$H$27:$H$500,"2013")</f>
        <v>0</v>
      </c>
      <c r="H379" s="294">
        <f>SUMIFS('7.  Persistence Report'!AW$27:AW$500,'7.  Persistence Report'!$D$27:$D$500,$B378,'7.  Persistence Report'!$C$27:$C$500,"&lt;&gt;Pre-2011 Programs Completed in 2011",'7.  Persistence Report'!$J$27:$J$500,"Adjustment",'7.  Persistence Report'!$H$27:$H$500,"2013")</f>
        <v>0</v>
      </c>
      <c r="I379" s="294">
        <f>SUMIFS('7.  Persistence Report'!AX$27:AX$500,'7.  Persistence Report'!$D$27:$D$500,$B378,'7.  Persistence Report'!$C$27:$C$500,"&lt;&gt;Pre-2011 Programs Completed in 2011",'7.  Persistence Report'!$J$27:$J$500,"Adjustment",'7.  Persistence Report'!$H$27:$H$500,"2013")</f>
        <v>0</v>
      </c>
      <c r="J379" s="294">
        <f>SUMIFS('7.  Persistence Report'!AY$27:AY$500,'7.  Persistence Report'!$D$27:$D$500,$B378,'7.  Persistence Report'!$C$27:$C$500,"&lt;&gt;Pre-2011 Programs Completed in 2011",'7.  Persistence Report'!$J$27:$J$500,"Adjustment",'7.  Persistence Report'!$H$27:$H$500,"2013")</f>
        <v>0</v>
      </c>
      <c r="K379" s="294">
        <f>SUMIFS('7.  Persistence Report'!AZ$27:AZ$500,'7.  Persistence Report'!$D$27:$D$500,$B378,'7.  Persistence Report'!$C$27:$C$500,"&lt;&gt;Pre-2011 Programs Completed in 2011",'7.  Persistence Report'!$J$27:$J$500,"Adjustment",'7.  Persistence Report'!$H$27:$H$500,"2013")</f>
        <v>0</v>
      </c>
      <c r="L379" s="294">
        <f>SUMIFS('7.  Persistence Report'!BA$27:BA$500,'7.  Persistence Report'!$D$27:$D$500,$B378,'7.  Persistence Report'!$C$27:$C$500,"&lt;&gt;Pre-2011 Programs Completed in 2011",'7.  Persistence Report'!$J$27:$J$500,"Adjustment",'7.  Persistence Report'!$H$27:$H$500,"2013")</f>
        <v>0</v>
      </c>
      <c r="M379" s="294">
        <f>SUMIFS('7.  Persistence Report'!BB$27:BB$500,'7.  Persistence Report'!$D$27:$D$500,$B378,'7.  Persistence Report'!$C$27:$C$500,"&lt;&gt;Pre-2011 Programs Completed in 2011",'7.  Persistence Report'!$J$27:$J$500,"Adjustment",'7.  Persistence Report'!$H$27:$H$500,"2013")</f>
        <v>0</v>
      </c>
      <c r="N379" s="294">
        <f>N378</f>
        <v>0</v>
      </c>
      <c r="O379" s="294">
        <f>SUMIFS('7.  Persistence Report'!N$27:N$500,'7.  Persistence Report'!$D$27:$D$500,$B378,'7.  Persistence Report'!$C$27:$C$500,"Pre-2011 Programs Completed in 2011",'7.  Persistence Report'!$J$27:$J$500,"Adjustment",'7.  Persistence Report'!$H$27:$H$500,"2013")</f>
        <v>0</v>
      </c>
      <c r="P379" s="294">
        <f>SUMIFS('7.  Persistence Report'!O$27:O$500,'7.  Persistence Report'!$D$27:$D$500,$B378,'7.  Persistence Report'!$C$27:$C$500,"Pre-2011 Programs Completed in 2011",'7.  Persistence Report'!$J$27:$J$500,"Adjustment",'7.  Persistence Report'!$H$27:$H$500,"2013")</f>
        <v>0</v>
      </c>
      <c r="Q379" s="294">
        <f>SUMIFS('7.  Persistence Report'!P$27:P$500,'7.  Persistence Report'!$D$27:$D$500,$B378,'7.  Persistence Report'!$C$27:$C$500,"Pre-2011 Programs Completed in 2011",'7.  Persistence Report'!$J$27:$J$500,"Adjustment",'7.  Persistence Report'!$H$27:$H$500,"2013")</f>
        <v>0</v>
      </c>
      <c r="R379" s="294">
        <f>SUMIFS('7.  Persistence Report'!Q$27:Q$500,'7.  Persistence Report'!$D$27:$D$500,$B378,'7.  Persistence Report'!$C$27:$C$500,"Pre-2011 Programs Completed in 2011",'7.  Persistence Report'!$J$27:$J$500,"Adjustment",'7.  Persistence Report'!$H$27:$H$500,"2013")</f>
        <v>0</v>
      </c>
      <c r="S379" s="294">
        <f>SUMIFS('7.  Persistence Report'!R$27:R$500,'7.  Persistence Report'!$D$27:$D$500,$B378,'7.  Persistence Report'!$C$27:$C$500,"Pre-2011 Programs Completed in 2011",'7.  Persistence Report'!$J$27:$J$500,"Adjustment",'7.  Persistence Report'!$H$27:$H$500,"2013")</f>
        <v>0</v>
      </c>
      <c r="T379" s="294">
        <f>SUMIFS('7.  Persistence Report'!S$27:S$500,'7.  Persistence Report'!$D$27:$D$500,$B378,'7.  Persistence Report'!$C$27:$C$500,"Pre-2011 Programs Completed in 2011",'7.  Persistence Report'!$J$27:$J$500,"Adjustment",'7.  Persistence Report'!$H$27:$H$500,"2013")</f>
        <v>0</v>
      </c>
      <c r="U379" s="294">
        <f>SUMIFS('7.  Persistence Report'!T$27:T$500,'7.  Persistence Report'!$D$27:$D$500,$B378,'7.  Persistence Report'!$C$27:$C$500,"Pre-2011 Programs Completed in 2011",'7.  Persistence Report'!$J$27:$J$500,"Adjustment",'7.  Persistence Report'!$H$27:$H$500,"2013")</f>
        <v>0</v>
      </c>
      <c r="V379" s="294">
        <f>SUMIFS('7.  Persistence Report'!U$27:U$500,'7.  Persistence Report'!$D$27:$D$500,$B378,'7.  Persistence Report'!$C$27:$C$500,"Pre-2011 Programs Completed in 2011",'7.  Persistence Report'!$J$27:$J$500,"Adjustment",'7.  Persistence Report'!$H$27:$H$500,"2013")</f>
        <v>0</v>
      </c>
      <c r="W379" s="294">
        <f>SUMIFS('7.  Persistence Report'!V$27:V$500,'7.  Persistence Report'!$D$27:$D$500,$B378,'7.  Persistence Report'!$C$27:$C$500,"Pre-2011 Programs Completed in 2011",'7.  Persistence Report'!$J$27:$J$500,"Adjustment",'7.  Persistence Report'!$H$27:$H$500,"2013")</f>
        <v>0</v>
      </c>
      <c r="X379" s="294">
        <f>SUMIFS('7.  Persistence Report'!W$27:W$500,'7.  Persistence Report'!$D$27:$D$500,$B378,'7.  Persistence Report'!$C$27:$C$500,"Pre-2011 Programs Completed in 2011",'7.  Persistence Report'!$J$27:$J$500,"Adjustment",'7.  Persistence Report'!$H$27:$H$500,"2013")</f>
        <v>0</v>
      </c>
      <c r="Y379" s="410">
        <f>Y378</f>
        <v>0</v>
      </c>
      <c r="Z379" s="410">
        <f t="shared" ref="Z379:AL379" si="170">Z378</f>
        <v>0</v>
      </c>
      <c r="AA379" s="410">
        <f t="shared" si="170"/>
        <v>1</v>
      </c>
      <c r="AB379" s="410">
        <f t="shared" si="170"/>
        <v>0</v>
      </c>
      <c r="AC379" s="410">
        <f t="shared" si="170"/>
        <v>0</v>
      </c>
      <c r="AD379" s="410">
        <f t="shared" si="170"/>
        <v>0</v>
      </c>
      <c r="AE379" s="410">
        <f t="shared" si="170"/>
        <v>0</v>
      </c>
      <c r="AF379" s="410">
        <f t="shared" si="170"/>
        <v>0</v>
      </c>
      <c r="AG379" s="410">
        <f t="shared" si="170"/>
        <v>0</v>
      </c>
      <c r="AH379" s="410">
        <f t="shared" si="170"/>
        <v>0</v>
      </c>
      <c r="AI379" s="410">
        <f t="shared" si="170"/>
        <v>0</v>
      </c>
      <c r="AJ379" s="410">
        <f t="shared" si="170"/>
        <v>0</v>
      </c>
      <c r="AK379" s="410">
        <f t="shared" si="170"/>
        <v>0</v>
      </c>
      <c r="AL379" s="410">
        <f t="shared" si="170"/>
        <v>0</v>
      </c>
      <c r="AM379" s="296"/>
    </row>
    <row r="380" spans="1:39" s="282" customFormat="1" ht="15" outlineLevel="1">
      <c r="A380" s="507"/>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7">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501">
        <v>1</v>
      </c>
      <c r="AB381" s="409"/>
      <c r="AC381" s="409"/>
      <c r="AD381" s="409"/>
      <c r="AE381" s="409"/>
      <c r="AF381" s="409"/>
      <c r="AG381" s="409"/>
      <c r="AH381" s="409"/>
      <c r="AI381" s="409"/>
      <c r="AJ381" s="409"/>
      <c r="AK381" s="409"/>
      <c r="AL381" s="409"/>
      <c r="AM381" s="295">
        <f>SUM(Y381:AL381)</f>
        <v>1</v>
      </c>
    </row>
    <row r="382" spans="1:39" s="282" customFormat="1" ht="15" outlineLevel="1">
      <c r="A382" s="507"/>
      <c r="B382" s="323" t="s">
        <v>249</v>
      </c>
      <c r="C382" s="290" t="s">
        <v>163</v>
      </c>
      <c r="D382" s="294">
        <f>SUMIFS('7.  Persistence Report'!AS$27:AS$500,'7.  Persistence Report'!$D$27:$D$500,$B381,'7.  Persistence Report'!$C$27:$C$500,"&lt;&gt;Pre-2011 Programs Completed in 2011",'7.  Persistence Report'!$J$27:$J$500,"Adjustment",'7.  Persistence Report'!$H$27:$H$500,"2013")</f>
        <v>0</v>
      </c>
      <c r="E382" s="294">
        <f>SUMIFS('7.  Persistence Report'!AT$27:AT$500,'7.  Persistence Report'!$D$27:$D$500,$B381,'7.  Persistence Report'!$C$27:$C$500,"&lt;&gt;Pre-2011 Programs Completed in 2011",'7.  Persistence Report'!$J$27:$J$500,"Adjustment",'7.  Persistence Report'!$H$27:$H$500,"2013")</f>
        <v>0</v>
      </c>
      <c r="F382" s="294">
        <f>SUMIFS('7.  Persistence Report'!AU$27:AU$500,'7.  Persistence Report'!$D$27:$D$500,$B381,'7.  Persistence Report'!$C$27:$C$500,"&lt;&gt;Pre-2011 Programs Completed in 2011",'7.  Persistence Report'!$J$27:$J$500,"Adjustment",'7.  Persistence Report'!$H$27:$H$500,"2013")</f>
        <v>0</v>
      </c>
      <c r="G382" s="294">
        <f>SUMIFS('7.  Persistence Report'!AV$27:AV$500,'7.  Persistence Report'!$D$27:$D$500,$B381,'7.  Persistence Report'!$C$27:$C$500,"&lt;&gt;Pre-2011 Programs Completed in 2011",'7.  Persistence Report'!$J$27:$J$500,"Adjustment",'7.  Persistence Report'!$H$27:$H$500,"2013")</f>
        <v>0</v>
      </c>
      <c r="H382" s="294">
        <f>SUMIFS('7.  Persistence Report'!AW$27:AW$500,'7.  Persistence Report'!$D$27:$D$500,$B381,'7.  Persistence Report'!$C$27:$C$500,"&lt;&gt;Pre-2011 Programs Completed in 2011",'7.  Persistence Report'!$J$27:$J$500,"Adjustment",'7.  Persistence Report'!$H$27:$H$500,"2013")</f>
        <v>0</v>
      </c>
      <c r="I382" s="294">
        <f>SUMIFS('7.  Persistence Report'!AX$27:AX$500,'7.  Persistence Report'!$D$27:$D$500,$B381,'7.  Persistence Report'!$C$27:$C$500,"&lt;&gt;Pre-2011 Programs Completed in 2011",'7.  Persistence Report'!$J$27:$J$500,"Adjustment",'7.  Persistence Report'!$H$27:$H$500,"2013")</f>
        <v>0</v>
      </c>
      <c r="J382" s="294">
        <f>SUMIFS('7.  Persistence Report'!AY$27:AY$500,'7.  Persistence Report'!$D$27:$D$500,$B381,'7.  Persistence Report'!$C$27:$C$500,"&lt;&gt;Pre-2011 Programs Completed in 2011",'7.  Persistence Report'!$J$27:$J$500,"Adjustment",'7.  Persistence Report'!$H$27:$H$500,"2013")</f>
        <v>0</v>
      </c>
      <c r="K382" s="294">
        <f>SUMIFS('7.  Persistence Report'!AZ$27:AZ$500,'7.  Persistence Report'!$D$27:$D$500,$B381,'7.  Persistence Report'!$C$27:$C$500,"&lt;&gt;Pre-2011 Programs Completed in 2011",'7.  Persistence Report'!$J$27:$J$500,"Adjustment",'7.  Persistence Report'!$H$27:$H$500,"2013")</f>
        <v>0</v>
      </c>
      <c r="L382" s="294">
        <f>SUMIFS('7.  Persistence Report'!BA$27:BA$500,'7.  Persistence Report'!$D$27:$D$500,$B381,'7.  Persistence Report'!$C$27:$C$500,"&lt;&gt;Pre-2011 Programs Completed in 2011",'7.  Persistence Report'!$J$27:$J$500,"Adjustment",'7.  Persistence Report'!$H$27:$H$500,"2013")</f>
        <v>0</v>
      </c>
      <c r="M382" s="294">
        <f>SUMIFS('7.  Persistence Report'!BB$27:BB$500,'7.  Persistence Report'!$D$27:$D$500,$B381,'7.  Persistence Report'!$C$27:$C$500,"&lt;&gt;Pre-2011 Programs Completed in 2011",'7.  Persistence Report'!$J$27:$J$500,"Adjustment",'7.  Persistence Report'!$H$27:$H$500,"2013")</f>
        <v>0</v>
      </c>
      <c r="N382" s="294">
        <f>N381</f>
        <v>12</v>
      </c>
      <c r="O382" s="294">
        <f>SUMIFS('7.  Persistence Report'!N$27:N$500,'7.  Persistence Report'!$D$27:$D$500,$B381,'7.  Persistence Report'!$C$27:$C$500,"Pre-2011 Programs Completed in 2011",'7.  Persistence Report'!$J$27:$J$500,"Adjustment",'7.  Persistence Report'!$H$27:$H$500,"2013")</f>
        <v>0</v>
      </c>
      <c r="P382" s="294">
        <f>SUMIFS('7.  Persistence Report'!O$27:O$500,'7.  Persistence Report'!$D$27:$D$500,$B381,'7.  Persistence Report'!$C$27:$C$500,"Pre-2011 Programs Completed in 2011",'7.  Persistence Report'!$J$27:$J$500,"Adjustment",'7.  Persistence Report'!$H$27:$H$500,"2013")</f>
        <v>0</v>
      </c>
      <c r="Q382" s="294">
        <f>SUMIFS('7.  Persistence Report'!P$27:P$500,'7.  Persistence Report'!$D$27:$D$500,$B381,'7.  Persistence Report'!$C$27:$C$500,"Pre-2011 Programs Completed in 2011",'7.  Persistence Report'!$J$27:$J$500,"Adjustment",'7.  Persistence Report'!$H$27:$H$500,"2013")</f>
        <v>0</v>
      </c>
      <c r="R382" s="294">
        <f>SUMIFS('7.  Persistence Report'!Q$27:Q$500,'7.  Persistence Report'!$D$27:$D$500,$B381,'7.  Persistence Report'!$C$27:$C$500,"Pre-2011 Programs Completed in 2011",'7.  Persistence Report'!$J$27:$J$500,"Adjustment",'7.  Persistence Report'!$H$27:$H$500,"2013")</f>
        <v>0</v>
      </c>
      <c r="S382" s="294">
        <f>SUMIFS('7.  Persistence Report'!R$27:R$500,'7.  Persistence Report'!$D$27:$D$500,$B381,'7.  Persistence Report'!$C$27:$C$500,"Pre-2011 Programs Completed in 2011",'7.  Persistence Report'!$J$27:$J$500,"Adjustment",'7.  Persistence Report'!$H$27:$H$500,"2013")</f>
        <v>0</v>
      </c>
      <c r="T382" s="294">
        <f>SUMIFS('7.  Persistence Report'!S$27:S$500,'7.  Persistence Report'!$D$27:$D$500,$B381,'7.  Persistence Report'!$C$27:$C$500,"Pre-2011 Programs Completed in 2011",'7.  Persistence Report'!$J$27:$J$500,"Adjustment",'7.  Persistence Report'!$H$27:$H$500,"2013")</f>
        <v>0</v>
      </c>
      <c r="U382" s="294">
        <f>SUMIFS('7.  Persistence Report'!T$27:T$500,'7.  Persistence Report'!$D$27:$D$500,$B381,'7.  Persistence Report'!$C$27:$C$500,"Pre-2011 Programs Completed in 2011",'7.  Persistence Report'!$J$27:$J$500,"Adjustment",'7.  Persistence Report'!$H$27:$H$500,"2013")</f>
        <v>0</v>
      </c>
      <c r="V382" s="294">
        <f>SUMIFS('7.  Persistence Report'!U$27:U$500,'7.  Persistence Report'!$D$27:$D$500,$B381,'7.  Persistence Report'!$C$27:$C$500,"Pre-2011 Programs Completed in 2011",'7.  Persistence Report'!$J$27:$J$500,"Adjustment",'7.  Persistence Report'!$H$27:$H$500,"2013")</f>
        <v>0</v>
      </c>
      <c r="W382" s="294">
        <f>SUMIFS('7.  Persistence Report'!V$27:V$500,'7.  Persistence Report'!$D$27:$D$500,$B381,'7.  Persistence Report'!$C$27:$C$500,"Pre-2011 Programs Completed in 2011",'7.  Persistence Report'!$J$27:$J$500,"Adjustment",'7.  Persistence Report'!$H$27:$H$500,"2013")</f>
        <v>0</v>
      </c>
      <c r="X382" s="294">
        <f>SUMIFS('7.  Persistence Report'!W$27:W$500,'7.  Persistence Report'!$D$27:$D$500,$B381,'7.  Persistence Report'!$C$27:$C$500,"Pre-2011 Programs Completed in 2011",'7.  Persistence Report'!$J$27:$J$500,"Adjustment",'7.  Persistence Report'!$H$27:$H$500,"2013")</f>
        <v>0</v>
      </c>
      <c r="Y382" s="410">
        <f>Y381</f>
        <v>0</v>
      </c>
      <c r="Z382" s="410">
        <f t="shared" ref="Z382:AK382" si="171">Z381</f>
        <v>0</v>
      </c>
      <c r="AA382" s="410">
        <f t="shared" si="171"/>
        <v>1</v>
      </c>
      <c r="AB382" s="410">
        <f t="shared" si="171"/>
        <v>0</v>
      </c>
      <c r="AC382" s="410">
        <f t="shared" si="171"/>
        <v>0</v>
      </c>
      <c r="AD382" s="410">
        <f t="shared" si="171"/>
        <v>0</v>
      </c>
      <c r="AE382" s="410">
        <f t="shared" si="171"/>
        <v>0</v>
      </c>
      <c r="AF382" s="410">
        <f t="shared" si="171"/>
        <v>0</v>
      </c>
      <c r="AG382" s="410">
        <f t="shared" si="171"/>
        <v>0</v>
      </c>
      <c r="AH382" s="410">
        <f t="shared" si="171"/>
        <v>0</v>
      </c>
      <c r="AI382" s="410">
        <f t="shared" si="171"/>
        <v>0</v>
      </c>
      <c r="AJ382" s="410">
        <f t="shared" si="171"/>
        <v>0</v>
      </c>
      <c r="AK382" s="410">
        <f t="shared" si="171"/>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4441734.6301923003</v>
      </c>
      <c r="E384" s="328"/>
      <c r="F384" s="328"/>
      <c r="G384" s="328"/>
      <c r="H384" s="328"/>
      <c r="I384" s="328"/>
      <c r="J384" s="328"/>
      <c r="K384" s="328"/>
      <c r="L384" s="328"/>
      <c r="M384" s="328"/>
      <c r="N384" s="328"/>
      <c r="O384" s="328">
        <f>SUM(O279:O382)</f>
        <v>1055.875719679</v>
      </c>
      <c r="P384" s="328"/>
      <c r="Q384" s="328"/>
      <c r="R384" s="328"/>
      <c r="S384" s="328"/>
      <c r="T384" s="328"/>
      <c r="U384" s="328"/>
      <c r="V384" s="328"/>
      <c r="W384" s="328"/>
      <c r="X384" s="328"/>
      <c r="Y384" s="328">
        <f>IF(Y278="kWh",SUMPRODUCT(D279:D382,Y279:Y382))</f>
        <v>400755.91217730008</v>
      </c>
      <c r="Z384" s="328">
        <f>IF(Z278="kWh",SUMPRODUCT(D279:D382,Z279:Z382))</f>
        <v>24045.174459999998</v>
      </c>
      <c r="AA384" s="328">
        <f>IF(AA278="kW",SUMPRODUCT(N279:N382,O279:O382,AA279:AA382),SUMPRODUCT(D279:D382,AA279:AA382))</f>
        <v>11406.225311016</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2.2800000000000001E-2</v>
      </c>
      <c r="Z387" s="340">
        <f>HLOOKUP(Z$20,'3.  Distribution Rates'!$C$122:$P$133,5,FALSE)</f>
        <v>2.0400000000000001E-2</v>
      </c>
      <c r="AA387" s="340">
        <f>HLOOKUP(AA$20,'3.  Distribution Rates'!$C$122:$P$133,5,FALSE)</f>
        <v>3.3654000000000002</v>
      </c>
      <c r="AB387" s="340">
        <f>HLOOKUP(AB$20,'3.  Distribution Rates'!$C$122:$P$133,5,FALSE)</f>
        <v>2.1299999999999999E-2</v>
      </c>
      <c r="AC387" s="340">
        <f>HLOOKUP(AC$20,'3.  Distribution Rates'!$C$122:$P$133,5,FALSE)</f>
        <v>3.8938999999999999</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72">Y136*Y387</f>
        <v>0</v>
      </c>
      <c r="Z388" s="377">
        <f t="shared" si="172"/>
        <v>0</v>
      </c>
      <c r="AA388" s="377">
        <f t="shared" si="172"/>
        <v>49.829840613669603</v>
      </c>
      <c r="AB388" s="377">
        <f t="shared" si="172"/>
        <v>0</v>
      </c>
      <c r="AC388" s="377">
        <f t="shared" si="172"/>
        <v>0</v>
      </c>
      <c r="AD388" s="377">
        <f t="shared" si="172"/>
        <v>0</v>
      </c>
      <c r="AE388" s="377">
        <f t="shared" si="172"/>
        <v>0</v>
      </c>
      <c r="AF388" s="377">
        <f t="shared" si="172"/>
        <v>0</v>
      </c>
      <c r="AG388" s="377">
        <f t="shared" si="172"/>
        <v>0</v>
      </c>
      <c r="AH388" s="377">
        <f t="shared" si="172"/>
        <v>0</v>
      </c>
      <c r="AI388" s="377">
        <f t="shared" si="172"/>
        <v>0</v>
      </c>
      <c r="AJ388" s="377">
        <f t="shared" si="172"/>
        <v>0</v>
      </c>
      <c r="AK388" s="377">
        <f t="shared" si="172"/>
        <v>0</v>
      </c>
      <c r="AL388" s="377">
        <f t="shared" si="172"/>
        <v>0</v>
      </c>
      <c r="AM388" s="627">
        <f>SUM(Y388:AL388)</f>
        <v>49.829840613669603</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73">Y265*Y387</f>
        <v>794.33099461079996</v>
      </c>
      <c r="Z389" s="377">
        <f t="shared" si="173"/>
        <v>0</v>
      </c>
      <c r="AA389" s="377">
        <f t="shared" si="173"/>
        <v>11703.602142542411</v>
      </c>
      <c r="AB389" s="377">
        <f t="shared" si="173"/>
        <v>0</v>
      </c>
      <c r="AC389" s="377">
        <f t="shared" si="173"/>
        <v>0</v>
      </c>
      <c r="AD389" s="377">
        <f t="shared" si="173"/>
        <v>0</v>
      </c>
      <c r="AE389" s="377">
        <f t="shared" si="173"/>
        <v>0</v>
      </c>
      <c r="AF389" s="377">
        <f t="shared" si="173"/>
        <v>0</v>
      </c>
      <c r="AG389" s="377">
        <f t="shared" si="173"/>
        <v>0</v>
      </c>
      <c r="AH389" s="377">
        <f t="shared" si="173"/>
        <v>0</v>
      </c>
      <c r="AI389" s="377">
        <f t="shared" si="173"/>
        <v>0</v>
      </c>
      <c r="AJ389" s="377">
        <f t="shared" si="173"/>
        <v>0</v>
      </c>
      <c r="AK389" s="377">
        <f t="shared" si="173"/>
        <v>0</v>
      </c>
      <c r="AL389" s="377">
        <f t="shared" si="173"/>
        <v>0</v>
      </c>
      <c r="AM389" s="627">
        <f>SUM(Y389:AL389)</f>
        <v>12497.933137153212</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9137.2347976424426</v>
      </c>
      <c r="Z390" s="377">
        <f t="shared" ref="Z390:AE390" si="174">Z384*Z387</f>
        <v>490.52155898400002</v>
      </c>
      <c r="AA390" s="377">
        <f t="shared" si="174"/>
        <v>38386.510661693246</v>
      </c>
      <c r="AB390" s="377">
        <f t="shared" si="174"/>
        <v>0</v>
      </c>
      <c r="AC390" s="377">
        <f t="shared" si="174"/>
        <v>0</v>
      </c>
      <c r="AD390" s="377">
        <f t="shared" si="174"/>
        <v>0</v>
      </c>
      <c r="AE390" s="377">
        <f t="shared" si="174"/>
        <v>0</v>
      </c>
      <c r="AF390" s="377">
        <f t="shared" ref="AF390:AL390" si="175">AF384*AF387</f>
        <v>0</v>
      </c>
      <c r="AG390" s="377">
        <f t="shared" si="175"/>
        <v>0</v>
      </c>
      <c r="AH390" s="377">
        <f t="shared" si="175"/>
        <v>0</v>
      </c>
      <c r="AI390" s="377">
        <f t="shared" si="175"/>
        <v>0</v>
      </c>
      <c r="AJ390" s="377">
        <f t="shared" si="175"/>
        <v>0</v>
      </c>
      <c r="AK390" s="377">
        <f t="shared" si="175"/>
        <v>0</v>
      </c>
      <c r="AL390" s="377">
        <f t="shared" si="175"/>
        <v>0</v>
      </c>
      <c r="AM390" s="627">
        <f>SUM(Y390:AL390)</f>
        <v>48014.26701831969</v>
      </c>
    </row>
    <row r="391" spans="1:41" s="379" customFormat="1" ht="15.75">
      <c r="A391" s="509"/>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9931.5657922532428</v>
      </c>
      <c r="Z391" s="345">
        <f>SUM(Z388:Z390)</f>
        <v>490.52155898400002</v>
      </c>
      <c r="AA391" s="345">
        <f t="shared" ref="AA391:AE391" si="176">SUM(AA388:AA390)</f>
        <v>50139.942644849325</v>
      </c>
      <c r="AB391" s="345">
        <f t="shared" si="176"/>
        <v>0</v>
      </c>
      <c r="AC391" s="345">
        <f t="shared" si="176"/>
        <v>0</v>
      </c>
      <c r="AD391" s="345">
        <f t="shared" si="176"/>
        <v>0</v>
      </c>
      <c r="AE391" s="345">
        <f t="shared" si="176"/>
        <v>0</v>
      </c>
      <c r="AF391" s="345">
        <f t="shared" ref="AF391:AL391" si="177">SUM(AF388:AF390)</f>
        <v>0</v>
      </c>
      <c r="AG391" s="345">
        <f t="shared" si="177"/>
        <v>0</v>
      </c>
      <c r="AH391" s="345">
        <f t="shared" si="177"/>
        <v>0</v>
      </c>
      <c r="AI391" s="345">
        <f t="shared" si="177"/>
        <v>0</v>
      </c>
      <c r="AJ391" s="345">
        <f t="shared" si="177"/>
        <v>0</v>
      </c>
      <c r="AK391" s="345">
        <f t="shared" si="177"/>
        <v>0</v>
      </c>
      <c r="AL391" s="345">
        <f t="shared" si="177"/>
        <v>0</v>
      </c>
      <c r="AM391" s="406">
        <f>SUM(AM388:AM390)</f>
        <v>60562.029996086567</v>
      </c>
    </row>
    <row r="392" spans="1:41" s="379" customFormat="1" ht="15.75">
      <c r="A392" s="509"/>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78">Y385*Y387</f>
        <v>0</v>
      </c>
      <c r="Z392" s="346">
        <f t="shared" si="178"/>
        <v>0</v>
      </c>
      <c r="AA392" s="346">
        <f t="shared" si="178"/>
        <v>0</v>
      </c>
      <c r="AB392" s="346">
        <f t="shared" si="178"/>
        <v>0</v>
      </c>
      <c r="AC392" s="346">
        <f t="shared" si="178"/>
        <v>0</v>
      </c>
      <c r="AD392" s="346">
        <f t="shared" si="178"/>
        <v>0</v>
      </c>
      <c r="AE392" s="346">
        <f t="shared" si="178"/>
        <v>0</v>
      </c>
      <c r="AF392" s="346">
        <f t="shared" ref="AF392:AL392" si="179">AF385*AF387</f>
        <v>0</v>
      </c>
      <c r="AG392" s="346">
        <f t="shared" si="179"/>
        <v>0</v>
      </c>
      <c r="AH392" s="346">
        <f t="shared" si="179"/>
        <v>0</v>
      </c>
      <c r="AI392" s="346">
        <f t="shared" si="179"/>
        <v>0</v>
      </c>
      <c r="AJ392" s="346">
        <f t="shared" si="179"/>
        <v>0</v>
      </c>
      <c r="AK392" s="346">
        <f t="shared" si="179"/>
        <v>0</v>
      </c>
      <c r="AL392" s="346">
        <f t="shared" si="179"/>
        <v>0</v>
      </c>
      <c r="AM392" s="406">
        <f>SUM(Y392:AL392)</f>
        <v>0</v>
      </c>
    </row>
    <row r="393" spans="1:41" ht="15.75" customHeight="1">
      <c r="A393" s="509"/>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60562.029996086567</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398847.06307730009</v>
      </c>
      <c r="Z395" s="290">
        <f>SUMPRODUCT(E279:E382,Z279:Z382)</f>
        <v>24045.174459999998</v>
      </c>
      <c r="AA395" s="290">
        <f>IF(AA278="kW",SUMPRODUCT(N279:N382,P279:P382,AA279:AA382),SUMPRODUCT(E279:E382,AA279:AA382))</f>
        <v>11950.587951816</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398609.53127730003</v>
      </c>
      <c r="Z396" s="290">
        <f>SUMPRODUCT(F279:F382,Z279:Z382)</f>
        <v>24045.174459999998</v>
      </c>
      <c r="AA396" s="290">
        <f>IF(AA278="kW",SUMPRODUCT(N279:N382,Q279:Q382,AA279:AA382),SUMPRODUCT(F279:F382,AA279:AA382))</f>
        <v>11950.587951816</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364590.36047730001</v>
      </c>
      <c r="Z397" s="290">
        <f>SUMPRODUCT(G279:G382,Z279:Z382)</f>
        <v>19358.65957</v>
      </c>
      <c r="AA397" s="290">
        <f>IF(AA278="kW",SUMPRODUCT(N279:N382,R279:R382,AA279:AA382),SUMPRODUCT(G279:G382,AA279:AA382))</f>
        <v>12278.361294216</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348359.90197730006</v>
      </c>
      <c r="Z398" s="290">
        <f>SUMPRODUCT(H279:H382,Z279:Z382)</f>
        <v>13509.74152</v>
      </c>
      <c r="AA398" s="290">
        <f>IF(AA278="kW",SUMPRODUCT(N279:N382,S279:S382,AA279:AA382),SUMPRODUCT(H279:H382,AA279:AA382))</f>
        <v>11766.4380588</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332129.44317730004</v>
      </c>
      <c r="Z399" s="290">
        <f>SUMPRODUCT(I279:I382,Z279:Z382)</f>
        <v>13509.74152</v>
      </c>
      <c r="AA399" s="290">
        <f>IF(AA278="kW",SUMPRODUCT(N279:N382,T279:T382,AA279:AA382),SUMPRODUCT(I279:I382,AA279:AA382))</f>
        <v>11370.142784399999</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330948.55637730006</v>
      </c>
      <c r="Z400" s="290">
        <f>SUMPRODUCT(J279:J382,Z279:Z382)</f>
        <v>13509.74152</v>
      </c>
      <c r="AA400" s="290">
        <f>IF(AA278="kW",SUMPRODUCT(N279:N382,U279:U382,AA279:AA382),SUMPRODUCT(J279:J382,AA279:AA382))</f>
        <v>11370.142784399999</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330948.55637730006</v>
      </c>
      <c r="Z401" s="325">
        <f>SUMPRODUCT(K279:K382,Z279:Z382)</f>
        <v>13509.74152</v>
      </c>
      <c r="AA401" s="325">
        <f>IF(AA278="kW",SUMPRODUCT(N279:N382,V279:V382,AA279:AA382),SUMPRODUCT(K279:K382,AA279:AA382))</f>
        <v>11344.90713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595</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8" t="s">
        <v>521</v>
      </c>
      <c r="F404" s="588"/>
      <c r="O404" s="280"/>
      <c r="Y404" s="269"/>
      <c r="Z404" s="266"/>
      <c r="AA404" s="266"/>
      <c r="AB404" s="266"/>
      <c r="AC404" s="266"/>
      <c r="AD404" s="266"/>
      <c r="AE404" s="266"/>
      <c r="AF404" s="266"/>
      <c r="AG404" s="266"/>
      <c r="AH404" s="266"/>
      <c r="AI404" s="266"/>
      <c r="AJ404" s="266"/>
      <c r="AK404" s="266"/>
      <c r="AL404" s="266"/>
      <c r="AM404" s="281"/>
    </row>
    <row r="405" spans="1:40" ht="36" customHeight="1">
      <c r="B405" s="816" t="s">
        <v>211</v>
      </c>
      <c r="C405" s="818" t="s">
        <v>33</v>
      </c>
      <c r="D405" s="283" t="s">
        <v>422</v>
      </c>
      <c r="E405" s="820" t="s">
        <v>209</v>
      </c>
      <c r="F405" s="821"/>
      <c r="G405" s="821"/>
      <c r="H405" s="821"/>
      <c r="I405" s="821"/>
      <c r="J405" s="821"/>
      <c r="K405" s="821"/>
      <c r="L405" s="821"/>
      <c r="M405" s="822"/>
      <c r="N405" s="823" t="s">
        <v>213</v>
      </c>
      <c r="O405" s="283" t="s">
        <v>423</v>
      </c>
      <c r="P405" s="820" t="s">
        <v>212</v>
      </c>
      <c r="Q405" s="821"/>
      <c r="R405" s="821"/>
      <c r="S405" s="821"/>
      <c r="T405" s="821"/>
      <c r="U405" s="821"/>
      <c r="V405" s="821"/>
      <c r="W405" s="821"/>
      <c r="X405" s="822"/>
      <c r="Y405" s="813" t="s">
        <v>243</v>
      </c>
      <c r="Z405" s="814"/>
      <c r="AA405" s="814"/>
      <c r="AB405" s="814"/>
      <c r="AC405" s="814"/>
      <c r="AD405" s="814"/>
      <c r="AE405" s="814"/>
      <c r="AF405" s="814"/>
      <c r="AG405" s="814"/>
      <c r="AH405" s="814"/>
      <c r="AI405" s="814"/>
      <c r="AJ405" s="814"/>
      <c r="AK405" s="814"/>
      <c r="AL405" s="814"/>
      <c r="AM405" s="815"/>
    </row>
    <row r="406" spans="1:40" ht="45.75" customHeight="1">
      <c r="B406" s="817"/>
      <c r="C406" s="819"/>
      <c r="D406" s="284">
        <v>2014</v>
      </c>
      <c r="E406" s="284">
        <v>2015</v>
      </c>
      <c r="F406" s="284">
        <v>2016</v>
      </c>
      <c r="G406" s="284">
        <v>2017</v>
      </c>
      <c r="H406" s="284">
        <v>2018</v>
      </c>
      <c r="I406" s="284">
        <v>2019</v>
      </c>
      <c r="J406" s="284">
        <v>2020</v>
      </c>
      <c r="K406" s="284">
        <v>2021</v>
      </c>
      <c r="L406" s="284">
        <v>2022</v>
      </c>
      <c r="M406" s="284">
        <v>2023</v>
      </c>
      <c r="N406" s="824"/>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Commercial 50 kW to Large Use</v>
      </c>
      <c r="AB406" s="284" t="str">
        <f>'1.  LRAMVA Summary'!G52</f>
        <v>Unmetered Scattered Load</v>
      </c>
      <c r="AC406" s="284" t="str">
        <f>'1.  LRAMVA Summary'!H52</f>
        <v>Street Lighting</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8"/>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kWh</v>
      </c>
      <c r="AC407" s="290" t="str">
        <f>'1.  LRAMVA Summary'!H53</f>
        <v>kW</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7">
        <v>1</v>
      </c>
      <c r="B408" s="293" t="s">
        <v>1</v>
      </c>
      <c r="C408" s="290" t="s">
        <v>25</v>
      </c>
      <c r="D408" s="294"/>
      <c r="E408" s="294"/>
      <c r="F408" s="294"/>
      <c r="G408" s="294"/>
      <c r="H408" s="294"/>
      <c r="I408" s="294"/>
      <c r="J408" s="294"/>
      <c r="K408" s="294"/>
      <c r="L408" s="294"/>
      <c r="M408" s="294"/>
      <c r="N408" s="290"/>
      <c r="O408" s="294"/>
      <c r="P408" s="294"/>
      <c r="Q408" s="294"/>
      <c r="R408" s="294"/>
      <c r="S408" s="294"/>
      <c r="T408" s="294"/>
      <c r="U408" s="294"/>
      <c r="V408" s="294"/>
      <c r="W408" s="294"/>
      <c r="X408" s="294"/>
      <c r="Y408" s="468">
        <f>+Y279</f>
        <v>1</v>
      </c>
      <c r="Z408" s="468">
        <f t="shared" ref="Z408:AA408" si="180">+Z279</f>
        <v>0</v>
      </c>
      <c r="AA408" s="468">
        <f t="shared" si="180"/>
        <v>0</v>
      </c>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f>SUMIFS('7.  Persistence Report'!AT$27:AT$500,'7.  Persistence Report'!$D$27:$D$500,$B408,'7.  Persistence Report'!$C$27:$C$500,"&lt;&gt;Pre-2011 Programs Completed in 2011",'7.  Persistence Report'!$J$27:$J$500,"Adjustment",'7.  Persistence Report'!$H$27:$H$500,"2014")</f>
        <v>0</v>
      </c>
      <c r="E409" s="294">
        <f>SUMIFS('7.  Persistence Report'!AU$27:AU$500,'7.  Persistence Report'!$D$27:$D$500,$B408,'7.  Persistence Report'!$C$27:$C$500,"&lt;&gt;Pre-2011 Programs Completed in 2011",'7.  Persistence Report'!$J$27:$J$500,"Adjustment",'7.  Persistence Report'!$H$27:$H$500,"2014")</f>
        <v>0</v>
      </c>
      <c r="F409" s="294">
        <f>SUMIFS('7.  Persistence Report'!AV$27:AV$500,'7.  Persistence Report'!$D$27:$D$500,$B408,'7.  Persistence Report'!$C$27:$C$500,"&lt;&gt;Pre-2011 Programs Completed in 2011",'7.  Persistence Report'!$J$27:$J$500,"Adjustment",'7.  Persistence Report'!$H$27:$H$500,"2014")</f>
        <v>0</v>
      </c>
      <c r="G409" s="294">
        <f>SUMIFS('7.  Persistence Report'!AW$27:AW$500,'7.  Persistence Report'!$D$27:$D$500,$B408,'7.  Persistence Report'!$C$27:$C$500,"&lt;&gt;Pre-2011 Programs Completed in 2011",'7.  Persistence Report'!$J$27:$J$500,"Adjustment",'7.  Persistence Report'!$H$27:$H$500,"2014")</f>
        <v>0</v>
      </c>
      <c r="H409" s="294">
        <f>SUMIFS('7.  Persistence Report'!AX$27:AX$500,'7.  Persistence Report'!$D$27:$D$500,$B408,'7.  Persistence Report'!$C$27:$C$500,"&lt;&gt;Pre-2011 Programs Completed in 2011",'7.  Persistence Report'!$J$27:$J$500,"Adjustment",'7.  Persistence Report'!$H$27:$H$500,"2014")</f>
        <v>0</v>
      </c>
      <c r="I409" s="294">
        <f>SUMIFS('7.  Persistence Report'!AY$27:AY$500,'7.  Persistence Report'!$D$27:$D$500,$B408,'7.  Persistence Report'!$C$27:$C$500,"&lt;&gt;Pre-2011 Programs Completed in 2011",'7.  Persistence Report'!$J$27:$J$500,"Adjustment",'7.  Persistence Report'!$H$27:$H$500,"2014")</f>
        <v>0</v>
      </c>
      <c r="J409" s="294">
        <f>SUMIFS('7.  Persistence Report'!AZ$27:AZ$500,'7.  Persistence Report'!$D$27:$D$500,$B408,'7.  Persistence Report'!$C$27:$C$500,"&lt;&gt;Pre-2011 Programs Completed in 2011",'7.  Persistence Report'!$J$27:$J$500,"Adjustment",'7.  Persistence Report'!$H$27:$H$500,"2014")</f>
        <v>0</v>
      </c>
      <c r="K409" s="294">
        <f>SUMIFS('7.  Persistence Report'!BA$27:BA$500,'7.  Persistence Report'!$D$27:$D$500,$B408,'7.  Persistence Report'!$C$27:$C$500,"&lt;&gt;Pre-2011 Programs Completed in 2011",'7.  Persistence Report'!$J$27:$J$500,"Adjustment",'7.  Persistence Report'!$H$27:$H$500,"2014")</f>
        <v>0</v>
      </c>
      <c r="L409" s="294">
        <f>SUMIFS('7.  Persistence Report'!BB$27:BB$500,'7.  Persistence Report'!$D$27:$D$500,$B408,'7.  Persistence Report'!$C$27:$C$500,"&lt;&gt;Pre-2011 Programs Completed in 2011",'7.  Persistence Report'!$J$27:$J$500,"Adjustment",'7.  Persistence Report'!$H$27:$H$500,"2014")</f>
        <v>0</v>
      </c>
      <c r="M409" s="294">
        <f>SUMIFS('7.  Persistence Report'!BC$27:BC$500,'7.  Persistence Report'!$D$27:$D$500,$B408,'7.  Persistence Report'!$C$27:$C$500,"&lt;&gt;Pre-2011 Programs Completed in 2011",'7.  Persistence Report'!$J$27:$J$500,"Adjustment",'7.  Persistence Report'!$H$27:$H$500,"2014")</f>
        <v>0</v>
      </c>
      <c r="N409" s="466"/>
      <c r="O409" s="294">
        <f>SUMIFS('7.  Persistence Report'!O$27:O$500,'7.  Persistence Report'!$D$27:$D$500,$B408,'7.  Persistence Report'!$C$27:$C$500,"&lt;&gt;Pre-2011 Programs Completed in 2011",'7.  Persistence Report'!$J$27:$J$500,"Adjustment",'7.  Persistence Report'!$H$27:$H$500,"2014")</f>
        <v>0</v>
      </c>
      <c r="P409" s="294">
        <f>SUMIFS('7.  Persistence Report'!P$27:P$500,'7.  Persistence Report'!$D$27:$D$500,$B408,'7.  Persistence Report'!$C$27:$C$500,"&lt;&gt;Pre-2011 Programs Completed in 2011",'7.  Persistence Report'!$J$27:$J$500,"Adjustment",'7.  Persistence Report'!$H$27:$H$500,"2014")</f>
        <v>0</v>
      </c>
      <c r="Q409" s="294">
        <f>SUMIFS('7.  Persistence Report'!Q$27:Q$500,'7.  Persistence Report'!$D$27:$D$500,$B408,'7.  Persistence Report'!$C$27:$C$500,"&lt;&gt;Pre-2011 Programs Completed in 2011",'7.  Persistence Report'!$J$27:$J$500,"Adjustment",'7.  Persistence Report'!$H$27:$H$500,"2014")</f>
        <v>0</v>
      </c>
      <c r="R409" s="294">
        <f>SUMIFS('7.  Persistence Report'!R$27:R$500,'7.  Persistence Report'!$D$27:$D$500,$B408,'7.  Persistence Report'!$C$27:$C$500,"&lt;&gt;Pre-2011 Programs Completed in 2011",'7.  Persistence Report'!$J$27:$J$500,"Adjustment",'7.  Persistence Report'!$H$27:$H$500,"2014")</f>
        <v>0</v>
      </c>
      <c r="S409" s="294">
        <f>SUMIFS('7.  Persistence Report'!S$27:S$500,'7.  Persistence Report'!$D$27:$D$500,$B408,'7.  Persistence Report'!$C$27:$C$500,"&lt;&gt;Pre-2011 Programs Completed in 2011",'7.  Persistence Report'!$J$27:$J$500,"Adjustment",'7.  Persistence Report'!$H$27:$H$500,"2014")</f>
        <v>0</v>
      </c>
      <c r="T409" s="294">
        <f>SUMIFS('7.  Persistence Report'!T$27:T$500,'7.  Persistence Report'!$D$27:$D$500,$B408,'7.  Persistence Report'!$C$27:$C$500,"&lt;&gt;Pre-2011 Programs Completed in 2011",'7.  Persistence Report'!$J$27:$J$500,"Adjustment",'7.  Persistence Report'!$H$27:$H$500,"2014")</f>
        <v>0</v>
      </c>
      <c r="U409" s="294">
        <f>SUMIFS('7.  Persistence Report'!U$27:U$500,'7.  Persistence Report'!$D$27:$D$500,$B408,'7.  Persistence Report'!$C$27:$C$500,"&lt;&gt;Pre-2011 Programs Completed in 2011",'7.  Persistence Report'!$J$27:$J$500,"Adjustment",'7.  Persistence Report'!$H$27:$H$500,"2014")</f>
        <v>0</v>
      </c>
      <c r="V409" s="294">
        <f>SUMIFS('7.  Persistence Report'!V$27:V$500,'7.  Persistence Report'!$D$27:$D$500,$B408,'7.  Persistence Report'!$C$27:$C$500,"&lt;&gt;Pre-2011 Programs Completed in 2011",'7.  Persistence Report'!$J$27:$J$500,"Adjustment",'7.  Persistence Report'!$H$27:$H$500,"2014")</f>
        <v>0</v>
      </c>
      <c r="W409" s="294">
        <f>SUMIFS('7.  Persistence Report'!W$27:W$500,'7.  Persistence Report'!$D$27:$D$500,$B408,'7.  Persistence Report'!$C$27:$C$500,"&lt;&gt;Pre-2011 Programs Completed in 2011",'7.  Persistence Report'!$J$27:$J$500,"Adjustment",'7.  Persistence Report'!$H$27:$H$500,"2014")</f>
        <v>0</v>
      </c>
      <c r="X409" s="294">
        <f>SUMIFS('7.  Persistence Report'!X$27:X$500,'7.  Persistence Report'!$D$27:$D$500,$B408,'7.  Persistence Report'!$C$27:$C$500,"&lt;&gt;Pre-2011 Programs Completed in 2011",'7.  Persistence Report'!$J$27:$J$500,"Adjustment",'7.  Persistence Report'!$H$27:$H$500,"2014")</f>
        <v>0</v>
      </c>
      <c r="Y409" s="410">
        <f>Y408</f>
        <v>1</v>
      </c>
      <c r="Z409" s="410">
        <f>Z408</f>
        <v>0</v>
      </c>
      <c r="AA409" s="410">
        <f t="shared" ref="AA409:AL409" si="181">AA408</f>
        <v>0</v>
      </c>
      <c r="AB409" s="410">
        <f t="shared" si="181"/>
        <v>0</v>
      </c>
      <c r="AC409" s="410">
        <f t="shared" si="181"/>
        <v>0</v>
      </c>
      <c r="AD409" s="410">
        <f t="shared" si="181"/>
        <v>0</v>
      </c>
      <c r="AE409" s="410">
        <f t="shared" si="181"/>
        <v>0</v>
      </c>
      <c r="AF409" s="410">
        <f t="shared" si="181"/>
        <v>0</v>
      </c>
      <c r="AG409" s="410">
        <f t="shared" si="181"/>
        <v>0</v>
      </c>
      <c r="AH409" s="410">
        <f t="shared" si="181"/>
        <v>0</v>
      </c>
      <c r="AI409" s="410">
        <f t="shared" si="181"/>
        <v>0</v>
      </c>
      <c r="AJ409" s="410">
        <f t="shared" si="181"/>
        <v>0</v>
      </c>
      <c r="AK409" s="410">
        <f t="shared" si="181"/>
        <v>0</v>
      </c>
      <c r="AL409" s="410">
        <f t="shared" si="181"/>
        <v>0</v>
      </c>
      <c r="AM409" s="296"/>
    </row>
    <row r="410" spans="1:40" ht="15.75" outlineLevel="1">
      <c r="A410" s="509"/>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7">
        <v>2</v>
      </c>
      <c r="B411" s="293" t="s">
        <v>2</v>
      </c>
      <c r="C411" s="290" t="s">
        <v>25</v>
      </c>
      <c r="D411" s="294"/>
      <c r="E411" s="294"/>
      <c r="F411" s="294"/>
      <c r="G411" s="294"/>
      <c r="H411" s="294"/>
      <c r="I411" s="294"/>
      <c r="J411" s="294"/>
      <c r="K411" s="294"/>
      <c r="L411" s="294"/>
      <c r="M411" s="294"/>
      <c r="N411" s="290"/>
      <c r="O411" s="294"/>
      <c r="P411" s="294"/>
      <c r="Q411" s="294"/>
      <c r="R411" s="294"/>
      <c r="S411" s="294"/>
      <c r="T411" s="294"/>
      <c r="U411" s="294"/>
      <c r="V411" s="294"/>
      <c r="W411" s="294"/>
      <c r="X411" s="294"/>
      <c r="Y411" s="468">
        <f>+Y282</f>
        <v>1</v>
      </c>
      <c r="Z411" s="468">
        <f t="shared" ref="Z411:AA411" si="182">+Z282</f>
        <v>0</v>
      </c>
      <c r="AA411" s="468">
        <f t="shared" si="182"/>
        <v>0</v>
      </c>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f>SUMIFS('7.  Persistence Report'!AT$27:AT$500,'7.  Persistence Report'!$D$27:$D$500,$B411,'7.  Persistence Report'!$C$27:$C$500,"&lt;&gt;Pre-2011 Programs Completed in 2011",'7.  Persistence Report'!$J$27:$J$500,"Adjustment",'7.  Persistence Report'!$H$27:$H$500,"2014")</f>
        <v>0</v>
      </c>
      <c r="E412" s="294">
        <f>SUMIFS('7.  Persistence Report'!AU$27:AU$500,'7.  Persistence Report'!$D$27:$D$500,$B411,'7.  Persistence Report'!$C$27:$C$500,"&lt;&gt;Pre-2011 Programs Completed in 2011",'7.  Persistence Report'!$J$27:$J$500,"Adjustment",'7.  Persistence Report'!$H$27:$H$500,"2014")</f>
        <v>0</v>
      </c>
      <c r="F412" s="294">
        <f>SUMIFS('7.  Persistence Report'!AV$27:AV$500,'7.  Persistence Report'!$D$27:$D$500,$B411,'7.  Persistence Report'!$C$27:$C$500,"&lt;&gt;Pre-2011 Programs Completed in 2011",'7.  Persistence Report'!$J$27:$J$500,"Adjustment",'7.  Persistence Report'!$H$27:$H$500,"2014")</f>
        <v>0</v>
      </c>
      <c r="G412" s="294">
        <f>SUMIFS('7.  Persistence Report'!AW$27:AW$500,'7.  Persistence Report'!$D$27:$D$500,$B411,'7.  Persistence Report'!$C$27:$C$500,"&lt;&gt;Pre-2011 Programs Completed in 2011",'7.  Persistence Report'!$J$27:$J$500,"Adjustment",'7.  Persistence Report'!$H$27:$H$500,"2014")</f>
        <v>0</v>
      </c>
      <c r="H412" s="294">
        <f>SUMIFS('7.  Persistence Report'!AX$27:AX$500,'7.  Persistence Report'!$D$27:$D$500,$B411,'7.  Persistence Report'!$C$27:$C$500,"&lt;&gt;Pre-2011 Programs Completed in 2011",'7.  Persistence Report'!$J$27:$J$500,"Adjustment",'7.  Persistence Report'!$H$27:$H$500,"2014")</f>
        <v>0</v>
      </c>
      <c r="I412" s="294">
        <f>SUMIFS('7.  Persistence Report'!AY$27:AY$500,'7.  Persistence Report'!$D$27:$D$500,$B411,'7.  Persistence Report'!$C$27:$C$500,"&lt;&gt;Pre-2011 Programs Completed in 2011",'7.  Persistence Report'!$J$27:$J$500,"Adjustment",'7.  Persistence Report'!$H$27:$H$500,"2014")</f>
        <v>0</v>
      </c>
      <c r="J412" s="294">
        <f>SUMIFS('7.  Persistence Report'!AZ$27:AZ$500,'7.  Persistence Report'!$D$27:$D$500,$B411,'7.  Persistence Report'!$C$27:$C$500,"&lt;&gt;Pre-2011 Programs Completed in 2011",'7.  Persistence Report'!$J$27:$J$500,"Adjustment",'7.  Persistence Report'!$H$27:$H$500,"2014")</f>
        <v>0</v>
      </c>
      <c r="K412" s="294">
        <f>SUMIFS('7.  Persistence Report'!BA$27:BA$500,'7.  Persistence Report'!$D$27:$D$500,$B411,'7.  Persistence Report'!$C$27:$C$500,"&lt;&gt;Pre-2011 Programs Completed in 2011",'7.  Persistence Report'!$J$27:$J$500,"Adjustment",'7.  Persistence Report'!$H$27:$H$500,"2014")</f>
        <v>0</v>
      </c>
      <c r="L412" s="294">
        <f>SUMIFS('7.  Persistence Report'!BB$27:BB$500,'7.  Persistence Report'!$D$27:$D$500,$B411,'7.  Persistence Report'!$C$27:$C$500,"&lt;&gt;Pre-2011 Programs Completed in 2011",'7.  Persistence Report'!$J$27:$J$500,"Adjustment",'7.  Persistence Report'!$H$27:$H$500,"2014")</f>
        <v>0</v>
      </c>
      <c r="M412" s="294">
        <f>SUMIFS('7.  Persistence Report'!BC$27:BC$500,'7.  Persistence Report'!$D$27:$D$500,$B411,'7.  Persistence Report'!$C$27:$C$500,"&lt;&gt;Pre-2011 Programs Completed in 2011",'7.  Persistence Report'!$J$27:$J$500,"Adjustment",'7.  Persistence Report'!$H$27:$H$500,"2014")</f>
        <v>0</v>
      </c>
      <c r="N412" s="466"/>
      <c r="O412" s="294">
        <f>SUMIFS('7.  Persistence Report'!O$27:O$500,'7.  Persistence Report'!$D$27:$D$500,$B411,'7.  Persistence Report'!$C$27:$C$500,"&lt;&gt;Pre-2011 Programs Completed in 2011",'7.  Persistence Report'!$J$27:$J$500,"Adjustment",'7.  Persistence Report'!$H$27:$H$500,"2014")</f>
        <v>0</v>
      </c>
      <c r="P412" s="294">
        <f>SUMIFS('7.  Persistence Report'!P$27:P$500,'7.  Persistence Report'!$D$27:$D$500,$B411,'7.  Persistence Report'!$C$27:$C$500,"&lt;&gt;Pre-2011 Programs Completed in 2011",'7.  Persistence Report'!$J$27:$J$500,"Adjustment",'7.  Persistence Report'!$H$27:$H$500,"2014")</f>
        <v>0</v>
      </c>
      <c r="Q412" s="294">
        <f>SUMIFS('7.  Persistence Report'!Q$27:Q$500,'7.  Persistence Report'!$D$27:$D$500,$B411,'7.  Persistence Report'!$C$27:$C$500,"&lt;&gt;Pre-2011 Programs Completed in 2011",'7.  Persistence Report'!$J$27:$J$500,"Adjustment",'7.  Persistence Report'!$H$27:$H$500,"2014")</f>
        <v>0</v>
      </c>
      <c r="R412" s="294">
        <f>SUMIFS('7.  Persistence Report'!R$27:R$500,'7.  Persistence Report'!$D$27:$D$500,$B411,'7.  Persistence Report'!$C$27:$C$500,"&lt;&gt;Pre-2011 Programs Completed in 2011",'7.  Persistence Report'!$J$27:$J$500,"Adjustment",'7.  Persistence Report'!$H$27:$H$500,"2014")</f>
        <v>0</v>
      </c>
      <c r="S412" s="294">
        <f>SUMIFS('7.  Persistence Report'!S$27:S$500,'7.  Persistence Report'!$D$27:$D$500,$B411,'7.  Persistence Report'!$C$27:$C$500,"&lt;&gt;Pre-2011 Programs Completed in 2011",'7.  Persistence Report'!$J$27:$J$500,"Adjustment",'7.  Persistence Report'!$H$27:$H$500,"2014")</f>
        <v>0</v>
      </c>
      <c r="T412" s="294">
        <f>SUMIFS('7.  Persistence Report'!T$27:T$500,'7.  Persistence Report'!$D$27:$D$500,$B411,'7.  Persistence Report'!$C$27:$C$500,"&lt;&gt;Pre-2011 Programs Completed in 2011",'7.  Persistence Report'!$J$27:$J$500,"Adjustment",'7.  Persistence Report'!$H$27:$H$500,"2014")</f>
        <v>0</v>
      </c>
      <c r="U412" s="294">
        <f>SUMIFS('7.  Persistence Report'!U$27:U$500,'7.  Persistence Report'!$D$27:$D$500,$B411,'7.  Persistence Report'!$C$27:$C$500,"&lt;&gt;Pre-2011 Programs Completed in 2011",'7.  Persistence Report'!$J$27:$J$500,"Adjustment",'7.  Persistence Report'!$H$27:$H$500,"2014")</f>
        <v>0</v>
      </c>
      <c r="V412" s="294">
        <f>SUMIFS('7.  Persistence Report'!V$27:V$500,'7.  Persistence Report'!$D$27:$D$500,$B411,'7.  Persistence Report'!$C$27:$C$500,"&lt;&gt;Pre-2011 Programs Completed in 2011",'7.  Persistence Report'!$J$27:$J$500,"Adjustment",'7.  Persistence Report'!$H$27:$H$500,"2014")</f>
        <v>0</v>
      </c>
      <c r="W412" s="294">
        <f>SUMIFS('7.  Persistence Report'!W$27:W$500,'7.  Persistence Report'!$D$27:$D$500,$B411,'7.  Persistence Report'!$C$27:$C$500,"&lt;&gt;Pre-2011 Programs Completed in 2011",'7.  Persistence Report'!$J$27:$J$500,"Adjustment",'7.  Persistence Report'!$H$27:$H$500,"2014")</f>
        <v>0</v>
      </c>
      <c r="X412" s="294">
        <f>SUMIFS('7.  Persistence Report'!X$27:X$500,'7.  Persistence Report'!$D$27:$D$500,$B411,'7.  Persistence Report'!$C$27:$C$500,"&lt;&gt;Pre-2011 Programs Completed in 2011",'7.  Persistence Report'!$J$27:$J$500,"Adjustment",'7.  Persistence Report'!$H$27:$H$500,"2014")</f>
        <v>0</v>
      </c>
      <c r="Y412" s="410">
        <f>Y411</f>
        <v>1</v>
      </c>
      <c r="Z412" s="410">
        <f>Z411</f>
        <v>0</v>
      </c>
      <c r="AA412" s="410">
        <f t="shared" ref="AA412:AL412" si="183">AA411</f>
        <v>0</v>
      </c>
      <c r="AB412" s="410">
        <f t="shared" si="183"/>
        <v>0</v>
      </c>
      <c r="AC412" s="410">
        <f t="shared" si="183"/>
        <v>0</v>
      </c>
      <c r="AD412" s="410">
        <f t="shared" si="183"/>
        <v>0</v>
      </c>
      <c r="AE412" s="410">
        <f t="shared" si="183"/>
        <v>0</v>
      </c>
      <c r="AF412" s="410">
        <f t="shared" si="183"/>
        <v>0</v>
      </c>
      <c r="AG412" s="410">
        <f t="shared" si="183"/>
        <v>0</v>
      </c>
      <c r="AH412" s="410">
        <f t="shared" si="183"/>
        <v>0</v>
      </c>
      <c r="AI412" s="410">
        <f t="shared" si="183"/>
        <v>0</v>
      </c>
      <c r="AJ412" s="410">
        <f t="shared" si="183"/>
        <v>0</v>
      </c>
      <c r="AK412" s="410">
        <f t="shared" si="183"/>
        <v>0</v>
      </c>
      <c r="AL412" s="410">
        <f t="shared" si="183"/>
        <v>0</v>
      </c>
      <c r="AM412" s="296"/>
    </row>
    <row r="413" spans="1:40" ht="15.75" outlineLevel="1">
      <c r="A413" s="509"/>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7">
        <v>3</v>
      </c>
      <c r="B414" s="293" t="s">
        <v>3</v>
      </c>
      <c r="C414" s="290" t="s">
        <v>25</v>
      </c>
      <c r="D414" s="294"/>
      <c r="E414" s="294"/>
      <c r="F414" s="294"/>
      <c r="G414" s="294"/>
      <c r="H414" s="294"/>
      <c r="I414" s="294"/>
      <c r="J414" s="294"/>
      <c r="K414" s="294"/>
      <c r="L414" s="294"/>
      <c r="M414" s="294"/>
      <c r="N414" s="290"/>
      <c r="O414" s="294"/>
      <c r="P414" s="294"/>
      <c r="Q414" s="294"/>
      <c r="R414" s="294"/>
      <c r="S414" s="294"/>
      <c r="T414" s="294"/>
      <c r="U414" s="294"/>
      <c r="V414" s="294"/>
      <c r="W414" s="294"/>
      <c r="X414" s="294"/>
      <c r="Y414" s="468">
        <f>+Y285</f>
        <v>1</v>
      </c>
      <c r="Z414" s="468">
        <f t="shared" ref="Z414:AA414" si="184">+Z285</f>
        <v>0</v>
      </c>
      <c r="AA414" s="468">
        <f t="shared" si="184"/>
        <v>0</v>
      </c>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f>SUMIFS('7.  Persistence Report'!AT$27:AT$500,'7.  Persistence Report'!$D$27:$D$500,$B414,'7.  Persistence Report'!$C$27:$C$500,"&lt;&gt;Pre-2011 Programs Completed in 2011",'7.  Persistence Report'!$J$27:$J$500,"Adjustment",'7.  Persistence Report'!$H$27:$H$500,"2014")</f>
        <v>0</v>
      </c>
      <c r="E415" s="294">
        <f>SUMIFS('7.  Persistence Report'!AU$27:AU$500,'7.  Persistence Report'!$D$27:$D$500,$B414,'7.  Persistence Report'!$C$27:$C$500,"&lt;&gt;Pre-2011 Programs Completed in 2011",'7.  Persistence Report'!$J$27:$J$500,"Adjustment",'7.  Persistence Report'!$H$27:$H$500,"2014")</f>
        <v>0</v>
      </c>
      <c r="F415" s="294">
        <f>SUMIFS('7.  Persistence Report'!AV$27:AV$500,'7.  Persistence Report'!$D$27:$D$500,$B414,'7.  Persistence Report'!$C$27:$C$500,"&lt;&gt;Pre-2011 Programs Completed in 2011",'7.  Persistence Report'!$J$27:$J$500,"Adjustment",'7.  Persistence Report'!$H$27:$H$500,"2014")</f>
        <v>0</v>
      </c>
      <c r="G415" s="294">
        <f>SUMIFS('7.  Persistence Report'!AW$27:AW$500,'7.  Persistence Report'!$D$27:$D$500,$B414,'7.  Persistence Report'!$C$27:$C$500,"&lt;&gt;Pre-2011 Programs Completed in 2011",'7.  Persistence Report'!$J$27:$J$500,"Adjustment",'7.  Persistence Report'!$H$27:$H$500,"2014")</f>
        <v>0</v>
      </c>
      <c r="H415" s="294">
        <f>SUMIFS('7.  Persistence Report'!AX$27:AX$500,'7.  Persistence Report'!$D$27:$D$500,$B414,'7.  Persistence Report'!$C$27:$C$500,"&lt;&gt;Pre-2011 Programs Completed in 2011",'7.  Persistence Report'!$J$27:$J$500,"Adjustment",'7.  Persistence Report'!$H$27:$H$500,"2014")</f>
        <v>0</v>
      </c>
      <c r="I415" s="294">
        <f>SUMIFS('7.  Persistence Report'!AY$27:AY$500,'7.  Persistence Report'!$D$27:$D$500,$B414,'7.  Persistence Report'!$C$27:$C$500,"&lt;&gt;Pre-2011 Programs Completed in 2011",'7.  Persistence Report'!$J$27:$J$500,"Adjustment",'7.  Persistence Report'!$H$27:$H$500,"2014")</f>
        <v>0</v>
      </c>
      <c r="J415" s="294">
        <f>SUMIFS('7.  Persistence Report'!AZ$27:AZ$500,'7.  Persistence Report'!$D$27:$D$500,$B414,'7.  Persistence Report'!$C$27:$C$500,"&lt;&gt;Pre-2011 Programs Completed in 2011",'7.  Persistence Report'!$J$27:$J$500,"Adjustment",'7.  Persistence Report'!$H$27:$H$500,"2014")</f>
        <v>0</v>
      </c>
      <c r="K415" s="294">
        <f>SUMIFS('7.  Persistence Report'!BA$27:BA$500,'7.  Persistence Report'!$D$27:$D$500,$B414,'7.  Persistence Report'!$C$27:$C$500,"&lt;&gt;Pre-2011 Programs Completed in 2011",'7.  Persistence Report'!$J$27:$J$500,"Adjustment",'7.  Persistence Report'!$H$27:$H$500,"2014")</f>
        <v>0</v>
      </c>
      <c r="L415" s="294">
        <f>SUMIFS('7.  Persistence Report'!BB$27:BB$500,'7.  Persistence Report'!$D$27:$D$500,$B414,'7.  Persistence Report'!$C$27:$C$500,"&lt;&gt;Pre-2011 Programs Completed in 2011",'7.  Persistence Report'!$J$27:$J$500,"Adjustment",'7.  Persistence Report'!$H$27:$H$500,"2014")</f>
        <v>0</v>
      </c>
      <c r="M415" s="294">
        <f>SUMIFS('7.  Persistence Report'!BC$27:BC$500,'7.  Persistence Report'!$D$27:$D$500,$B414,'7.  Persistence Report'!$C$27:$C$500,"&lt;&gt;Pre-2011 Programs Completed in 2011",'7.  Persistence Report'!$J$27:$J$500,"Adjustment",'7.  Persistence Report'!$H$27:$H$500,"2014")</f>
        <v>0</v>
      </c>
      <c r="N415" s="466"/>
      <c r="O415" s="294">
        <f>SUMIFS('7.  Persistence Report'!O$27:O$500,'7.  Persistence Report'!$D$27:$D$500,$B414,'7.  Persistence Report'!$C$27:$C$500,"&lt;&gt;Pre-2011 Programs Completed in 2011",'7.  Persistence Report'!$J$27:$J$500,"Adjustment",'7.  Persistence Report'!$H$27:$H$500,"2014")</f>
        <v>0</v>
      </c>
      <c r="P415" s="294">
        <f>SUMIFS('7.  Persistence Report'!P$27:P$500,'7.  Persistence Report'!$D$27:$D$500,$B414,'7.  Persistence Report'!$C$27:$C$500,"&lt;&gt;Pre-2011 Programs Completed in 2011",'7.  Persistence Report'!$J$27:$J$500,"Adjustment",'7.  Persistence Report'!$H$27:$H$500,"2014")</f>
        <v>0</v>
      </c>
      <c r="Q415" s="294">
        <f>SUMIFS('7.  Persistence Report'!Q$27:Q$500,'7.  Persistence Report'!$D$27:$D$500,$B414,'7.  Persistence Report'!$C$27:$C$500,"&lt;&gt;Pre-2011 Programs Completed in 2011",'7.  Persistence Report'!$J$27:$J$500,"Adjustment",'7.  Persistence Report'!$H$27:$H$500,"2014")</f>
        <v>0</v>
      </c>
      <c r="R415" s="294">
        <f>SUMIFS('7.  Persistence Report'!R$27:R$500,'7.  Persistence Report'!$D$27:$D$500,$B414,'7.  Persistence Report'!$C$27:$C$500,"&lt;&gt;Pre-2011 Programs Completed in 2011",'7.  Persistence Report'!$J$27:$J$500,"Adjustment",'7.  Persistence Report'!$H$27:$H$500,"2014")</f>
        <v>0</v>
      </c>
      <c r="S415" s="294">
        <f>SUMIFS('7.  Persistence Report'!S$27:S$500,'7.  Persistence Report'!$D$27:$D$500,$B414,'7.  Persistence Report'!$C$27:$C$500,"&lt;&gt;Pre-2011 Programs Completed in 2011",'7.  Persistence Report'!$J$27:$J$500,"Adjustment",'7.  Persistence Report'!$H$27:$H$500,"2014")</f>
        <v>0</v>
      </c>
      <c r="T415" s="294">
        <f>SUMIFS('7.  Persistence Report'!T$27:T$500,'7.  Persistence Report'!$D$27:$D$500,$B414,'7.  Persistence Report'!$C$27:$C$500,"&lt;&gt;Pre-2011 Programs Completed in 2011",'7.  Persistence Report'!$J$27:$J$500,"Adjustment",'7.  Persistence Report'!$H$27:$H$500,"2014")</f>
        <v>0</v>
      </c>
      <c r="U415" s="294">
        <f>SUMIFS('7.  Persistence Report'!U$27:U$500,'7.  Persistence Report'!$D$27:$D$500,$B414,'7.  Persistence Report'!$C$27:$C$500,"&lt;&gt;Pre-2011 Programs Completed in 2011",'7.  Persistence Report'!$J$27:$J$500,"Adjustment",'7.  Persistence Report'!$H$27:$H$500,"2014")</f>
        <v>0</v>
      </c>
      <c r="V415" s="294">
        <f>SUMIFS('7.  Persistence Report'!V$27:V$500,'7.  Persistence Report'!$D$27:$D$500,$B414,'7.  Persistence Report'!$C$27:$C$500,"&lt;&gt;Pre-2011 Programs Completed in 2011",'7.  Persistence Report'!$J$27:$J$500,"Adjustment",'7.  Persistence Report'!$H$27:$H$500,"2014")</f>
        <v>0</v>
      </c>
      <c r="W415" s="294">
        <f>SUMIFS('7.  Persistence Report'!W$27:W$500,'7.  Persistence Report'!$D$27:$D$500,$B414,'7.  Persistence Report'!$C$27:$C$500,"&lt;&gt;Pre-2011 Programs Completed in 2011",'7.  Persistence Report'!$J$27:$J$500,"Adjustment",'7.  Persistence Report'!$H$27:$H$500,"2014")</f>
        <v>0</v>
      </c>
      <c r="X415" s="294">
        <f>SUMIFS('7.  Persistence Report'!X$27:X$500,'7.  Persistence Report'!$D$27:$D$500,$B414,'7.  Persistence Report'!$C$27:$C$500,"&lt;&gt;Pre-2011 Programs Completed in 2011",'7.  Persistence Report'!$J$27:$J$500,"Adjustment",'7.  Persistence Report'!$H$27:$H$500,"2014")</f>
        <v>0</v>
      </c>
      <c r="Y415" s="410">
        <f>Y414</f>
        <v>1</v>
      </c>
      <c r="Z415" s="410">
        <f>Z414</f>
        <v>0</v>
      </c>
      <c r="AA415" s="410">
        <f t="shared" ref="AA415:AL415" si="185">AA414</f>
        <v>0</v>
      </c>
      <c r="AB415" s="410">
        <f t="shared" si="185"/>
        <v>0</v>
      </c>
      <c r="AC415" s="410">
        <f t="shared" si="185"/>
        <v>0</v>
      </c>
      <c r="AD415" s="410">
        <f t="shared" si="185"/>
        <v>0</v>
      </c>
      <c r="AE415" s="410">
        <f t="shared" si="185"/>
        <v>0</v>
      </c>
      <c r="AF415" s="410">
        <f t="shared" si="185"/>
        <v>0</v>
      </c>
      <c r="AG415" s="410">
        <f t="shared" si="185"/>
        <v>0</v>
      </c>
      <c r="AH415" s="410">
        <f t="shared" si="185"/>
        <v>0</v>
      </c>
      <c r="AI415" s="410">
        <f t="shared" si="185"/>
        <v>0</v>
      </c>
      <c r="AJ415" s="410">
        <f t="shared" si="185"/>
        <v>0</v>
      </c>
      <c r="AK415" s="410">
        <f t="shared" si="185"/>
        <v>0</v>
      </c>
      <c r="AL415" s="410">
        <f t="shared" si="185"/>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7">
        <v>4</v>
      </c>
      <c r="B417" s="293" t="s">
        <v>4</v>
      </c>
      <c r="C417" s="290" t="s">
        <v>25</v>
      </c>
      <c r="D417" s="294"/>
      <c r="E417" s="294"/>
      <c r="F417" s="294"/>
      <c r="G417" s="294"/>
      <c r="H417" s="294"/>
      <c r="I417" s="294"/>
      <c r="J417" s="294"/>
      <c r="K417" s="294"/>
      <c r="L417" s="294"/>
      <c r="M417" s="294"/>
      <c r="N417" s="290"/>
      <c r="O417" s="294"/>
      <c r="P417" s="294"/>
      <c r="Q417" s="294"/>
      <c r="R417" s="294"/>
      <c r="S417" s="294"/>
      <c r="T417" s="294"/>
      <c r="U417" s="294"/>
      <c r="V417" s="294"/>
      <c r="W417" s="294"/>
      <c r="X417" s="294"/>
      <c r="Y417" s="468">
        <f>+Y288</f>
        <v>1</v>
      </c>
      <c r="Z417" s="468">
        <f t="shared" ref="Z417:AA417" si="186">+Z288</f>
        <v>0</v>
      </c>
      <c r="AA417" s="468">
        <f t="shared" si="186"/>
        <v>0</v>
      </c>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f>SUMIFS('7.  Persistence Report'!AT$27:AT$500,'7.  Persistence Report'!$D$27:$D$500,$B417,'7.  Persistence Report'!$C$27:$C$500,"&lt;&gt;Pre-2011 Programs Completed in 2011",'7.  Persistence Report'!$J$27:$J$500,"Adjustment",'7.  Persistence Report'!$H$27:$H$500,"2014")</f>
        <v>0</v>
      </c>
      <c r="E418" s="294">
        <f>SUMIFS('7.  Persistence Report'!AU$27:AU$500,'7.  Persistence Report'!$D$27:$D$500,$B417,'7.  Persistence Report'!$C$27:$C$500,"&lt;&gt;Pre-2011 Programs Completed in 2011",'7.  Persistence Report'!$J$27:$J$500,"Adjustment",'7.  Persistence Report'!$H$27:$H$500,"2014")</f>
        <v>0</v>
      </c>
      <c r="F418" s="294">
        <f>SUMIFS('7.  Persistence Report'!AV$27:AV$500,'7.  Persistence Report'!$D$27:$D$500,$B417,'7.  Persistence Report'!$C$27:$C$500,"&lt;&gt;Pre-2011 Programs Completed in 2011",'7.  Persistence Report'!$J$27:$J$500,"Adjustment",'7.  Persistence Report'!$H$27:$H$500,"2014")</f>
        <v>0</v>
      </c>
      <c r="G418" s="294">
        <f>SUMIFS('7.  Persistence Report'!AW$27:AW$500,'7.  Persistence Report'!$D$27:$D$500,$B417,'7.  Persistence Report'!$C$27:$C$500,"&lt;&gt;Pre-2011 Programs Completed in 2011",'7.  Persistence Report'!$J$27:$J$500,"Adjustment",'7.  Persistence Report'!$H$27:$H$500,"2014")</f>
        <v>0</v>
      </c>
      <c r="H418" s="294">
        <f>SUMIFS('7.  Persistence Report'!AX$27:AX$500,'7.  Persistence Report'!$D$27:$D$500,$B417,'7.  Persistence Report'!$C$27:$C$500,"&lt;&gt;Pre-2011 Programs Completed in 2011",'7.  Persistence Report'!$J$27:$J$500,"Adjustment",'7.  Persistence Report'!$H$27:$H$500,"2014")</f>
        <v>0</v>
      </c>
      <c r="I418" s="294">
        <f>SUMIFS('7.  Persistence Report'!AY$27:AY$500,'7.  Persistence Report'!$D$27:$D$500,$B417,'7.  Persistence Report'!$C$27:$C$500,"&lt;&gt;Pre-2011 Programs Completed in 2011",'7.  Persistence Report'!$J$27:$J$500,"Adjustment",'7.  Persistence Report'!$H$27:$H$500,"2014")</f>
        <v>0</v>
      </c>
      <c r="J418" s="294">
        <f>SUMIFS('7.  Persistence Report'!AZ$27:AZ$500,'7.  Persistence Report'!$D$27:$D$500,$B417,'7.  Persistence Report'!$C$27:$C$500,"&lt;&gt;Pre-2011 Programs Completed in 2011",'7.  Persistence Report'!$J$27:$J$500,"Adjustment",'7.  Persistence Report'!$H$27:$H$500,"2014")</f>
        <v>0</v>
      </c>
      <c r="K418" s="294">
        <f>SUMIFS('7.  Persistence Report'!BA$27:BA$500,'7.  Persistence Report'!$D$27:$D$500,$B417,'7.  Persistence Report'!$C$27:$C$500,"&lt;&gt;Pre-2011 Programs Completed in 2011",'7.  Persistence Report'!$J$27:$J$500,"Adjustment",'7.  Persistence Report'!$H$27:$H$500,"2014")</f>
        <v>0</v>
      </c>
      <c r="L418" s="294">
        <f>SUMIFS('7.  Persistence Report'!BB$27:BB$500,'7.  Persistence Report'!$D$27:$D$500,$B417,'7.  Persistence Report'!$C$27:$C$500,"&lt;&gt;Pre-2011 Programs Completed in 2011",'7.  Persistence Report'!$J$27:$J$500,"Adjustment",'7.  Persistence Report'!$H$27:$H$500,"2014")</f>
        <v>0</v>
      </c>
      <c r="M418" s="294">
        <f>SUMIFS('7.  Persistence Report'!BC$27:BC$500,'7.  Persistence Report'!$D$27:$D$500,$B417,'7.  Persistence Report'!$C$27:$C$500,"&lt;&gt;Pre-2011 Programs Completed in 2011",'7.  Persistence Report'!$J$27:$J$500,"Adjustment",'7.  Persistence Report'!$H$27:$H$500,"2014")</f>
        <v>0</v>
      </c>
      <c r="N418" s="466"/>
      <c r="O418" s="294">
        <f>SUMIFS('7.  Persistence Report'!O$27:O$500,'7.  Persistence Report'!$D$27:$D$500,$B417,'7.  Persistence Report'!$C$27:$C$500,"&lt;&gt;Pre-2011 Programs Completed in 2011",'7.  Persistence Report'!$J$27:$J$500,"Adjustment",'7.  Persistence Report'!$H$27:$H$500,"2014")</f>
        <v>0</v>
      </c>
      <c r="P418" s="294">
        <f>SUMIFS('7.  Persistence Report'!P$27:P$500,'7.  Persistence Report'!$D$27:$D$500,$B417,'7.  Persistence Report'!$C$27:$C$500,"&lt;&gt;Pre-2011 Programs Completed in 2011",'7.  Persistence Report'!$J$27:$J$500,"Adjustment",'7.  Persistence Report'!$H$27:$H$500,"2014")</f>
        <v>0</v>
      </c>
      <c r="Q418" s="294">
        <f>SUMIFS('7.  Persistence Report'!Q$27:Q$500,'7.  Persistence Report'!$D$27:$D$500,$B417,'7.  Persistence Report'!$C$27:$C$500,"&lt;&gt;Pre-2011 Programs Completed in 2011",'7.  Persistence Report'!$J$27:$J$500,"Adjustment",'7.  Persistence Report'!$H$27:$H$500,"2014")</f>
        <v>0</v>
      </c>
      <c r="R418" s="294">
        <f>SUMIFS('7.  Persistence Report'!R$27:R$500,'7.  Persistence Report'!$D$27:$D$500,$B417,'7.  Persistence Report'!$C$27:$C$500,"&lt;&gt;Pre-2011 Programs Completed in 2011",'7.  Persistence Report'!$J$27:$J$500,"Adjustment",'7.  Persistence Report'!$H$27:$H$500,"2014")</f>
        <v>0</v>
      </c>
      <c r="S418" s="294">
        <f>SUMIFS('7.  Persistence Report'!S$27:S$500,'7.  Persistence Report'!$D$27:$D$500,$B417,'7.  Persistence Report'!$C$27:$C$500,"&lt;&gt;Pre-2011 Programs Completed in 2011",'7.  Persistence Report'!$J$27:$J$500,"Adjustment",'7.  Persistence Report'!$H$27:$H$500,"2014")</f>
        <v>0</v>
      </c>
      <c r="T418" s="294">
        <f>SUMIFS('7.  Persistence Report'!T$27:T$500,'7.  Persistence Report'!$D$27:$D$500,$B417,'7.  Persistence Report'!$C$27:$C$500,"&lt;&gt;Pre-2011 Programs Completed in 2011",'7.  Persistence Report'!$J$27:$J$500,"Adjustment",'7.  Persistence Report'!$H$27:$H$500,"2014")</f>
        <v>0</v>
      </c>
      <c r="U418" s="294">
        <f>SUMIFS('7.  Persistence Report'!U$27:U$500,'7.  Persistence Report'!$D$27:$D$500,$B417,'7.  Persistence Report'!$C$27:$C$500,"&lt;&gt;Pre-2011 Programs Completed in 2011",'7.  Persistence Report'!$J$27:$J$500,"Adjustment",'7.  Persistence Report'!$H$27:$H$500,"2014")</f>
        <v>0</v>
      </c>
      <c r="V418" s="294">
        <f>SUMIFS('7.  Persistence Report'!V$27:V$500,'7.  Persistence Report'!$D$27:$D$500,$B417,'7.  Persistence Report'!$C$27:$C$500,"&lt;&gt;Pre-2011 Programs Completed in 2011",'7.  Persistence Report'!$J$27:$J$500,"Adjustment",'7.  Persistence Report'!$H$27:$H$500,"2014")</f>
        <v>0</v>
      </c>
      <c r="W418" s="294">
        <f>SUMIFS('7.  Persistence Report'!W$27:W$500,'7.  Persistence Report'!$D$27:$D$500,$B417,'7.  Persistence Report'!$C$27:$C$500,"&lt;&gt;Pre-2011 Programs Completed in 2011",'7.  Persistence Report'!$J$27:$J$500,"Adjustment",'7.  Persistence Report'!$H$27:$H$500,"2014")</f>
        <v>0</v>
      </c>
      <c r="X418" s="294">
        <f>SUMIFS('7.  Persistence Report'!X$27:X$500,'7.  Persistence Report'!$D$27:$D$500,$B417,'7.  Persistence Report'!$C$27:$C$500,"&lt;&gt;Pre-2011 Programs Completed in 2011",'7.  Persistence Report'!$J$27:$J$500,"Adjustment",'7.  Persistence Report'!$H$27:$H$500,"2014")</f>
        <v>0</v>
      </c>
      <c r="Y418" s="410">
        <f>Y417</f>
        <v>1</v>
      </c>
      <c r="Z418" s="410">
        <f>Z417</f>
        <v>0</v>
      </c>
      <c r="AA418" s="410">
        <f t="shared" ref="AA418:AL418" si="187">AA417</f>
        <v>0</v>
      </c>
      <c r="AB418" s="410">
        <f t="shared" si="187"/>
        <v>0</v>
      </c>
      <c r="AC418" s="410">
        <f t="shared" si="187"/>
        <v>0</v>
      </c>
      <c r="AD418" s="410">
        <f t="shared" si="187"/>
        <v>0</v>
      </c>
      <c r="AE418" s="410">
        <f t="shared" si="187"/>
        <v>0</v>
      </c>
      <c r="AF418" s="410">
        <f t="shared" si="187"/>
        <v>0</v>
      </c>
      <c r="AG418" s="410">
        <f t="shared" si="187"/>
        <v>0</v>
      </c>
      <c r="AH418" s="410">
        <f t="shared" si="187"/>
        <v>0</v>
      </c>
      <c r="AI418" s="410">
        <f t="shared" si="187"/>
        <v>0</v>
      </c>
      <c r="AJ418" s="410">
        <f t="shared" si="187"/>
        <v>0</v>
      </c>
      <c r="AK418" s="410">
        <f t="shared" si="187"/>
        <v>0</v>
      </c>
      <c r="AL418" s="410">
        <f t="shared" si="187"/>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7">
        <v>5</v>
      </c>
      <c r="B420" s="293" t="s">
        <v>5</v>
      </c>
      <c r="C420" s="290" t="s">
        <v>25</v>
      </c>
      <c r="D420" s="294"/>
      <c r="E420" s="294"/>
      <c r="F420" s="294"/>
      <c r="G420" s="294"/>
      <c r="H420" s="294"/>
      <c r="I420" s="294"/>
      <c r="J420" s="294"/>
      <c r="K420" s="294"/>
      <c r="L420" s="294"/>
      <c r="M420" s="294"/>
      <c r="N420" s="290"/>
      <c r="O420" s="294"/>
      <c r="P420" s="294"/>
      <c r="Q420" s="294"/>
      <c r="R420" s="294"/>
      <c r="S420" s="294"/>
      <c r="T420" s="294"/>
      <c r="U420" s="294"/>
      <c r="V420" s="294"/>
      <c r="W420" s="294"/>
      <c r="X420" s="294"/>
      <c r="Y420" s="468">
        <f>+Y291</f>
        <v>1</v>
      </c>
      <c r="Z420" s="468">
        <f t="shared" ref="Z420:AA420" si="188">+Z291</f>
        <v>0</v>
      </c>
      <c r="AA420" s="468">
        <f t="shared" si="188"/>
        <v>0</v>
      </c>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f>SUMIFS('7.  Persistence Report'!AT$27:AT$500,'7.  Persistence Report'!$D$27:$D$500,$B420,'7.  Persistence Report'!$C$27:$C$500,"&lt;&gt;Pre-2011 Programs Completed in 2011",'7.  Persistence Report'!$J$27:$J$500,"Adjustment",'7.  Persistence Report'!$H$27:$H$500,"2014")</f>
        <v>0</v>
      </c>
      <c r="E421" s="294">
        <f>SUMIFS('7.  Persistence Report'!AU$27:AU$500,'7.  Persistence Report'!$D$27:$D$500,$B420,'7.  Persistence Report'!$C$27:$C$500,"&lt;&gt;Pre-2011 Programs Completed in 2011",'7.  Persistence Report'!$J$27:$J$500,"Adjustment",'7.  Persistence Report'!$H$27:$H$500,"2014")</f>
        <v>0</v>
      </c>
      <c r="F421" s="294">
        <f>SUMIFS('7.  Persistence Report'!AV$27:AV$500,'7.  Persistence Report'!$D$27:$D$500,$B420,'7.  Persistence Report'!$C$27:$C$500,"&lt;&gt;Pre-2011 Programs Completed in 2011",'7.  Persistence Report'!$J$27:$J$500,"Adjustment",'7.  Persistence Report'!$H$27:$H$500,"2014")</f>
        <v>0</v>
      </c>
      <c r="G421" s="294">
        <f>SUMIFS('7.  Persistence Report'!AW$27:AW$500,'7.  Persistence Report'!$D$27:$D$500,$B420,'7.  Persistence Report'!$C$27:$C$500,"&lt;&gt;Pre-2011 Programs Completed in 2011",'7.  Persistence Report'!$J$27:$J$500,"Adjustment",'7.  Persistence Report'!$H$27:$H$500,"2014")</f>
        <v>0</v>
      </c>
      <c r="H421" s="294">
        <f>SUMIFS('7.  Persistence Report'!AX$27:AX$500,'7.  Persistence Report'!$D$27:$D$500,$B420,'7.  Persistence Report'!$C$27:$C$500,"&lt;&gt;Pre-2011 Programs Completed in 2011",'7.  Persistence Report'!$J$27:$J$500,"Adjustment",'7.  Persistence Report'!$H$27:$H$500,"2014")</f>
        <v>0</v>
      </c>
      <c r="I421" s="294">
        <f>SUMIFS('7.  Persistence Report'!AY$27:AY$500,'7.  Persistence Report'!$D$27:$D$500,$B420,'7.  Persistence Report'!$C$27:$C$500,"&lt;&gt;Pre-2011 Programs Completed in 2011",'7.  Persistence Report'!$J$27:$J$500,"Adjustment",'7.  Persistence Report'!$H$27:$H$500,"2014")</f>
        <v>0</v>
      </c>
      <c r="J421" s="294">
        <f>SUMIFS('7.  Persistence Report'!AZ$27:AZ$500,'7.  Persistence Report'!$D$27:$D$500,$B420,'7.  Persistence Report'!$C$27:$C$500,"&lt;&gt;Pre-2011 Programs Completed in 2011",'7.  Persistence Report'!$J$27:$J$500,"Adjustment",'7.  Persistence Report'!$H$27:$H$500,"2014")</f>
        <v>0</v>
      </c>
      <c r="K421" s="294">
        <f>SUMIFS('7.  Persistence Report'!BA$27:BA$500,'7.  Persistence Report'!$D$27:$D$500,$B420,'7.  Persistence Report'!$C$27:$C$500,"&lt;&gt;Pre-2011 Programs Completed in 2011",'7.  Persistence Report'!$J$27:$J$500,"Adjustment",'7.  Persistence Report'!$H$27:$H$500,"2014")</f>
        <v>0</v>
      </c>
      <c r="L421" s="294">
        <f>SUMIFS('7.  Persistence Report'!BB$27:BB$500,'7.  Persistence Report'!$D$27:$D$500,$B420,'7.  Persistence Report'!$C$27:$C$500,"&lt;&gt;Pre-2011 Programs Completed in 2011",'7.  Persistence Report'!$J$27:$J$500,"Adjustment",'7.  Persistence Report'!$H$27:$H$500,"2014")</f>
        <v>0</v>
      </c>
      <c r="M421" s="294">
        <f>SUMIFS('7.  Persistence Report'!BC$27:BC$500,'7.  Persistence Report'!$D$27:$D$500,$B420,'7.  Persistence Report'!$C$27:$C$500,"&lt;&gt;Pre-2011 Programs Completed in 2011",'7.  Persistence Report'!$J$27:$J$500,"Adjustment",'7.  Persistence Report'!$H$27:$H$500,"2014")</f>
        <v>0</v>
      </c>
      <c r="N421" s="466"/>
      <c r="O421" s="294">
        <f>SUMIFS('7.  Persistence Report'!O$27:O$500,'7.  Persistence Report'!$D$27:$D$500,$B420,'7.  Persistence Report'!$C$27:$C$500,"&lt;&gt;Pre-2011 Programs Completed in 2011",'7.  Persistence Report'!$J$27:$J$500,"Adjustment",'7.  Persistence Report'!$H$27:$H$500,"2014")</f>
        <v>0</v>
      </c>
      <c r="P421" s="294">
        <f>SUMIFS('7.  Persistence Report'!P$27:P$500,'7.  Persistence Report'!$D$27:$D$500,$B420,'7.  Persistence Report'!$C$27:$C$500,"&lt;&gt;Pre-2011 Programs Completed in 2011",'7.  Persistence Report'!$J$27:$J$500,"Adjustment",'7.  Persistence Report'!$H$27:$H$500,"2014")</f>
        <v>0</v>
      </c>
      <c r="Q421" s="294">
        <f>SUMIFS('7.  Persistence Report'!Q$27:Q$500,'7.  Persistence Report'!$D$27:$D$500,$B420,'7.  Persistence Report'!$C$27:$C$500,"&lt;&gt;Pre-2011 Programs Completed in 2011",'7.  Persistence Report'!$J$27:$J$500,"Adjustment",'7.  Persistence Report'!$H$27:$H$500,"2014")</f>
        <v>0</v>
      </c>
      <c r="R421" s="294">
        <f>SUMIFS('7.  Persistence Report'!R$27:R$500,'7.  Persistence Report'!$D$27:$D$500,$B420,'7.  Persistence Report'!$C$27:$C$500,"&lt;&gt;Pre-2011 Programs Completed in 2011",'7.  Persistence Report'!$J$27:$J$500,"Adjustment",'7.  Persistence Report'!$H$27:$H$500,"2014")</f>
        <v>0</v>
      </c>
      <c r="S421" s="294">
        <f>SUMIFS('7.  Persistence Report'!S$27:S$500,'7.  Persistence Report'!$D$27:$D$500,$B420,'7.  Persistence Report'!$C$27:$C$500,"&lt;&gt;Pre-2011 Programs Completed in 2011",'7.  Persistence Report'!$J$27:$J$500,"Adjustment",'7.  Persistence Report'!$H$27:$H$500,"2014")</f>
        <v>0</v>
      </c>
      <c r="T421" s="294">
        <f>SUMIFS('7.  Persistence Report'!T$27:T$500,'7.  Persistence Report'!$D$27:$D$500,$B420,'7.  Persistence Report'!$C$27:$C$500,"&lt;&gt;Pre-2011 Programs Completed in 2011",'7.  Persistence Report'!$J$27:$J$500,"Adjustment",'7.  Persistence Report'!$H$27:$H$500,"2014")</f>
        <v>0</v>
      </c>
      <c r="U421" s="294">
        <f>SUMIFS('7.  Persistence Report'!U$27:U$500,'7.  Persistence Report'!$D$27:$D$500,$B420,'7.  Persistence Report'!$C$27:$C$500,"&lt;&gt;Pre-2011 Programs Completed in 2011",'7.  Persistence Report'!$J$27:$J$500,"Adjustment",'7.  Persistence Report'!$H$27:$H$500,"2014")</f>
        <v>0</v>
      </c>
      <c r="V421" s="294">
        <f>SUMIFS('7.  Persistence Report'!V$27:V$500,'7.  Persistence Report'!$D$27:$D$500,$B420,'7.  Persistence Report'!$C$27:$C$500,"&lt;&gt;Pre-2011 Programs Completed in 2011",'7.  Persistence Report'!$J$27:$J$500,"Adjustment",'7.  Persistence Report'!$H$27:$H$500,"2014")</f>
        <v>0</v>
      </c>
      <c r="W421" s="294">
        <f>SUMIFS('7.  Persistence Report'!W$27:W$500,'7.  Persistence Report'!$D$27:$D$500,$B420,'7.  Persistence Report'!$C$27:$C$500,"&lt;&gt;Pre-2011 Programs Completed in 2011",'7.  Persistence Report'!$J$27:$J$500,"Adjustment",'7.  Persistence Report'!$H$27:$H$500,"2014")</f>
        <v>0</v>
      </c>
      <c r="X421" s="294">
        <f>SUMIFS('7.  Persistence Report'!X$27:X$500,'7.  Persistence Report'!$D$27:$D$500,$B420,'7.  Persistence Report'!$C$27:$C$500,"&lt;&gt;Pre-2011 Programs Completed in 2011",'7.  Persistence Report'!$J$27:$J$500,"Adjustment",'7.  Persistence Report'!$H$27:$H$500,"2014")</f>
        <v>0</v>
      </c>
      <c r="Y421" s="410">
        <f>Y420</f>
        <v>1</v>
      </c>
      <c r="Z421" s="410">
        <f>Z420</f>
        <v>0</v>
      </c>
      <c r="AA421" s="410">
        <f t="shared" ref="AA421:AL421" si="189">AA420</f>
        <v>0</v>
      </c>
      <c r="AB421" s="410">
        <f t="shared" si="189"/>
        <v>0</v>
      </c>
      <c r="AC421" s="410">
        <f t="shared" si="189"/>
        <v>0</v>
      </c>
      <c r="AD421" s="410">
        <f t="shared" si="189"/>
        <v>0</v>
      </c>
      <c r="AE421" s="410">
        <f t="shared" si="189"/>
        <v>0</v>
      </c>
      <c r="AF421" s="410">
        <f t="shared" si="189"/>
        <v>0</v>
      </c>
      <c r="AG421" s="410">
        <f t="shared" si="189"/>
        <v>0</v>
      </c>
      <c r="AH421" s="410">
        <f t="shared" si="189"/>
        <v>0</v>
      </c>
      <c r="AI421" s="410">
        <f t="shared" si="189"/>
        <v>0</v>
      </c>
      <c r="AJ421" s="410">
        <f t="shared" si="189"/>
        <v>0</v>
      </c>
      <c r="AK421" s="410">
        <f t="shared" si="189"/>
        <v>0</v>
      </c>
      <c r="AL421" s="410">
        <f t="shared" si="189"/>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7">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68">
        <f>+Y294</f>
        <v>1</v>
      </c>
      <c r="Z423" s="468">
        <f t="shared" ref="Z423:AA423" si="190">+Z294</f>
        <v>0</v>
      </c>
      <c r="AA423" s="468">
        <f t="shared" si="190"/>
        <v>0</v>
      </c>
      <c r="AB423" s="409"/>
      <c r="AC423" s="409"/>
      <c r="AD423" s="409"/>
      <c r="AE423" s="409"/>
      <c r="AF423" s="409"/>
      <c r="AG423" s="409"/>
      <c r="AH423" s="409"/>
      <c r="AI423" s="409"/>
      <c r="AJ423" s="409"/>
      <c r="AK423" s="409"/>
      <c r="AL423" s="409"/>
      <c r="AM423" s="295">
        <f>SUM(Y423:AL423)</f>
        <v>1</v>
      </c>
    </row>
    <row r="424" spans="1:39" ht="15" outlineLevel="1">
      <c r="B424" s="293" t="s">
        <v>259</v>
      </c>
      <c r="C424" s="290" t="s">
        <v>163</v>
      </c>
      <c r="D424" s="294">
        <f>SUMIFS('7.  Persistence Report'!AT$27:AT$500,'7.  Persistence Report'!$D$27:$D$500,$B423,'7.  Persistence Report'!$C$27:$C$500,"&lt;&gt;Pre-2011 Programs Completed in 2011",'7.  Persistence Report'!$J$27:$J$500,"Adjustment",'7.  Persistence Report'!$H$27:$H$500,"2014")</f>
        <v>0</v>
      </c>
      <c r="E424" s="294">
        <f>SUMIFS('7.  Persistence Report'!AU$27:AU$500,'7.  Persistence Report'!$D$27:$D$500,$B423,'7.  Persistence Report'!$C$27:$C$500,"&lt;&gt;Pre-2011 Programs Completed in 2011",'7.  Persistence Report'!$J$27:$J$500,"Adjustment",'7.  Persistence Report'!$H$27:$H$500,"2014")</f>
        <v>0</v>
      </c>
      <c r="F424" s="294">
        <f>SUMIFS('7.  Persistence Report'!AV$27:AV$500,'7.  Persistence Report'!$D$27:$D$500,$B423,'7.  Persistence Report'!$C$27:$C$500,"&lt;&gt;Pre-2011 Programs Completed in 2011",'7.  Persistence Report'!$J$27:$J$500,"Adjustment",'7.  Persistence Report'!$H$27:$H$500,"2014")</f>
        <v>0</v>
      </c>
      <c r="G424" s="294">
        <f>SUMIFS('7.  Persistence Report'!AW$27:AW$500,'7.  Persistence Report'!$D$27:$D$500,$B423,'7.  Persistence Report'!$C$27:$C$500,"&lt;&gt;Pre-2011 Programs Completed in 2011",'7.  Persistence Report'!$J$27:$J$500,"Adjustment",'7.  Persistence Report'!$H$27:$H$500,"2014")</f>
        <v>0</v>
      </c>
      <c r="H424" s="294">
        <f>SUMIFS('7.  Persistence Report'!AX$27:AX$500,'7.  Persistence Report'!$D$27:$D$500,$B423,'7.  Persistence Report'!$C$27:$C$500,"&lt;&gt;Pre-2011 Programs Completed in 2011",'7.  Persistence Report'!$J$27:$J$500,"Adjustment",'7.  Persistence Report'!$H$27:$H$500,"2014")</f>
        <v>0</v>
      </c>
      <c r="I424" s="294">
        <f>SUMIFS('7.  Persistence Report'!AY$27:AY$500,'7.  Persistence Report'!$D$27:$D$500,$B423,'7.  Persistence Report'!$C$27:$C$500,"&lt;&gt;Pre-2011 Programs Completed in 2011",'7.  Persistence Report'!$J$27:$J$500,"Adjustment",'7.  Persistence Report'!$H$27:$H$500,"2014")</f>
        <v>0</v>
      </c>
      <c r="J424" s="294">
        <f>SUMIFS('7.  Persistence Report'!AZ$27:AZ$500,'7.  Persistence Report'!$D$27:$D$500,$B423,'7.  Persistence Report'!$C$27:$C$500,"&lt;&gt;Pre-2011 Programs Completed in 2011",'7.  Persistence Report'!$J$27:$J$500,"Adjustment",'7.  Persistence Report'!$H$27:$H$500,"2014")</f>
        <v>0</v>
      </c>
      <c r="K424" s="294">
        <f>SUMIFS('7.  Persistence Report'!BA$27:BA$500,'7.  Persistence Report'!$D$27:$D$500,$B423,'7.  Persistence Report'!$C$27:$C$500,"&lt;&gt;Pre-2011 Programs Completed in 2011",'7.  Persistence Report'!$J$27:$J$500,"Adjustment",'7.  Persistence Report'!$H$27:$H$500,"2014")</f>
        <v>0</v>
      </c>
      <c r="L424" s="294">
        <f>SUMIFS('7.  Persistence Report'!BB$27:BB$500,'7.  Persistence Report'!$D$27:$D$500,$B423,'7.  Persistence Report'!$C$27:$C$500,"&lt;&gt;Pre-2011 Programs Completed in 2011",'7.  Persistence Report'!$J$27:$J$500,"Adjustment",'7.  Persistence Report'!$H$27:$H$500,"2014")</f>
        <v>0</v>
      </c>
      <c r="M424" s="294">
        <f>SUMIFS('7.  Persistence Report'!BC$27:BC$500,'7.  Persistence Report'!$D$27:$D$500,$B423,'7.  Persistence Report'!$C$27:$C$500,"&lt;&gt;Pre-2011 Programs Completed in 2011",'7.  Persistence Report'!$J$27:$J$500,"Adjustment",'7.  Persistence Report'!$H$27:$H$500,"2014")</f>
        <v>0</v>
      </c>
      <c r="N424" s="466"/>
      <c r="O424" s="294">
        <f>SUMIFS('7.  Persistence Report'!O$27:O$500,'7.  Persistence Report'!$D$27:$D$500,$B423,'7.  Persistence Report'!$C$27:$C$500,"&lt;&gt;Pre-2011 Programs Completed in 2011",'7.  Persistence Report'!$J$27:$J$500,"Adjustment",'7.  Persistence Report'!$H$27:$H$500,"2014")</f>
        <v>0</v>
      </c>
      <c r="P424" s="294">
        <f>SUMIFS('7.  Persistence Report'!P$27:P$500,'7.  Persistence Report'!$D$27:$D$500,$B423,'7.  Persistence Report'!$C$27:$C$500,"&lt;&gt;Pre-2011 Programs Completed in 2011",'7.  Persistence Report'!$J$27:$J$500,"Adjustment",'7.  Persistence Report'!$H$27:$H$500,"2014")</f>
        <v>0</v>
      </c>
      <c r="Q424" s="294">
        <f>SUMIFS('7.  Persistence Report'!Q$27:Q$500,'7.  Persistence Report'!$D$27:$D$500,$B423,'7.  Persistence Report'!$C$27:$C$500,"&lt;&gt;Pre-2011 Programs Completed in 2011",'7.  Persistence Report'!$J$27:$J$500,"Adjustment",'7.  Persistence Report'!$H$27:$H$500,"2014")</f>
        <v>0</v>
      </c>
      <c r="R424" s="294">
        <f>SUMIFS('7.  Persistence Report'!R$27:R$500,'7.  Persistence Report'!$D$27:$D$500,$B423,'7.  Persistence Report'!$C$27:$C$500,"&lt;&gt;Pre-2011 Programs Completed in 2011",'7.  Persistence Report'!$J$27:$J$500,"Adjustment",'7.  Persistence Report'!$H$27:$H$500,"2014")</f>
        <v>0</v>
      </c>
      <c r="S424" s="294">
        <f>SUMIFS('7.  Persistence Report'!S$27:S$500,'7.  Persistence Report'!$D$27:$D$500,$B423,'7.  Persistence Report'!$C$27:$C$500,"&lt;&gt;Pre-2011 Programs Completed in 2011",'7.  Persistence Report'!$J$27:$J$500,"Adjustment",'7.  Persistence Report'!$H$27:$H$500,"2014")</f>
        <v>0</v>
      </c>
      <c r="T424" s="294">
        <f>SUMIFS('7.  Persistence Report'!T$27:T$500,'7.  Persistence Report'!$D$27:$D$500,$B423,'7.  Persistence Report'!$C$27:$C$500,"&lt;&gt;Pre-2011 Programs Completed in 2011",'7.  Persistence Report'!$J$27:$J$500,"Adjustment",'7.  Persistence Report'!$H$27:$H$500,"2014")</f>
        <v>0</v>
      </c>
      <c r="U424" s="294">
        <f>SUMIFS('7.  Persistence Report'!U$27:U$500,'7.  Persistence Report'!$D$27:$D$500,$B423,'7.  Persistence Report'!$C$27:$C$500,"&lt;&gt;Pre-2011 Programs Completed in 2011",'7.  Persistence Report'!$J$27:$J$500,"Adjustment",'7.  Persistence Report'!$H$27:$H$500,"2014")</f>
        <v>0</v>
      </c>
      <c r="V424" s="294">
        <f>SUMIFS('7.  Persistence Report'!V$27:V$500,'7.  Persistence Report'!$D$27:$D$500,$B423,'7.  Persistence Report'!$C$27:$C$500,"&lt;&gt;Pre-2011 Programs Completed in 2011",'7.  Persistence Report'!$J$27:$J$500,"Adjustment",'7.  Persistence Report'!$H$27:$H$500,"2014")</f>
        <v>0</v>
      </c>
      <c r="W424" s="294">
        <f>SUMIFS('7.  Persistence Report'!W$27:W$500,'7.  Persistence Report'!$D$27:$D$500,$B423,'7.  Persistence Report'!$C$27:$C$500,"&lt;&gt;Pre-2011 Programs Completed in 2011",'7.  Persistence Report'!$J$27:$J$500,"Adjustment",'7.  Persistence Report'!$H$27:$H$500,"2014")</f>
        <v>0</v>
      </c>
      <c r="X424" s="294">
        <f>SUMIFS('7.  Persistence Report'!X$27:X$500,'7.  Persistence Report'!$D$27:$D$500,$B423,'7.  Persistence Report'!$C$27:$C$500,"&lt;&gt;Pre-2011 Programs Completed in 2011",'7.  Persistence Report'!$J$27:$J$500,"Adjustment",'7.  Persistence Report'!$H$27:$H$500,"2014")</f>
        <v>0</v>
      </c>
      <c r="Y424" s="410">
        <f>Y423</f>
        <v>1</v>
      </c>
      <c r="Z424" s="410">
        <f>Z423</f>
        <v>0</v>
      </c>
      <c r="AA424" s="410">
        <f t="shared" ref="AA424:AL424" si="191">AA423</f>
        <v>0</v>
      </c>
      <c r="AB424" s="410">
        <f t="shared" si="191"/>
        <v>0</v>
      </c>
      <c r="AC424" s="410">
        <f t="shared" si="191"/>
        <v>0</v>
      </c>
      <c r="AD424" s="410">
        <f t="shared" si="191"/>
        <v>0</v>
      </c>
      <c r="AE424" s="410">
        <f t="shared" si="191"/>
        <v>0</v>
      </c>
      <c r="AF424" s="410">
        <f t="shared" si="191"/>
        <v>0</v>
      </c>
      <c r="AG424" s="410">
        <f t="shared" si="191"/>
        <v>0</v>
      </c>
      <c r="AH424" s="410">
        <f t="shared" si="191"/>
        <v>0</v>
      </c>
      <c r="AI424" s="410">
        <f t="shared" si="191"/>
        <v>0</v>
      </c>
      <c r="AJ424" s="410">
        <f t="shared" si="191"/>
        <v>0</v>
      </c>
      <c r="AK424" s="410">
        <f t="shared" si="191"/>
        <v>0</v>
      </c>
      <c r="AL424" s="410">
        <f t="shared" si="191"/>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7">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68">
        <f>+Y297</f>
        <v>1</v>
      </c>
      <c r="Z426" s="468">
        <f t="shared" ref="Z426:AA426" si="192">+Z297</f>
        <v>0</v>
      </c>
      <c r="AA426" s="468">
        <f t="shared" si="192"/>
        <v>0</v>
      </c>
      <c r="AB426" s="409"/>
      <c r="AC426" s="409"/>
      <c r="AD426" s="409"/>
      <c r="AE426" s="409"/>
      <c r="AF426" s="409"/>
      <c r="AG426" s="409"/>
      <c r="AH426" s="409"/>
      <c r="AI426" s="409"/>
      <c r="AJ426" s="409"/>
      <c r="AK426" s="409"/>
      <c r="AL426" s="409"/>
      <c r="AM426" s="295">
        <f>SUM(Y426:AL426)</f>
        <v>1</v>
      </c>
    </row>
    <row r="427" spans="1:39" ht="15" outlineLevel="1">
      <c r="B427" s="293" t="s">
        <v>259</v>
      </c>
      <c r="C427" s="290" t="s">
        <v>163</v>
      </c>
      <c r="D427" s="294">
        <f>SUMIFS('7.  Persistence Report'!AT$27:AT$500,'7.  Persistence Report'!$D$27:$D$500,$B426,'7.  Persistence Report'!$C$27:$C$500,"&lt;&gt;Pre-2011 Programs Completed in 2011",'7.  Persistence Report'!$J$27:$J$500,"Adjustment",'7.  Persistence Report'!$H$27:$H$500,"2014")</f>
        <v>0</v>
      </c>
      <c r="E427" s="294">
        <f>SUMIFS('7.  Persistence Report'!AU$27:AU$500,'7.  Persistence Report'!$D$27:$D$500,$B426,'7.  Persistence Report'!$C$27:$C$500,"&lt;&gt;Pre-2011 Programs Completed in 2011",'7.  Persistence Report'!$J$27:$J$500,"Adjustment",'7.  Persistence Report'!$H$27:$H$500,"2014")</f>
        <v>0</v>
      </c>
      <c r="F427" s="294">
        <f>SUMIFS('7.  Persistence Report'!AV$27:AV$500,'7.  Persistence Report'!$D$27:$D$500,$B426,'7.  Persistence Report'!$C$27:$C$500,"&lt;&gt;Pre-2011 Programs Completed in 2011",'7.  Persistence Report'!$J$27:$J$500,"Adjustment",'7.  Persistence Report'!$H$27:$H$500,"2014")</f>
        <v>0</v>
      </c>
      <c r="G427" s="294">
        <f>SUMIFS('7.  Persistence Report'!AW$27:AW$500,'7.  Persistence Report'!$D$27:$D$500,$B426,'7.  Persistence Report'!$C$27:$C$500,"&lt;&gt;Pre-2011 Programs Completed in 2011",'7.  Persistence Report'!$J$27:$J$500,"Adjustment",'7.  Persistence Report'!$H$27:$H$500,"2014")</f>
        <v>0</v>
      </c>
      <c r="H427" s="294">
        <f>SUMIFS('7.  Persistence Report'!AX$27:AX$500,'7.  Persistence Report'!$D$27:$D$500,$B426,'7.  Persistence Report'!$C$27:$C$500,"&lt;&gt;Pre-2011 Programs Completed in 2011",'7.  Persistence Report'!$J$27:$J$500,"Adjustment",'7.  Persistence Report'!$H$27:$H$500,"2014")</f>
        <v>0</v>
      </c>
      <c r="I427" s="294">
        <f>SUMIFS('7.  Persistence Report'!AY$27:AY$500,'7.  Persistence Report'!$D$27:$D$500,$B426,'7.  Persistence Report'!$C$27:$C$500,"&lt;&gt;Pre-2011 Programs Completed in 2011",'7.  Persistence Report'!$J$27:$J$500,"Adjustment",'7.  Persistence Report'!$H$27:$H$500,"2014")</f>
        <v>0</v>
      </c>
      <c r="J427" s="294">
        <f>SUMIFS('7.  Persistence Report'!AZ$27:AZ$500,'7.  Persistence Report'!$D$27:$D$500,$B426,'7.  Persistence Report'!$C$27:$C$500,"&lt;&gt;Pre-2011 Programs Completed in 2011",'7.  Persistence Report'!$J$27:$J$500,"Adjustment",'7.  Persistence Report'!$H$27:$H$500,"2014")</f>
        <v>0</v>
      </c>
      <c r="K427" s="294">
        <f>SUMIFS('7.  Persistence Report'!BA$27:BA$500,'7.  Persistence Report'!$D$27:$D$500,$B426,'7.  Persistence Report'!$C$27:$C$500,"&lt;&gt;Pre-2011 Programs Completed in 2011",'7.  Persistence Report'!$J$27:$J$500,"Adjustment",'7.  Persistence Report'!$H$27:$H$500,"2014")</f>
        <v>0</v>
      </c>
      <c r="L427" s="294">
        <f>SUMIFS('7.  Persistence Report'!BB$27:BB$500,'7.  Persistence Report'!$D$27:$D$500,$B426,'7.  Persistence Report'!$C$27:$C$500,"&lt;&gt;Pre-2011 Programs Completed in 2011",'7.  Persistence Report'!$J$27:$J$500,"Adjustment",'7.  Persistence Report'!$H$27:$H$500,"2014")</f>
        <v>0</v>
      </c>
      <c r="M427" s="294">
        <f>SUMIFS('7.  Persistence Report'!BC$27:BC$500,'7.  Persistence Report'!$D$27:$D$500,$B426,'7.  Persistence Report'!$C$27:$C$500,"&lt;&gt;Pre-2011 Programs Completed in 2011",'7.  Persistence Report'!$J$27:$J$500,"Adjustment",'7.  Persistence Report'!$H$27:$H$500,"2014")</f>
        <v>0</v>
      </c>
      <c r="N427" s="466"/>
      <c r="O427" s="294">
        <f>SUMIFS('7.  Persistence Report'!O$27:O$500,'7.  Persistence Report'!$D$27:$D$500,$B426,'7.  Persistence Report'!$C$27:$C$500,"&lt;&gt;Pre-2011 Programs Completed in 2011",'7.  Persistence Report'!$J$27:$J$500,"Adjustment",'7.  Persistence Report'!$H$27:$H$500,"2014")</f>
        <v>0</v>
      </c>
      <c r="P427" s="294">
        <f>SUMIFS('7.  Persistence Report'!P$27:P$500,'7.  Persistence Report'!$D$27:$D$500,$B426,'7.  Persistence Report'!$C$27:$C$500,"&lt;&gt;Pre-2011 Programs Completed in 2011",'7.  Persistence Report'!$J$27:$J$500,"Adjustment",'7.  Persistence Report'!$H$27:$H$500,"2014")</f>
        <v>0</v>
      </c>
      <c r="Q427" s="294">
        <f>SUMIFS('7.  Persistence Report'!Q$27:Q$500,'7.  Persistence Report'!$D$27:$D$500,$B426,'7.  Persistence Report'!$C$27:$C$500,"&lt;&gt;Pre-2011 Programs Completed in 2011",'7.  Persistence Report'!$J$27:$J$500,"Adjustment",'7.  Persistence Report'!$H$27:$H$500,"2014")</f>
        <v>0</v>
      </c>
      <c r="R427" s="294">
        <f>SUMIFS('7.  Persistence Report'!R$27:R$500,'7.  Persistence Report'!$D$27:$D$500,$B426,'7.  Persistence Report'!$C$27:$C$500,"&lt;&gt;Pre-2011 Programs Completed in 2011",'7.  Persistence Report'!$J$27:$J$500,"Adjustment",'7.  Persistence Report'!$H$27:$H$500,"2014")</f>
        <v>0</v>
      </c>
      <c r="S427" s="294">
        <f>SUMIFS('7.  Persistence Report'!S$27:S$500,'7.  Persistence Report'!$D$27:$D$500,$B426,'7.  Persistence Report'!$C$27:$C$500,"&lt;&gt;Pre-2011 Programs Completed in 2011",'7.  Persistence Report'!$J$27:$J$500,"Adjustment",'7.  Persistence Report'!$H$27:$H$500,"2014")</f>
        <v>0</v>
      </c>
      <c r="T427" s="294">
        <f>SUMIFS('7.  Persistence Report'!T$27:T$500,'7.  Persistence Report'!$D$27:$D$500,$B426,'7.  Persistence Report'!$C$27:$C$500,"&lt;&gt;Pre-2011 Programs Completed in 2011",'7.  Persistence Report'!$J$27:$J$500,"Adjustment",'7.  Persistence Report'!$H$27:$H$500,"2014")</f>
        <v>0</v>
      </c>
      <c r="U427" s="294">
        <f>SUMIFS('7.  Persistence Report'!U$27:U$500,'7.  Persistence Report'!$D$27:$D$500,$B426,'7.  Persistence Report'!$C$27:$C$500,"&lt;&gt;Pre-2011 Programs Completed in 2011",'7.  Persistence Report'!$J$27:$J$500,"Adjustment",'7.  Persistence Report'!$H$27:$H$500,"2014")</f>
        <v>0</v>
      </c>
      <c r="V427" s="294">
        <f>SUMIFS('7.  Persistence Report'!V$27:V$500,'7.  Persistence Report'!$D$27:$D$500,$B426,'7.  Persistence Report'!$C$27:$C$500,"&lt;&gt;Pre-2011 Programs Completed in 2011",'7.  Persistence Report'!$J$27:$J$500,"Adjustment",'7.  Persistence Report'!$H$27:$H$500,"2014")</f>
        <v>0</v>
      </c>
      <c r="W427" s="294">
        <f>SUMIFS('7.  Persistence Report'!W$27:W$500,'7.  Persistence Report'!$D$27:$D$500,$B426,'7.  Persistence Report'!$C$27:$C$500,"&lt;&gt;Pre-2011 Programs Completed in 2011",'7.  Persistence Report'!$J$27:$J$500,"Adjustment",'7.  Persistence Report'!$H$27:$H$500,"2014")</f>
        <v>0</v>
      </c>
      <c r="X427" s="294">
        <f>SUMIFS('7.  Persistence Report'!X$27:X$500,'7.  Persistence Report'!$D$27:$D$500,$B426,'7.  Persistence Report'!$C$27:$C$500,"&lt;&gt;Pre-2011 Programs Completed in 2011",'7.  Persistence Report'!$J$27:$J$500,"Adjustment",'7.  Persistence Report'!$H$27:$H$500,"2014")</f>
        <v>0</v>
      </c>
      <c r="Y427" s="410">
        <f>Y426</f>
        <v>1</v>
      </c>
      <c r="Z427" s="410">
        <f>Z426</f>
        <v>0</v>
      </c>
      <c r="AA427" s="410">
        <f t="shared" ref="AA427:AL427" si="193">AA426</f>
        <v>0</v>
      </c>
      <c r="AB427" s="410">
        <f t="shared" si="193"/>
        <v>0</v>
      </c>
      <c r="AC427" s="410">
        <f t="shared" si="193"/>
        <v>0</v>
      </c>
      <c r="AD427" s="410">
        <f t="shared" si="193"/>
        <v>0</v>
      </c>
      <c r="AE427" s="410">
        <f t="shared" si="193"/>
        <v>0</v>
      </c>
      <c r="AF427" s="410">
        <f t="shared" si="193"/>
        <v>0</v>
      </c>
      <c r="AG427" s="410">
        <f t="shared" si="193"/>
        <v>0</v>
      </c>
      <c r="AH427" s="410">
        <f t="shared" si="193"/>
        <v>0</v>
      </c>
      <c r="AI427" s="410">
        <f t="shared" si="193"/>
        <v>0</v>
      </c>
      <c r="AJ427" s="410">
        <f t="shared" si="193"/>
        <v>0</v>
      </c>
      <c r="AK427" s="410">
        <f t="shared" si="193"/>
        <v>0</v>
      </c>
      <c r="AL427" s="410">
        <f t="shared" si="193"/>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7">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68">
        <f>+Y300</f>
        <v>1</v>
      </c>
      <c r="Z429" s="468">
        <f t="shared" ref="Z429:AA429" si="194">+Z300</f>
        <v>0</v>
      </c>
      <c r="AA429" s="468">
        <f t="shared" si="194"/>
        <v>0</v>
      </c>
      <c r="AB429" s="409"/>
      <c r="AC429" s="409"/>
      <c r="AD429" s="409"/>
      <c r="AE429" s="409"/>
      <c r="AF429" s="409"/>
      <c r="AG429" s="409"/>
      <c r="AH429" s="409"/>
      <c r="AI429" s="409"/>
      <c r="AJ429" s="409"/>
      <c r="AK429" s="409"/>
      <c r="AL429" s="409"/>
      <c r="AM429" s="295">
        <f>SUM(Y429:AL429)</f>
        <v>1</v>
      </c>
    </row>
    <row r="430" spans="1:39" s="282" customFormat="1" ht="15" outlineLevel="1">
      <c r="A430" s="507"/>
      <c r="B430" s="293" t="s">
        <v>259</v>
      </c>
      <c r="C430" s="290" t="s">
        <v>163</v>
      </c>
      <c r="D430" s="294">
        <f>SUMIFS('7.  Persistence Report'!AT$27:AT$500,'7.  Persistence Report'!$D$27:$D$500,$B429,'7.  Persistence Report'!$C$27:$C$500,"&lt;&gt;Pre-2011 Programs Completed in 2011",'7.  Persistence Report'!$J$27:$J$500,"Adjustment",'7.  Persistence Report'!$H$27:$H$500,"2014")</f>
        <v>0</v>
      </c>
      <c r="E430" s="294">
        <f>SUMIFS('7.  Persistence Report'!AU$27:AU$500,'7.  Persistence Report'!$D$27:$D$500,$B429,'7.  Persistence Report'!$C$27:$C$500,"&lt;&gt;Pre-2011 Programs Completed in 2011",'7.  Persistence Report'!$J$27:$J$500,"Adjustment",'7.  Persistence Report'!$H$27:$H$500,"2014")</f>
        <v>0</v>
      </c>
      <c r="F430" s="294">
        <f>SUMIFS('7.  Persistence Report'!AV$27:AV$500,'7.  Persistence Report'!$D$27:$D$500,$B429,'7.  Persistence Report'!$C$27:$C$500,"&lt;&gt;Pre-2011 Programs Completed in 2011",'7.  Persistence Report'!$J$27:$J$500,"Adjustment",'7.  Persistence Report'!$H$27:$H$500,"2014")</f>
        <v>0</v>
      </c>
      <c r="G430" s="294">
        <f>SUMIFS('7.  Persistence Report'!AW$27:AW$500,'7.  Persistence Report'!$D$27:$D$500,$B429,'7.  Persistence Report'!$C$27:$C$500,"&lt;&gt;Pre-2011 Programs Completed in 2011",'7.  Persistence Report'!$J$27:$J$500,"Adjustment",'7.  Persistence Report'!$H$27:$H$500,"2014")</f>
        <v>0</v>
      </c>
      <c r="H430" s="294">
        <f>SUMIFS('7.  Persistence Report'!AX$27:AX$500,'7.  Persistence Report'!$D$27:$D$500,$B429,'7.  Persistence Report'!$C$27:$C$500,"&lt;&gt;Pre-2011 Programs Completed in 2011",'7.  Persistence Report'!$J$27:$J$500,"Adjustment",'7.  Persistence Report'!$H$27:$H$500,"2014")</f>
        <v>0</v>
      </c>
      <c r="I430" s="294">
        <f>SUMIFS('7.  Persistence Report'!AY$27:AY$500,'7.  Persistence Report'!$D$27:$D$500,$B429,'7.  Persistence Report'!$C$27:$C$500,"&lt;&gt;Pre-2011 Programs Completed in 2011",'7.  Persistence Report'!$J$27:$J$500,"Adjustment",'7.  Persistence Report'!$H$27:$H$500,"2014")</f>
        <v>0</v>
      </c>
      <c r="J430" s="294">
        <f>SUMIFS('7.  Persistence Report'!AZ$27:AZ$500,'7.  Persistence Report'!$D$27:$D$500,$B429,'7.  Persistence Report'!$C$27:$C$500,"&lt;&gt;Pre-2011 Programs Completed in 2011",'7.  Persistence Report'!$J$27:$J$500,"Adjustment",'7.  Persistence Report'!$H$27:$H$500,"2014")</f>
        <v>0</v>
      </c>
      <c r="K430" s="294">
        <f>SUMIFS('7.  Persistence Report'!BA$27:BA$500,'7.  Persistence Report'!$D$27:$D$500,$B429,'7.  Persistence Report'!$C$27:$C$500,"&lt;&gt;Pre-2011 Programs Completed in 2011",'7.  Persistence Report'!$J$27:$J$500,"Adjustment",'7.  Persistence Report'!$H$27:$H$500,"2014")</f>
        <v>0</v>
      </c>
      <c r="L430" s="294">
        <f>SUMIFS('7.  Persistence Report'!BB$27:BB$500,'7.  Persistence Report'!$D$27:$D$500,$B429,'7.  Persistence Report'!$C$27:$C$500,"&lt;&gt;Pre-2011 Programs Completed in 2011",'7.  Persistence Report'!$J$27:$J$500,"Adjustment",'7.  Persistence Report'!$H$27:$H$500,"2014")</f>
        <v>0</v>
      </c>
      <c r="M430" s="294">
        <f>SUMIFS('7.  Persistence Report'!BC$27:BC$500,'7.  Persistence Report'!$D$27:$D$500,$B429,'7.  Persistence Report'!$C$27:$C$500,"&lt;&gt;Pre-2011 Programs Completed in 2011",'7.  Persistence Report'!$J$27:$J$500,"Adjustment",'7.  Persistence Report'!$H$27:$H$500,"2014")</f>
        <v>0</v>
      </c>
      <c r="N430" s="466"/>
      <c r="O430" s="294">
        <f>SUMIFS('7.  Persistence Report'!O$27:O$500,'7.  Persistence Report'!$D$27:$D$500,$B429,'7.  Persistence Report'!$C$27:$C$500,"&lt;&gt;Pre-2011 Programs Completed in 2011",'7.  Persistence Report'!$J$27:$J$500,"Adjustment",'7.  Persistence Report'!$H$27:$H$500,"2014")</f>
        <v>0</v>
      </c>
      <c r="P430" s="294">
        <f>SUMIFS('7.  Persistence Report'!P$27:P$500,'7.  Persistence Report'!$D$27:$D$500,$B429,'7.  Persistence Report'!$C$27:$C$500,"&lt;&gt;Pre-2011 Programs Completed in 2011",'7.  Persistence Report'!$J$27:$J$500,"Adjustment",'7.  Persistence Report'!$H$27:$H$500,"2014")</f>
        <v>0</v>
      </c>
      <c r="Q430" s="294">
        <f>SUMIFS('7.  Persistence Report'!Q$27:Q$500,'7.  Persistence Report'!$D$27:$D$500,$B429,'7.  Persistence Report'!$C$27:$C$500,"&lt;&gt;Pre-2011 Programs Completed in 2011",'7.  Persistence Report'!$J$27:$J$500,"Adjustment",'7.  Persistence Report'!$H$27:$H$500,"2014")</f>
        <v>0</v>
      </c>
      <c r="R430" s="294">
        <f>SUMIFS('7.  Persistence Report'!R$27:R$500,'7.  Persistence Report'!$D$27:$D$500,$B429,'7.  Persistence Report'!$C$27:$C$500,"&lt;&gt;Pre-2011 Programs Completed in 2011",'7.  Persistence Report'!$J$27:$J$500,"Adjustment",'7.  Persistence Report'!$H$27:$H$500,"2014")</f>
        <v>0</v>
      </c>
      <c r="S430" s="294">
        <f>SUMIFS('7.  Persistence Report'!S$27:S$500,'7.  Persistence Report'!$D$27:$D$500,$B429,'7.  Persistence Report'!$C$27:$C$500,"&lt;&gt;Pre-2011 Programs Completed in 2011",'7.  Persistence Report'!$J$27:$J$500,"Adjustment",'7.  Persistence Report'!$H$27:$H$500,"2014")</f>
        <v>0</v>
      </c>
      <c r="T430" s="294">
        <f>SUMIFS('7.  Persistence Report'!T$27:T$500,'7.  Persistence Report'!$D$27:$D$500,$B429,'7.  Persistence Report'!$C$27:$C$500,"&lt;&gt;Pre-2011 Programs Completed in 2011",'7.  Persistence Report'!$J$27:$J$500,"Adjustment",'7.  Persistence Report'!$H$27:$H$500,"2014")</f>
        <v>0</v>
      </c>
      <c r="U430" s="294">
        <f>SUMIFS('7.  Persistence Report'!U$27:U$500,'7.  Persistence Report'!$D$27:$D$500,$B429,'7.  Persistence Report'!$C$27:$C$500,"&lt;&gt;Pre-2011 Programs Completed in 2011",'7.  Persistence Report'!$J$27:$J$500,"Adjustment",'7.  Persistence Report'!$H$27:$H$500,"2014")</f>
        <v>0</v>
      </c>
      <c r="V430" s="294">
        <f>SUMIFS('7.  Persistence Report'!V$27:V$500,'7.  Persistence Report'!$D$27:$D$500,$B429,'7.  Persistence Report'!$C$27:$C$500,"&lt;&gt;Pre-2011 Programs Completed in 2011",'7.  Persistence Report'!$J$27:$J$500,"Adjustment",'7.  Persistence Report'!$H$27:$H$500,"2014")</f>
        <v>0</v>
      </c>
      <c r="W430" s="294">
        <f>SUMIFS('7.  Persistence Report'!W$27:W$500,'7.  Persistence Report'!$D$27:$D$500,$B429,'7.  Persistence Report'!$C$27:$C$500,"&lt;&gt;Pre-2011 Programs Completed in 2011",'7.  Persistence Report'!$J$27:$J$500,"Adjustment",'7.  Persistence Report'!$H$27:$H$500,"2014")</f>
        <v>0</v>
      </c>
      <c r="X430" s="294">
        <f>SUMIFS('7.  Persistence Report'!X$27:X$500,'7.  Persistence Report'!$D$27:$D$500,$B429,'7.  Persistence Report'!$C$27:$C$500,"&lt;&gt;Pre-2011 Programs Completed in 2011",'7.  Persistence Report'!$J$27:$J$500,"Adjustment",'7.  Persistence Report'!$H$27:$H$500,"2014")</f>
        <v>0</v>
      </c>
      <c r="Y430" s="410">
        <f>Y429</f>
        <v>1</v>
      </c>
      <c r="Z430" s="410">
        <f>Z429</f>
        <v>0</v>
      </c>
      <c r="AA430" s="410">
        <f t="shared" ref="AA430:AL430" si="195">AA429</f>
        <v>0</v>
      </c>
      <c r="AB430" s="410">
        <f t="shared" si="195"/>
        <v>0</v>
      </c>
      <c r="AC430" s="410">
        <f t="shared" si="195"/>
        <v>0</v>
      </c>
      <c r="AD430" s="410">
        <f t="shared" si="195"/>
        <v>0</v>
      </c>
      <c r="AE430" s="410">
        <f t="shared" si="195"/>
        <v>0</v>
      </c>
      <c r="AF430" s="410">
        <f t="shared" si="195"/>
        <v>0</v>
      </c>
      <c r="AG430" s="410">
        <f t="shared" si="195"/>
        <v>0</v>
      </c>
      <c r="AH430" s="410">
        <f t="shared" si="195"/>
        <v>0</v>
      </c>
      <c r="AI430" s="410">
        <f t="shared" si="195"/>
        <v>0</v>
      </c>
      <c r="AJ430" s="410">
        <f t="shared" si="195"/>
        <v>0</v>
      </c>
      <c r="AK430" s="410">
        <f t="shared" si="195"/>
        <v>0</v>
      </c>
      <c r="AL430" s="410">
        <f t="shared" si="195"/>
        <v>0</v>
      </c>
      <c r="AM430" s="296"/>
    </row>
    <row r="431" spans="1:39" s="282" customFormat="1" ht="15" outlineLevel="1">
      <c r="A431" s="507"/>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7">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68">
        <f>+Y303</f>
        <v>1</v>
      </c>
      <c r="Z432" s="468">
        <f t="shared" ref="Z432:AA432" si="196">+Z303</f>
        <v>0</v>
      </c>
      <c r="AA432" s="468">
        <f t="shared" si="196"/>
        <v>0</v>
      </c>
      <c r="AB432" s="409"/>
      <c r="AC432" s="409"/>
      <c r="AD432" s="409"/>
      <c r="AE432" s="409"/>
      <c r="AF432" s="409"/>
      <c r="AG432" s="409"/>
      <c r="AH432" s="409"/>
      <c r="AI432" s="409"/>
      <c r="AJ432" s="409"/>
      <c r="AK432" s="409"/>
      <c r="AL432" s="409"/>
      <c r="AM432" s="295">
        <f>SUM(Y432:AL432)</f>
        <v>1</v>
      </c>
    </row>
    <row r="433" spans="1:39" ht="15" outlineLevel="1">
      <c r="B433" s="293" t="s">
        <v>259</v>
      </c>
      <c r="C433" s="290" t="s">
        <v>163</v>
      </c>
      <c r="D433" s="294">
        <f>SUMIFS('7.  Persistence Report'!AT$27:AT$500,'7.  Persistence Report'!$D$27:$D$500,$B432,'7.  Persistence Report'!$C$27:$C$500,"&lt;&gt;Pre-2011 Programs Completed in 2011",'7.  Persistence Report'!$J$27:$J$500,"Adjustment",'7.  Persistence Report'!$H$27:$H$500,"2014")</f>
        <v>0</v>
      </c>
      <c r="E433" s="294">
        <f>SUMIFS('7.  Persistence Report'!AU$27:AU$500,'7.  Persistence Report'!$D$27:$D$500,$B432,'7.  Persistence Report'!$C$27:$C$500,"&lt;&gt;Pre-2011 Programs Completed in 2011",'7.  Persistence Report'!$J$27:$J$500,"Adjustment",'7.  Persistence Report'!$H$27:$H$500,"2014")</f>
        <v>0</v>
      </c>
      <c r="F433" s="294">
        <f>SUMIFS('7.  Persistence Report'!AV$27:AV$500,'7.  Persistence Report'!$D$27:$D$500,$B432,'7.  Persistence Report'!$C$27:$C$500,"&lt;&gt;Pre-2011 Programs Completed in 2011",'7.  Persistence Report'!$J$27:$J$500,"Adjustment",'7.  Persistence Report'!$H$27:$H$500,"2014")</f>
        <v>0</v>
      </c>
      <c r="G433" s="294">
        <f>SUMIFS('7.  Persistence Report'!AW$27:AW$500,'7.  Persistence Report'!$D$27:$D$500,$B432,'7.  Persistence Report'!$C$27:$C$500,"&lt;&gt;Pre-2011 Programs Completed in 2011",'7.  Persistence Report'!$J$27:$J$500,"Adjustment",'7.  Persistence Report'!$H$27:$H$500,"2014")</f>
        <v>0</v>
      </c>
      <c r="H433" s="294">
        <f>SUMIFS('7.  Persistence Report'!AX$27:AX$500,'7.  Persistence Report'!$D$27:$D$500,$B432,'7.  Persistence Report'!$C$27:$C$500,"&lt;&gt;Pre-2011 Programs Completed in 2011",'7.  Persistence Report'!$J$27:$J$500,"Adjustment",'7.  Persistence Report'!$H$27:$H$500,"2014")</f>
        <v>0</v>
      </c>
      <c r="I433" s="294">
        <f>SUMIFS('7.  Persistence Report'!AY$27:AY$500,'7.  Persistence Report'!$D$27:$D$500,$B432,'7.  Persistence Report'!$C$27:$C$500,"&lt;&gt;Pre-2011 Programs Completed in 2011",'7.  Persistence Report'!$J$27:$J$500,"Adjustment",'7.  Persistence Report'!$H$27:$H$500,"2014")</f>
        <v>0</v>
      </c>
      <c r="J433" s="294">
        <f>SUMIFS('7.  Persistence Report'!AZ$27:AZ$500,'7.  Persistence Report'!$D$27:$D$500,$B432,'7.  Persistence Report'!$C$27:$C$500,"&lt;&gt;Pre-2011 Programs Completed in 2011",'7.  Persistence Report'!$J$27:$J$500,"Adjustment",'7.  Persistence Report'!$H$27:$H$500,"2014")</f>
        <v>0</v>
      </c>
      <c r="K433" s="294">
        <f>SUMIFS('7.  Persistence Report'!BA$27:BA$500,'7.  Persistence Report'!$D$27:$D$500,$B432,'7.  Persistence Report'!$C$27:$C$500,"&lt;&gt;Pre-2011 Programs Completed in 2011",'7.  Persistence Report'!$J$27:$J$500,"Adjustment",'7.  Persistence Report'!$H$27:$H$500,"2014")</f>
        <v>0</v>
      </c>
      <c r="L433" s="294">
        <f>SUMIFS('7.  Persistence Report'!BB$27:BB$500,'7.  Persistence Report'!$D$27:$D$500,$B432,'7.  Persistence Report'!$C$27:$C$500,"&lt;&gt;Pre-2011 Programs Completed in 2011",'7.  Persistence Report'!$J$27:$J$500,"Adjustment",'7.  Persistence Report'!$H$27:$H$500,"2014")</f>
        <v>0</v>
      </c>
      <c r="M433" s="294">
        <f>SUMIFS('7.  Persistence Report'!BC$27:BC$500,'7.  Persistence Report'!$D$27:$D$500,$B432,'7.  Persistence Report'!$C$27:$C$500,"&lt;&gt;Pre-2011 Programs Completed in 2011",'7.  Persistence Report'!$J$27:$J$500,"Adjustment",'7.  Persistence Report'!$H$27:$H$500,"2014")</f>
        <v>0</v>
      </c>
      <c r="N433" s="466"/>
      <c r="O433" s="294">
        <f>SUMIFS('7.  Persistence Report'!O$27:O$500,'7.  Persistence Report'!$D$27:$D$500,$B432,'7.  Persistence Report'!$C$27:$C$500,"&lt;&gt;Pre-2011 Programs Completed in 2011",'7.  Persistence Report'!$J$27:$J$500,"Adjustment",'7.  Persistence Report'!$H$27:$H$500,"2014")</f>
        <v>0</v>
      </c>
      <c r="P433" s="294">
        <f>SUMIFS('7.  Persistence Report'!P$27:P$500,'7.  Persistence Report'!$D$27:$D$500,$B432,'7.  Persistence Report'!$C$27:$C$500,"&lt;&gt;Pre-2011 Programs Completed in 2011",'7.  Persistence Report'!$J$27:$J$500,"Adjustment",'7.  Persistence Report'!$H$27:$H$500,"2014")</f>
        <v>0</v>
      </c>
      <c r="Q433" s="294">
        <f>SUMIFS('7.  Persistence Report'!Q$27:Q$500,'7.  Persistence Report'!$D$27:$D$500,$B432,'7.  Persistence Report'!$C$27:$C$500,"&lt;&gt;Pre-2011 Programs Completed in 2011",'7.  Persistence Report'!$J$27:$J$500,"Adjustment",'7.  Persistence Report'!$H$27:$H$500,"2014")</f>
        <v>0</v>
      </c>
      <c r="R433" s="294">
        <f>SUMIFS('7.  Persistence Report'!R$27:R$500,'7.  Persistence Report'!$D$27:$D$500,$B432,'7.  Persistence Report'!$C$27:$C$500,"&lt;&gt;Pre-2011 Programs Completed in 2011",'7.  Persistence Report'!$J$27:$J$500,"Adjustment",'7.  Persistence Report'!$H$27:$H$500,"2014")</f>
        <v>0</v>
      </c>
      <c r="S433" s="294">
        <f>SUMIFS('7.  Persistence Report'!S$27:S$500,'7.  Persistence Report'!$D$27:$D$500,$B432,'7.  Persistence Report'!$C$27:$C$500,"&lt;&gt;Pre-2011 Programs Completed in 2011",'7.  Persistence Report'!$J$27:$J$500,"Adjustment",'7.  Persistence Report'!$H$27:$H$500,"2014")</f>
        <v>0</v>
      </c>
      <c r="T433" s="294">
        <f>SUMIFS('7.  Persistence Report'!T$27:T$500,'7.  Persistence Report'!$D$27:$D$500,$B432,'7.  Persistence Report'!$C$27:$C$500,"&lt;&gt;Pre-2011 Programs Completed in 2011",'7.  Persistence Report'!$J$27:$J$500,"Adjustment",'7.  Persistence Report'!$H$27:$H$500,"2014")</f>
        <v>0</v>
      </c>
      <c r="U433" s="294">
        <f>SUMIFS('7.  Persistence Report'!U$27:U$500,'7.  Persistence Report'!$D$27:$D$500,$B432,'7.  Persistence Report'!$C$27:$C$500,"&lt;&gt;Pre-2011 Programs Completed in 2011",'7.  Persistence Report'!$J$27:$J$500,"Adjustment",'7.  Persistence Report'!$H$27:$H$500,"2014")</f>
        <v>0</v>
      </c>
      <c r="V433" s="294">
        <f>SUMIFS('7.  Persistence Report'!V$27:V$500,'7.  Persistence Report'!$D$27:$D$500,$B432,'7.  Persistence Report'!$C$27:$C$500,"&lt;&gt;Pre-2011 Programs Completed in 2011",'7.  Persistence Report'!$J$27:$J$500,"Adjustment",'7.  Persistence Report'!$H$27:$H$500,"2014")</f>
        <v>0</v>
      </c>
      <c r="W433" s="294">
        <f>SUMIFS('7.  Persistence Report'!W$27:W$500,'7.  Persistence Report'!$D$27:$D$500,$B432,'7.  Persistence Report'!$C$27:$C$500,"&lt;&gt;Pre-2011 Programs Completed in 2011",'7.  Persistence Report'!$J$27:$J$500,"Adjustment",'7.  Persistence Report'!$H$27:$H$500,"2014")</f>
        <v>0</v>
      </c>
      <c r="X433" s="294">
        <f>SUMIFS('7.  Persistence Report'!X$27:X$500,'7.  Persistence Report'!$D$27:$D$500,$B432,'7.  Persistence Report'!$C$27:$C$500,"&lt;&gt;Pre-2011 Programs Completed in 2011",'7.  Persistence Report'!$J$27:$J$500,"Adjustment",'7.  Persistence Report'!$H$27:$H$500,"2014")</f>
        <v>0</v>
      </c>
      <c r="Y433" s="410">
        <f>Y432</f>
        <v>1</v>
      </c>
      <c r="Z433" s="410">
        <f>Z432</f>
        <v>0</v>
      </c>
      <c r="AA433" s="410">
        <f t="shared" ref="AA433:AL433" si="197">AA432</f>
        <v>0</v>
      </c>
      <c r="AB433" s="410">
        <f t="shared" si="197"/>
        <v>0</v>
      </c>
      <c r="AC433" s="410">
        <f t="shared" si="197"/>
        <v>0</v>
      </c>
      <c r="AD433" s="410">
        <f t="shared" si="197"/>
        <v>0</v>
      </c>
      <c r="AE433" s="410">
        <f t="shared" si="197"/>
        <v>0</v>
      </c>
      <c r="AF433" s="410">
        <f t="shared" si="197"/>
        <v>0</v>
      </c>
      <c r="AG433" s="410">
        <f t="shared" si="197"/>
        <v>0</v>
      </c>
      <c r="AH433" s="410">
        <f t="shared" si="197"/>
        <v>0</v>
      </c>
      <c r="AI433" s="410">
        <f t="shared" si="197"/>
        <v>0</v>
      </c>
      <c r="AJ433" s="410">
        <f t="shared" si="197"/>
        <v>0</v>
      </c>
      <c r="AK433" s="410">
        <f t="shared" si="197"/>
        <v>0</v>
      </c>
      <c r="AL433" s="410">
        <f t="shared" si="197"/>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8"/>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7">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68">
        <f>+Y307</f>
        <v>0</v>
      </c>
      <c r="Z436" s="468">
        <f t="shared" ref="Z436:AA436" si="198">+Z307</f>
        <v>0</v>
      </c>
      <c r="AA436" s="468">
        <f t="shared" si="198"/>
        <v>1</v>
      </c>
      <c r="AB436" s="467"/>
      <c r="AC436" s="414"/>
      <c r="AD436" s="414"/>
      <c r="AE436" s="414"/>
      <c r="AF436" s="414"/>
      <c r="AG436" s="414"/>
      <c r="AH436" s="414"/>
      <c r="AI436" s="414"/>
      <c r="AJ436" s="414"/>
      <c r="AK436" s="414"/>
      <c r="AL436" s="414"/>
      <c r="AM436" s="295">
        <f>SUM(Y436:AL436)</f>
        <v>1</v>
      </c>
    </row>
    <row r="437" spans="1:39" ht="15" outlineLevel="1">
      <c r="B437" s="293" t="s">
        <v>259</v>
      </c>
      <c r="C437" s="290" t="s">
        <v>163</v>
      </c>
      <c r="D437" s="294">
        <f>SUMIFS('7.  Persistence Report'!AT$27:AT$500,'7.  Persistence Report'!$D$27:$D$500,$B436,'7.  Persistence Report'!$C$27:$C$500,"&lt;&gt;Pre-2011 Programs Completed in 2011",'7.  Persistence Report'!$J$27:$J$500,"Adjustment",'7.  Persistence Report'!$H$27:$H$500,"2014")</f>
        <v>0</v>
      </c>
      <c r="E437" s="294">
        <f>SUMIFS('7.  Persistence Report'!AU$27:AU$500,'7.  Persistence Report'!$D$27:$D$500,$B436,'7.  Persistence Report'!$C$27:$C$500,"&lt;&gt;Pre-2011 Programs Completed in 2011",'7.  Persistence Report'!$J$27:$J$500,"Adjustment",'7.  Persistence Report'!$H$27:$H$500,"2014")</f>
        <v>0</v>
      </c>
      <c r="F437" s="294">
        <f>SUMIFS('7.  Persistence Report'!AV$27:AV$500,'7.  Persistence Report'!$D$27:$D$500,$B436,'7.  Persistence Report'!$C$27:$C$500,"&lt;&gt;Pre-2011 Programs Completed in 2011",'7.  Persistence Report'!$J$27:$J$500,"Adjustment",'7.  Persistence Report'!$H$27:$H$500,"2014")</f>
        <v>0</v>
      </c>
      <c r="G437" s="294">
        <f>SUMIFS('7.  Persistence Report'!AW$27:AW$500,'7.  Persistence Report'!$D$27:$D$500,$B436,'7.  Persistence Report'!$C$27:$C$500,"&lt;&gt;Pre-2011 Programs Completed in 2011",'7.  Persistence Report'!$J$27:$J$500,"Adjustment",'7.  Persistence Report'!$H$27:$H$500,"2014")</f>
        <v>0</v>
      </c>
      <c r="H437" s="294">
        <f>SUMIFS('7.  Persistence Report'!AX$27:AX$500,'7.  Persistence Report'!$D$27:$D$500,$B436,'7.  Persistence Report'!$C$27:$C$500,"&lt;&gt;Pre-2011 Programs Completed in 2011",'7.  Persistence Report'!$J$27:$J$500,"Adjustment",'7.  Persistence Report'!$H$27:$H$500,"2014")</f>
        <v>0</v>
      </c>
      <c r="I437" s="294">
        <f>SUMIFS('7.  Persistence Report'!AY$27:AY$500,'7.  Persistence Report'!$D$27:$D$500,$B436,'7.  Persistence Report'!$C$27:$C$500,"&lt;&gt;Pre-2011 Programs Completed in 2011",'7.  Persistence Report'!$J$27:$J$500,"Adjustment",'7.  Persistence Report'!$H$27:$H$500,"2014")</f>
        <v>0</v>
      </c>
      <c r="J437" s="294">
        <f>SUMIFS('7.  Persistence Report'!AZ$27:AZ$500,'7.  Persistence Report'!$D$27:$D$500,$B436,'7.  Persistence Report'!$C$27:$C$500,"&lt;&gt;Pre-2011 Programs Completed in 2011",'7.  Persistence Report'!$J$27:$J$500,"Adjustment",'7.  Persistence Report'!$H$27:$H$500,"2014")</f>
        <v>0</v>
      </c>
      <c r="K437" s="294">
        <f>SUMIFS('7.  Persistence Report'!BA$27:BA$500,'7.  Persistence Report'!$D$27:$D$500,$B436,'7.  Persistence Report'!$C$27:$C$500,"&lt;&gt;Pre-2011 Programs Completed in 2011",'7.  Persistence Report'!$J$27:$J$500,"Adjustment",'7.  Persistence Report'!$H$27:$H$500,"2014")</f>
        <v>0</v>
      </c>
      <c r="L437" s="294">
        <f>SUMIFS('7.  Persistence Report'!BB$27:BB$500,'7.  Persistence Report'!$D$27:$D$500,$B436,'7.  Persistence Report'!$C$27:$C$500,"&lt;&gt;Pre-2011 Programs Completed in 2011",'7.  Persistence Report'!$J$27:$J$500,"Adjustment",'7.  Persistence Report'!$H$27:$H$500,"2014")</f>
        <v>0</v>
      </c>
      <c r="M437" s="294">
        <f>SUMIFS('7.  Persistence Report'!BC$27:BC$500,'7.  Persistence Report'!$D$27:$D$500,$B436,'7.  Persistence Report'!$C$27:$C$500,"&lt;&gt;Pre-2011 Programs Completed in 2011",'7.  Persistence Report'!$J$27:$J$500,"Adjustment",'7.  Persistence Report'!$H$27:$H$500,"2014")</f>
        <v>0</v>
      </c>
      <c r="N437" s="294">
        <f>N436</f>
        <v>12</v>
      </c>
      <c r="O437" s="294">
        <f>SUMIFS('7.  Persistence Report'!O$27:O$500,'7.  Persistence Report'!$D$27:$D$500,$B436,'7.  Persistence Report'!$C$27:$C$500,"&lt;&gt;Pre-2011 Programs Completed in 2011",'7.  Persistence Report'!$J$27:$J$500,"Adjustment",'7.  Persistence Report'!$H$27:$H$500,"2014")</f>
        <v>0</v>
      </c>
      <c r="P437" s="294">
        <f>SUMIFS('7.  Persistence Report'!P$27:P$500,'7.  Persistence Report'!$D$27:$D$500,$B436,'7.  Persistence Report'!$C$27:$C$500,"&lt;&gt;Pre-2011 Programs Completed in 2011",'7.  Persistence Report'!$J$27:$J$500,"Adjustment",'7.  Persistence Report'!$H$27:$H$500,"2014")</f>
        <v>0</v>
      </c>
      <c r="Q437" s="294">
        <f>SUMIFS('7.  Persistence Report'!Q$27:Q$500,'7.  Persistence Report'!$D$27:$D$500,$B436,'7.  Persistence Report'!$C$27:$C$500,"&lt;&gt;Pre-2011 Programs Completed in 2011",'7.  Persistence Report'!$J$27:$J$500,"Adjustment",'7.  Persistence Report'!$H$27:$H$500,"2014")</f>
        <v>0</v>
      </c>
      <c r="R437" s="294">
        <f>SUMIFS('7.  Persistence Report'!R$27:R$500,'7.  Persistence Report'!$D$27:$D$500,$B436,'7.  Persistence Report'!$C$27:$C$500,"&lt;&gt;Pre-2011 Programs Completed in 2011",'7.  Persistence Report'!$J$27:$J$500,"Adjustment",'7.  Persistence Report'!$H$27:$H$500,"2014")</f>
        <v>0</v>
      </c>
      <c r="S437" s="294">
        <f>SUMIFS('7.  Persistence Report'!S$27:S$500,'7.  Persistence Report'!$D$27:$D$500,$B436,'7.  Persistence Report'!$C$27:$C$500,"&lt;&gt;Pre-2011 Programs Completed in 2011",'7.  Persistence Report'!$J$27:$J$500,"Adjustment",'7.  Persistence Report'!$H$27:$H$500,"2014")</f>
        <v>0</v>
      </c>
      <c r="T437" s="294">
        <f>SUMIFS('7.  Persistence Report'!T$27:T$500,'7.  Persistence Report'!$D$27:$D$500,$B436,'7.  Persistence Report'!$C$27:$C$500,"&lt;&gt;Pre-2011 Programs Completed in 2011",'7.  Persistence Report'!$J$27:$J$500,"Adjustment",'7.  Persistence Report'!$H$27:$H$500,"2014")</f>
        <v>0</v>
      </c>
      <c r="U437" s="294">
        <f>SUMIFS('7.  Persistence Report'!U$27:U$500,'7.  Persistence Report'!$D$27:$D$500,$B436,'7.  Persistence Report'!$C$27:$C$500,"&lt;&gt;Pre-2011 Programs Completed in 2011",'7.  Persistence Report'!$J$27:$J$500,"Adjustment",'7.  Persistence Report'!$H$27:$H$500,"2014")</f>
        <v>0</v>
      </c>
      <c r="V437" s="294">
        <f>SUMIFS('7.  Persistence Report'!V$27:V$500,'7.  Persistence Report'!$D$27:$D$500,$B436,'7.  Persistence Report'!$C$27:$C$500,"&lt;&gt;Pre-2011 Programs Completed in 2011",'7.  Persistence Report'!$J$27:$J$500,"Adjustment",'7.  Persistence Report'!$H$27:$H$500,"2014")</f>
        <v>0</v>
      </c>
      <c r="W437" s="294">
        <f>SUMIFS('7.  Persistence Report'!W$27:W$500,'7.  Persistence Report'!$D$27:$D$500,$B436,'7.  Persistence Report'!$C$27:$C$500,"&lt;&gt;Pre-2011 Programs Completed in 2011",'7.  Persistence Report'!$J$27:$J$500,"Adjustment",'7.  Persistence Report'!$H$27:$H$500,"2014")</f>
        <v>0</v>
      </c>
      <c r="X437" s="294">
        <f>SUMIFS('7.  Persistence Report'!X$27:X$500,'7.  Persistence Report'!$D$27:$D$500,$B436,'7.  Persistence Report'!$C$27:$C$500,"&lt;&gt;Pre-2011 Programs Completed in 2011",'7.  Persistence Report'!$J$27:$J$500,"Adjustment",'7.  Persistence Report'!$H$27:$H$500,"2014")</f>
        <v>0</v>
      </c>
      <c r="Y437" s="410">
        <f>Y436</f>
        <v>0</v>
      </c>
      <c r="Z437" s="410">
        <f>Z436</f>
        <v>0</v>
      </c>
      <c r="AA437" s="410">
        <f t="shared" ref="AA437:AL437" si="199">AA436</f>
        <v>1</v>
      </c>
      <c r="AB437" s="410">
        <f t="shared" si="199"/>
        <v>0</v>
      </c>
      <c r="AC437" s="410">
        <f t="shared" si="199"/>
        <v>0</v>
      </c>
      <c r="AD437" s="410">
        <f t="shared" si="199"/>
        <v>0</v>
      </c>
      <c r="AE437" s="410">
        <f t="shared" si="199"/>
        <v>0</v>
      </c>
      <c r="AF437" s="410">
        <f t="shared" si="199"/>
        <v>0</v>
      </c>
      <c r="AG437" s="410">
        <f t="shared" si="199"/>
        <v>0</v>
      </c>
      <c r="AH437" s="410">
        <f t="shared" si="199"/>
        <v>0</v>
      </c>
      <c r="AI437" s="410">
        <f t="shared" si="199"/>
        <v>0</v>
      </c>
      <c r="AJ437" s="410">
        <f t="shared" si="199"/>
        <v>0</v>
      </c>
      <c r="AK437" s="410">
        <f t="shared" si="199"/>
        <v>0</v>
      </c>
      <c r="AL437" s="410">
        <f t="shared" si="199"/>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7">
        <v>11</v>
      </c>
      <c r="B439" s="313" t="s">
        <v>21</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68">
        <f>+Y310</f>
        <v>0</v>
      </c>
      <c r="Z439" s="468">
        <f t="shared" ref="Z439:AA439" si="200">+Z310</f>
        <v>1</v>
      </c>
      <c r="AA439" s="468">
        <f t="shared" si="200"/>
        <v>0</v>
      </c>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f>SUMIFS('7.  Persistence Report'!AT$27:AT$500,'7.  Persistence Report'!$D$27:$D$500,$B439,'7.  Persistence Report'!$C$27:$C$500,"&lt;&gt;Pre-2011 Programs Completed in 2011",'7.  Persistence Report'!$J$27:$J$500,"Adjustment",'7.  Persistence Report'!$H$27:$H$500,"2014")</f>
        <v>0</v>
      </c>
      <c r="E440" s="294">
        <f>SUMIFS('7.  Persistence Report'!AU$27:AU$500,'7.  Persistence Report'!$D$27:$D$500,$B439,'7.  Persistence Report'!$C$27:$C$500,"&lt;&gt;Pre-2011 Programs Completed in 2011",'7.  Persistence Report'!$J$27:$J$500,"Adjustment",'7.  Persistence Report'!$H$27:$H$500,"2014")</f>
        <v>0</v>
      </c>
      <c r="F440" s="294">
        <f>SUMIFS('7.  Persistence Report'!AV$27:AV$500,'7.  Persistence Report'!$D$27:$D$500,$B439,'7.  Persistence Report'!$C$27:$C$500,"&lt;&gt;Pre-2011 Programs Completed in 2011",'7.  Persistence Report'!$J$27:$J$500,"Adjustment",'7.  Persistence Report'!$H$27:$H$500,"2014")</f>
        <v>0</v>
      </c>
      <c r="G440" s="294">
        <f>SUMIFS('7.  Persistence Report'!AW$27:AW$500,'7.  Persistence Report'!$D$27:$D$500,$B439,'7.  Persistence Report'!$C$27:$C$500,"&lt;&gt;Pre-2011 Programs Completed in 2011",'7.  Persistence Report'!$J$27:$J$500,"Adjustment",'7.  Persistence Report'!$H$27:$H$500,"2014")</f>
        <v>0</v>
      </c>
      <c r="H440" s="294">
        <f>SUMIFS('7.  Persistence Report'!AX$27:AX$500,'7.  Persistence Report'!$D$27:$D$500,$B439,'7.  Persistence Report'!$C$27:$C$500,"&lt;&gt;Pre-2011 Programs Completed in 2011",'7.  Persistence Report'!$J$27:$J$500,"Adjustment",'7.  Persistence Report'!$H$27:$H$500,"2014")</f>
        <v>0</v>
      </c>
      <c r="I440" s="294">
        <f>SUMIFS('7.  Persistence Report'!AY$27:AY$500,'7.  Persistence Report'!$D$27:$D$500,$B439,'7.  Persistence Report'!$C$27:$C$500,"&lt;&gt;Pre-2011 Programs Completed in 2011",'7.  Persistence Report'!$J$27:$J$500,"Adjustment",'7.  Persistence Report'!$H$27:$H$500,"2014")</f>
        <v>0</v>
      </c>
      <c r="J440" s="294">
        <f>SUMIFS('7.  Persistence Report'!AZ$27:AZ$500,'7.  Persistence Report'!$D$27:$D$500,$B439,'7.  Persistence Report'!$C$27:$C$500,"&lt;&gt;Pre-2011 Programs Completed in 2011",'7.  Persistence Report'!$J$27:$J$500,"Adjustment",'7.  Persistence Report'!$H$27:$H$500,"2014")</f>
        <v>0</v>
      </c>
      <c r="K440" s="294">
        <f>SUMIFS('7.  Persistence Report'!BA$27:BA$500,'7.  Persistence Report'!$D$27:$D$500,$B439,'7.  Persistence Report'!$C$27:$C$500,"&lt;&gt;Pre-2011 Programs Completed in 2011",'7.  Persistence Report'!$J$27:$J$500,"Adjustment",'7.  Persistence Report'!$H$27:$H$500,"2014")</f>
        <v>0</v>
      </c>
      <c r="L440" s="294">
        <f>SUMIFS('7.  Persistence Report'!BB$27:BB$500,'7.  Persistence Report'!$D$27:$D$500,$B439,'7.  Persistence Report'!$C$27:$C$500,"&lt;&gt;Pre-2011 Programs Completed in 2011",'7.  Persistence Report'!$J$27:$J$500,"Adjustment",'7.  Persistence Report'!$H$27:$H$500,"2014")</f>
        <v>0</v>
      </c>
      <c r="M440" s="294">
        <f>SUMIFS('7.  Persistence Report'!BC$27:BC$500,'7.  Persistence Report'!$D$27:$D$500,$B439,'7.  Persistence Report'!$C$27:$C$500,"&lt;&gt;Pre-2011 Programs Completed in 2011",'7.  Persistence Report'!$J$27:$J$500,"Adjustment",'7.  Persistence Report'!$H$27:$H$500,"2014")</f>
        <v>0</v>
      </c>
      <c r="N440" s="294">
        <f>N439</f>
        <v>12</v>
      </c>
      <c r="O440" s="294">
        <f>SUMIFS('7.  Persistence Report'!O$27:O$500,'7.  Persistence Report'!$D$27:$D$500,$B439,'7.  Persistence Report'!$C$27:$C$500,"&lt;&gt;Pre-2011 Programs Completed in 2011",'7.  Persistence Report'!$J$27:$J$500,"Adjustment",'7.  Persistence Report'!$H$27:$H$500,"2014")</f>
        <v>0</v>
      </c>
      <c r="P440" s="294">
        <f>SUMIFS('7.  Persistence Report'!P$27:P$500,'7.  Persistence Report'!$D$27:$D$500,$B439,'7.  Persistence Report'!$C$27:$C$500,"&lt;&gt;Pre-2011 Programs Completed in 2011",'7.  Persistence Report'!$J$27:$J$500,"Adjustment",'7.  Persistence Report'!$H$27:$H$500,"2014")</f>
        <v>0</v>
      </c>
      <c r="Q440" s="294">
        <f>SUMIFS('7.  Persistence Report'!Q$27:Q$500,'7.  Persistence Report'!$D$27:$D$500,$B439,'7.  Persistence Report'!$C$27:$C$500,"&lt;&gt;Pre-2011 Programs Completed in 2011",'7.  Persistence Report'!$J$27:$J$500,"Adjustment",'7.  Persistence Report'!$H$27:$H$500,"2014")</f>
        <v>0</v>
      </c>
      <c r="R440" s="294">
        <f>SUMIFS('7.  Persistence Report'!R$27:R$500,'7.  Persistence Report'!$D$27:$D$500,$B439,'7.  Persistence Report'!$C$27:$C$500,"&lt;&gt;Pre-2011 Programs Completed in 2011",'7.  Persistence Report'!$J$27:$J$500,"Adjustment",'7.  Persistence Report'!$H$27:$H$500,"2014")</f>
        <v>0</v>
      </c>
      <c r="S440" s="294">
        <f>SUMIFS('7.  Persistence Report'!S$27:S$500,'7.  Persistence Report'!$D$27:$D$500,$B439,'7.  Persistence Report'!$C$27:$C$500,"&lt;&gt;Pre-2011 Programs Completed in 2011",'7.  Persistence Report'!$J$27:$J$500,"Adjustment",'7.  Persistence Report'!$H$27:$H$500,"2014")</f>
        <v>0</v>
      </c>
      <c r="T440" s="294">
        <f>SUMIFS('7.  Persistence Report'!T$27:T$500,'7.  Persistence Report'!$D$27:$D$500,$B439,'7.  Persistence Report'!$C$27:$C$500,"&lt;&gt;Pre-2011 Programs Completed in 2011",'7.  Persistence Report'!$J$27:$J$500,"Adjustment",'7.  Persistence Report'!$H$27:$H$500,"2014")</f>
        <v>0</v>
      </c>
      <c r="U440" s="294">
        <f>SUMIFS('7.  Persistence Report'!U$27:U$500,'7.  Persistence Report'!$D$27:$D$500,$B439,'7.  Persistence Report'!$C$27:$C$500,"&lt;&gt;Pre-2011 Programs Completed in 2011",'7.  Persistence Report'!$J$27:$J$500,"Adjustment",'7.  Persistence Report'!$H$27:$H$500,"2014")</f>
        <v>0</v>
      </c>
      <c r="V440" s="294">
        <f>SUMIFS('7.  Persistence Report'!V$27:V$500,'7.  Persistence Report'!$D$27:$D$500,$B439,'7.  Persistence Report'!$C$27:$C$500,"&lt;&gt;Pre-2011 Programs Completed in 2011",'7.  Persistence Report'!$J$27:$J$500,"Adjustment",'7.  Persistence Report'!$H$27:$H$500,"2014")</f>
        <v>0</v>
      </c>
      <c r="W440" s="294">
        <f>SUMIFS('7.  Persistence Report'!W$27:W$500,'7.  Persistence Report'!$D$27:$D$500,$B439,'7.  Persistence Report'!$C$27:$C$500,"&lt;&gt;Pre-2011 Programs Completed in 2011",'7.  Persistence Report'!$J$27:$J$500,"Adjustment",'7.  Persistence Report'!$H$27:$H$500,"2014")</f>
        <v>0</v>
      </c>
      <c r="X440" s="294">
        <f>SUMIFS('7.  Persistence Report'!X$27:X$500,'7.  Persistence Report'!$D$27:$D$500,$B439,'7.  Persistence Report'!$C$27:$C$500,"&lt;&gt;Pre-2011 Programs Completed in 2011",'7.  Persistence Report'!$J$27:$J$500,"Adjustment",'7.  Persistence Report'!$H$27:$H$500,"2014")</f>
        <v>0</v>
      </c>
      <c r="Y440" s="410">
        <f>Y439</f>
        <v>0</v>
      </c>
      <c r="Z440" s="410">
        <f>Z439</f>
        <v>1</v>
      </c>
      <c r="AA440" s="410">
        <f t="shared" ref="AA440:AL440" si="201">AA439</f>
        <v>0</v>
      </c>
      <c r="AB440" s="410">
        <f t="shared" si="201"/>
        <v>0</v>
      </c>
      <c r="AC440" s="410">
        <f t="shared" si="201"/>
        <v>0</v>
      </c>
      <c r="AD440" s="410">
        <f t="shared" si="201"/>
        <v>0</v>
      </c>
      <c r="AE440" s="410">
        <f t="shared" si="201"/>
        <v>0</v>
      </c>
      <c r="AF440" s="410">
        <f t="shared" si="201"/>
        <v>0</v>
      </c>
      <c r="AG440" s="410">
        <f t="shared" si="201"/>
        <v>0</v>
      </c>
      <c r="AH440" s="410">
        <f t="shared" si="201"/>
        <v>0</v>
      </c>
      <c r="AI440" s="410">
        <f t="shared" si="201"/>
        <v>0</v>
      </c>
      <c r="AJ440" s="410">
        <f t="shared" si="201"/>
        <v>0</v>
      </c>
      <c r="AK440" s="410">
        <f t="shared" si="201"/>
        <v>0</v>
      </c>
      <c r="AL440" s="410">
        <f t="shared" si="201"/>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7">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68">
        <f>+Y313</f>
        <v>0</v>
      </c>
      <c r="Z442" s="468">
        <f t="shared" ref="Z442:AA442" si="202">+Z313</f>
        <v>0</v>
      </c>
      <c r="AA442" s="468">
        <f t="shared" si="202"/>
        <v>1</v>
      </c>
      <c r="AB442" s="414"/>
      <c r="AC442" s="414"/>
      <c r="AD442" s="414"/>
      <c r="AE442" s="414"/>
      <c r="AF442" s="414"/>
      <c r="AG442" s="414"/>
      <c r="AH442" s="414"/>
      <c r="AI442" s="414"/>
      <c r="AJ442" s="414"/>
      <c r="AK442" s="414"/>
      <c r="AL442" s="414"/>
      <c r="AM442" s="295">
        <f>SUM(Y442:AL442)</f>
        <v>1</v>
      </c>
    </row>
    <row r="443" spans="1:39" ht="15" outlineLevel="1">
      <c r="B443" s="293" t="s">
        <v>259</v>
      </c>
      <c r="C443" s="290" t="s">
        <v>163</v>
      </c>
      <c r="D443" s="294">
        <f>SUMIFS('7.  Persistence Report'!AT$27:AT$500,'7.  Persistence Report'!$D$27:$D$500,$B442,'7.  Persistence Report'!$C$27:$C$500,"&lt;&gt;Pre-2011 Programs Completed in 2011",'7.  Persistence Report'!$J$27:$J$500,"Adjustment",'7.  Persistence Report'!$H$27:$H$500,"2014")</f>
        <v>0</v>
      </c>
      <c r="E443" s="294">
        <f>SUMIFS('7.  Persistence Report'!AU$27:AU$500,'7.  Persistence Report'!$D$27:$D$500,$B442,'7.  Persistence Report'!$C$27:$C$500,"&lt;&gt;Pre-2011 Programs Completed in 2011",'7.  Persistence Report'!$J$27:$J$500,"Adjustment",'7.  Persistence Report'!$H$27:$H$500,"2014")</f>
        <v>0</v>
      </c>
      <c r="F443" s="294">
        <f>SUMIFS('7.  Persistence Report'!AV$27:AV$500,'7.  Persistence Report'!$D$27:$D$500,$B442,'7.  Persistence Report'!$C$27:$C$500,"&lt;&gt;Pre-2011 Programs Completed in 2011",'7.  Persistence Report'!$J$27:$J$500,"Adjustment",'7.  Persistence Report'!$H$27:$H$500,"2014")</f>
        <v>0</v>
      </c>
      <c r="G443" s="294">
        <f>SUMIFS('7.  Persistence Report'!AW$27:AW$500,'7.  Persistence Report'!$D$27:$D$500,$B442,'7.  Persistence Report'!$C$27:$C$500,"&lt;&gt;Pre-2011 Programs Completed in 2011",'7.  Persistence Report'!$J$27:$J$500,"Adjustment",'7.  Persistence Report'!$H$27:$H$500,"2014")</f>
        <v>0</v>
      </c>
      <c r="H443" s="294">
        <f>SUMIFS('7.  Persistence Report'!AX$27:AX$500,'7.  Persistence Report'!$D$27:$D$500,$B442,'7.  Persistence Report'!$C$27:$C$500,"&lt;&gt;Pre-2011 Programs Completed in 2011",'7.  Persistence Report'!$J$27:$J$500,"Adjustment",'7.  Persistence Report'!$H$27:$H$500,"2014")</f>
        <v>0</v>
      </c>
      <c r="I443" s="294">
        <f>SUMIFS('7.  Persistence Report'!AY$27:AY$500,'7.  Persistence Report'!$D$27:$D$500,$B442,'7.  Persistence Report'!$C$27:$C$500,"&lt;&gt;Pre-2011 Programs Completed in 2011",'7.  Persistence Report'!$J$27:$J$500,"Adjustment",'7.  Persistence Report'!$H$27:$H$500,"2014")</f>
        <v>0</v>
      </c>
      <c r="J443" s="294">
        <f>SUMIFS('7.  Persistence Report'!AZ$27:AZ$500,'7.  Persistence Report'!$D$27:$D$500,$B442,'7.  Persistence Report'!$C$27:$C$500,"&lt;&gt;Pre-2011 Programs Completed in 2011",'7.  Persistence Report'!$J$27:$J$500,"Adjustment",'7.  Persistence Report'!$H$27:$H$500,"2014")</f>
        <v>0</v>
      </c>
      <c r="K443" s="294">
        <f>SUMIFS('7.  Persistence Report'!BA$27:BA$500,'7.  Persistence Report'!$D$27:$D$500,$B442,'7.  Persistence Report'!$C$27:$C$500,"&lt;&gt;Pre-2011 Programs Completed in 2011",'7.  Persistence Report'!$J$27:$J$500,"Adjustment",'7.  Persistence Report'!$H$27:$H$500,"2014")</f>
        <v>0</v>
      </c>
      <c r="L443" s="294">
        <f>SUMIFS('7.  Persistence Report'!BB$27:BB$500,'7.  Persistence Report'!$D$27:$D$500,$B442,'7.  Persistence Report'!$C$27:$C$500,"&lt;&gt;Pre-2011 Programs Completed in 2011",'7.  Persistence Report'!$J$27:$J$500,"Adjustment",'7.  Persistence Report'!$H$27:$H$500,"2014")</f>
        <v>0</v>
      </c>
      <c r="M443" s="294">
        <f>SUMIFS('7.  Persistence Report'!BC$27:BC$500,'7.  Persistence Report'!$D$27:$D$500,$B442,'7.  Persistence Report'!$C$27:$C$500,"&lt;&gt;Pre-2011 Programs Completed in 2011",'7.  Persistence Report'!$J$27:$J$500,"Adjustment",'7.  Persistence Report'!$H$27:$H$500,"2014")</f>
        <v>0</v>
      </c>
      <c r="N443" s="294">
        <f>N442</f>
        <v>3</v>
      </c>
      <c r="O443" s="294">
        <f>SUMIFS('7.  Persistence Report'!O$27:O$500,'7.  Persistence Report'!$D$27:$D$500,$B442,'7.  Persistence Report'!$C$27:$C$500,"&lt;&gt;Pre-2011 Programs Completed in 2011",'7.  Persistence Report'!$J$27:$J$500,"Adjustment",'7.  Persistence Report'!$H$27:$H$500,"2014")</f>
        <v>0</v>
      </c>
      <c r="P443" s="294">
        <f>SUMIFS('7.  Persistence Report'!P$27:P$500,'7.  Persistence Report'!$D$27:$D$500,$B442,'7.  Persistence Report'!$C$27:$C$500,"&lt;&gt;Pre-2011 Programs Completed in 2011",'7.  Persistence Report'!$J$27:$J$500,"Adjustment",'7.  Persistence Report'!$H$27:$H$500,"2014")</f>
        <v>0</v>
      </c>
      <c r="Q443" s="294">
        <f>SUMIFS('7.  Persistence Report'!Q$27:Q$500,'7.  Persistence Report'!$D$27:$D$500,$B442,'7.  Persistence Report'!$C$27:$C$500,"&lt;&gt;Pre-2011 Programs Completed in 2011",'7.  Persistence Report'!$J$27:$J$500,"Adjustment",'7.  Persistence Report'!$H$27:$H$500,"2014")</f>
        <v>0</v>
      </c>
      <c r="R443" s="294">
        <f>SUMIFS('7.  Persistence Report'!R$27:R$500,'7.  Persistence Report'!$D$27:$D$500,$B442,'7.  Persistence Report'!$C$27:$C$500,"&lt;&gt;Pre-2011 Programs Completed in 2011",'7.  Persistence Report'!$J$27:$J$500,"Adjustment",'7.  Persistence Report'!$H$27:$H$500,"2014")</f>
        <v>0</v>
      </c>
      <c r="S443" s="294">
        <f>SUMIFS('7.  Persistence Report'!S$27:S$500,'7.  Persistence Report'!$D$27:$D$500,$B442,'7.  Persistence Report'!$C$27:$C$500,"&lt;&gt;Pre-2011 Programs Completed in 2011",'7.  Persistence Report'!$J$27:$J$500,"Adjustment",'7.  Persistence Report'!$H$27:$H$500,"2014")</f>
        <v>0</v>
      </c>
      <c r="T443" s="294">
        <f>SUMIFS('7.  Persistence Report'!T$27:T$500,'7.  Persistence Report'!$D$27:$D$500,$B442,'7.  Persistence Report'!$C$27:$C$500,"&lt;&gt;Pre-2011 Programs Completed in 2011",'7.  Persistence Report'!$J$27:$J$500,"Adjustment",'7.  Persistence Report'!$H$27:$H$500,"2014")</f>
        <v>0</v>
      </c>
      <c r="U443" s="294">
        <f>SUMIFS('7.  Persistence Report'!U$27:U$500,'7.  Persistence Report'!$D$27:$D$500,$B442,'7.  Persistence Report'!$C$27:$C$500,"&lt;&gt;Pre-2011 Programs Completed in 2011",'7.  Persistence Report'!$J$27:$J$500,"Adjustment",'7.  Persistence Report'!$H$27:$H$500,"2014")</f>
        <v>0</v>
      </c>
      <c r="V443" s="294">
        <f>SUMIFS('7.  Persistence Report'!V$27:V$500,'7.  Persistence Report'!$D$27:$D$500,$B442,'7.  Persistence Report'!$C$27:$C$500,"&lt;&gt;Pre-2011 Programs Completed in 2011",'7.  Persistence Report'!$J$27:$J$500,"Adjustment",'7.  Persistence Report'!$H$27:$H$500,"2014")</f>
        <v>0</v>
      </c>
      <c r="W443" s="294">
        <f>SUMIFS('7.  Persistence Report'!W$27:W$500,'7.  Persistence Report'!$D$27:$D$500,$B442,'7.  Persistence Report'!$C$27:$C$500,"&lt;&gt;Pre-2011 Programs Completed in 2011",'7.  Persistence Report'!$J$27:$J$500,"Adjustment",'7.  Persistence Report'!$H$27:$H$500,"2014")</f>
        <v>0</v>
      </c>
      <c r="X443" s="294">
        <f>SUMIFS('7.  Persistence Report'!X$27:X$500,'7.  Persistence Report'!$D$27:$D$500,$B442,'7.  Persistence Report'!$C$27:$C$500,"&lt;&gt;Pre-2011 Programs Completed in 2011",'7.  Persistence Report'!$J$27:$J$500,"Adjustment",'7.  Persistence Report'!$H$27:$H$500,"2014")</f>
        <v>0</v>
      </c>
      <c r="Y443" s="410">
        <f>Y442</f>
        <v>0</v>
      </c>
      <c r="Z443" s="410">
        <f>Z442</f>
        <v>0</v>
      </c>
      <c r="AA443" s="410">
        <f>AA442</f>
        <v>1</v>
      </c>
      <c r="AB443" s="410">
        <f t="shared" ref="AB443:AL443" si="203">AB442</f>
        <v>0</v>
      </c>
      <c r="AC443" s="410">
        <f t="shared" si="203"/>
        <v>0</v>
      </c>
      <c r="AD443" s="410">
        <f t="shared" si="203"/>
        <v>0</v>
      </c>
      <c r="AE443" s="410">
        <f t="shared" si="203"/>
        <v>0</v>
      </c>
      <c r="AF443" s="410">
        <f t="shared" si="203"/>
        <v>0</v>
      </c>
      <c r="AG443" s="410">
        <f t="shared" si="203"/>
        <v>0</v>
      </c>
      <c r="AH443" s="410">
        <f t="shared" si="203"/>
        <v>0</v>
      </c>
      <c r="AI443" s="410">
        <f t="shared" si="203"/>
        <v>0</v>
      </c>
      <c r="AJ443" s="410">
        <f t="shared" si="203"/>
        <v>0</v>
      </c>
      <c r="AK443" s="410">
        <f t="shared" si="203"/>
        <v>0</v>
      </c>
      <c r="AL443" s="410">
        <f t="shared" si="203"/>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7">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68">
        <f>+Y316</f>
        <v>0</v>
      </c>
      <c r="Z445" s="468">
        <f t="shared" ref="Z445:AA445" si="204">+Z316</f>
        <v>0</v>
      </c>
      <c r="AA445" s="468">
        <f t="shared" si="204"/>
        <v>1</v>
      </c>
      <c r="AB445" s="414"/>
      <c r="AC445" s="414"/>
      <c r="AD445" s="414"/>
      <c r="AE445" s="414"/>
      <c r="AF445" s="414"/>
      <c r="AG445" s="414"/>
      <c r="AH445" s="414"/>
      <c r="AI445" s="414"/>
      <c r="AJ445" s="414"/>
      <c r="AK445" s="414"/>
      <c r="AL445" s="414"/>
      <c r="AM445" s="295">
        <f>SUM(Y445:AL445)</f>
        <v>1</v>
      </c>
    </row>
    <row r="446" spans="1:39" ht="15" outlineLevel="1">
      <c r="B446" s="293" t="s">
        <v>259</v>
      </c>
      <c r="C446" s="290" t="s">
        <v>163</v>
      </c>
      <c r="D446" s="294">
        <f>SUMIFS('7.  Persistence Report'!AT$27:AT$500,'7.  Persistence Report'!$D$27:$D$500,$B445,'7.  Persistence Report'!$C$27:$C$500,"&lt;&gt;Pre-2011 Programs Completed in 2011",'7.  Persistence Report'!$J$27:$J$500,"Adjustment",'7.  Persistence Report'!$H$27:$H$500,"2014")</f>
        <v>0</v>
      </c>
      <c r="E446" s="294">
        <f>SUMIFS('7.  Persistence Report'!AU$27:AU$500,'7.  Persistence Report'!$D$27:$D$500,$B445,'7.  Persistence Report'!$C$27:$C$500,"&lt;&gt;Pre-2011 Programs Completed in 2011",'7.  Persistence Report'!$J$27:$J$500,"Adjustment",'7.  Persistence Report'!$H$27:$H$500,"2014")</f>
        <v>0</v>
      </c>
      <c r="F446" s="294">
        <f>SUMIFS('7.  Persistence Report'!AV$27:AV$500,'7.  Persistence Report'!$D$27:$D$500,$B445,'7.  Persistence Report'!$C$27:$C$500,"&lt;&gt;Pre-2011 Programs Completed in 2011",'7.  Persistence Report'!$J$27:$J$500,"Adjustment",'7.  Persistence Report'!$H$27:$H$500,"2014")</f>
        <v>0</v>
      </c>
      <c r="G446" s="294">
        <f>SUMIFS('7.  Persistence Report'!AW$27:AW$500,'7.  Persistence Report'!$D$27:$D$500,$B445,'7.  Persistence Report'!$C$27:$C$500,"&lt;&gt;Pre-2011 Programs Completed in 2011",'7.  Persistence Report'!$J$27:$J$500,"Adjustment",'7.  Persistence Report'!$H$27:$H$500,"2014")</f>
        <v>0</v>
      </c>
      <c r="H446" s="294">
        <f>SUMIFS('7.  Persistence Report'!AX$27:AX$500,'7.  Persistence Report'!$D$27:$D$500,$B445,'7.  Persistence Report'!$C$27:$C$500,"&lt;&gt;Pre-2011 Programs Completed in 2011",'7.  Persistence Report'!$J$27:$J$500,"Adjustment",'7.  Persistence Report'!$H$27:$H$500,"2014")</f>
        <v>0</v>
      </c>
      <c r="I446" s="294">
        <f>SUMIFS('7.  Persistence Report'!AY$27:AY$500,'7.  Persistence Report'!$D$27:$D$500,$B445,'7.  Persistence Report'!$C$27:$C$500,"&lt;&gt;Pre-2011 Programs Completed in 2011",'7.  Persistence Report'!$J$27:$J$500,"Adjustment",'7.  Persistence Report'!$H$27:$H$500,"2014")</f>
        <v>0</v>
      </c>
      <c r="J446" s="294">
        <f>SUMIFS('7.  Persistence Report'!AZ$27:AZ$500,'7.  Persistence Report'!$D$27:$D$500,$B445,'7.  Persistence Report'!$C$27:$C$500,"&lt;&gt;Pre-2011 Programs Completed in 2011",'7.  Persistence Report'!$J$27:$J$500,"Adjustment",'7.  Persistence Report'!$H$27:$H$500,"2014")</f>
        <v>0</v>
      </c>
      <c r="K446" s="294">
        <f>SUMIFS('7.  Persistence Report'!BA$27:BA$500,'7.  Persistence Report'!$D$27:$D$500,$B445,'7.  Persistence Report'!$C$27:$C$500,"&lt;&gt;Pre-2011 Programs Completed in 2011",'7.  Persistence Report'!$J$27:$J$500,"Adjustment",'7.  Persistence Report'!$H$27:$H$500,"2014")</f>
        <v>0</v>
      </c>
      <c r="L446" s="294">
        <f>SUMIFS('7.  Persistence Report'!BB$27:BB$500,'7.  Persistence Report'!$D$27:$D$500,$B445,'7.  Persistence Report'!$C$27:$C$500,"&lt;&gt;Pre-2011 Programs Completed in 2011",'7.  Persistence Report'!$J$27:$J$500,"Adjustment",'7.  Persistence Report'!$H$27:$H$500,"2014")</f>
        <v>0</v>
      </c>
      <c r="M446" s="294">
        <f>SUMIFS('7.  Persistence Report'!BC$27:BC$500,'7.  Persistence Report'!$D$27:$D$500,$B445,'7.  Persistence Report'!$C$27:$C$500,"&lt;&gt;Pre-2011 Programs Completed in 2011",'7.  Persistence Report'!$J$27:$J$500,"Adjustment",'7.  Persistence Report'!$H$27:$H$500,"2014")</f>
        <v>0</v>
      </c>
      <c r="N446" s="294">
        <f>N445</f>
        <v>12</v>
      </c>
      <c r="O446" s="294">
        <f>SUMIFS('7.  Persistence Report'!O$27:O$500,'7.  Persistence Report'!$D$27:$D$500,$B445,'7.  Persistence Report'!$C$27:$C$500,"&lt;&gt;Pre-2011 Programs Completed in 2011",'7.  Persistence Report'!$J$27:$J$500,"Adjustment",'7.  Persistence Report'!$H$27:$H$500,"2014")</f>
        <v>0</v>
      </c>
      <c r="P446" s="294">
        <f>SUMIFS('7.  Persistence Report'!P$27:P$500,'7.  Persistence Report'!$D$27:$D$500,$B445,'7.  Persistence Report'!$C$27:$C$500,"&lt;&gt;Pre-2011 Programs Completed in 2011",'7.  Persistence Report'!$J$27:$J$500,"Adjustment",'7.  Persistence Report'!$H$27:$H$500,"2014")</f>
        <v>0</v>
      </c>
      <c r="Q446" s="294">
        <f>SUMIFS('7.  Persistence Report'!Q$27:Q$500,'7.  Persistence Report'!$D$27:$D$500,$B445,'7.  Persistence Report'!$C$27:$C$500,"&lt;&gt;Pre-2011 Programs Completed in 2011",'7.  Persistence Report'!$J$27:$J$500,"Adjustment",'7.  Persistence Report'!$H$27:$H$500,"2014")</f>
        <v>0</v>
      </c>
      <c r="R446" s="294">
        <f>SUMIFS('7.  Persistence Report'!R$27:R$500,'7.  Persistence Report'!$D$27:$D$500,$B445,'7.  Persistence Report'!$C$27:$C$500,"&lt;&gt;Pre-2011 Programs Completed in 2011",'7.  Persistence Report'!$J$27:$J$500,"Adjustment",'7.  Persistence Report'!$H$27:$H$500,"2014")</f>
        <v>0</v>
      </c>
      <c r="S446" s="294">
        <f>SUMIFS('7.  Persistence Report'!S$27:S$500,'7.  Persistence Report'!$D$27:$D$500,$B445,'7.  Persistence Report'!$C$27:$C$500,"&lt;&gt;Pre-2011 Programs Completed in 2011",'7.  Persistence Report'!$J$27:$J$500,"Adjustment",'7.  Persistence Report'!$H$27:$H$500,"2014")</f>
        <v>0</v>
      </c>
      <c r="T446" s="294">
        <f>SUMIFS('7.  Persistence Report'!T$27:T$500,'7.  Persistence Report'!$D$27:$D$500,$B445,'7.  Persistence Report'!$C$27:$C$500,"&lt;&gt;Pre-2011 Programs Completed in 2011",'7.  Persistence Report'!$J$27:$J$500,"Adjustment",'7.  Persistence Report'!$H$27:$H$500,"2014")</f>
        <v>0</v>
      </c>
      <c r="U446" s="294">
        <f>SUMIFS('7.  Persistence Report'!U$27:U$500,'7.  Persistence Report'!$D$27:$D$500,$B445,'7.  Persistence Report'!$C$27:$C$500,"&lt;&gt;Pre-2011 Programs Completed in 2011",'7.  Persistence Report'!$J$27:$J$500,"Adjustment",'7.  Persistence Report'!$H$27:$H$500,"2014")</f>
        <v>0</v>
      </c>
      <c r="V446" s="294">
        <f>SUMIFS('7.  Persistence Report'!V$27:V$500,'7.  Persistence Report'!$D$27:$D$500,$B445,'7.  Persistence Report'!$C$27:$C$500,"&lt;&gt;Pre-2011 Programs Completed in 2011",'7.  Persistence Report'!$J$27:$J$500,"Adjustment",'7.  Persistence Report'!$H$27:$H$500,"2014")</f>
        <v>0</v>
      </c>
      <c r="W446" s="294">
        <f>SUMIFS('7.  Persistence Report'!W$27:W$500,'7.  Persistence Report'!$D$27:$D$500,$B445,'7.  Persistence Report'!$C$27:$C$500,"&lt;&gt;Pre-2011 Programs Completed in 2011",'7.  Persistence Report'!$J$27:$J$500,"Adjustment",'7.  Persistence Report'!$H$27:$H$500,"2014")</f>
        <v>0</v>
      </c>
      <c r="X446" s="294">
        <f>SUMIFS('7.  Persistence Report'!X$27:X$500,'7.  Persistence Report'!$D$27:$D$500,$B445,'7.  Persistence Report'!$C$27:$C$500,"&lt;&gt;Pre-2011 Programs Completed in 2011",'7.  Persistence Report'!$J$27:$J$500,"Adjustment",'7.  Persistence Report'!$H$27:$H$500,"2014")</f>
        <v>0</v>
      </c>
      <c r="Y446" s="410">
        <f>Y445</f>
        <v>0</v>
      </c>
      <c r="Z446" s="410">
        <f>Z445</f>
        <v>0</v>
      </c>
      <c r="AA446" s="410">
        <f>AA445</f>
        <v>1</v>
      </c>
      <c r="AB446" s="410">
        <f t="shared" ref="AB446:AL446" si="205">AB445</f>
        <v>0</v>
      </c>
      <c r="AC446" s="410">
        <f t="shared" si="205"/>
        <v>0</v>
      </c>
      <c r="AD446" s="410">
        <f t="shared" si="205"/>
        <v>0</v>
      </c>
      <c r="AE446" s="410">
        <f t="shared" si="205"/>
        <v>0</v>
      </c>
      <c r="AF446" s="410">
        <f t="shared" si="205"/>
        <v>0</v>
      </c>
      <c r="AG446" s="410">
        <f t="shared" si="205"/>
        <v>0</v>
      </c>
      <c r="AH446" s="410">
        <f t="shared" si="205"/>
        <v>0</v>
      </c>
      <c r="AI446" s="410">
        <f t="shared" si="205"/>
        <v>0</v>
      </c>
      <c r="AJ446" s="410">
        <f t="shared" si="205"/>
        <v>0</v>
      </c>
      <c r="AK446" s="410">
        <f t="shared" si="205"/>
        <v>0</v>
      </c>
      <c r="AL446" s="410">
        <f t="shared" si="205"/>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7">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68">
        <f>+Y319</f>
        <v>0</v>
      </c>
      <c r="Z448" s="468">
        <f t="shared" ref="Z448:AA448" si="206">+Z319</f>
        <v>0</v>
      </c>
      <c r="AA448" s="468">
        <f t="shared" si="206"/>
        <v>1</v>
      </c>
      <c r="AB448" s="414"/>
      <c r="AC448" s="414"/>
      <c r="AD448" s="414"/>
      <c r="AE448" s="414"/>
      <c r="AF448" s="414"/>
      <c r="AG448" s="414"/>
      <c r="AH448" s="414"/>
      <c r="AI448" s="414"/>
      <c r="AJ448" s="414"/>
      <c r="AK448" s="414"/>
      <c r="AL448" s="414"/>
      <c r="AM448" s="295">
        <f>SUM(Y448:AL448)</f>
        <v>1</v>
      </c>
    </row>
    <row r="449" spans="1:39" ht="15" outlineLevel="1">
      <c r="B449" s="293" t="s">
        <v>259</v>
      </c>
      <c r="C449" s="290" t="s">
        <v>163</v>
      </c>
      <c r="D449" s="294">
        <f>SUMIFS('7.  Persistence Report'!AT$27:AT$500,'7.  Persistence Report'!$D$27:$D$500,$B448,'7.  Persistence Report'!$C$27:$C$500,"&lt;&gt;Pre-2011 Programs Completed in 2011",'7.  Persistence Report'!$J$27:$J$500,"Adjustment",'7.  Persistence Report'!$H$27:$H$500,"2014")</f>
        <v>0</v>
      </c>
      <c r="E449" s="294">
        <f>SUMIFS('7.  Persistence Report'!AU$27:AU$500,'7.  Persistence Report'!$D$27:$D$500,$B448,'7.  Persistence Report'!$C$27:$C$500,"&lt;&gt;Pre-2011 Programs Completed in 2011",'7.  Persistence Report'!$J$27:$J$500,"Adjustment",'7.  Persistence Report'!$H$27:$H$500,"2014")</f>
        <v>0</v>
      </c>
      <c r="F449" s="294">
        <f>SUMIFS('7.  Persistence Report'!AV$27:AV$500,'7.  Persistence Report'!$D$27:$D$500,$B448,'7.  Persistence Report'!$C$27:$C$500,"&lt;&gt;Pre-2011 Programs Completed in 2011",'7.  Persistence Report'!$J$27:$J$500,"Adjustment",'7.  Persistence Report'!$H$27:$H$500,"2014")</f>
        <v>0</v>
      </c>
      <c r="G449" s="294">
        <f>SUMIFS('7.  Persistence Report'!AW$27:AW$500,'7.  Persistence Report'!$D$27:$D$500,$B448,'7.  Persistence Report'!$C$27:$C$500,"&lt;&gt;Pre-2011 Programs Completed in 2011",'7.  Persistence Report'!$J$27:$J$500,"Adjustment",'7.  Persistence Report'!$H$27:$H$500,"2014")</f>
        <v>0</v>
      </c>
      <c r="H449" s="294">
        <f>SUMIFS('7.  Persistence Report'!AX$27:AX$500,'7.  Persistence Report'!$D$27:$D$500,$B448,'7.  Persistence Report'!$C$27:$C$500,"&lt;&gt;Pre-2011 Programs Completed in 2011",'7.  Persistence Report'!$J$27:$J$500,"Adjustment",'7.  Persistence Report'!$H$27:$H$500,"2014")</f>
        <v>0</v>
      </c>
      <c r="I449" s="294">
        <f>SUMIFS('7.  Persistence Report'!AY$27:AY$500,'7.  Persistence Report'!$D$27:$D$500,$B448,'7.  Persistence Report'!$C$27:$C$500,"&lt;&gt;Pre-2011 Programs Completed in 2011",'7.  Persistence Report'!$J$27:$J$500,"Adjustment",'7.  Persistence Report'!$H$27:$H$500,"2014")</f>
        <v>0</v>
      </c>
      <c r="J449" s="294">
        <f>SUMIFS('7.  Persistence Report'!AZ$27:AZ$500,'7.  Persistence Report'!$D$27:$D$500,$B448,'7.  Persistence Report'!$C$27:$C$500,"&lt;&gt;Pre-2011 Programs Completed in 2011",'7.  Persistence Report'!$J$27:$J$500,"Adjustment",'7.  Persistence Report'!$H$27:$H$500,"2014")</f>
        <v>0</v>
      </c>
      <c r="K449" s="294">
        <f>SUMIFS('7.  Persistence Report'!BA$27:BA$500,'7.  Persistence Report'!$D$27:$D$500,$B448,'7.  Persistence Report'!$C$27:$C$500,"&lt;&gt;Pre-2011 Programs Completed in 2011",'7.  Persistence Report'!$J$27:$J$500,"Adjustment",'7.  Persistence Report'!$H$27:$H$500,"2014")</f>
        <v>0</v>
      </c>
      <c r="L449" s="294">
        <f>SUMIFS('7.  Persistence Report'!BB$27:BB$500,'7.  Persistence Report'!$D$27:$D$500,$B448,'7.  Persistence Report'!$C$27:$C$500,"&lt;&gt;Pre-2011 Programs Completed in 2011",'7.  Persistence Report'!$J$27:$J$500,"Adjustment",'7.  Persistence Report'!$H$27:$H$500,"2014")</f>
        <v>0</v>
      </c>
      <c r="M449" s="294">
        <f>SUMIFS('7.  Persistence Report'!BC$27:BC$500,'7.  Persistence Report'!$D$27:$D$500,$B448,'7.  Persistence Report'!$C$27:$C$500,"&lt;&gt;Pre-2011 Programs Completed in 2011",'7.  Persistence Report'!$J$27:$J$500,"Adjustment",'7.  Persistence Report'!$H$27:$H$500,"2014")</f>
        <v>0</v>
      </c>
      <c r="N449" s="294">
        <f>N448</f>
        <v>12</v>
      </c>
      <c r="O449" s="294">
        <f>SUMIFS('7.  Persistence Report'!O$27:O$500,'7.  Persistence Report'!$D$27:$D$500,$B448,'7.  Persistence Report'!$C$27:$C$500,"&lt;&gt;Pre-2011 Programs Completed in 2011",'7.  Persistence Report'!$J$27:$J$500,"Adjustment",'7.  Persistence Report'!$H$27:$H$500,"2014")</f>
        <v>0</v>
      </c>
      <c r="P449" s="294">
        <f>SUMIFS('7.  Persistence Report'!P$27:P$500,'7.  Persistence Report'!$D$27:$D$500,$B448,'7.  Persistence Report'!$C$27:$C$500,"&lt;&gt;Pre-2011 Programs Completed in 2011",'7.  Persistence Report'!$J$27:$J$500,"Adjustment",'7.  Persistence Report'!$H$27:$H$500,"2014")</f>
        <v>0</v>
      </c>
      <c r="Q449" s="294">
        <f>SUMIFS('7.  Persistence Report'!Q$27:Q$500,'7.  Persistence Report'!$D$27:$D$500,$B448,'7.  Persistence Report'!$C$27:$C$500,"&lt;&gt;Pre-2011 Programs Completed in 2011",'7.  Persistence Report'!$J$27:$J$500,"Adjustment",'7.  Persistence Report'!$H$27:$H$500,"2014")</f>
        <v>0</v>
      </c>
      <c r="R449" s="294">
        <f>SUMIFS('7.  Persistence Report'!R$27:R$500,'7.  Persistence Report'!$D$27:$D$500,$B448,'7.  Persistence Report'!$C$27:$C$500,"&lt;&gt;Pre-2011 Programs Completed in 2011",'7.  Persistence Report'!$J$27:$J$500,"Adjustment",'7.  Persistence Report'!$H$27:$H$500,"2014")</f>
        <v>0</v>
      </c>
      <c r="S449" s="294">
        <f>SUMIFS('7.  Persistence Report'!S$27:S$500,'7.  Persistence Report'!$D$27:$D$500,$B448,'7.  Persistence Report'!$C$27:$C$500,"&lt;&gt;Pre-2011 Programs Completed in 2011",'7.  Persistence Report'!$J$27:$J$500,"Adjustment",'7.  Persistence Report'!$H$27:$H$500,"2014")</f>
        <v>0</v>
      </c>
      <c r="T449" s="294">
        <f>SUMIFS('7.  Persistence Report'!T$27:T$500,'7.  Persistence Report'!$D$27:$D$500,$B448,'7.  Persistence Report'!$C$27:$C$500,"&lt;&gt;Pre-2011 Programs Completed in 2011",'7.  Persistence Report'!$J$27:$J$500,"Adjustment",'7.  Persistence Report'!$H$27:$H$500,"2014")</f>
        <v>0</v>
      </c>
      <c r="U449" s="294">
        <f>SUMIFS('7.  Persistence Report'!U$27:U$500,'7.  Persistence Report'!$D$27:$D$500,$B448,'7.  Persistence Report'!$C$27:$C$500,"&lt;&gt;Pre-2011 Programs Completed in 2011",'7.  Persistence Report'!$J$27:$J$500,"Adjustment",'7.  Persistence Report'!$H$27:$H$500,"2014")</f>
        <v>0</v>
      </c>
      <c r="V449" s="294">
        <f>SUMIFS('7.  Persistence Report'!V$27:V$500,'7.  Persistence Report'!$D$27:$D$500,$B448,'7.  Persistence Report'!$C$27:$C$500,"&lt;&gt;Pre-2011 Programs Completed in 2011",'7.  Persistence Report'!$J$27:$J$500,"Adjustment",'7.  Persistence Report'!$H$27:$H$500,"2014")</f>
        <v>0</v>
      </c>
      <c r="W449" s="294">
        <f>SUMIFS('7.  Persistence Report'!W$27:W$500,'7.  Persistence Report'!$D$27:$D$500,$B448,'7.  Persistence Report'!$C$27:$C$500,"&lt;&gt;Pre-2011 Programs Completed in 2011",'7.  Persistence Report'!$J$27:$J$500,"Adjustment",'7.  Persistence Report'!$H$27:$H$500,"2014")</f>
        <v>0</v>
      </c>
      <c r="X449" s="294">
        <f>SUMIFS('7.  Persistence Report'!X$27:X$500,'7.  Persistence Report'!$D$27:$D$500,$B448,'7.  Persistence Report'!$C$27:$C$500,"&lt;&gt;Pre-2011 Programs Completed in 2011",'7.  Persistence Report'!$J$27:$J$500,"Adjustment",'7.  Persistence Report'!$H$27:$H$500,"2014")</f>
        <v>0</v>
      </c>
      <c r="Y449" s="410">
        <f>Y448</f>
        <v>0</v>
      </c>
      <c r="Z449" s="410">
        <f>Z448</f>
        <v>0</v>
      </c>
      <c r="AA449" s="410">
        <f t="shared" ref="AA449:AL449" si="207">AA448</f>
        <v>1</v>
      </c>
      <c r="AB449" s="410">
        <f t="shared" si="207"/>
        <v>0</v>
      </c>
      <c r="AC449" s="410">
        <f t="shared" si="207"/>
        <v>0</v>
      </c>
      <c r="AD449" s="410">
        <f t="shared" si="207"/>
        <v>0</v>
      </c>
      <c r="AE449" s="410">
        <f t="shared" si="207"/>
        <v>0</v>
      </c>
      <c r="AF449" s="410">
        <f t="shared" si="207"/>
        <v>0</v>
      </c>
      <c r="AG449" s="410">
        <f t="shared" si="207"/>
        <v>0</v>
      </c>
      <c r="AH449" s="410">
        <f t="shared" si="207"/>
        <v>0</v>
      </c>
      <c r="AI449" s="410">
        <f t="shared" si="207"/>
        <v>0</v>
      </c>
      <c r="AJ449" s="410">
        <f t="shared" si="207"/>
        <v>0</v>
      </c>
      <c r="AK449" s="410">
        <f t="shared" si="207"/>
        <v>0</v>
      </c>
      <c r="AL449" s="410">
        <f t="shared" si="207"/>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7">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68">
        <f>+Y322</f>
        <v>0</v>
      </c>
      <c r="Z451" s="468">
        <f t="shared" ref="Z451:AA451" si="208">+Z322</f>
        <v>1</v>
      </c>
      <c r="AA451" s="468">
        <f t="shared" si="208"/>
        <v>1</v>
      </c>
      <c r="AB451" s="414"/>
      <c r="AC451" s="414"/>
      <c r="AD451" s="414"/>
      <c r="AE451" s="414"/>
      <c r="AF451" s="414"/>
      <c r="AG451" s="414"/>
      <c r="AH451" s="414"/>
      <c r="AI451" s="414"/>
      <c r="AJ451" s="414"/>
      <c r="AK451" s="414"/>
      <c r="AL451" s="414"/>
      <c r="AM451" s="295">
        <f>SUM(Y451:AL451)</f>
        <v>2</v>
      </c>
    </row>
    <row r="452" spans="1:39" s="282" customFormat="1" ht="15" outlineLevel="1">
      <c r="A452" s="507"/>
      <c r="B452" s="313" t="s">
        <v>259</v>
      </c>
      <c r="C452" s="290" t="s">
        <v>163</v>
      </c>
      <c r="D452" s="294">
        <f>SUMIFS('7.  Persistence Report'!AT$27:AT$500,'7.  Persistence Report'!$D$27:$D$500,$B451,'7.  Persistence Report'!$C$27:$C$500,"&lt;&gt;Pre-2011 Programs Completed in 2011",'7.  Persistence Report'!$J$27:$J$500,"Adjustment",'7.  Persistence Report'!$H$27:$H$500,"2014")</f>
        <v>0</v>
      </c>
      <c r="E452" s="294">
        <f>SUMIFS('7.  Persistence Report'!AU$27:AU$500,'7.  Persistence Report'!$D$27:$D$500,$B451,'7.  Persistence Report'!$C$27:$C$500,"&lt;&gt;Pre-2011 Programs Completed in 2011",'7.  Persistence Report'!$J$27:$J$500,"Adjustment",'7.  Persistence Report'!$H$27:$H$500,"2014")</f>
        <v>0</v>
      </c>
      <c r="F452" s="294">
        <f>SUMIFS('7.  Persistence Report'!AV$27:AV$500,'7.  Persistence Report'!$D$27:$D$500,$B451,'7.  Persistence Report'!$C$27:$C$500,"&lt;&gt;Pre-2011 Programs Completed in 2011",'7.  Persistence Report'!$J$27:$J$500,"Adjustment",'7.  Persistence Report'!$H$27:$H$500,"2014")</f>
        <v>0</v>
      </c>
      <c r="G452" s="294">
        <f>SUMIFS('7.  Persistence Report'!AW$27:AW$500,'7.  Persistence Report'!$D$27:$D$500,$B451,'7.  Persistence Report'!$C$27:$C$500,"&lt;&gt;Pre-2011 Programs Completed in 2011",'7.  Persistence Report'!$J$27:$J$500,"Adjustment",'7.  Persistence Report'!$H$27:$H$500,"2014")</f>
        <v>0</v>
      </c>
      <c r="H452" s="294">
        <f>SUMIFS('7.  Persistence Report'!AX$27:AX$500,'7.  Persistence Report'!$D$27:$D$500,$B451,'7.  Persistence Report'!$C$27:$C$500,"&lt;&gt;Pre-2011 Programs Completed in 2011",'7.  Persistence Report'!$J$27:$J$500,"Adjustment",'7.  Persistence Report'!$H$27:$H$500,"2014")</f>
        <v>0</v>
      </c>
      <c r="I452" s="294">
        <f>SUMIFS('7.  Persistence Report'!AY$27:AY$500,'7.  Persistence Report'!$D$27:$D$500,$B451,'7.  Persistence Report'!$C$27:$C$500,"&lt;&gt;Pre-2011 Programs Completed in 2011",'7.  Persistence Report'!$J$27:$J$500,"Adjustment",'7.  Persistence Report'!$H$27:$H$500,"2014")</f>
        <v>0</v>
      </c>
      <c r="J452" s="294">
        <f>SUMIFS('7.  Persistence Report'!AZ$27:AZ$500,'7.  Persistence Report'!$D$27:$D$500,$B451,'7.  Persistence Report'!$C$27:$C$500,"&lt;&gt;Pre-2011 Programs Completed in 2011",'7.  Persistence Report'!$J$27:$J$500,"Adjustment",'7.  Persistence Report'!$H$27:$H$500,"2014")</f>
        <v>0</v>
      </c>
      <c r="K452" s="294">
        <f>SUMIFS('7.  Persistence Report'!BA$27:BA$500,'7.  Persistence Report'!$D$27:$D$500,$B451,'7.  Persistence Report'!$C$27:$C$500,"&lt;&gt;Pre-2011 Programs Completed in 2011",'7.  Persistence Report'!$J$27:$J$500,"Adjustment",'7.  Persistence Report'!$H$27:$H$500,"2014")</f>
        <v>0</v>
      </c>
      <c r="L452" s="294">
        <f>SUMIFS('7.  Persistence Report'!BB$27:BB$500,'7.  Persistence Report'!$D$27:$D$500,$B451,'7.  Persistence Report'!$C$27:$C$500,"&lt;&gt;Pre-2011 Programs Completed in 2011",'7.  Persistence Report'!$J$27:$J$500,"Adjustment",'7.  Persistence Report'!$H$27:$H$500,"2014")</f>
        <v>0</v>
      </c>
      <c r="M452" s="294">
        <f>SUMIFS('7.  Persistence Report'!BC$27:BC$500,'7.  Persistence Report'!$D$27:$D$500,$B451,'7.  Persistence Report'!$C$27:$C$500,"&lt;&gt;Pre-2011 Programs Completed in 2011",'7.  Persistence Report'!$J$27:$J$500,"Adjustment",'7.  Persistence Report'!$H$27:$H$500,"2014")</f>
        <v>0</v>
      </c>
      <c r="N452" s="466"/>
      <c r="O452" s="294">
        <f>SUMIFS('7.  Persistence Report'!O$27:O$500,'7.  Persistence Report'!$D$27:$D$500,$B451,'7.  Persistence Report'!$C$27:$C$500,"&lt;&gt;Pre-2011 Programs Completed in 2011",'7.  Persistence Report'!$J$27:$J$500,"Adjustment",'7.  Persistence Report'!$H$27:$H$500,"2014")</f>
        <v>0</v>
      </c>
      <c r="P452" s="294">
        <f>SUMIFS('7.  Persistence Report'!P$27:P$500,'7.  Persistence Report'!$D$27:$D$500,$B451,'7.  Persistence Report'!$C$27:$C$500,"&lt;&gt;Pre-2011 Programs Completed in 2011",'7.  Persistence Report'!$J$27:$J$500,"Adjustment",'7.  Persistence Report'!$H$27:$H$500,"2014")</f>
        <v>0</v>
      </c>
      <c r="Q452" s="294">
        <f>SUMIFS('7.  Persistence Report'!Q$27:Q$500,'7.  Persistence Report'!$D$27:$D$500,$B451,'7.  Persistence Report'!$C$27:$C$500,"&lt;&gt;Pre-2011 Programs Completed in 2011",'7.  Persistence Report'!$J$27:$J$500,"Adjustment",'7.  Persistence Report'!$H$27:$H$500,"2014")</f>
        <v>0</v>
      </c>
      <c r="R452" s="294">
        <f>SUMIFS('7.  Persistence Report'!R$27:R$500,'7.  Persistence Report'!$D$27:$D$500,$B451,'7.  Persistence Report'!$C$27:$C$500,"&lt;&gt;Pre-2011 Programs Completed in 2011",'7.  Persistence Report'!$J$27:$J$500,"Adjustment",'7.  Persistence Report'!$H$27:$H$500,"2014")</f>
        <v>0</v>
      </c>
      <c r="S452" s="294">
        <f>SUMIFS('7.  Persistence Report'!S$27:S$500,'7.  Persistence Report'!$D$27:$D$500,$B451,'7.  Persistence Report'!$C$27:$C$500,"&lt;&gt;Pre-2011 Programs Completed in 2011",'7.  Persistence Report'!$J$27:$J$500,"Adjustment",'7.  Persistence Report'!$H$27:$H$500,"2014")</f>
        <v>0</v>
      </c>
      <c r="T452" s="294">
        <f>SUMIFS('7.  Persistence Report'!T$27:T$500,'7.  Persistence Report'!$D$27:$D$500,$B451,'7.  Persistence Report'!$C$27:$C$500,"&lt;&gt;Pre-2011 Programs Completed in 2011",'7.  Persistence Report'!$J$27:$J$500,"Adjustment",'7.  Persistence Report'!$H$27:$H$500,"2014")</f>
        <v>0</v>
      </c>
      <c r="U452" s="294">
        <f>SUMIFS('7.  Persistence Report'!U$27:U$500,'7.  Persistence Report'!$D$27:$D$500,$B451,'7.  Persistence Report'!$C$27:$C$500,"&lt;&gt;Pre-2011 Programs Completed in 2011",'7.  Persistence Report'!$J$27:$J$500,"Adjustment",'7.  Persistence Report'!$H$27:$H$500,"2014")</f>
        <v>0</v>
      </c>
      <c r="V452" s="294">
        <f>SUMIFS('7.  Persistence Report'!V$27:V$500,'7.  Persistence Report'!$D$27:$D$500,$B451,'7.  Persistence Report'!$C$27:$C$500,"&lt;&gt;Pre-2011 Programs Completed in 2011",'7.  Persistence Report'!$J$27:$J$500,"Adjustment",'7.  Persistence Report'!$H$27:$H$500,"2014")</f>
        <v>0</v>
      </c>
      <c r="W452" s="294">
        <f>SUMIFS('7.  Persistence Report'!W$27:W$500,'7.  Persistence Report'!$D$27:$D$500,$B451,'7.  Persistence Report'!$C$27:$C$500,"&lt;&gt;Pre-2011 Programs Completed in 2011",'7.  Persistence Report'!$J$27:$J$500,"Adjustment",'7.  Persistence Report'!$H$27:$H$500,"2014")</f>
        <v>0</v>
      </c>
      <c r="X452" s="294">
        <f>SUMIFS('7.  Persistence Report'!X$27:X$500,'7.  Persistence Report'!$D$27:$D$500,$B451,'7.  Persistence Report'!$C$27:$C$500,"&lt;&gt;Pre-2011 Programs Completed in 2011",'7.  Persistence Report'!$J$27:$J$500,"Adjustment",'7.  Persistence Report'!$H$27:$H$500,"2014")</f>
        <v>0</v>
      </c>
      <c r="Y452" s="410">
        <f>Y451</f>
        <v>0</v>
      </c>
      <c r="Z452" s="410">
        <f>Z451</f>
        <v>1</v>
      </c>
      <c r="AA452" s="410">
        <f t="shared" ref="AA452:AL452" si="209">AA451</f>
        <v>1</v>
      </c>
      <c r="AB452" s="410">
        <f t="shared" si="209"/>
        <v>0</v>
      </c>
      <c r="AC452" s="410">
        <f t="shared" si="209"/>
        <v>0</v>
      </c>
      <c r="AD452" s="410">
        <f t="shared" si="209"/>
        <v>0</v>
      </c>
      <c r="AE452" s="410">
        <f t="shared" si="209"/>
        <v>0</v>
      </c>
      <c r="AF452" s="410">
        <f t="shared" si="209"/>
        <v>0</v>
      </c>
      <c r="AG452" s="410">
        <f t="shared" si="209"/>
        <v>0</v>
      </c>
      <c r="AH452" s="410">
        <f t="shared" si="209"/>
        <v>0</v>
      </c>
      <c r="AI452" s="410">
        <f t="shared" si="209"/>
        <v>0</v>
      </c>
      <c r="AJ452" s="410">
        <f t="shared" si="209"/>
        <v>0</v>
      </c>
      <c r="AK452" s="410">
        <f t="shared" si="209"/>
        <v>0</v>
      </c>
      <c r="AL452" s="410">
        <f t="shared" si="209"/>
        <v>0</v>
      </c>
      <c r="AM452" s="310"/>
    </row>
    <row r="453" spans="1:39" s="282" customFormat="1" ht="15" outlineLevel="1">
      <c r="A453" s="507"/>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7">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68">
        <f>+Y325</f>
        <v>0</v>
      </c>
      <c r="Z454" s="468">
        <f t="shared" ref="Z454:AA454" si="210">+Z325</f>
        <v>1</v>
      </c>
      <c r="AA454" s="468">
        <f t="shared" si="210"/>
        <v>1</v>
      </c>
      <c r="AB454" s="414"/>
      <c r="AC454" s="414"/>
      <c r="AD454" s="414"/>
      <c r="AE454" s="414"/>
      <c r="AF454" s="414"/>
      <c r="AG454" s="414"/>
      <c r="AH454" s="414"/>
      <c r="AI454" s="414"/>
      <c r="AJ454" s="414"/>
      <c r="AK454" s="414"/>
      <c r="AL454" s="414"/>
      <c r="AM454" s="295">
        <f>SUM(Y454:AL454)</f>
        <v>2</v>
      </c>
    </row>
    <row r="455" spans="1:39" s="282" customFormat="1" ht="15" outlineLevel="1">
      <c r="A455" s="507"/>
      <c r="B455" s="313" t="s">
        <v>259</v>
      </c>
      <c r="C455" s="290" t="s">
        <v>163</v>
      </c>
      <c r="D455" s="294">
        <f>SUMIFS('7.  Persistence Report'!AT$27:AT$500,'7.  Persistence Report'!$D$27:$D$500,$B454,'7.  Persistence Report'!$C$27:$C$500,"&lt;&gt;Pre-2011 Programs Completed in 2011",'7.  Persistence Report'!$J$27:$J$500,"Adjustment",'7.  Persistence Report'!$H$27:$H$500,"2014")</f>
        <v>0</v>
      </c>
      <c r="E455" s="294">
        <f>SUMIFS('7.  Persistence Report'!AU$27:AU$500,'7.  Persistence Report'!$D$27:$D$500,$B454,'7.  Persistence Report'!$C$27:$C$500,"&lt;&gt;Pre-2011 Programs Completed in 2011",'7.  Persistence Report'!$J$27:$J$500,"Adjustment",'7.  Persistence Report'!$H$27:$H$500,"2014")</f>
        <v>0</v>
      </c>
      <c r="F455" s="294">
        <f>SUMIFS('7.  Persistence Report'!AV$27:AV$500,'7.  Persistence Report'!$D$27:$D$500,$B454,'7.  Persistence Report'!$C$27:$C$500,"&lt;&gt;Pre-2011 Programs Completed in 2011",'7.  Persistence Report'!$J$27:$J$500,"Adjustment",'7.  Persistence Report'!$H$27:$H$500,"2014")</f>
        <v>0</v>
      </c>
      <c r="G455" s="294">
        <f>SUMIFS('7.  Persistence Report'!AW$27:AW$500,'7.  Persistence Report'!$D$27:$D$500,$B454,'7.  Persistence Report'!$C$27:$C$500,"&lt;&gt;Pre-2011 Programs Completed in 2011",'7.  Persistence Report'!$J$27:$J$500,"Adjustment",'7.  Persistence Report'!$H$27:$H$500,"2014")</f>
        <v>0</v>
      </c>
      <c r="H455" s="294">
        <f>SUMIFS('7.  Persistence Report'!AX$27:AX$500,'7.  Persistence Report'!$D$27:$D$500,$B454,'7.  Persistence Report'!$C$27:$C$500,"&lt;&gt;Pre-2011 Programs Completed in 2011",'7.  Persistence Report'!$J$27:$J$500,"Adjustment",'7.  Persistence Report'!$H$27:$H$500,"2014")</f>
        <v>0</v>
      </c>
      <c r="I455" s="294">
        <f>SUMIFS('7.  Persistence Report'!AY$27:AY$500,'7.  Persistence Report'!$D$27:$D$500,$B454,'7.  Persistence Report'!$C$27:$C$500,"&lt;&gt;Pre-2011 Programs Completed in 2011",'7.  Persistence Report'!$J$27:$J$500,"Adjustment",'7.  Persistence Report'!$H$27:$H$500,"2014")</f>
        <v>0</v>
      </c>
      <c r="J455" s="294">
        <f>SUMIFS('7.  Persistence Report'!AZ$27:AZ$500,'7.  Persistence Report'!$D$27:$D$500,$B454,'7.  Persistence Report'!$C$27:$C$500,"&lt;&gt;Pre-2011 Programs Completed in 2011",'7.  Persistence Report'!$J$27:$J$500,"Adjustment",'7.  Persistence Report'!$H$27:$H$500,"2014")</f>
        <v>0</v>
      </c>
      <c r="K455" s="294">
        <f>SUMIFS('7.  Persistence Report'!BA$27:BA$500,'7.  Persistence Report'!$D$27:$D$500,$B454,'7.  Persistence Report'!$C$27:$C$500,"&lt;&gt;Pre-2011 Programs Completed in 2011",'7.  Persistence Report'!$J$27:$J$500,"Adjustment",'7.  Persistence Report'!$H$27:$H$500,"2014")</f>
        <v>0</v>
      </c>
      <c r="L455" s="294">
        <f>SUMIFS('7.  Persistence Report'!BB$27:BB$500,'7.  Persistence Report'!$D$27:$D$500,$B454,'7.  Persistence Report'!$C$27:$C$500,"&lt;&gt;Pre-2011 Programs Completed in 2011",'7.  Persistence Report'!$J$27:$J$500,"Adjustment",'7.  Persistence Report'!$H$27:$H$500,"2014")</f>
        <v>0</v>
      </c>
      <c r="M455" s="294">
        <f>SUMIFS('7.  Persistence Report'!BC$27:BC$500,'7.  Persistence Report'!$D$27:$D$500,$B454,'7.  Persistence Report'!$C$27:$C$500,"&lt;&gt;Pre-2011 Programs Completed in 2011",'7.  Persistence Report'!$J$27:$J$500,"Adjustment",'7.  Persistence Report'!$H$27:$H$500,"2014")</f>
        <v>0</v>
      </c>
      <c r="N455" s="466"/>
      <c r="O455" s="294">
        <f>SUMIFS('7.  Persistence Report'!O$27:O$500,'7.  Persistence Report'!$D$27:$D$500,$B454,'7.  Persistence Report'!$C$27:$C$500,"&lt;&gt;Pre-2011 Programs Completed in 2011",'7.  Persistence Report'!$J$27:$J$500,"Adjustment",'7.  Persistence Report'!$H$27:$H$500,"2014")</f>
        <v>0</v>
      </c>
      <c r="P455" s="294">
        <f>SUMIFS('7.  Persistence Report'!P$27:P$500,'7.  Persistence Report'!$D$27:$D$500,$B454,'7.  Persistence Report'!$C$27:$C$500,"&lt;&gt;Pre-2011 Programs Completed in 2011",'7.  Persistence Report'!$J$27:$J$500,"Adjustment",'7.  Persistence Report'!$H$27:$H$500,"2014")</f>
        <v>0</v>
      </c>
      <c r="Q455" s="294">
        <f>SUMIFS('7.  Persistence Report'!Q$27:Q$500,'7.  Persistence Report'!$D$27:$D$500,$B454,'7.  Persistence Report'!$C$27:$C$500,"&lt;&gt;Pre-2011 Programs Completed in 2011",'7.  Persistence Report'!$J$27:$J$500,"Adjustment",'7.  Persistence Report'!$H$27:$H$500,"2014")</f>
        <v>0</v>
      </c>
      <c r="R455" s="294">
        <f>SUMIFS('7.  Persistence Report'!R$27:R$500,'7.  Persistence Report'!$D$27:$D$500,$B454,'7.  Persistence Report'!$C$27:$C$500,"&lt;&gt;Pre-2011 Programs Completed in 2011",'7.  Persistence Report'!$J$27:$J$500,"Adjustment",'7.  Persistence Report'!$H$27:$H$500,"2014")</f>
        <v>0</v>
      </c>
      <c r="S455" s="294">
        <f>SUMIFS('7.  Persistence Report'!S$27:S$500,'7.  Persistence Report'!$D$27:$D$500,$B454,'7.  Persistence Report'!$C$27:$C$500,"&lt;&gt;Pre-2011 Programs Completed in 2011",'7.  Persistence Report'!$J$27:$J$500,"Adjustment",'7.  Persistence Report'!$H$27:$H$500,"2014")</f>
        <v>0</v>
      </c>
      <c r="T455" s="294">
        <f>SUMIFS('7.  Persistence Report'!T$27:T$500,'7.  Persistence Report'!$D$27:$D$500,$B454,'7.  Persistence Report'!$C$27:$C$500,"&lt;&gt;Pre-2011 Programs Completed in 2011",'7.  Persistence Report'!$J$27:$J$500,"Adjustment",'7.  Persistence Report'!$H$27:$H$500,"2014")</f>
        <v>0</v>
      </c>
      <c r="U455" s="294">
        <f>SUMIFS('7.  Persistence Report'!U$27:U$500,'7.  Persistence Report'!$D$27:$D$500,$B454,'7.  Persistence Report'!$C$27:$C$500,"&lt;&gt;Pre-2011 Programs Completed in 2011",'7.  Persistence Report'!$J$27:$J$500,"Adjustment",'7.  Persistence Report'!$H$27:$H$500,"2014")</f>
        <v>0</v>
      </c>
      <c r="V455" s="294">
        <f>SUMIFS('7.  Persistence Report'!V$27:V$500,'7.  Persistence Report'!$D$27:$D$500,$B454,'7.  Persistence Report'!$C$27:$C$500,"&lt;&gt;Pre-2011 Programs Completed in 2011",'7.  Persistence Report'!$J$27:$J$500,"Adjustment",'7.  Persistence Report'!$H$27:$H$500,"2014")</f>
        <v>0</v>
      </c>
      <c r="W455" s="294">
        <f>SUMIFS('7.  Persistence Report'!W$27:W$500,'7.  Persistence Report'!$D$27:$D$500,$B454,'7.  Persistence Report'!$C$27:$C$500,"&lt;&gt;Pre-2011 Programs Completed in 2011",'7.  Persistence Report'!$J$27:$J$500,"Adjustment",'7.  Persistence Report'!$H$27:$H$500,"2014")</f>
        <v>0</v>
      </c>
      <c r="X455" s="294">
        <f>SUMIFS('7.  Persistence Report'!X$27:X$500,'7.  Persistence Report'!$D$27:$D$500,$B454,'7.  Persistence Report'!$C$27:$C$500,"&lt;&gt;Pre-2011 Programs Completed in 2011",'7.  Persistence Report'!$J$27:$J$500,"Adjustment",'7.  Persistence Report'!$H$27:$H$500,"2014")</f>
        <v>0</v>
      </c>
      <c r="Y455" s="410">
        <f>Y454</f>
        <v>0</v>
      </c>
      <c r="Z455" s="410">
        <f>Z454</f>
        <v>1</v>
      </c>
      <c r="AA455" s="410">
        <f t="shared" ref="AA455:AL455" si="211">AA454</f>
        <v>1</v>
      </c>
      <c r="AB455" s="410">
        <f t="shared" si="211"/>
        <v>0</v>
      </c>
      <c r="AC455" s="410">
        <f t="shared" si="211"/>
        <v>0</v>
      </c>
      <c r="AD455" s="410">
        <f t="shared" si="211"/>
        <v>0</v>
      </c>
      <c r="AE455" s="410">
        <f t="shared" si="211"/>
        <v>0</v>
      </c>
      <c r="AF455" s="410">
        <f t="shared" si="211"/>
        <v>0</v>
      </c>
      <c r="AG455" s="410">
        <f t="shared" si="211"/>
        <v>0</v>
      </c>
      <c r="AH455" s="410">
        <f t="shared" si="211"/>
        <v>0</v>
      </c>
      <c r="AI455" s="410">
        <f t="shared" si="211"/>
        <v>0</v>
      </c>
      <c r="AJ455" s="410">
        <f t="shared" si="211"/>
        <v>0</v>
      </c>
      <c r="AK455" s="410">
        <f t="shared" si="211"/>
        <v>0</v>
      </c>
      <c r="AL455" s="410">
        <f t="shared" si="211"/>
        <v>0</v>
      </c>
      <c r="AM455" s="310"/>
    </row>
    <row r="456" spans="1:39" s="282" customFormat="1" ht="15" outlineLevel="1">
      <c r="A456" s="507"/>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7">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68">
        <f>+Y328</f>
        <v>0</v>
      </c>
      <c r="Z457" s="468">
        <f t="shared" ref="Z457:AA457" si="212">+Z328</f>
        <v>0</v>
      </c>
      <c r="AA457" s="468">
        <f t="shared" si="212"/>
        <v>0</v>
      </c>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f>SUMIFS('7.  Persistence Report'!AT$27:AT$500,'7.  Persistence Report'!$D$27:$D$500,$B457,'7.  Persistence Report'!$C$27:$C$500,"&lt;&gt;Pre-2011 Programs Completed in 2011",'7.  Persistence Report'!$J$27:$J$500,"Adjustment",'7.  Persistence Report'!$H$27:$H$500,"2014")</f>
        <v>0</v>
      </c>
      <c r="E458" s="294">
        <f>SUMIFS('7.  Persistence Report'!AU$27:AU$500,'7.  Persistence Report'!$D$27:$D$500,$B457,'7.  Persistence Report'!$C$27:$C$500,"&lt;&gt;Pre-2011 Programs Completed in 2011",'7.  Persistence Report'!$J$27:$J$500,"Adjustment",'7.  Persistence Report'!$H$27:$H$500,"2014")</f>
        <v>0</v>
      </c>
      <c r="F458" s="294">
        <f>SUMIFS('7.  Persistence Report'!AV$27:AV$500,'7.  Persistence Report'!$D$27:$D$500,$B457,'7.  Persistence Report'!$C$27:$C$500,"&lt;&gt;Pre-2011 Programs Completed in 2011",'7.  Persistence Report'!$J$27:$J$500,"Adjustment",'7.  Persistence Report'!$H$27:$H$500,"2014")</f>
        <v>0</v>
      </c>
      <c r="G458" s="294">
        <f>SUMIFS('7.  Persistence Report'!AW$27:AW$500,'7.  Persistence Report'!$D$27:$D$500,$B457,'7.  Persistence Report'!$C$27:$C$500,"&lt;&gt;Pre-2011 Programs Completed in 2011",'7.  Persistence Report'!$J$27:$J$500,"Adjustment",'7.  Persistence Report'!$H$27:$H$500,"2014")</f>
        <v>0</v>
      </c>
      <c r="H458" s="294">
        <f>SUMIFS('7.  Persistence Report'!AX$27:AX$500,'7.  Persistence Report'!$D$27:$D$500,$B457,'7.  Persistence Report'!$C$27:$C$500,"&lt;&gt;Pre-2011 Programs Completed in 2011",'7.  Persistence Report'!$J$27:$J$500,"Adjustment",'7.  Persistence Report'!$H$27:$H$500,"2014")</f>
        <v>0</v>
      </c>
      <c r="I458" s="294">
        <f>SUMIFS('7.  Persistence Report'!AY$27:AY$500,'7.  Persistence Report'!$D$27:$D$500,$B457,'7.  Persistence Report'!$C$27:$C$500,"&lt;&gt;Pre-2011 Programs Completed in 2011",'7.  Persistence Report'!$J$27:$J$500,"Adjustment",'7.  Persistence Report'!$H$27:$H$500,"2014")</f>
        <v>0</v>
      </c>
      <c r="J458" s="294">
        <f>SUMIFS('7.  Persistence Report'!AZ$27:AZ$500,'7.  Persistence Report'!$D$27:$D$500,$B457,'7.  Persistence Report'!$C$27:$C$500,"&lt;&gt;Pre-2011 Programs Completed in 2011",'7.  Persistence Report'!$J$27:$J$500,"Adjustment",'7.  Persistence Report'!$H$27:$H$500,"2014")</f>
        <v>0</v>
      </c>
      <c r="K458" s="294">
        <f>SUMIFS('7.  Persistence Report'!BA$27:BA$500,'7.  Persistence Report'!$D$27:$D$500,$B457,'7.  Persistence Report'!$C$27:$C$500,"&lt;&gt;Pre-2011 Programs Completed in 2011",'7.  Persistence Report'!$J$27:$J$500,"Adjustment",'7.  Persistence Report'!$H$27:$H$500,"2014")</f>
        <v>0</v>
      </c>
      <c r="L458" s="294">
        <f>SUMIFS('7.  Persistence Report'!BB$27:BB$500,'7.  Persistence Report'!$D$27:$D$500,$B457,'7.  Persistence Report'!$C$27:$C$500,"&lt;&gt;Pre-2011 Programs Completed in 2011",'7.  Persistence Report'!$J$27:$J$500,"Adjustment",'7.  Persistence Report'!$H$27:$H$500,"2014")</f>
        <v>0</v>
      </c>
      <c r="M458" s="294">
        <f>SUMIFS('7.  Persistence Report'!BC$27:BC$500,'7.  Persistence Report'!$D$27:$D$500,$B457,'7.  Persistence Report'!$C$27:$C$500,"&lt;&gt;Pre-2011 Programs Completed in 2011",'7.  Persistence Report'!$J$27:$J$500,"Adjustment",'7.  Persistence Report'!$H$27:$H$500,"2014")</f>
        <v>0</v>
      </c>
      <c r="N458" s="466"/>
      <c r="O458" s="294">
        <f>SUMIFS('7.  Persistence Report'!O$27:O$500,'7.  Persistence Report'!$D$27:$D$500,$B457,'7.  Persistence Report'!$C$27:$C$500,"&lt;&gt;Pre-2011 Programs Completed in 2011",'7.  Persistence Report'!$J$27:$J$500,"Adjustment",'7.  Persistence Report'!$H$27:$H$500,"2014")</f>
        <v>0</v>
      </c>
      <c r="P458" s="294">
        <f>SUMIFS('7.  Persistence Report'!P$27:P$500,'7.  Persistence Report'!$D$27:$D$500,$B457,'7.  Persistence Report'!$C$27:$C$500,"&lt;&gt;Pre-2011 Programs Completed in 2011",'7.  Persistence Report'!$J$27:$J$500,"Adjustment",'7.  Persistence Report'!$H$27:$H$500,"2014")</f>
        <v>0</v>
      </c>
      <c r="Q458" s="294">
        <f>SUMIFS('7.  Persistence Report'!Q$27:Q$500,'7.  Persistence Report'!$D$27:$D$500,$B457,'7.  Persistence Report'!$C$27:$C$500,"&lt;&gt;Pre-2011 Programs Completed in 2011",'7.  Persistence Report'!$J$27:$J$500,"Adjustment",'7.  Persistence Report'!$H$27:$H$500,"2014")</f>
        <v>0</v>
      </c>
      <c r="R458" s="294">
        <f>SUMIFS('7.  Persistence Report'!R$27:R$500,'7.  Persistence Report'!$D$27:$D$500,$B457,'7.  Persistence Report'!$C$27:$C$500,"&lt;&gt;Pre-2011 Programs Completed in 2011",'7.  Persistence Report'!$J$27:$J$500,"Adjustment",'7.  Persistence Report'!$H$27:$H$500,"2014")</f>
        <v>0</v>
      </c>
      <c r="S458" s="294">
        <f>SUMIFS('7.  Persistence Report'!S$27:S$500,'7.  Persistence Report'!$D$27:$D$500,$B457,'7.  Persistence Report'!$C$27:$C$500,"&lt;&gt;Pre-2011 Programs Completed in 2011",'7.  Persistence Report'!$J$27:$J$500,"Adjustment",'7.  Persistence Report'!$H$27:$H$500,"2014")</f>
        <v>0</v>
      </c>
      <c r="T458" s="294">
        <f>SUMIFS('7.  Persistence Report'!T$27:T$500,'7.  Persistence Report'!$D$27:$D$500,$B457,'7.  Persistence Report'!$C$27:$C$500,"&lt;&gt;Pre-2011 Programs Completed in 2011",'7.  Persistence Report'!$J$27:$J$500,"Adjustment",'7.  Persistence Report'!$H$27:$H$500,"2014")</f>
        <v>0</v>
      </c>
      <c r="U458" s="294">
        <f>SUMIFS('7.  Persistence Report'!U$27:U$500,'7.  Persistence Report'!$D$27:$D$500,$B457,'7.  Persistence Report'!$C$27:$C$500,"&lt;&gt;Pre-2011 Programs Completed in 2011",'7.  Persistence Report'!$J$27:$J$500,"Adjustment",'7.  Persistence Report'!$H$27:$H$500,"2014")</f>
        <v>0</v>
      </c>
      <c r="V458" s="294">
        <f>SUMIFS('7.  Persistence Report'!V$27:V$500,'7.  Persistence Report'!$D$27:$D$500,$B457,'7.  Persistence Report'!$C$27:$C$500,"&lt;&gt;Pre-2011 Programs Completed in 2011",'7.  Persistence Report'!$J$27:$J$500,"Adjustment",'7.  Persistence Report'!$H$27:$H$500,"2014")</f>
        <v>0</v>
      </c>
      <c r="W458" s="294">
        <f>SUMIFS('7.  Persistence Report'!W$27:W$500,'7.  Persistence Report'!$D$27:$D$500,$B457,'7.  Persistence Report'!$C$27:$C$500,"&lt;&gt;Pre-2011 Programs Completed in 2011",'7.  Persistence Report'!$J$27:$J$500,"Adjustment",'7.  Persistence Report'!$H$27:$H$500,"2014")</f>
        <v>0</v>
      </c>
      <c r="X458" s="294">
        <f>SUMIFS('7.  Persistence Report'!X$27:X$500,'7.  Persistence Report'!$D$27:$D$500,$B457,'7.  Persistence Report'!$C$27:$C$500,"&lt;&gt;Pre-2011 Programs Completed in 2011",'7.  Persistence Report'!$J$27:$J$500,"Adjustment",'7.  Persistence Report'!$H$27:$H$500,"2014")</f>
        <v>0</v>
      </c>
      <c r="Y458" s="410">
        <f>Y457</f>
        <v>0</v>
      </c>
      <c r="Z458" s="410">
        <f>Z457</f>
        <v>0</v>
      </c>
      <c r="AA458" s="410">
        <f t="shared" ref="AA458:AL458" si="213">AA457</f>
        <v>0</v>
      </c>
      <c r="AB458" s="410">
        <f t="shared" si="213"/>
        <v>0</v>
      </c>
      <c r="AC458" s="410">
        <f t="shared" si="213"/>
        <v>0</v>
      </c>
      <c r="AD458" s="410">
        <f t="shared" si="213"/>
        <v>0</v>
      </c>
      <c r="AE458" s="410">
        <f t="shared" si="213"/>
        <v>0</v>
      </c>
      <c r="AF458" s="410">
        <f t="shared" si="213"/>
        <v>0</v>
      </c>
      <c r="AG458" s="410">
        <f t="shared" si="213"/>
        <v>0</v>
      </c>
      <c r="AH458" s="410">
        <f t="shared" si="213"/>
        <v>0</v>
      </c>
      <c r="AI458" s="410">
        <f t="shared" si="213"/>
        <v>0</v>
      </c>
      <c r="AJ458" s="410">
        <f t="shared" si="213"/>
        <v>0</v>
      </c>
      <c r="AK458" s="410">
        <f t="shared" si="213"/>
        <v>0</v>
      </c>
      <c r="AL458" s="410">
        <f t="shared" si="213"/>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8"/>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7">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68">
        <f>+Y332</f>
        <v>0</v>
      </c>
      <c r="Z461" s="468">
        <f t="shared" ref="Z461:AA461" si="214">+Z332</f>
        <v>0</v>
      </c>
      <c r="AA461" s="468">
        <f t="shared" si="214"/>
        <v>1</v>
      </c>
      <c r="AB461" s="414"/>
      <c r="AC461" s="414"/>
      <c r="AD461" s="414"/>
      <c r="AE461" s="414"/>
      <c r="AF461" s="414"/>
      <c r="AG461" s="414"/>
      <c r="AH461" s="414"/>
      <c r="AI461" s="414"/>
      <c r="AJ461" s="414"/>
      <c r="AK461" s="414"/>
      <c r="AL461" s="414"/>
      <c r="AM461" s="295">
        <f>SUM(Y461:AL461)</f>
        <v>1</v>
      </c>
    </row>
    <row r="462" spans="1:39" ht="15" outlineLevel="1">
      <c r="B462" s="293" t="s">
        <v>259</v>
      </c>
      <c r="C462" s="290" t="s">
        <v>163</v>
      </c>
      <c r="D462" s="294">
        <f>SUMIFS('7.  Persistence Report'!AT$27:AT$500,'7.  Persistence Report'!$D$27:$D$500,$B461,'7.  Persistence Report'!$C$27:$C$500,"&lt;&gt;Pre-2011 Programs Completed in 2011",'7.  Persistence Report'!$J$27:$J$500,"Adjustment",'7.  Persistence Report'!$H$27:$H$500,"2014")</f>
        <v>0</v>
      </c>
      <c r="E462" s="294">
        <f>SUMIFS('7.  Persistence Report'!AU$27:AU$500,'7.  Persistence Report'!$D$27:$D$500,$B461,'7.  Persistence Report'!$C$27:$C$500,"&lt;&gt;Pre-2011 Programs Completed in 2011",'7.  Persistence Report'!$J$27:$J$500,"Adjustment",'7.  Persistence Report'!$H$27:$H$500,"2014")</f>
        <v>0</v>
      </c>
      <c r="F462" s="294">
        <f>SUMIFS('7.  Persistence Report'!AV$27:AV$500,'7.  Persistence Report'!$D$27:$D$500,$B461,'7.  Persistence Report'!$C$27:$C$500,"&lt;&gt;Pre-2011 Programs Completed in 2011",'7.  Persistence Report'!$J$27:$J$500,"Adjustment",'7.  Persistence Report'!$H$27:$H$500,"2014")</f>
        <v>0</v>
      </c>
      <c r="G462" s="294">
        <f>SUMIFS('7.  Persistence Report'!AW$27:AW$500,'7.  Persistence Report'!$D$27:$D$500,$B461,'7.  Persistence Report'!$C$27:$C$500,"&lt;&gt;Pre-2011 Programs Completed in 2011",'7.  Persistence Report'!$J$27:$J$500,"Adjustment",'7.  Persistence Report'!$H$27:$H$500,"2014")</f>
        <v>0</v>
      </c>
      <c r="H462" s="294">
        <f>SUMIFS('7.  Persistence Report'!AX$27:AX$500,'7.  Persistence Report'!$D$27:$D$500,$B461,'7.  Persistence Report'!$C$27:$C$500,"&lt;&gt;Pre-2011 Programs Completed in 2011",'7.  Persistence Report'!$J$27:$J$500,"Adjustment",'7.  Persistence Report'!$H$27:$H$500,"2014")</f>
        <v>0</v>
      </c>
      <c r="I462" s="294">
        <f>SUMIFS('7.  Persistence Report'!AY$27:AY$500,'7.  Persistence Report'!$D$27:$D$500,$B461,'7.  Persistence Report'!$C$27:$C$500,"&lt;&gt;Pre-2011 Programs Completed in 2011",'7.  Persistence Report'!$J$27:$J$500,"Adjustment",'7.  Persistence Report'!$H$27:$H$500,"2014")</f>
        <v>0</v>
      </c>
      <c r="J462" s="294">
        <f>SUMIFS('7.  Persistence Report'!AZ$27:AZ$500,'7.  Persistence Report'!$D$27:$D$500,$B461,'7.  Persistence Report'!$C$27:$C$500,"&lt;&gt;Pre-2011 Programs Completed in 2011",'7.  Persistence Report'!$J$27:$J$500,"Adjustment",'7.  Persistence Report'!$H$27:$H$500,"2014")</f>
        <v>0</v>
      </c>
      <c r="K462" s="294">
        <f>SUMIFS('7.  Persistence Report'!BA$27:BA$500,'7.  Persistence Report'!$D$27:$D$500,$B461,'7.  Persistence Report'!$C$27:$C$500,"&lt;&gt;Pre-2011 Programs Completed in 2011",'7.  Persistence Report'!$J$27:$J$500,"Adjustment",'7.  Persistence Report'!$H$27:$H$500,"2014")</f>
        <v>0</v>
      </c>
      <c r="L462" s="294">
        <f>SUMIFS('7.  Persistence Report'!BB$27:BB$500,'7.  Persistence Report'!$D$27:$D$500,$B461,'7.  Persistence Report'!$C$27:$C$500,"&lt;&gt;Pre-2011 Programs Completed in 2011",'7.  Persistence Report'!$J$27:$J$500,"Adjustment",'7.  Persistence Report'!$H$27:$H$500,"2014")</f>
        <v>0</v>
      </c>
      <c r="M462" s="294">
        <f>SUMIFS('7.  Persistence Report'!BC$27:BC$500,'7.  Persistence Report'!$D$27:$D$500,$B461,'7.  Persistence Report'!$C$27:$C$500,"&lt;&gt;Pre-2011 Programs Completed in 2011",'7.  Persistence Report'!$J$27:$J$500,"Adjustment",'7.  Persistence Report'!$H$27:$H$500,"2014")</f>
        <v>0</v>
      </c>
      <c r="N462" s="294">
        <f>N461</f>
        <v>12</v>
      </c>
      <c r="O462" s="294">
        <f>SUMIFS('7.  Persistence Report'!O$27:O$500,'7.  Persistence Report'!$D$27:$D$500,$B461,'7.  Persistence Report'!$C$27:$C$500,"&lt;&gt;Pre-2011 Programs Completed in 2011",'7.  Persistence Report'!$J$27:$J$500,"Adjustment",'7.  Persistence Report'!$H$27:$H$500,"2014")</f>
        <v>0</v>
      </c>
      <c r="P462" s="294">
        <f>SUMIFS('7.  Persistence Report'!P$27:P$500,'7.  Persistence Report'!$D$27:$D$500,$B461,'7.  Persistence Report'!$C$27:$C$500,"&lt;&gt;Pre-2011 Programs Completed in 2011",'7.  Persistence Report'!$J$27:$J$500,"Adjustment",'7.  Persistence Report'!$H$27:$H$500,"2014")</f>
        <v>0</v>
      </c>
      <c r="Q462" s="294">
        <f>SUMIFS('7.  Persistence Report'!Q$27:Q$500,'7.  Persistence Report'!$D$27:$D$500,$B461,'7.  Persistence Report'!$C$27:$C$500,"&lt;&gt;Pre-2011 Programs Completed in 2011",'7.  Persistence Report'!$J$27:$J$500,"Adjustment",'7.  Persistence Report'!$H$27:$H$500,"2014")</f>
        <v>0</v>
      </c>
      <c r="R462" s="294">
        <f>SUMIFS('7.  Persistence Report'!R$27:R$500,'7.  Persistence Report'!$D$27:$D$500,$B461,'7.  Persistence Report'!$C$27:$C$500,"&lt;&gt;Pre-2011 Programs Completed in 2011",'7.  Persistence Report'!$J$27:$J$500,"Adjustment",'7.  Persistence Report'!$H$27:$H$500,"2014")</f>
        <v>0</v>
      </c>
      <c r="S462" s="294">
        <f>SUMIFS('7.  Persistence Report'!S$27:S$500,'7.  Persistence Report'!$D$27:$D$500,$B461,'7.  Persistence Report'!$C$27:$C$500,"&lt;&gt;Pre-2011 Programs Completed in 2011",'7.  Persistence Report'!$J$27:$J$500,"Adjustment",'7.  Persistence Report'!$H$27:$H$500,"2014")</f>
        <v>0</v>
      </c>
      <c r="T462" s="294">
        <f>SUMIFS('7.  Persistence Report'!T$27:T$500,'7.  Persistence Report'!$D$27:$D$500,$B461,'7.  Persistence Report'!$C$27:$C$500,"&lt;&gt;Pre-2011 Programs Completed in 2011",'7.  Persistence Report'!$J$27:$J$500,"Adjustment",'7.  Persistence Report'!$H$27:$H$500,"2014")</f>
        <v>0</v>
      </c>
      <c r="U462" s="294">
        <f>SUMIFS('7.  Persistence Report'!U$27:U$500,'7.  Persistence Report'!$D$27:$D$500,$B461,'7.  Persistence Report'!$C$27:$C$500,"&lt;&gt;Pre-2011 Programs Completed in 2011",'7.  Persistence Report'!$J$27:$J$500,"Adjustment",'7.  Persistence Report'!$H$27:$H$500,"2014")</f>
        <v>0</v>
      </c>
      <c r="V462" s="294">
        <f>SUMIFS('7.  Persistence Report'!V$27:V$500,'7.  Persistence Report'!$D$27:$D$500,$B461,'7.  Persistence Report'!$C$27:$C$500,"&lt;&gt;Pre-2011 Programs Completed in 2011",'7.  Persistence Report'!$J$27:$J$500,"Adjustment",'7.  Persistence Report'!$H$27:$H$500,"2014")</f>
        <v>0</v>
      </c>
      <c r="W462" s="294">
        <f>SUMIFS('7.  Persistence Report'!W$27:W$500,'7.  Persistence Report'!$D$27:$D$500,$B461,'7.  Persistence Report'!$C$27:$C$500,"&lt;&gt;Pre-2011 Programs Completed in 2011",'7.  Persistence Report'!$J$27:$J$500,"Adjustment",'7.  Persistence Report'!$H$27:$H$500,"2014")</f>
        <v>0</v>
      </c>
      <c r="X462" s="294">
        <f>SUMIFS('7.  Persistence Report'!X$27:X$500,'7.  Persistence Report'!$D$27:$D$500,$B461,'7.  Persistence Report'!$C$27:$C$500,"&lt;&gt;Pre-2011 Programs Completed in 2011",'7.  Persistence Report'!$J$27:$J$500,"Adjustment",'7.  Persistence Report'!$H$27:$H$500,"2014")</f>
        <v>0</v>
      </c>
      <c r="Y462" s="410">
        <f>Y461</f>
        <v>0</v>
      </c>
      <c r="Z462" s="410">
        <f>Z461</f>
        <v>0</v>
      </c>
      <c r="AA462" s="410">
        <f t="shared" ref="AA462:AL462" si="215">AA461</f>
        <v>1</v>
      </c>
      <c r="AB462" s="410">
        <f t="shared" si="215"/>
        <v>0</v>
      </c>
      <c r="AC462" s="410">
        <f t="shared" si="215"/>
        <v>0</v>
      </c>
      <c r="AD462" s="410">
        <f t="shared" si="215"/>
        <v>0</v>
      </c>
      <c r="AE462" s="410">
        <f t="shared" si="215"/>
        <v>0</v>
      </c>
      <c r="AF462" s="410">
        <f t="shared" si="215"/>
        <v>0</v>
      </c>
      <c r="AG462" s="410">
        <f t="shared" si="215"/>
        <v>0</v>
      </c>
      <c r="AH462" s="410">
        <f t="shared" si="215"/>
        <v>0</v>
      </c>
      <c r="AI462" s="410">
        <f t="shared" si="215"/>
        <v>0</v>
      </c>
      <c r="AJ462" s="410">
        <f t="shared" si="215"/>
        <v>0</v>
      </c>
      <c r="AK462" s="410">
        <f t="shared" si="215"/>
        <v>0</v>
      </c>
      <c r="AL462" s="410">
        <f t="shared" si="215"/>
        <v>0</v>
      </c>
      <c r="AM462" s="296"/>
    </row>
    <row r="463" spans="1:39" ht="15" outlineLevel="1">
      <c r="A463" s="510"/>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7">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68">
        <f>+Y335</f>
        <v>0</v>
      </c>
      <c r="Z464" s="468">
        <f t="shared" ref="Z464:AA464" si="216">+Z335</f>
        <v>0</v>
      </c>
      <c r="AA464" s="468">
        <f t="shared" si="216"/>
        <v>1</v>
      </c>
      <c r="AB464" s="414"/>
      <c r="AC464" s="414"/>
      <c r="AD464" s="414"/>
      <c r="AE464" s="414"/>
      <c r="AF464" s="414"/>
      <c r="AG464" s="414"/>
      <c r="AH464" s="414"/>
      <c r="AI464" s="414"/>
      <c r="AJ464" s="414"/>
      <c r="AK464" s="414"/>
      <c r="AL464" s="414"/>
      <c r="AM464" s="295">
        <f>SUM(Y464:AL464)</f>
        <v>1</v>
      </c>
    </row>
    <row r="465" spans="1:39" ht="15" outlineLevel="1">
      <c r="B465" s="293" t="s">
        <v>259</v>
      </c>
      <c r="C465" s="290" t="s">
        <v>163</v>
      </c>
      <c r="D465" s="294">
        <f>SUMIFS('7.  Persistence Report'!AT$27:AT$500,'7.  Persistence Report'!$D$27:$D$500,$B464,'7.  Persistence Report'!$C$27:$C$500,"&lt;&gt;Pre-2011 Programs Completed in 2011",'7.  Persistence Report'!$J$27:$J$500,"Adjustment",'7.  Persistence Report'!$H$27:$H$500,"2014")</f>
        <v>0</v>
      </c>
      <c r="E465" s="294">
        <f>SUMIFS('7.  Persistence Report'!AU$27:AU$500,'7.  Persistence Report'!$D$27:$D$500,$B464,'7.  Persistence Report'!$C$27:$C$500,"&lt;&gt;Pre-2011 Programs Completed in 2011",'7.  Persistence Report'!$J$27:$J$500,"Adjustment",'7.  Persistence Report'!$H$27:$H$500,"2014")</f>
        <v>0</v>
      </c>
      <c r="F465" s="294">
        <f>SUMIFS('7.  Persistence Report'!AV$27:AV$500,'7.  Persistence Report'!$D$27:$D$500,$B464,'7.  Persistence Report'!$C$27:$C$500,"&lt;&gt;Pre-2011 Programs Completed in 2011",'7.  Persistence Report'!$J$27:$J$500,"Adjustment",'7.  Persistence Report'!$H$27:$H$500,"2014")</f>
        <v>0</v>
      </c>
      <c r="G465" s="294">
        <f>SUMIFS('7.  Persistence Report'!AW$27:AW$500,'7.  Persistence Report'!$D$27:$D$500,$B464,'7.  Persistence Report'!$C$27:$C$500,"&lt;&gt;Pre-2011 Programs Completed in 2011",'7.  Persistence Report'!$J$27:$J$500,"Adjustment",'7.  Persistence Report'!$H$27:$H$500,"2014")</f>
        <v>0</v>
      </c>
      <c r="H465" s="294">
        <f>SUMIFS('7.  Persistence Report'!AX$27:AX$500,'7.  Persistence Report'!$D$27:$D$500,$B464,'7.  Persistence Report'!$C$27:$C$500,"&lt;&gt;Pre-2011 Programs Completed in 2011",'7.  Persistence Report'!$J$27:$J$500,"Adjustment",'7.  Persistence Report'!$H$27:$H$500,"2014")</f>
        <v>0</v>
      </c>
      <c r="I465" s="294">
        <f>SUMIFS('7.  Persistence Report'!AY$27:AY$500,'7.  Persistence Report'!$D$27:$D$500,$B464,'7.  Persistence Report'!$C$27:$C$500,"&lt;&gt;Pre-2011 Programs Completed in 2011",'7.  Persistence Report'!$J$27:$J$500,"Adjustment",'7.  Persistence Report'!$H$27:$H$500,"2014")</f>
        <v>0</v>
      </c>
      <c r="J465" s="294">
        <f>SUMIFS('7.  Persistence Report'!AZ$27:AZ$500,'7.  Persistence Report'!$D$27:$D$500,$B464,'7.  Persistence Report'!$C$27:$C$500,"&lt;&gt;Pre-2011 Programs Completed in 2011",'7.  Persistence Report'!$J$27:$J$500,"Adjustment",'7.  Persistence Report'!$H$27:$H$500,"2014")</f>
        <v>0</v>
      </c>
      <c r="K465" s="294">
        <f>SUMIFS('7.  Persistence Report'!BA$27:BA$500,'7.  Persistence Report'!$D$27:$D$500,$B464,'7.  Persistence Report'!$C$27:$C$500,"&lt;&gt;Pre-2011 Programs Completed in 2011",'7.  Persistence Report'!$J$27:$J$500,"Adjustment",'7.  Persistence Report'!$H$27:$H$500,"2014")</f>
        <v>0</v>
      </c>
      <c r="L465" s="294">
        <f>SUMIFS('7.  Persistence Report'!BB$27:BB$500,'7.  Persistence Report'!$D$27:$D$500,$B464,'7.  Persistence Report'!$C$27:$C$500,"&lt;&gt;Pre-2011 Programs Completed in 2011",'7.  Persistence Report'!$J$27:$J$500,"Adjustment",'7.  Persistence Report'!$H$27:$H$500,"2014")</f>
        <v>0</v>
      </c>
      <c r="M465" s="294">
        <f>SUMIFS('7.  Persistence Report'!BC$27:BC$500,'7.  Persistence Report'!$D$27:$D$500,$B464,'7.  Persistence Report'!$C$27:$C$500,"&lt;&gt;Pre-2011 Programs Completed in 2011",'7.  Persistence Report'!$J$27:$J$500,"Adjustment",'7.  Persistence Report'!$H$27:$H$500,"2014")</f>
        <v>0</v>
      </c>
      <c r="N465" s="294">
        <f>N464</f>
        <v>12</v>
      </c>
      <c r="O465" s="294">
        <f>SUMIFS('7.  Persistence Report'!O$27:O$500,'7.  Persistence Report'!$D$27:$D$500,$B464,'7.  Persistence Report'!$C$27:$C$500,"&lt;&gt;Pre-2011 Programs Completed in 2011",'7.  Persistence Report'!$J$27:$J$500,"Adjustment",'7.  Persistence Report'!$H$27:$H$500,"2014")</f>
        <v>0</v>
      </c>
      <c r="P465" s="294">
        <f>SUMIFS('7.  Persistence Report'!P$27:P$500,'7.  Persistence Report'!$D$27:$D$500,$B464,'7.  Persistence Report'!$C$27:$C$500,"&lt;&gt;Pre-2011 Programs Completed in 2011",'7.  Persistence Report'!$J$27:$J$500,"Adjustment",'7.  Persistence Report'!$H$27:$H$500,"2014")</f>
        <v>0</v>
      </c>
      <c r="Q465" s="294">
        <f>SUMIFS('7.  Persistence Report'!Q$27:Q$500,'7.  Persistence Report'!$D$27:$D$500,$B464,'7.  Persistence Report'!$C$27:$C$500,"&lt;&gt;Pre-2011 Programs Completed in 2011",'7.  Persistence Report'!$J$27:$J$500,"Adjustment",'7.  Persistence Report'!$H$27:$H$500,"2014")</f>
        <v>0</v>
      </c>
      <c r="R465" s="294">
        <f>SUMIFS('7.  Persistence Report'!R$27:R$500,'7.  Persistence Report'!$D$27:$D$500,$B464,'7.  Persistence Report'!$C$27:$C$500,"&lt;&gt;Pre-2011 Programs Completed in 2011",'7.  Persistence Report'!$J$27:$J$500,"Adjustment",'7.  Persistence Report'!$H$27:$H$500,"2014")</f>
        <v>0</v>
      </c>
      <c r="S465" s="294">
        <f>SUMIFS('7.  Persistence Report'!S$27:S$500,'7.  Persistence Report'!$D$27:$D$500,$B464,'7.  Persistence Report'!$C$27:$C$500,"&lt;&gt;Pre-2011 Programs Completed in 2011",'7.  Persistence Report'!$J$27:$J$500,"Adjustment",'7.  Persistence Report'!$H$27:$H$500,"2014")</f>
        <v>0</v>
      </c>
      <c r="T465" s="294">
        <f>SUMIFS('7.  Persistence Report'!T$27:T$500,'7.  Persistence Report'!$D$27:$D$500,$B464,'7.  Persistence Report'!$C$27:$C$500,"&lt;&gt;Pre-2011 Programs Completed in 2011",'7.  Persistence Report'!$J$27:$J$500,"Adjustment",'7.  Persistence Report'!$H$27:$H$500,"2014")</f>
        <v>0</v>
      </c>
      <c r="U465" s="294">
        <f>SUMIFS('7.  Persistence Report'!U$27:U$500,'7.  Persistence Report'!$D$27:$D$500,$B464,'7.  Persistence Report'!$C$27:$C$500,"&lt;&gt;Pre-2011 Programs Completed in 2011",'7.  Persistence Report'!$J$27:$J$500,"Adjustment",'7.  Persistence Report'!$H$27:$H$500,"2014")</f>
        <v>0</v>
      </c>
      <c r="V465" s="294">
        <f>SUMIFS('7.  Persistence Report'!V$27:V$500,'7.  Persistence Report'!$D$27:$D$500,$B464,'7.  Persistence Report'!$C$27:$C$500,"&lt;&gt;Pre-2011 Programs Completed in 2011",'7.  Persistence Report'!$J$27:$J$500,"Adjustment",'7.  Persistence Report'!$H$27:$H$500,"2014")</f>
        <v>0</v>
      </c>
      <c r="W465" s="294">
        <f>SUMIFS('7.  Persistence Report'!W$27:W$500,'7.  Persistence Report'!$D$27:$D$500,$B464,'7.  Persistence Report'!$C$27:$C$500,"&lt;&gt;Pre-2011 Programs Completed in 2011",'7.  Persistence Report'!$J$27:$J$500,"Adjustment",'7.  Persistence Report'!$H$27:$H$500,"2014")</f>
        <v>0</v>
      </c>
      <c r="X465" s="294">
        <f>SUMIFS('7.  Persistence Report'!X$27:X$500,'7.  Persistence Report'!$D$27:$D$500,$B464,'7.  Persistence Report'!$C$27:$C$500,"&lt;&gt;Pre-2011 Programs Completed in 2011",'7.  Persistence Report'!$J$27:$J$500,"Adjustment",'7.  Persistence Report'!$H$27:$H$500,"2014")</f>
        <v>0</v>
      </c>
      <c r="Y465" s="410">
        <f>Y464</f>
        <v>0</v>
      </c>
      <c r="Z465" s="410">
        <f>Z464</f>
        <v>0</v>
      </c>
      <c r="AA465" s="410">
        <f t="shared" ref="AA465:AL465" si="217">AA464</f>
        <v>1</v>
      </c>
      <c r="AB465" s="410">
        <f t="shared" si="217"/>
        <v>0</v>
      </c>
      <c r="AC465" s="410">
        <f t="shared" si="217"/>
        <v>0</v>
      </c>
      <c r="AD465" s="410">
        <f t="shared" si="217"/>
        <v>0</v>
      </c>
      <c r="AE465" s="410">
        <f t="shared" si="217"/>
        <v>0</v>
      </c>
      <c r="AF465" s="410">
        <f t="shared" si="217"/>
        <v>0</v>
      </c>
      <c r="AG465" s="410">
        <f t="shared" si="217"/>
        <v>0</v>
      </c>
      <c r="AH465" s="410">
        <f t="shared" si="217"/>
        <v>0</v>
      </c>
      <c r="AI465" s="410">
        <f t="shared" si="217"/>
        <v>0</v>
      </c>
      <c r="AJ465" s="410">
        <f t="shared" si="217"/>
        <v>0</v>
      </c>
      <c r="AK465" s="410">
        <f t="shared" si="217"/>
        <v>0</v>
      </c>
      <c r="AL465" s="410">
        <f t="shared" si="217"/>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7">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68">
        <f>+Y338</f>
        <v>0</v>
      </c>
      <c r="Z467" s="468">
        <f t="shared" ref="Z467:AA467" si="218">+Z338</f>
        <v>0</v>
      </c>
      <c r="AA467" s="468">
        <f t="shared" si="218"/>
        <v>1</v>
      </c>
      <c r="AB467" s="414"/>
      <c r="AC467" s="414"/>
      <c r="AD467" s="414"/>
      <c r="AE467" s="414"/>
      <c r="AF467" s="414"/>
      <c r="AG467" s="414"/>
      <c r="AH467" s="414"/>
      <c r="AI467" s="414"/>
      <c r="AJ467" s="414"/>
      <c r="AK467" s="414"/>
      <c r="AL467" s="414"/>
      <c r="AM467" s="295">
        <f>SUM(Y467:AL467)</f>
        <v>1</v>
      </c>
    </row>
    <row r="468" spans="1:39" ht="15" outlineLevel="1">
      <c r="B468" s="293" t="s">
        <v>259</v>
      </c>
      <c r="C468" s="290" t="s">
        <v>163</v>
      </c>
      <c r="D468" s="294">
        <f>SUMIFS('7.  Persistence Report'!AT$27:AT$500,'7.  Persistence Report'!$D$27:$D$500,$B467,'7.  Persistence Report'!$C$27:$C$500,"&lt;&gt;Pre-2011 Programs Completed in 2011",'7.  Persistence Report'!$J$27:$J$500,"Adjustment",'7.  Persistence Report'!$H$27:$H$500,"2014")</f>
        <v>0</v>
      </c>
      <c r="E468" s="294">
        <f>SUMIFS('7.  Persistence Report'!AU$27:AU$500,'7.  Persistence Report'!$D$27:$D$500,$B467,'7.  Persistence Report'!$C$27:$C$500,"&lt;&gt;Pre-2011 Programs Completed in 2011",'7.  Persistence Report'!$J$27:$J$500,"Adjustment",'7.  Persistence Report'!$H$27:$H$500,"2014")</f>
        <v>0</v>
      </c>
      <c r="F468" s="294">
        <f>SUMIFS('7.  Persistence Report'!AV$27:AV$500,'7.  Persistence Report'!$D$27:$D$500,$B467,'7.  Persistence Report'!$C$27:$C$500,"&lt;&gt;Pre-2011 Programs Completed in 2011",'7.  Persistence Report'!$J$27:$J$500,"Adjustment",'7.  Persistence Report'!$H$27:$H$500,"2014")</f>
        <v>0</v>
      </c>
      <c r="G468" s="294">
        <f>SUMIFS('7.  Persistence Report'!AW$27:AW$500,'7.  Persistence Report'!$D$27:$D$500,$B467,'7.  Persistence Report'!$C$27:$C$500,"&lt;&gt;Pre-2011 Programs Completed in 2011",'7.  Persistence Report'!$J$27:$J$500,"Adjustment",'7.  Persistence Report'!$H$27:$H$500,"2014")</f>
        <v>0</v>
      </c>
      <c r="H468" s="294">
        <f>SUMIFS('7.  Persistence Report'!AX$27:AX$500,'7.  Persistence Report'!$D$27:$D$500,$B467,'7.  Persistence Report'!$C$27:$C$500,"&lt;&gt;Pre-2011 Programs Completed in 2011",'7.  Persistence Report'!$J$27:$J$500,"Adjustment",'7.  Persistence Report'!$H$27:$H$500,"2014")</f>
        <v>0</v>
      </c>
      <c r="I468" s="294">
        <f>SUMIFS('7.  Persistence Report'!AY$27:AY$500,'7.  Persistence Report'!$D$27:$D$500,$B467,'7.  Persistence Report'!$C$27:$C$500,"&lt;&gt;Pre-2011 Programs Completed in 2011",'7.  Persistence Report'!$J$27:$J$500,"Adjustment",'7.  Persistence Report'!$H$27:$H$500,"2014")</f>
        <v>0</v>
      </c>
      <c r="J468" s="294">
        <f>SUMIFS('7.  Persistence Report'!AZ$27:AZ$500,'7.  Persistence Report'!$D$27:$D$500,$B467,'7.  Persistence Report'!$C$27:$C$500,"&lt;&gt;Pre-2011 Programs Completed in 2011",'7.  Persistence Report'!$J$27:$J$500,"Adjustment",'7.  Persistence Report'!$H$27:$H$500,"2014")</f>
        <v>0</v>
      </c>
      <c r="K468" s="294">
        <f>SUMIFS('7.  Persistence Report'!BA$27:BA$500,'7.  Persistence Report'!$D$27:$D$500,$B467,'7.  Persistence Report'!$C$27:$C$500,"&lt;&gt;Pre-2011 Programs Completed in 2011",'7.  Persistence Report'!$J$27:$J$500,"Adjustment",'7.  Persistence Report'!$H$27:$H$500,"2014")</f>
        <v>0</v>
      </c>
      <c r="L468" s="294">
        <f>SUMIFS('7.  Persistence Report'!BB$27:BB$500,'7.  Persistence Report'!$D$27:$D$500,$B467,'7.  Persistence Report'!$C$27:$C$500,"&lt;&gt;Pre-2011 Programs Completed in 2011",'7.  Persistence Report'!$J$27:$J$500,"Adjustment",'7.  Persistence Report'!$H$27:$H$500,"2014")</f>
        <v>0</v>
      </c>
      <c r="M468" s="294">
        <f>SUMIFS('7.  Persistence Report'!BC$27:BC$500,'7.  Persistence Report'!$D$27:$D$500,$B467,'7.  Persistence Report'!$C$27:$C$500,"&lt;&gt;Pre-2011 Programs Completed in 2011",'7.  Persistence Report'!$J$27:$J$500,"Adjustment",'7.  Persistence Report'!$H$27:$H$500,"2014")</f>
        <v>0</v>
      </c>
      <c r="N468" s="294">
        <f>N467</f>
        <v>12</v>
      </c>
      <c r="O468" s="294">
        <f>SUMIFS('7.  Persistence Report'!O$27:O$500,'7.  Persistence Report'!$D$27:$D$500,$B467,'7.  Persistence Report'!$C$27:$C$500,"&lt;&gt;Pre-2011 Programs Completed in 2011",'7.  Persistence Report'!$J$27:$J$500,"Adjustment",'7.  Persistence Report'!$H$27:$H$500,"2014")</f>
        <v>0</v>
      </c>
      <c r="P468" s="294">
        <f>SUMIFS('7.  Persistence Report'!P$27:P$500,'7.  Persistence Report'!$D$27:$D$500,$B467,'7.  Persistence Report'!$C$27:$C$500,"&lt;&gt;Pre-2011 Programs Completed in 2011",'7.  Persistence Report'!$J$27:$J$500,"Adjustment",'7.  Persistence Report'!$H$27:$H$500,"2014")</f>
        <v>0</v>
      </c>
      <c r="Q468" s="294">
        <f>SUMIFS('7.  Persistence Report'!Q$27:Q$500,'7.  Persistence Report'!$D$27:$D$500,$B467,'7.  Persistence Report'!$C$27:$C$500,"&lt;&gt;Pre-2011 Programs Completed in 2011",'7.  Persistence Report'!$J$27:$J$500,"Adjustment",'7.  Persistence Report'!$H$27:$H$500,"2014")</f>
        <v>0</v>
      </c>
      <c r="R468" s="294">
        <f>SUMIFS('7.  Persistence Report'!R$27:R$500,'7.  Persistence Report'!$D$27:$D$500,$B467,'7.  Persistence Report'!$C$27:$C$500,"&lt;&gt;Pre-2011 Programs Completed in 2011",'7.  Persistence Report'!$J$27:$J$500,"Adjustment",'7.  Persistence Report'!$H$27:$H$500,"2014")</f>
        <v>0</v>
      </c>
      <c r="S468" s="294">
        <f>SUMIFS('7.  Persistence Report'!S$27:S$500,'7.  Persistence Report'!$D$27:$D$500,$B467,'7.  Persistence Report'!$C$27:$C$500,"&lt;&gt;Pre-2011 Programs Completed in 2011",'7.  Persistence Report'!$J$27:$J$500,"Adjustment",'7.  Persistence Report'!$H$27:$H$500,"2014")</f>
        <v>0</v>
      </c>
      <c r="T468" s="294">
        <f>SUMIFS('7.  Persistence Report'!T$27:T$500,'7.  Persistence Report'!$D$27:$D$500,$B467,'7.  Persistence Report'!$C$27:$C$500,"&lt;&gt;Pre-2011 Programs Completed in 2011",'7.  Persistence Report'!$J$27:$J$500,"Adjustment",'7.  Persistence Report'!$H$27:$H$500,"2014")</f>
        <v>0</v>
      </c>
      <c r="U468" s="294">
        <f>SUMIFS('7.  Persistence Report'!U$27:U$500,'7.  Persistence Report'!$D$27:$D$500,$B467,'7.  Persistence Report'!$C$27:$C$500,"&lt;&gt;Pre-2011 Programs Completed in 2011",'7.  Persistence Report'!$J$27:$J$500,"Adjustment",'7.  Persistence Report'!$H$27:$H$500,"2014")</f>
        <v>0</v>
      </c>
      <c r="V468" s="294">
        <f>SUMIFS('7.  Persistence Report'!V$27:V$500,'7.  Persistence Report'!$D$27:$D$500,$B467,'7.  Persistence Report'!$C$27:$C$500,"&lt;&gt;Pre-2011 Programs Completed in 2011",'7.  Persistence Report'!$J$27:$J$500,"Adjustment",'7.  Persistence Report'!$H$27:$H$500,"2014")</f>
        <v>0</v>
      </c>
      <c r="W468" s="294">
        <f>SUMIFS('7.  Persistence Report'!W$27:W$500,'7.  Persistence Report'!$D$27:$D$500,$B467,'7.  Persistence Report'!$C$27:$C$500,"&lt;&gt;Pre-2011 Programs Completed in 2011",'7.  Persistence Report'!$J$27:$J$500,"Adjustment",'7.  Persistence Report'!$H$27:$H$500,"2014")</f>
        <v>0</v>
      </c>
      <c r="X468" s="294">
        <f>SUMIFS('7.  Persistence Report'!X$27:X$500,'7.  Persistence Report'!$D$27:$D$500,$B467,'7.  Persistence Report'!$C$27:$C$500,"&lt;&gt;Pre-2011 Programs Completed in 2011",'7.  Persistence Report'!$J$27:$J$500,"Adjustment",'7.  Persistence Report'!$H$27:$H$500,"2014")</f>
        <v>0</v>
      </c>
      <c r="Y468" s="410">
        <f>Y467</f>
        <v>0</v>
      </c>
      <c r="Z468" s="410">
        <f>Z467</f>
        <v>0</v>
      </c>
      <c r="AA468" s="410">
        <f t="shared" ref="AA468:AL468" si="219">AA467</f>
        <v>1</v>
      </c>
      <c r="AB468" s="410">
        <f t="shared" si="219"/>
        <v>0</v>
      </c>
      <c r="AC468" s="410">
        <f t="shared" si="219"/>
        <v>0</v>
      </c>
      <c r="AD468" s="410">
        <f t="shared" si="219"/>
        <v>0</v>
      </c>
      <c r="AE468" s="410">
        <f t="shared" si="219"/>
        <v>0</v>
      </c>
      <c r="AF468" s="410">
        <f t="shared" si="219"/>
        <v>0</v>
      </c>
      <c r="AG468" s="410">
        <f t="shared" si="219"/>
        <v>0</v>
      </c>
      <c r="AH468" s="410">
        <f t="shared" si="219"/>
        <v>0</v>
      </c>
      <c r="AI468" s="410">
        <f t="shared" si="219"/>
        <v>0</v>
      </c>
      <c r="AJ468" s="410">
        <f t="shared" si="219"/>
        <v>0</v>
      </c>
      <c r="AK468" s="410">
        <f t="shared" si="219"/>
        <v>0</v>
      </c>
      <c r="AL468" s="410">
        <f t="shared" si="219"/>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7">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68">
        <f>+Y341</f>
        <v>0</v>
      </c>
      <c r="Z470" s="468">
        <f t="shared" ref="Z470:AA470" si="220">+Z341</f>
        <v>0</v>
      </c>
      <c r="AA470" s="468">
        <f t="shared" si="220"/>
        <v>1</v>
      </c>
      <c r="AB470" s="414"/>
      <c r="AC470" s="414"/>
      <c r="AD470" s="414"/>
      <c r="AE470" s="414"/>
      <c r="AF470" s="414"/>
      <c r="AG470" s="414"/>
      <c r="AH470" s="414"/>
      <c r="AI470" s="414"/>
      <c r="AJ470" s="414"/>
      <c r="AK470" s="414"/>
      <c r="AL470" s="414"/>
      <c r="AM470" s="295">
        <f>SUM(Y470:AL470)</f>
        <v>1</v>
      </c>
    </row>
    <row r="471" spans="1:39" ht="15" outlineLevel="1">
      <c r="B471" s="293" t="s">
        <v>259</v>
      </c>
      <c r="C471" s="290" t="s">
        <v>163</v>
      </c>
      <c r="D471" s="294">
        <f>SUMIFS('7.  Persistence Report'!AT$27:AT$500,'7.  Persistence Report'!$D$27:$D$500,$B470,'7.  Persistence Report'!$C$27:$C$500,"&lt;&gt;Pre-2011 Programs Completed in 2011",'7.  Persistence Report'!$J$27:$J$500,"Adjustment",'7.  Persistence Report'!$H$27:$H$500,"2014")</f>
        <v>0</v>
      </c>
      <c r="E471" s="294">
        <f>SUMIFS('7.  Persistence Report'!AU$27:AU$500,'7.  Persistence Report'!$D$27:$D$500,$B470,'7.  Persistence Report'!$C$27:$C$500,"&lt;&gt;Pre-2011 Programs Completed in 2011",'7.  Persistence Report'!$J$27:$J$500,"Adjustment",'7.  Persistence Report'!$H$27:$H$500,"2014")</f>
        <v>0</v>
      </c>
      <c r="F471" s="294">
        <f>SUMIFS('7.  Persistence Report'!AV$27:AV$500,'7.  Persistence Report'!$D$27:$D$500,$B470,'7.  Persistence Report'!$C$27:$C$500,"&lt;&gt;Pre-2011 Programs Completed in 2011",'7.  Persistence Report'!$J$27:$J$500,"Adjustment",'7.  Persistence Report'!$H$27:$H$500,"2014")</f>
        <v>0</v>
      </c>
      <c r="G471" s="294">
        <f>SUMIFS('7.  Persistence Report'!AW$27:AW$500,'7.  Persistence Report'!$D$27:$D$500,$B470,'7.  Persistence Report'!$C$27:$C$500,"&lt;&gt;Pre-2011 Programs Completed in 2011",'7.  Persistence Report'!$J$27:$J$500,"Adjustment",'7.  Persistence Report'!$H$27:$H$500,"2014")</f>
        <v>0</v>
      </c>
      <c r="H471" s="294">
        <f>SUMIFS('7.  Persistence Report'!AX$27:AX$500,'7.  Persistence Report'!$D$27:$D$500,$B470,'7.  Persistence Report'!$C$27:$C$500,"&lt;&gt;Pre-2011 Programs Completed in 2011",'7.  Persistence Report'!$J$27:$J$500,"Adjustment",'7.  Persistence Report'!$H$27:$H$500,"2014")</f>
        <v>0</v>
      </c>
      <c r="I471" s="294">
        <f>SUMIFS('7.  Persistence Report'!AY$27:AY$500,'7.  Persistence Report'!$D$27:$D$500,$B470,'7.  Persistence Report'!$C$27:$C$500,"&lt;&gt;Pre-2011 Programs Completed in 2011",'7.  Persistence Report'!$J$27:$J$500,"Adjustment",'7.  Persistence Report'!$H$27:$H$500,"2014")</f>
        <v>0</v>
      </c>
      <c r="J471" s="294">
        <f>SUMIFS('7.  Persistence Report'!AZ$27:AZ$500,'7.  Persistence Report'!$D$27:$D$500,$B470,'7.  Persistence Report'!$C$27:$C$500,"&lt;&gt;Pre-2011 Programs Completed in 2011",'7.  Persistence Report'!$J$27:$J$500,"Adjustment",'7.  Persistence Report'!$H$27:$H$500,"2014")</f>
        <v>0</v>
      </c>
      <c r="K471" s="294">
        <f>SUMIFS('7.  Persistence Report'!BA$27:BA$500,'7.  Persistence Report'!$D$27:$D$500,$B470,'7.  Persistence Report'!$C$27:$C$500,"&lt;&gt;Pre-2011 Programs Completed in 2011",'7.  Persistence Report'!$J$27:$J$500,"Adjustment",'7.  Persistence Report'!$H$27:$H$500,"2014")</f>
        <v>0</v>
      </c>
      <c r="L471" s="294">
        <f>SUMIFS('7.  Persistence Report'!BB$27:BB$500,'7.  Persistence Report'!$D$27:$D$500,$B470,'7.  Persistence Report'!$C$27:$C$500,"&lt;&gt;Pre-2011 Programs Completed in 2011",'7.  Persistence Report'!$J$27:$J$500,"Adjustment",'7.  Persistence Report'!$H$27:$H$500,"2014")</f>
        <v>0</v>
      </c>
      <c r="M471" s="294">
        <f>SUMIFS('7.  Persistence Report'!BC$27:BC$500,'7.  Persistence Report'!$D$27:$D$500,$B470,'7.  Persistence Report'!$C$27:$C$500,"&lt;&gt;Pre-2011 Programs Completed in 2011",'7.  Persistence Report'!$J$27:$J$500,"Adjustment",'7.  Persistence Report'!$H$27:$H$500,"2014")</f>
        <v>0</v>
      </c>
      <c r="N471" s="294">
        <f>N470</f>
        <v>12</v>
      </c>
      <c r="O471" s="294">
        <f>SUMIFS('7.  Persistence Report'!O$27:O$500,'7.  Persistence Report'!$D$27:$D$500,$B470,'7.  Persistence Report'!$C$27:$C$500,"&lt;&gt;Pre-2011 Programs Completed in 2011",'7.  Persistence Report'!$J$27:$J$500,"Adjustment",'7.  Persistence Report'!$H$27:$H$500,"2014")</f>
        <v>0</v>
      </c>
      <c r="P471" s="294">
        <f>SUMIFS('7.  Persistence Report'!P$27:P$500,'7.  Persistence Report'!$D$27:$D$500,$B470,'7.  Persistence Report'!$C$27:$C$500,"&lt;&gt;Pre-2011 Programs Completed in 2011",'7.  Persistence Report'!$J$27:$J$500,"Adjustment",'7.  Persistence Report'!$H$27:$H$500,"2014")</f>
        <v>0</v>
      </c>
      <c r="Q471" s="294">
        <f>SUMIFS('7.  Persistence Report'!Q$27:Q$500,'7.  Persistence Report'!$D$27:$D$500,$B470,'7.  Persistence Report'!$C$27:$C$500,"&lt;&gt;Pre-2011 Programs Completed in 2011",'7.  Persistence Report'!$J$27:$J$500,"Adjustment",'7.  Persistence Report'!$H$27:$H$500,"2014")</f>
        <v>0</v>
      </c>
      <c r="R471" s="294">
        <f>SUMIFS('7.  Persistence Report'!R$27:R$500,'7.  Persistence Report'!$D$27:$D$500,$B470,'7.  Persistence Report'!$C$27:$C$500,"&lt;&gt;Pre-2011 Programs Completed in 2011",'7.  Persistence Report'!$J$27:$J$500,"Adjustment",'7.  Persistence Report'!$H$27:$H$500,"2014")</f>
        <v>0</v>
      </c>
      <c r="S471" s="294">
        <f>SUMIFS('7.  Persistence Report'!S$27:S$500,'7.  Persistence Report'!$D$27:$D$500,$B470,'7.  Persistence Report'!$C$27:$C$500,"&lt;&gt;Pre-2011 Programs Completed in 2011",'7.  Persistence Report'!$J$27:$J$500,"Adjustment",'7.  Persistence Report'!$H$27:$H$500,"2014")</f>
        <v>0</v>
      </c>
      <c r="T471" s="294">
        <f>SUMIFS('7.  Persistence Report'!T$27:T$500,'7.  Persistence Report'!$D$27:$D$500,$B470,'7.  Persistence Report'!$C$27:$C$500,"&lt;&gt;Pre-2011 Programs Completed in 2011",'7.  Persistence Report'!$J$27:$J$500,"Adjustment",'7.  Persistence Report'!$H$27:$H$500,"2014")</f>
        <v>0</v>
      </c>
      <c r="U471" s="294">
        <f>SUMIFS('7.  Persistence Report'!U$27:U$500,'7.  Persistence Report'!$D$27:$D$500,$B470,'7.  Persistence Report'!$C$27:$C$500,"&lt;&gt;Pre-2011 Programs Completed in 2011",'7.  Persistence Report'!$J$27:$J$500,"Adjustment",'7.  Persistence Report'!$H$27:$H$500,"2014")</f>
        <v>0</v>
      </c>
      <c r="V471" s="294">
        <f>SUMIFS('7.  Persistence Report'!V$27:V$500,'7.  Persistence Report'!$D$27:$D$500,$B470,'7.  Persistence Report'!$C$27:$C$500,"&lt;&gt;Pre-2011 Programs Completed in 2011",'7.  Persistence Report'!$J$27:$J$500,"Adjustment",'7.  Persistence Report'!$H$27:$H$500,"2014")</f>
        <v>0</v>
      </c>
      <c r="W471" s="294">
        <f>SUMIFS('7.  Persistence Report'!W$27:W$500,'7.  Persistence Report'!$D$27:$D$500,$B470,'7.  Persistence Report'!$C$27:$C$500,"&lt;&gt;Pre-2011 Programs Completed in 2011",'7.  Persistence Report'!$J$27:$J$500,"Adjustment",'7.  Persistence Report'!$H$27:$H$500,"2014")</f>
        <v>0</v>
      </c>
      <c r="X471" s="294">
        <f>SUMIFS('7.  Persistence Report'!X$27:X$500,'7.  Persistence Report'!$D$27:$D$500,$B470,'7.  Persistence Report'!$C$27:$C$500,"&lt;&gt;Pre-2011 Programs Completed in 2011",'7.  Persistence Report'!$J$27:$J$500,"Adjustment",'7.  Persistence Report'!$H$27:$H$500,"2014")</f>
        <v>0</v>
      </c>
      <c r="Y471" s="410">
        <f>Y470</f>
        <v>0</v>
      </c>
      <c r="Z471" s="410">
        <f>Z470</f>
        <v>0</v>
      </c>
      <c r="AA471" s="410">
        <f t="shared" ref="AA471:AL471" si="221">AA470</f>
        <v>1</v>
      </c>
      <c r="AB471" s="410">
        <f t="shared" si="221"/>
        <v>0</v>
      </c>
      <c r="AC471" s="410">
        <f t="shared" si="221"/>
        <v>0</v>
      </c>
      <c r="AD471" s="410">
        <f t="shared" si="221"/>
        <v>0</v>
      </c>
      <c r="AE471" s="410">
        <f t="shared" si="221"/>
        <v>0</v>
      </c>
      <c r="AF471" s="410">
        <f t="shared" si="221"/>
        <v>0</v>
      </c>
      <c r="AG471" s="410">
        <f t="shared" si="221"/>
        <v>0</v>
      </c>
      <c r="AH471" s="410">
        <f t="shared" si="221"/>
        <v>0</v>
      </c>
      <c r="AI471" s="410">
        <f t="shared" si="221"/>
        <v>0</v>
      </c>
      <c r="AJ471" s="410">
        <f t="shared" si="221"/>
        <v>0</v>
      </c>
      <c r="AK471" s="410">
        <f t="shared" si="221"/>
        <v>0</v>
      </c>
      <c r="AL471" s="410">
        <f t="shared" si="221"/>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7">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68">
        <f>+Y344</f>
        <v>0</v>
      </c>
      <c r="Z473" s="468">
        <f t="shared" ref="Z473:AA473" si="222">+Z344</f>
        <v>0</v>
      </c>
      <c r="AA473" s="468">
        <f t="shared" si="222"/>
        <v>1</v>
      </c>
      <c r="AB473" s="414"/>
      <c r="AC473" s="414"/>
      <c r="AD473" s="414"/>
      <c r="AE473" s="414"/>
      <c r="AF473" s="414"/>
      <c r="AG473" s="414"/>
      <c r="AH473" s="414"/>
      <c r="AI473" s="414"/>
      <c r="AJ473" s="414"/>
      <c r="AK473" s="414"/>
      <c r="AL473" s="414"/>
      <c r="AM473" s="295">
        <f>SUM(Y473:AL473)</f>
        <v>1</v>
      </c>
    </row>
    <row r="474" spans="1:39" ht="15" outlineLevel="1">
      <c r="B474" s="293" t="s">
        <v>259</v>
      </c>
      <c r="C474" s="290" t="s">
        <v>163</v>
      </c>
      <c r="D474" s="294">
        <f>SUMIFS('7.  Persistence Report'!AT$27:AT$500,'7.  Persistence Report'!$D$27:$D$500,$B473,'7.  Persistence Report'!$C$27:$C$500,"&lt;&gt;Pre-2011 Programs Completed in 2011",'7.  Persistence Report'!$J$27:$J$500,"Adjustment",'7.  Persistence Report'!$H$27:$H$500,"2014")</f>
        <v>0</v>
      </c>
      <c r="E474" s="294">
        <f>SUMIFS('7.  Persistence Report'!AU$27:AU$500,'7.  Persistence Report'!$D$27:$D$500,$B473,'7.  Persistence Report'!$C$27:$C$500,"&lt;&gt;Pre-2011 Programs Completed in 2011",'7.  Persistence Report'!$J$27:$J$500,"Adjustment",'7.  Persistence Report'!$H$27:$H$500,"2014")</f>
        <v>0</v>
      </c>
      <c r="F474" s="294">
        <f>SUMIFS('7.  Persistence Report'!AV$27:AV$500,'7.  Persistence Report'!$D$27:$D$500,$B473,'7.  Persistence Report'!$C$27:$C$500,"&lt;&gt;Pre-2011 Programs Completed in 2011",'7.  Persistence Report'!$J$27:$J$500,"Adjustment",'7.  Persistence Report'!$H$27:$H$500,"2014")</f>
        <v>0</v>
      </c>
      <c r="G474" s="294">
        <f>SUMIFS('7.  Persistence Report'!AW$27:AW$500,'7.  Persistence Report'!$D$27:$D$500,$B473,'7.  Persistence Report'!$C$27:$C$500,"&lt;&gt;Pre-2011 Programs Completed in 2011",'7.  Persistence Report'!$J$27:$J$500,"Adjustment",'7.  Persistence Report'!$H$27:$H$500,"2014")</f>
        <v>0</v>
      </c>
      <c r="H474" s="294">
        <f>SUMIFS('7.  Persistence Report'!AX$27:AX$500,'7.  Persistence Report'!$D$27:$D$500,$B473,'7.  Persistence Report'!$C$27:$C$500,"&lt;&gt;Pre-2011 Programs Completed in 2011",'7.  Persistence Report'!$J$27:$J$500,"Adjustment",'7.  Persistence Report'!$H$27:$H$500,"2014")</f>
        <v>0</v>
      </c>
      <c r="I474" s="294">
        <f>SUMIFS('7.  Persistence Report'!AY$27:AY$500,'7.  Persistence Report'!$D$27:$D$500,$B473,'7.  Persistence Report'!$C$27:$C$500,"&lt;&gt;Pre-2011 Programs Completed in 2011",'7.  Persistence Report'!$J$27:$J$500,"Adjustment",'7.  Persistence Report'!$H$27:$H$500,"2014")</f>
        <v>0</v>
      </c>
      <c r="J474" s="294">
        <f>SUMIFS('7.  Persistence Report'!AZ$27:AZ$500,'7.  Persistence Report'!$D$27:$D$500,$B473,'7.  Persistence Report'!$C$27:$C$500,"&lt;&gt;Pre-2011 Programs Completed in 2011",'7.  Persistence Report'!$J$27:$J$500,"Adjustment",'7.  Persistence Report'!$H$27:$H$500,"2014")</f>
        <v>0</v>
      </c>
      <c r="K474" s="294">
        <f>SUMIFS('7.  Persistence Report'!BA$27:BA$500,'7.  Persistence Report'!$D$27:$D$500,$B473,'7.  Persistence Report'!$C$27:$C$500,"&lt;&gt;Pre-2011 Programs Completed in 2011",'7.  Persistence Report'!$J$27:$J$500,"Adjustment",'7.  Persistence Report'!$H$27:$H$500,"2014")</f>
        <v>0</v>
      </c>
      <c r="L474" s="294">
        <f>SUMIFS('7.  Persistence Report'!BB$27:BB$500,'7.  Persistence Report'!$D$27:$D$500,$B473,'7.  Persistence Report'!$C$27:$C$500,"&lt;&gt;Pre-2011 Programs Completed in 2011",'7.  Persistence Report'!$J$27:$J$500,"Adjustment",'7.  Persistence Report'!$H$27:$H$500,"2014")</f>
        <v>0</v>
      </c>
      <c r="M474" s="294">
        <f>SUMIFS('7.  Persistence Report'!BC$27:BC$500,'7.  Persistence Report'!$D$27:$D$500,$B473,'7.  Persistence Report'!$C$27:$C$500,"&lt;&gt;Pre-2011 Programs Completed in 2011",'7.  Persistence Report'!$J$27:$J$500,"Adjustment",'7.  Persistence Report'!$H$27:$H$500,"2014")</f>
        <v>0</v>
      </c>
      <c r="N474" s="466"/>
      <c r="O474" s="294">
        <f>SUMIFS('7.  Persistence Report'!O$27:O$500,'7.  Persistence Report'!$D$27:$D$500,$B473,'7.  Persistence Report'!$C$27:$C$500,"&lt;&gt;Pre-2011 Programs Completed in 2011",'7.  Persistence Report'!$J$27:$J$500,"Adjustment",'7.  Persistence Report'!$H$27:$H$500,"2014")</f>
        <v>0</v>
      </c>
      <c r="P474" s="294">
        <f>SUMIFS('7.  Persistence Report'!P$27:P$500,'7.  Persistence Report'!$D$27:$D$500,$B473,'7.  Persistence Report'!$C$27:$C$500,"&lt;&gt;Pre-2011 Programs Completed in 2011",'7.  Persistence Report'!$J$27:$J$500,"Adjustment",'7.  Persistence Report'!$H$27:$H$500,"2014")</f>
        <v>0</v>
      </c>
      <c r="Q474" s="294">
        <f>SUMIFS('7.  Persistence Report'!Q$27:Q$500,'7.  Persistence Report'!$D$27:$D$500,$B473,'7.  Persistence Report'!$C$27:$C$500,"&lt;&gt;Pre-2011 Programs Completed in 2011",'7.  Persistence Report'!$J$27:$J$500,"Adjustment",'7.  Persistence Report'!$H$27:$H$500,"2014")</f>
        <v>0</v>
      </c>
      <c r="R474" s="294">
        <f>SUMIFS('7.  Persistence Report'!R$27:R$500,'7.  Persistence Report'!$D$27:$D$500,$B473,'7.  Persistence Report'!$C$27:$C$500,"&lt;&gt;Pre-2011 Programs Completed in 2011",'7.  Persistence Report'!$J$27:$J$500,"Adjustment",'7.  Persistence Report'!$H$27:$H$500,"2014")</f>
        <v>0</v>
      </c>
      <c r="S474" s="294">
        <f>SUMIFS('7.  Persistence Report'!S$27:S$500,'7.  Persistence Report'!$D$27:$D$500,$B473,'7.  Persistence Report'!$C$27:$C$500,"&lt;&gt;Pre-2011 Programs Completed in 2011",'7.  Persistence Report'!$J$27:$J$500,"Adjustment",'7.  Persistence Report'!$H$27:$H$500,"2014")</f>
        <v>0</v>
      </c>
      <c r="T474" s="294">
        <f>SUMIFS('7.  Persistence Report'!T$27:T$500,'7.  Persistence Report'!$D$27:$D$500,$B473,'7.  Persistence Report'!$C$27:$C$500,"&lt;&gt;Pre-2011 Programs Completed in 2011",'7.  Persistence Report'!$J$27:$J$500,"Adjustment",'7.  Persistence Report'!$H$27:$H$500,"2014")</f>
        <v>0</v>
      </c>
      <c r="U474" s="294">
        <f>SUMIFS('7.  Persistence Report'!U$27:U$500,'7.  Persistence Report'!$D$27:$D$500,$B473,'7.  Persistence Report'!$C$27:$C$500,"&lt;&gt;Pre-2011 Programs Completed in 2011",'7.  Persistence Report'!$J$27:$J$500,"Adjustment",'7.  Persistence Report'!$H$27:$H$500,"2014")</f>
        <v>0</v>
      </c>
      <c r="V474" s="294">
        <f>SUMIFS('7.  Persistence Report'!V$27:V$500,'7.  Persistence Report'!$D$27:$D$500,$B473,'7.  Persistence Report'!$C$27:$C$500,"&lt;&gt;Pre-2011 Programs Completed in 2011",'7.  Persistence Report'!$J$27:$J$500,"Adjustment",'7.  Persistence Report'!$H$27:$H$500,"2014")</f>
        <v>0</v>
      </c>
      <c r="W474" s="294">
        <f>SUMIFS('7.  Persistence Report'!W$27:W$500,'7.  Persistence Report'!$D$27:$D$500,$B473,'7.  Persistence Report'!$C$27:$C$500,"&lt;&gt;Pre-2011 Programs Completed in 2011",'7.  Persistence Report'!$J$27:$J$500,"Adjustment",'7.  Persistence Report'!$H$27:$H$500,"2014")</f>
        <v>0</v>
      </c>
      <c r="X474" s="294">
        <f>SUMIFS('7.  Persistence Report'!X$27:X$500,'7.  Persistence Report'!$D$27:$D$500,$B473,'7.  Persistence Report'!$C$27:$C$500,"&lt;&gt;Pre-2011 Programs Completed in 2011",'7.  Persistence Report'!$J$27:$J$500,"Adjustment",'7.  Persistence Report'!$H$27:$H$500,"2014")</f>
        <v>0</v>
      </c>
      <c r="Y474" s="410">
        <f>Y473</f>
        <v>0</v>
      </c>
      <c r="Z474" s="410">
        <f>Z473</f>
        <v>0</v>
      </c>
      <c r="AA474" s="410">
        <f t="shared" ref="AA474:AL474" si="223">AA473</f>
        <v>1</v>
      </c>
      <c r="AB474" s="410">
        <f t="shared" si="223"/>
        <v>0</v>
      </c>
      <c r="AC474" s="410">
        <f t="shared" si="223"/>
        <v>0</v>
      </c>
      <c r="AD474" s="410">
        <f t="shared" si="223"/>
        <v>0</v>
      </c>
      <c r="AE474" s="410">
        <f t="shared" si="223"/>
        <v>0</v>
      </c>
      <c r="AF474" s="410">
        <f t="shared" si="223"/>
        <v>0</v>
      </c>
      <c r="AG474" s="410">
        <f t="shared" si="223"/>
        <v>0</v>
      </c>
      <c r="AH474" s="410">
        <f t="shared" si="223"/>
        <v>0</v>
      </c>
      <c r="AI474" s="410">
        <f t="shared" si="223"/>
        <v>0</v>
      </c>
      <c r="AJ474" s="410">
        <f t="shared" si="223"/>
        <v>0</v>
      </c>
      <c r="AK474" s="410">
        <f t="shared" si="223"/>
        <v>0</v>
      </c>
      <c r="AL474" s="410">
        <f t="shared" si="223"/>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8"/>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7">
        <v>23</v>
      </c>
      <c r="B477" s="314" t="s">
        <v>14</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68">
        <f>+Y348</f>
        <v>1</v>
      </c>
      <c r="Z477" s="468">
        <f t="shared" ref="Z477:AA477" si="224">+Z348</f>
        <v>0</v>
      </c>
      <c r="AA477" s="468">
        <f t="shared" si="224"/>
        <v>0</v>
      </c>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f>SUMIFS('7.  Persistence Report'!AT$27:AT$500,'7.  Persistence Report'!$D$27:$D$500,$B477,'7.  Persistence Report'!$C$27:$C$500,"&lt;&gt;Pre-2011 Programs Completed in 2011",'7.  Persistence Report'!$J$27:$J$500,"Adjustment",'7.  Persistence Report'!$H$27:$H$500,"2014")</f>
        <v>0</v>
      </c>
      <c r="E478" s="294">
        <f>SUMIFS('7.  Persistence Report'!AU$27:AU$500,'7.  Persistence Report'!$D$27:$D$500,$B477,'7.  Persistence Report'!$C$27:$C$500,"&lt;&gt;Pre-2011 Programs Completed in 2011",'7.  Persistence Report'!$J$27:$J$500,"Adjustment",'7.  Persistence Report'!$H$27:$H$500,"2014")</f>
        <v>0</v>
      </c>
      <c r="F478" s="294">
        <f>SUMIFS('7.  Persistence Report'!AV$27:AV$500,'7.  Persistence Report'!$D$27:$D$500,$B477,'7.  Persistence Report'!$C$27:$C$500,"&lt;&gt;Pre-2011 Programs Completed in 2011",'7.  Persistence Report'!$J$27:$J$500,"Adjustment",'7.  Persistence Report'!$H$27:$H$500,"2014")</f>
        <v>0</v>
      </c>
      <c r="G478" s="294">
        <f>SUMIFS('7.  Persistence Report'!AW$27:AW$500,'7.  Persistence Report'!$D$27:$D$500,$B477,'7.  Persistence Report'!$C$27:$C$500,"&lt;&gt;Pre-2011 Programs Completed in 2011",'7.  Persistence Report'!$J$27:$J$500,"Adjustment",'7.  Persistence Report'!$H$27:$H$500,"2014")</f>
        <v>0</v>
      </c>
      <c r="H478" s="294">
        <f>SUMIFS('7.  Persistence Report'!AX$27:AX$500,'7.  Persistence Report'!$D$27:$D$500,$B477,'7.  Persistence Report'!$C$27:$C$500,"&lt;&gt;Pre-2011 Programs Completed in 2011",'7.  Persistence Report'!$J$27:$J$500,"Adjustment",'7.  Persistence Report'!$H$27:$H$500,"2014")</f>
        <v>0</v>
      </c>
      <c r="I478" s="294">
        <f>SUMIFS('7.  Persistence Report'!AY$27:AY$500,'7.  Persistence Report'!$D$27:$D$500,$B477,'7.  Persistence Report'!$C$27:$C$500,"&lt;&gt;Pre-2011 Programs Completed in 2011",'7.  Persistence Report'!$J$27:$J$500,"Adjustment",'7.  Persistence Report'!$H$27:$H$500,"2014")</f>
        <v>0</v>
      </c>
      <c r="J478" s="294">
        <f>SUMIFS('7.  Persistence Report'!AZ$27:AZ$500,'7.  Persistence Report'!$D$27:$D$500,$B477,'7.  Persistence Report'!$C$27:$C$500,"&lt;&gt;Pre-2011 Programs Completed in 2011",'7.  Persistence Report'!$J$27:$J$500,"Adjustment",'7.  Persistence Report'!$H$27:$H$500,"2014")</f>
        <v>0</v>
      </c>
      <c r="K478" s="294">
        <f>SUMIFS('7.  Persistence Report'!BA$27:BA$500,'7.  Persistence Report'!$D$27:$D$500,$B477,'7.  Persistence Report'!$C$27:$C$500,"&lt;&gt;Pre-2011 Programs Completed in 2011",'7.  Persistence Report'!$J$27:$J$500,"Adjustment",'7.  Persistence Report'!$H$27:$H$500,"2014")</f>
        <v>0</v>
      </c>
      <c r="L478" s="294">
        <f>SUMIFS('7.  Persistence Report'!BB$27:BB$500,'7.  Persistence Report'!$D$27:$D$500,$B477,'7.  Persistence Report'!$C$27:$C$500,"&lt;&gt;Pre-2011 Programs Completed in 2011",'7.  Persistence Report'!$J$27:$J$500,"Adjustment",'7.  Persistence Report'!$H$27:$H$500,"2014")</f>
        <v>0</v>
      </c>
      <c r="M478" s="294">
        <f>SUMIFS('7.  Persistence Report'!BC$27:BC$500,'7.  Persistence Report'!$D$27:$D$500,$B477,'7.  Persistence Report'!$C$27:$C$500,"&lt;&gt;Pre-2011 Programs Completed in 2011",'7.  Persistence Report'!$J$27:$J$500,"Adjustment",'7.  Persistence Report'!$H$27:$H$500,"2014")</f>
        <v>0</v>
      </c>
      <c r="N478" s="466"/>
      <c r="O478" s="294">
        <f>SUMIFS('7.  Persistence Report'!O$27:O$500,'7.  Persistence Report'!$D$27:$D$500,$B477,'7.  Persistence Report'!$C$27:$C$500,"&lt;&gt;Pre-2011 Programs Completed in 2011",'7.  Persistence Report'!$J$27:$J$500,"Adjustment",'7.  Persistence Report'!$H$27:$H$500,"2014")</f>
        <v>0</v>
      </c>
      <c r="P478" s="294">
        <f>SUMIFS('7.  Persistence Report'!P$27:P$500,'7.  Persistence Report'!$D$27:$D$500,$B477,'7.  Persistence Report'!$C$27:$C$500,"&lt;&gt;Pre-2011 Programs Completed in 2011",'7.  Persistence Report'!$J$27:$J$500,"Adjustment",'7.  Persistence Report'!$H$27:$H$500,"2014")</f>
        <v>0</v>
      </c>
      <c r="Q478" s="294">
        <f>SUMIFS('7.  Persistence Report'!Q$27:Q$500,'7.  Persistence Report'!$D$27:$D$500,$B477,'7.  Persistence Report'!$C$27:$C$500,"&lt;&gt;Pre-2011 Programs Completed in 2011",'7.  Persistence Report'!$J$27:$J$500,"Adjustment",'7.  Persistence Report'!$H$27:$H$500,"2014")</f>
        <v>0</v>
      </c>
      <c r="R478" s="294">
        <f>SUMIFS('7.  Persistence Report'!R$27:R$500,'7.  Persistence Report'!$D$27:$D$500,$B477,'7.  Persistence Report'!$C$27:$C$500,"&lt;&gt;Pre-2011 Programs Completed in 2011",'7.  Persistence Report'!$J$27:$J$500,"Adjustment",'7.  Persistence Report'!$H$27:$H$500,"2014")</f>
        <v>0</v>
      </c>
      <c r="S478" s="294">
        <f>SUMIFS('7.  Persistence Report'!S$27:S$500,'7.  Persistence Report'!$D$27:$D$500,$B477,'7.  Persistence Report'!$C$27:$C$500,"&lt;&gt;Pre-2011 Programs Completed in 2011",'7.  Persistence Report'!$J$27:$J$500,"Adjustment",'7.  Persistence Report'!$H$27:$H$500,"2014")</f>
        <v>0</v>
      </c>
      <c r="T478" s="294">
        <f>SUMIFS('7.  Persistence Report'!T$27:T$500,'7.  Persistence Report'!$D$27:$D$500,$B477,'7.  Persistence Report'!$C$27:$C$500,"&lt;&gt;Pre-2011 Programs Completed in 2011",'7.  Persistence Report'!$J$27:$J$500,"Adjustment",'7.  Persistence Report'!$H$27:$H$500,"2014")</f>
        <v>0</v>
      </c>
      <c r="U478" s="294">
        <f>SUMIFS('7.  Persistence Report'!U$27:U$500,'7.  Persistence Report'!$D$27:$D$500,$B477,'7.  Persistence Report'!$C$27:$C$500,"&lt;&gt;Pre-2011 Programs Completed in 2011",'7.  Persistence Report'!$J$27:$J$500,"Adjustment",'7.  Persistence Report'!$H$27:$H$500,"2014")</f>
        <v>0</v>
      </c>
      <c r="V478" s="294">
        <f>SUMIFS('7.  Persistence Report'!V$27:V$500,'7.  Persistence Report'!$D$27:$D$500,$B477,'7.  Persistence Report'!$C$27:$C$500,"&lt;&gt;Pre-2011 Programs Completed in 2011",'7.  Persistence Report'!$J$27:$J$500,"Adjustment",'7.  Persistence Report'!$H$27:$H$500,"2014")</f>
        <v>0</v>
      </c>
      <c r="W478" s="294">
        <f>SUMIFS('7.  Persistence Report'!W$27:W$500,'7.  Persistence Report'!$D$27:$D$500,$B477,'7.  Persistence Report'!$C$27:$C$500,"&lt;&gt;Pre-2011 Programs Completed in 2011",'7.  Persistence Report'!$J$27:$J$500,"Adjustment",'7.  Persistence Report'!$H$27:$H$500,"2014")</f>
        <v>0</v>
      </c>
      <c r="X478" s="294">
        <f>SUMIFS('7.  Persistence Report'!X$27:X$500,'7.  Persistence Report'!$D$27:$D$500,$B477,'7.  Persistence Report'!$C$27:$C$500,"&lt;&gt;Pre-2011 Programs Completed in 2011",'7.  Persistence Report'!$J$27:$J$500,"Adjustment",'7.  Persistence Report'!$H$27:$H$500,"2014")</f>
        <v>0</v>
      </c>
      <c r="Y478" s="410">
        <f>Y477</f>
        <v>1</v>
      </c>
      <c r="Z478" s="410">
        <f>Z477</f>
        <v>0</v>
      </c>
      <c r="AA478" s="410">
        <f t="shared" ref="AA478:AL478" si="225">AA477</f>
        <v>0</v>
      </c>
      <c r="AB478" s="410">
        <f t="shared" si="225"/>
        <v>0</v>
      </c>
      <c r="AC478" s="410">
        <f t="shared" si="225"/>
        <v>0</v>
      </c>
      <c r="AD478" s="410">
        <f t="shared" si="225"/>
        <v>0</v>
      </c>
      <c r="AE478" s="410">
        <f t="shared" si="225"/>
        <v>0</v>
      </c>
      <c r="AF478" s="410">
        <f t="shared" si="225"/>
        <v>0</v>
      </c>
      <c r="AG478" s="410">
        <f t="shared" si="225"/>
        <v>0</v>
      </c>
      <c r="AH478" s="410">
        <f t="shared" si="225"/>
        <v>0</v>
      </c>
      <c r="AI478" s="410">
        <f t="shared" si="225"/>
        <v>0</v>
      </c>
      <c r="AJ478" s="410">
        <f t="shared" si="225"/>
        <v>0</v>
      </c>
      <c r="AK478" s="410">
        <f t="shared" si="225"/>
        <v>0</v>
      </c>
      <c r="AL478" s="410">
        <f t="shared" si="225"/>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8"/>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7">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7"/>
      <c r="B482" s="314" t="s">
        <v>259</v>
      </c>
      <c r="C482" s="290" t="s">
        <v>163</v>
      </c>
      <c r="D482" s="294"/>
      <c r="E482" s="294"/>
      <c r="F482" s="294"/>
      <c r="G482" s="294"/>
      <c r="H482" s="294"/>
      <c r="I482" s="294"/>
      <c r="J482" s="294"/>
      <c r="K482" s="294"/>
      <c r="L482" s="294"/>
      <c r="M482" s="294"/>
      <c r="N482" s="466"/>
      <c r="O482" s="294"/>
      <c r="P482" s="294"/>
      <c r="Q482" s="294"/>
      <c r="R482" s="294"/>
      <c r="S482" s="294"/>
      <c r="T482" s="294"/>
      <c r="U482" s="294"/>
      <c r="V482" s="294"/>
      <c r="W482" s="294"/>
      <c r="X482" s="294"/>
      <c r="Y482" s="410">
        <f>Y481</f>
        <v>0</v>
      </c>
      <c r="Z482" s="410">
        <f>Z481</f>
        <v>0</v>
      </c>
      <c r="AA482" s="410">
        <f t="shared" ref="AA482:AL482" si="226">AA481</f>
        <v>0</v>
      </c>
      <c r="AB482" s="410">
        <f t="shared" si="226"/>
        <v>0</v>
      </c>
      <c r="AC482" s="410">
        <f t="shared" si="226"/>
        <v>0</v>
      </c>
      <c r="AD482" s="410">
        <f t="shared" si="226"/>
        <v>0</v>
      </c>
      <c r="AE482" s="410">
        <f t="shared" si="226"/>
        <v>0</v>
      </c>
      <c r="AF482" s="410">
        <f t="shared" si="226"/>
        <v>0</v>
      </c>
      <c r="AG482" s="410">
        <f t="shared" si="226"/>
        <v>0</v>
      </c>
      <c r="AH482" s="410">
        <f t="shared" si="226"/>
        <v>0</v>
      </c>
      <c r="AI482" s="410">
        <f t="shared" si="226"/>
        <v>0</v>
      </c>
      <c r="AJ482" s="410">
        <f t="shared" si="226"/>
        <v>0</v>
      </c>
      <c r="AK482" s="410">
        <f t="shared" si="226"/>
        <v>0</v>
      </c>
      <c r="AL482" s="410">
        <f t="shared" si="226"/>
        <v>0</v>
      </c>
      <c r="AM482" s="296"/>
    </row>
    <row r="483" spans="1:39" s="282" customFormat="1" ht="15" outlineLevel="1">
      <c r="A483" s="507"/>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7">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7"/>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227">AA484</f>
        <v>0</v>
      </c>
      <c r="AB485" s="410">
        <f t="shared" si="227"/>
        <v>0</v>
      </c>
      <c r="AC485" s="410">
        <f t="shared" si="227"/>
        <v>0</v>
      </c>
      <c r="AD485" s="410">
        <f t="shared" si="227"/>
        <v>0</v>
      </c>
      <c r="AE485" s="410">
        <f t="shared" si="227"/>
        <v>0</v>
      </c>
      <c r="AF485" s="410">
        <f t="shared" si="227"/>
        <v>0</v>
      </c>
      <c r="AG485" s="410">
        <f t="shared" si="227"/>
        <v>0</v>
      </c>
      <c r="AH485" s="410">
        <f t="shared" si="227"/>
        <v>0</v>
      </c>
      <c r="AI485" s="410">
        <f t="shared" si="227"/>
        <v>0</v>
      </c>
      <c r="AJ485" s="410">
        <f t="shared" si="227"/>
        <v>0</v>
      </c>
      <c r="AK485" s="410">
        <f t="shared" si="227"/>
        <v>0</v>
      </c>
      <c r="AL485" s="410">
        <f t="shared" si="227"/>
        <v>0</v>
      </c>
      <c r="AM485" s="310"/>
    </row>
    <row r="486" spans="1:39" s="282" customFormat="1" ht="15" outlineLevel="1">
      <c r="A486" s="507"/>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8"/>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7">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68">
        <f>+Y359</f>
        <v>0</v>
      </c>
      <c r="Z488" s="468">
        <f t="shared" ref="Z488:AA488" si="228">+Z359</f>
        <v>0</v>
      </c>
      <c r="AA488" s="468">
        <f t="shared" si="228"/>
        <v>1</v>
      </c>
      <c r="AB488" s="414"/>
      <c r="AC488" s="414"/>
      <c r="AD488" s="414"/>
      <c r="AE488" s="414"/>
      <c r="AF488" s="414"/>
      <c r="AG488" s="414"/>
      <c r="AH488" s="414"/>
      <c r="AI488" s="414"/>
      <c r="AJ488" s="414"/>
      <c r="AK488" s="414"/>
      <c r="AL488" s="414"/>
      <c r="AM488" s="295">
        <f>SUM(Y488:AL488)</f>
        <v>1</v>
      </c>
    </row>
    <row r="489" spans="1:39" ht="15" outlineLevel="1">
      <c r="B489" s="293" t="s">
        <v>259</v>
      </c>
      <c r="C489" s="290" t="s">
        <v>163</v>
      </c>
      <c r="D489" s="294">
        <f>SUMIFS('7.  Persistence Report'!AT$27:AT$500,'7.  Persistence Report'!$D$27:$D$500,$B488,'7.  Persistence Report'!$C$27:$C$500,"Pre-2011 Programs Completed in 2011",'7.  Persistence Report'!$J$27:$J$500,"Adjustment",'7.  Persistence Report'!$H$27:$H$500,"2014")</f>
        <v>0</v>
      </c>
      <c r="E489" s="294">
        <f>SUMIFS('7.  Persistence Report'!AU$27:AU$500,'7.  Persistence Report'!$D$27:$D$500,$B488,'7.  Persistence Report'!$C$27:$C$500,"Pre-2011 Programs Completed in 2011",'7.  Persistence Report'!$J$27:$J$500,"Adjustment",'7.  Persistence Report'!$H$27:$H$500,"2014")</f>
        <v>0</v>
      </c>
      <c r="F489" s="294">
        <f>SUMIFS('7.  Persistence Report'!AV$27:AV$500,'7.  Persistence Report'!$D$27:$D$500,$B488,'7.  Persistence Report'!$C$27:$C$500,"Pre-2011 Programs Completed in 2011",'7.  Persistence Report'!$J$27:$J$500,"Adjustment",'7.  Persistence Report'!$H$27:$H$500,"2014")</f>
        <v>0</v>
      </c>
      <c r="G489" s="294">
        <f>SUMIFS('7.  Persistence Report'!AW$27:AW$500,'7.  Persistence Report'!$D$27:$D$500,$B488,'7.  Persistence Report'!$C$27:$C$500,"Pre-2011 Programs Completed in 2011",'7.  Persistence Report'!$J$27:$J$500,"Adjustment",'7.  Persistence Report'!$H$27:$H$500,"2014")</f>
        <v>0</v>
      </c>
      <c r="H489" s="294">
        <f>SUMIFS('7.  Persistence Report'!AX$27:AX$500,'7.  Persistence Report'!$D$27:$D$500,$B488,'7.  Persistence Report'!$C$27:$C$500,"Pre-2011 Programs Completed in 2011",'7.  Persistence Report'!$J$27:$J$500,"Adjustment",'7.  Persistence Report'!$H$27:$H$500,"2014")</f>
        <v>0</v>
      </c>
      <c r="I489" s="294">
        <f>SUMIFS('7.  Persistence Report'!AY$27:AY$500,'7.  Persistence Report'!$D$27:$D$500,$B488,'7.  Persistence Report'!$C$27:$C$500,"Pre-2011 Programs Completed in 2011",'7.  Persistence Report'!$J$27:$J$500,"Adjustment",'7.  Persistence Report'!$H$27:$H$500,"2014")</f>
        <v>0</v>
      </c>
      <c r="J489" s="294">
        <f>SUMIFS('7.  Persistence Report'!AZ$27:AZ$500,'7.  Persistence Report'!$D$27:$D$500,$B488,'7.  Persistence Report'!$C$27:$C$500,"Pre-2011 Programs Completed in 2011",'7.  Persistence Report'!$J$27:$J$500,"Adjustment",'7.  Persistence Report'!$H$27:$H$500,"2014")</f>
        <v>0</v>
      </c>
      <c r="K489" s="294">
        <f>SUMIFS('7.  Persistence Report'!BA$27:BA$500,'7.  Persistence Report'!$D$27:$D$500,$B488,'7.  Persistence Report'!$C$27:$C$500,"Pre-2011 Programs Completed in 2011",'7.  Persistence Report'!$J$27:$J$500,"Adjustment",'7.  Persistence Report'!$H$27:$H$500,"2014")</f>
        <v>0</v>
      </c>
      <c r="L489" s="294">
        <f>SUMIFS('7.  Persistence Report'!BB$27:BB$500,'7.  Persistence Report'!$D$27:$D$500,$B488,'7.  Persistence Report'!$C$27:$C$500,"Pre-2011 Programs Completed in 2011",'7.  Persistence Report'!$J$27:$J$500,"Adjustment",'7.  Persistence Report'!$H$27:$H$500,"2014")</f>
        <v>0</v>
      </c>
      <c r="M489" s="294">
        <f>SUMIFS('7.  Persistence Report'!BC$27:BC$500,'7.  Persistence Report'!$D$27:$D$500,$B488,'7.  Persistence Report'!$C$27:$C$500,"Pre-2011 Programs Completed in 2011",'7.  Persistence Report'!$J$27:$J$500,"Adjustment",'7.  Persistence Report'!$H$27:$H$500,"2014")</f>
        <v>0</v>
      </c>
      <c r="N489" s="294">
        <f>N488</f>
        <v>12</v>
      </c>
      <c r="O489" s="294">
        <f>SUMIFS('7.  Persistence Report'!O$27:O$500,'7.  Persistence Report'!$D$27:$D$500,$B488,'7.  Persistence Report'!$C$27:$C$500,"Pre-2011 Programs Completed in 2011",'7.  Persistence Report'!$J$27:$J$500,"Adjustment",'7.  Persistence Report'!$H$27:$H$500,"2014")</f>
        <v>0</v>
      </c>
      <c r="P489" s="294">
        <f>SUMIFS('7.  Persistence Report'!P$27:P$500,'7.  Persistence Report'!$D$27:$D$500,$B488,'7.  Persistence Report'!$C$27:$C$500,"Pre-2011 Programs Completed in 2011",'7.  Persistence Report'!$J$27:$J$500,"Adjustment",'7.  Persistence Report'!$H$27:$H$500,"2014")</f>
        <v>0</v>
      </c>
      <c r="Q489" s="294">
        <f>SUMIFS('7.  Persistence Report'!Q$27:Q$500,'7.  Persistence Report'!$D$27:$D$500,$B488,'7.  Persistence Report'!$C$27:$C$500,"Pre-2011 Programs Completed in 2011",'7.  Persistence Report'!$J$27:$J$500,"Adjustment",'7.  Persistence Report'!$H$27:$H$500,"2014")</f>
        <v>0</v>
      </c>
      <c r="R489" s="294">
        <f>SUMIFS('7.  Persistence Report'!R$27:R$500,'7.  Persistence Report'!$D$27:$D$500,$B488,'7.  Persistence Report'!$C$27:$C$500,"Pre-2011 Programs Completed in 2011",'7.  Persistence Report'!$J$27:$J$500,"Adjustment",'7.  Persistence Report'!$H$27:$H$500,"2014")</f>
        <v>0</v>
      </c>
      <c r="S489" s="294">
        <f>SUMIFS('7.  Persistence Report'!S$27:S$500,'7.  Persistence Report'!$D$27:$D$500,$B488,'7.  Persistence Report'!$C$27:$C$500,"Pre-2011 Programs Completed in 2011",'7.  Persistence Report'!$J$27:$J$500,"Adjustment",'7.  Persistence Report'!$H$27:$H$500,"2014")</f>
        <v>0</v>
      </c>
      <c r="T489" s="294">
        <f>SUMIFS('7.  Persistence Report'!T$27:T$500,'7.  Persistence Report'!$D$27:$D$500,$B488,'7.  Persistence Report'!$C$27:$C$500,"Pre-2011 Programs Completed in 2011",'7.  Persistence Report'!$J$27:$J$500,"Adjustment",'7.  Persistence Report'!$H$27:$H$500,"2014")</f>
        <v>0</v>
      </c>
      <c r="U489" s="294">
        <f>SUMIFS('7.  Persistence Report'!U$27:U$500,'7.  Persistence Report'!$D$27:$D$500,$B488,'7.  Persistence Report'!$C$27:$C$500,"Pre-2011 Programs Completed in 2011",'7.  Persistence Report'!$J$27:$J$500,"Adjustment",'7.  Persistence Report'!$H$27:$H$500,"2014")</f>
        <v>0</v>
      </c>
      <c r="V489" s="294">
        <f>SUMIFS('7.  Persistence Report'!V$27:V$500,'7.  Persistence Report'!$D$27:$D$500,$B488,'7.  Persistence Report'!$C$27:$C$500,"Pre-2011 Programs Completed in 2011",'7.  Persistence Report'!$J$27:$J$500,"Adjustment",'7.  Persistence Report'!$H$27:$H$500,"2014")</f>
        <v>0</v>
      </c>
      <c r="W489" s="294">
        <f>SUMIFS('7.  Persistence Report'!W$27:W$500,'7.  Persistence Report'!$D$27:$D$500,$B488,'7.  Persistence Report'!$C$27:$C$500,"Pre-2011 Programs Completed in 2011",'7.  Persistence Report'!$J$27:$J$500,"Adjustment",'7.  Persistence Report'!$H$27:$H$500,"2014")</f>
        <v>0</v>
      </c>
      <c r="X489" s="294">
        <f>SUMIFS('7.  Persistence Report'!X$27:X$500,'7.  Persistence Report'!$D$27:$D$500,$B488,'7.  Persistence Report'!$C$27:$C$500,"Pre-2011 Programs Completed in 2011",'7.  Persistence Report'!$J$27:$J$500,"Adjustment",'7.  Persistence Report'!$H$27:$H$500,"2014")</f>
        <v>0</v>
      </c>
      <c r="Y489" s="410">
        <f>Y488</f>
        <v>0</v>
      </c>
      <c r="Z489" s="410">
        <f>Z488</f>
        <v>0</v>
      </c>
      <c r="AA489" s="410">
        <f t="shared" ref="AA489:AL489" si="229">AA488</f>
        <v>1</v>
      </c>
      <c r="AB489" s="410">
        <f t="shared" si="229"/>
        <v>0</v>
      </c>
      <c r="AC489" s="410">
        <f t="shared" si="229"/>
        <v>0</v>
      </c>
      <c r="AD489" s="410">
        <f t="shared" si="229"/>
        <v>0</v>
      </c>
      <c r="AE489" s="410">
        <f t="shared" si="229"/>
        <v>0</v>
      </c>
      <c r="AF489" s="410">
        <f t="shared" si="229"/>
        <v>0</v>
      </c>
      <c r="AG489" s="410">
        <f t="shared" si="229"/>
        <v>0</v>
      </c>
      <c r="AH489" s="410">
        <f t="shared" si="229"/>
        <v>0</v>
      </c>
      <c r="AI489" s="410">
        <f t="shared" si="229"/>
        <v>0</v>
      </c>
      <c r="AJ489" s="410">
        <f t="shared" si="229"/>
        <v>0</v>
      </c>
      <c r="AK489" s="410">
        <f t="shared" si="229"/>
        <v>0</v>
      </c>
      <c r="AL489" s="410">
        <f t="shared" si="229"/>
        <v>0</v>
      </c>
      <c r="AM489" s="305"/>
    </row>
    <row r="490" spans="1:39" ht="15" outlineLevel="1">
      <c r="A490" s="510"/>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7">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68">
        <f>+Y362</f>
        <v>0</v>
      </c>
      <c r="Z491" s="468">
        <f t="shared" ref="Z491:AA491" si="230">+Z362</f>
        <v>0</v>
      </c>
      <c r="AA491" s="468">
        <f t="shared" si="230"/>
        <v>1</v>
      </c>
      <c r="AB491" s="414"/>
      <c r="AC491" s="414"/>
      <c r="AD491" s="414"/>
      <c r="AE491" s="414"/>
      <c r="AF491" s="414"/>
      <c r="AG491" s="414"/>
      <c r="AH491" s="414"/>
      <c r="AI491" s="414"/>
      <c r="AJ491" s="414"/>
      <c r="AK491" s="414"/>
      <c r="AL491" s="414"/>
      <c r="AM491" s="295">
        <f>SUM(Y491:AL491)</f>
        <v>1</v>
      </c>
    </row>
    <row r="492" spans="1:39" ht="15" outlineLevel="1">
      <c r="B492" s="293" t="s">
        <v>259</v>
      </c>
      <c r="C492" s="290" t="s">
        <v>163</v>
      </c>
      <c r="D492" s="294">
        <f>SUMIFS('7.  Persistence Report'!AT$27:AT$500,'7.  Persistence Report'!$D$27:$D$500,$B491,'7.  Persistence Report'!$C$27:$C$500,"Pre-2011 Programs Completed in 2011",'7.  Persistence Report'!$J$27:$J$500,"Adjustment",'7.  Persistence Report'!$H$27:$H$500,"2014")</f>
        <v>0</v>
      </c>
      <c r="E492" s="294">
        <f>SUMIFS('7.  Persistence Report'!AU$27:AU$500,'7.  Persistence Report'!$D$27:$D$500,$B491,'7.  Persistence Report'!$C$27:$C$500,"Pre-2011 Programs Completed in 2011",'7.  Persistence Report'!$J$27:$J$500,"Adjustment",'7.  Persistence Report'!$H$27:$H$500,"2014")</f>
        <v>0</v>
      </c>
      <c r="F492" s="294">
        <f>SUMIFS('7.  Persistence Report'!AV$27:AV$500,'7.  Persistence Report'!$D$27:$D$500,$B491,'7.  Persistence Report'!$C$27:$C$500,"Pre-2011 Programs Completed in 2011",'7.  Persistence Report'!$J$27:$J$500,"Adjustment",'7.  Persistence Report'!$H$27:$H$500,"2014")</f>
        <v>0</v>
      </c>
      <c r="G492" s="294">
        <f>SUMIFS('7.  Persistence Report'!AW$27:AW$500,'7.  Persistence Report'!$D$27:$D$500,$B491,'7.  Persistence Report'!$C$27:$C$500,"Pre-2011 Programs Completed in 2011",'7.  Persistence Report'!$J$27:$J$500,"Adjustment",'7.  Persistence Report'!$H$27:$H$500,"2014")</f>
        <v>0</v>
      </c>
      <c r="H492" s="294">
        <f>SUMIFS('7.  Persistence Report'!AX$27:AX$500,'7.  Persistence Report'!$D$27:$D$500,$B491,'7.  Persistence Report'!$C$27:$C$500,"Pre-2011 Programs Completed in 2011",'7.  Persistence Report'!$J$27:$J$500,"Adjustment",'7.  Persistence Report'!$H$27:$H$500,"2014")</f>
        <v>0</v>
      </c>
      <c r="I492" s="294">
        <f>SUMIFS('7.  Persistence Report'!AY$27:AY$500,'7.  Persistence Report'!$D$27:$D$500,$B491,'7.  Persistence Report'!$C$27:$C$500,"Pre-2011 Programs Completed in 2011",'7.  Persistence Report'!$J$27:$J$500,"Adjustment",'7.  Persistence Report'!$H$27:$H$500,"2014")</f>
        <v>0</v>
      </c>
      <c r="J492" s="294">
        <f>SUMIFS('7.  Persistence Report'!AZ$27:AZ$500,'7.  Persistence Report'!$D$27:$D$500,$B491,'7.  Persistence Report'!$C$27:$C$500,"Pre-2011 Programs Completed in 2011",'7.  Persistence Report'!$J$27:$J$500,"Adjustment",'7.  Persistence Report'!$H$27:$H$500,"2014")</f>
        <v>0</v>
      </c>
      <c r="K492" s="294">
        <f>SUMIFS('7.  Persistence Report'!BA$27:BA$500,'7.  Persistence Report'!$D$27:$D$500,$B491,'7.  Persistence Report'!$C$27:$C$500,"Pre-2011 Programs Completed in 2011",'7.  Persistence Report'!$J$27:$J$500,"Adjustment",'7.  Persistence Report'!$H$27:$H$500,"2014")</f>
        <v>0</v>
      </c>
      <c r="L492" s="294">
        <f>SUMIFS('7.  Persistence Report'!BB$27:BB$500,'7.  Persistence Report'!$D$27:$D$500,$B491,'7.  Persistence Report'!$C$27:$C$500,"Pre-2011 Programs Completed in 2011",'7.  Persistence Report'!$J$27:$J$500,"Adjustment",'7.  Persistence Report'!$H$27:$H$500,"2014")</f>
        <v>0</v>
      </c>
      <c r="M492" s="294">
        <f>SUMIFS('7.  Persistence Report'!BC$27:BC$500,'7.  Persistence Report'!$D$27:$D$500,$B491,'7.  Persistence Report'!$C$27:$C$500,"Pre-2011 Programs Completed in 2011",'7.  Persistence Report'!$J$27:$J$500,"Adjustment",'7.  Persistence Report'!$H$27:$H$500,"2014")</f>
        <v>0</v>
      </c>
      <c r="N492" s="294">
        <f>N491</f>
        <v>12</v>
      </c>
      <c r="O492" s="294">
        <f>SUMIFS('7.  Persistence Report'!O$27:O$500,'7.  Persistence Report'!$D$27:$D$500,$B491,'7.  Persistence Report'!$C$27:$C$500,"Pre-2011 Programs Completed in 2011",'7.  Persistence Report'!$J$27:$J$500,"Adjustment",'7.  Persistence Report'!$H$27:$H$500,"2014")</f>
        <v>0</v>
      </c>
      <c r="P492" s="294">
        <f>SUMIFS('7.  Persistence Report'!P$27:P$500,'7.  Persistence Report'!$D$27:$D$500,$B491,'7.  Persistence Report'!$C$27:$C$500,"Pre-2011 Programs Completed in 2011",'7.  Persistence Report'!$J$27:$J$500,"Adjustment",'7.  Persistence Report'!$H$27:$H$500,"2014")</f>
        <v>0</v>
      </c>
      <c r="Q492" s="294">
        <f>SUMIFS('7.  Persistence Report'!Q$27:Q$500,'7.  Persistence Report'!$D$27:$D$500,$B491,'7.  Persistence Report'!$C$27:$C$500,"Pre-2011 Programs Completed in 2011",'7.  Persistence Report'!$J$27:$J$500,"Adjustment",'7.  Persistence Report'!$H$27:$H$500,"2014")</f>
        <v>0</v>
      </c>
      <c r="R492" s="294">
        <f>SUMIFS('7.  Persistence Report'!R$27:R$500,'7.  Persistence Report'!$D$27:$D$500,$B491,'7.  Persistence Report'!$C$27:$C$500,"Pre-2011 Programs Completed in 2011",'7.  Persistence Report'!$J$27:$J$500,"Adjustment",'7.  Persistence Report'!$H$27:$H$500,"2014")</f>
        <v>0</v>
      </c>
      <c r="S492" s="294">
        <f>SUMIFS('7.  Persistence Report'!S$27:S$500,'7.  Persistence Report'!$D$27:$D$500,$B491,'7.  Persistence Report'!$C$27:$C$500,"Pre-2011 Programs Completed in 2011",'7.  Persistence Report'!$J$27:$J$500,"Adjustment",'7.  Persistence Report'!$H$27:$H$500,"2014")</f>
        <v>0</v>
      </c>
      <c r="T492" s="294">
        <f>SUMIFS('7.  Persistence Report'!T$27:T$500,'7.  Persistence Report'!$D$27:$D$500,$B491,'7.  Persistence Report'!$C$27:$C$500,"Pre-2011 Programs Completed in 2011",'7.  Persistence Report'!$J$27:$J$500,"Adjustment",'7.  Persistence Report'!$H$27:$H$500,"2014")</f>
        <v>0</v>
      </c>
      <c r="U492" s="294">
        <f>SUMIFS('7.  Persistence Report'!U$27:U$500,'7.  Persistence Report'!$D$27:$D$500,$B491,'7.  Persistence Report'!$C$27:$C$500,"Pre-2011 Programs Completed in 2011",'7.  Persistence Report'!$J$27:$J$500,"Adjustment",'7.  Persistence Report'!$H$27:$H$500,"2014")</f>
        <v>0</v>
      </c>
      <c r="V492" s="294">
        <f>SUMIFS('7.  Persistence Report'!V$27:V$500,'7.  Persistence Report'!$D$27:$D$500,$B491,'7.  Persistence Report'!$C$27:$C$500,"Pre-2011 Programs Completed in 2011",'7.  Persistence Report'!$J$27:$J$500,"Adjustment",'7.  Persistence Report'!$H$27:$H$500,"2014")</f>
        <v>0</v>
      </c>
      <c r="W492" s="294">
        <f>SUMIFS('7.  Persistence Report'!W$27:W$500,'7.  Persistence Report'!$D$27:$D$500,$B491,'7.  Persistence Report'!$C$27:$C$500,"Pre-2011 Programs Completed in 2011",'7.  Persistence Report'!$J$27:$J$500,"Adjustment",'7.  Persistence Report'!$H$27:$H$500,"2014")</f>
        <v>0</v>
      </c>
      <c r="X492" s="294">
        <f>SUMIFS('7.  Persistence Report'!X$27:X$500,'7.  Persistence Report'!$D$27:$D$500,$B491,'7.  Persistence Report'!$C$27:$C$500,"Pre-2011 Programs Completed in 2011",'7.  Persistence Report'!$J$27:$J$500,"Adjustment",'7.  Persistence Report'!$H$27:$H$500,"2014")</f>
        <v>0</v>
      </c>
      <c r="Y492" s="410">
        <f>Y491</f>
        <v>0</v>
      </c>
      <c r="Z492" s="410">
        <f>Z491</f>
        <v>0</v>
      </c>
      <c r="AA492" s="410">
        <f t="shared" ref="AA492:AL492" si="231">AA491</f>
        <v>1</v>
      </c>
      <c r="AB492" s="410">
        <f t="shared" si="231"/>
        <v>0</v>
      </c>
      <c r="AC492" s="410">
        <f t="shared" si="231"/>
        <v>0</v>
      </c>
      <c r="AD492" s="410">
        <f t="shared" si="231"/>
        <v>0</v>
      </c>
      <c r="AE492" s="410">
        <f t="shared" si="231"/>
        <v>0</v>
      </c>
      <c r="AF492" s="410">
        <f t="shared" si="231"/>
        <v>0</v>
      </c>
      <c r="AG492" s="410">
        <f t="shared" si="231"/>
        <v>0</v>
      </c>
      <c r="AH492" s="410">
        <f t="shared" si="231"/>
        <v>0</v>
      </c>
      <c r="AI492" s="410">
        <f t="shared" si="231"/>
        <v>0</v>
      </c>
      <c r="AJ492" s="410">
        <f t="shared" si="231"/>
        <v>0</v>
      </c>
      <c r="AK492" s="410">
        <f t="shared" si="231"/>
        <v>0</v>
      </c>
      <c r="AL492" s="410">
        <f t="shared" si="231"/>
        <v>0</v>
      </c>
      <c r="AM492" s="305"/>
    </row>
    <row r="493" spans="1:39" ht="15.75" outlineLevel="1">
      <c r="A493" s="510"/>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7">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68">
        <f>+Y365</f>
        <v>0</v>
      </c>
      <c r="Z494" s="468">
        <f t="shared" ref="Z494:AA494" si="232">+Z365</f>
        <v>0</v>
      </c>
      <c r="AA494" s="468">
        <f t="shared" si="232"/>
        <v>1</v>
      </c>
      <c r="AB494" s="414"/>
      <c r="AC494" s="414"/>
      <c r="AD494" s="414"/>
      <c r="AE494" s="414"/>
      <c r="AF494" s="414"/>
      <c r="AG494" s="414"/>
      <c r="AH494" s="414"/>
      <c r="AI494" s="414"/>
      <c r="AJ494" s="414"/>
      <c r="AK494" s="414"/>
      <c r="AL494" s="414"/>
      <c r="AM494" s="295">
        <f>SUM(Y494:AL494)</f>
        <v>1</v>
      </c>
    </row>
    <row r="495" spans="1:39" ht="15" outlineLevel="1">
      <c r="B495" s="293" t="s">
        <v>259</v>
      </c>
      <c r="C495" s="290" t="s">
        <v>163</v>
      </c>
      <c r="D495" s="294">
        <f>SUMIFS('7.  Persistence Report'!AT$27:AT$500,'7.  Persistence Report'!$D$27:$D$500,$B494,'7.  Persistence Report'!$C$27:$C$500,"Pre-2011 Programs Completed in 2011",'7.  Persistence Report'!$J$27:$J$500,"Adjustment",'7.  Persistence Report'!$H$27:$H$500,"2014")</f>
        <v>0</v>
      </c>
      <c r="E495" s="294">
        <f>SUMIFS('7.  Persistence Report'!AU$27:AU$500,'7.  Persistence Report'!$D$27:$D$500,$B494,'7.  Persistence Report'!$C$27:$C$500,"Pre-2011 Programs Completed in 2011",'7.  Persistence Report'!$J$27:$J$500,"Adjustment",'7.  Persistence Report'!$H$27:$H$500,"2014")</f>
        <v>0</v>
      </c>
      <c r="F495" s="294">
        <f>SUMIFS('7.  Persistence Report'!AV$27:AV$500,'7.  Persistence Report'!$D$27:$D$500,$B494,'7.  Persistence Report'!$C$27:$C$500,"Pre-2011 Programs Completed in 2011",'7.  Persistence Report'!$J$27:$J$500,"Adjustment",'7.  Persistence Report'!$H$27:$H$500,"2014")</f>
        <v>0</v>
      </c>
      <c r="G495" s="294">
        <f>SUMIFS('7.  Persistence Report'!AW$27:AW$500,'7.  Persistence Report'!$D$27:$D$500,$B494,'7.  Persistence Report'!$C$27:$C$500,"Pre-2011 Programs Completed in 2011",'7.  Persistence Report'!$J$27:$J$500,"Adjustment",'7.  Persistence Report'!$H$27:$H$500,"2014")</f>
        <v>0</v>
      </c>
      <c r="H495" s="294">
        <f>SUMIFS('7.  Persistence Report'!AX$27:AX$500,'7.  Persistence Report'!$D$27:$D$500,$B494,'7.  Persistence Report'!$C$27:$C$500,"Pre-2011 Programs Completed in 2011",'7.  Persistence Report'!$J$27:$J$500,"Adjustment",'7.  Persistence Report'!$H$27:$H$500,"2014")</f>
        <v>0</v>
      </c>
      <c r="I495" s="294">
        <f>SUMIFS('7.  Persistence Report'!AY$27:AY$500,'7.  Persistence Report'!$D$27:$D$500,$B494,'7.  Persistence Report'!$C$27:$C$500,"Pre-2011 Programs Completed in 2011",'7.  Persistence Report'!$J$27:$J$500,"Adjustment",'7.  Persistence Report'!$H$27:$H$500,"2014")</f>
        <v>0</v>
      </c>
      <c r="J495" s="294">
        <f>SUMIFS('7.  Persistence Report'!AZ$27:AZ$500,'7.  Persistence Report'!$D$27:$D$500,$B494,'7.  Persistence Report'!$C$27:$C$500,"Pre-2011 Programs Completed in 2011",'7.  Persistence Report'!$J$27:$J$500,"Adjustment",'7.  Persistence Report'!$H$27:$H$500,"2014")</f>
        <v>0</v>
      </c>
      <c r="K495" s="294">
        <f>SUMIFS('7.  Persistence Report'!BA$27:BA$500,'7.  Persistence Report'!$D$27:$D$500,$B494,'7.  Persistence Report'!$C$27:$C$500,"Pre-2011 Programs Completed in 2011",'7.  Persistence Report'!$J$27:$J$500,"Adjustment",'7.  Persistence Report'!$H$27:$H$500,"2014")</f>
        <v>0</v>
      </c>
      <c r="L495" s="294">
        <f>SUMIFS('7.  Persistence Report'!BB$27:BB$500,'7.  Persistence Report'!$D$27:$D$500,$B494,'7.  Persistence Report'!$C$27:$C$500,"Pre-2011 Programs Completed in 2011",'7.  Persistence Report'!$J$27:$J$500,"Adjustment",'7.  Persistence Report'!$H$27:$H$500,"2014")</f>
        <v>0</v>
      </c>
      <c r="M495" s="294">
        <f>SUMIFS('7.  Persistence Report'!BC$27:BC$500,'7.  Persistence Report'!$D$27:$D$500,$B494,'7.  Persistence Report'!$C$27:$C$500,"Pre-2011 Programs Completed in 2011",'7.  Persistence Report'!$J$27:$J$500,"Adjustment",'7.  Persistence Report'!$H$27:$H$500,"2014")</f>
        <v>0</v>
      </c>
      <c r="N495" s="294">
        <f>N494</f>
        <v>0</v>
      </c>
      <c r="O495" s="294">
        <f>SUMIFS('7.  Persistence Report'!O$27:O$500,'7.  Persistence Report'!$D$27:$D$500,$B494,'7.  Persistence Report'!$C$27:$C$500,"Pre-2011 Programs Completed in 2011",'7.  Persistence Report'!$J$27:$J$500,"Adjustment",'7.  Persistence Report'!$H$27:$H$500,"2014")</f>
        <v>0</v>
      </c>
      <c r="P495" s="294">
        <f>SUMIFS('7.  Persistence Report'!P$27:P$500,'7.  Persistence Report'!$D$27:$D$500,$B494,'7.  Persistence Report'!$C$27:$C$500,"Pre-2011 Programs Completed in 2011",'7.  Persistence Report'!$J$27:$J$500,"Adjustment",'7.  Persistence Report'!$H$27:$H$500,"2014")</f>
        <v>0</v>
      </c>
      <c r="Q495" s="294">
        <f>SUMIFS('7.  Persistence Report'!Q$27:Q$500,'7.  Persistence Report'!$D$27:$D$500,$B494,'7.  Persistence Report'!$C$27:$C$500,"Pre-2011 Programs Completed in 2011",'7.  Persistence Report'!$J$27:$J$500,"Adjustment",'7.  Persistence Report'!$H$27:$H$500,"2014")</f>
        <v>0</v>
      </c>
      <c r="R495" s="294">
        <f>SUMIFS('7.  Persistence Report'!R$27:R$500,'7.  Persistence Report'!$D$27:$D$500,$B494,'7.  Persistence Report'!$C$27:$C$500,"Pre-2011 Programs Completed in 2011",'7.  Persistence Report'!$J$27:$J$500,"Adjustment",'7.  Persistence Report'!$H$27:$H$500,"2014")</f>
        <v>0</v>
      </c>
      <c r="S495" s="294">
        <f>SUMIFS('7.  Persistence Report'!S$27:S$500,'7.  Persistence Report'!$D$27:$D$500,$B494,'7.  Persistence Report'!$C$27:$C$500,"Pre-2011 Programs Completed in 2011",'7.  Persistence Report'!$J$27:$J$500,"Adjustment",'7.  Persistence Report'!$H$27:$H$500,"2014")</f>
        <v>0</v>
      </c>
      <c r="T495" s="294">
        <f>SUMIFS('7.  Persistence Report'!T$27:T$500,'7.  Persistence Report'!$D$27:$D$500,$B494,'7.  Persistence Report'!$C$27:$C$500,"Pre-2011 Programs Completed in 2011",'7.  Persistence Report'!$J$27:$J$500,"Adjustment",'7.  Persistence Report'!$H$27:$H$500,"2014")</f>
        <v>0</v>
      </c>
      <c r="U495" s="294">
        <f>SUMIFS('7.  Persistence Report'!U$27:U$500,'7.  Persistence Report'!$D$27:$D$500,$B494,'7.  Persistence Report'!$C$27:$C$500,"Pre-2011 Programs Completed in 2011",'7.  Persistence Report'!$J$27:$J$500,"Adjustment",'7.  Persistence Report'!$H$27:$H$500,"2014")</f>
        <v>0</v>
      </c>
      <c r="V495" s="294">
        <f>SUMIFS('7.  Persistence Report'!V$27:V$500,'7.  Persistence Report'!$D$27:$D$500,$B494,'7.  Persistence Report'!$C$27:$C$500,"Pre-2011 Programs Completed in 2011",'7.  Persistence Report'!$J$27:$J$500,"Adjustment",'7.  Persistence Report'!$H$27:$H$500,"2014")</f>
        <v>0</v>
      </c>
      <c r="W495" s="294">
        <f>SUMIFS('7.  Persistence Report'!W$27:W$500,'7.  Persistence Report'!$D$27:$D$500,$B494,'7.  Persistence Report'!$C$27:$C$500,"Pre-2011 Programs Completed in 2011",'7.  Persistence Report'!$J$27:$J$500,"Adjustment",'7.  Persistence Report'!$H$27:$H$500,"2014")</f>
        <v>0</v>
      </c>
      <c r="X495" s="294">
        <f>SUMIFS('7.  Persistence Report'!X$27:X$500,'7.  Persistence Report'!$D$27:$D$500,$B494,'7.  Persistence Report'!$C$27:$C$500,"Pre-2011 Programs Completed in 2011",'7.  Persistence Report'!$J$27:$J$500,"Adjustment",'7.  Persistence Report'!$H$27:$H$500,"2014")</f>
        <v>0</v>
      </c>
      <c r="Y495" s="410">
        <f>Y494</f>
        <v>0</v>
      </c>
      <c r="Z495" s="410">
        <f>Z494</f>
        <v>0</v>
      </c>
      <c r="AA495" s="410">
        <f t="shared" ref="AA495:AL495" si="233">AA494</f>
        <v>1</v>
      </c>
      <c r="AB495" s="410">
        <f t="shared" si="233"/>
        <v>0</v>
      </c>
      <c r="AC495" s="410">
        <f t="shared" si="233"/>
        <v>0</v>
      </c>
      <c r="AD495" s="410">
        <f t="shared" si="233"/>
        <v>0</v>
      </c>
      <c r="AE495" s="410">
        <f t="shared" si="233"/>
        <v>0</v>
      </c>
      <c r="AF495" s="410">
        <f t="shared" si="233"/>
        <v>0</v>
      </c>
      <c r="AG495" s="410">
        <f t="shared" si="233"/>
        <v>0</v>
      </c>
      <c r="AH495" s="410">
        <f t="shared" si="233"/>
        <v>0</v>
      </c>
      <c r="AI495" s="410">
        <f t="shared" si="233"/>
        <v>0</v>
      </c>
      <c r="AJ495" s="410">
        <f t="shared" si="233"/>
        <v>0</v>
      </c>
      <c r="AK495" s="410">
        <f t="shared" si="233"/>
        <v>0</v>
      </c>
      <c r="AL495" s="410">
        <f t="shared" si="233"/>
        <v>0</v>
      </c>
      <c r="AM495" s="296"/>
    </row>
    <row r="496" spans="1:39" ht="15" outlineLevel="1">
      <c r="A496" s="510"/>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7">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68">
        <f>+Y368</f>
        <v>0</v>
      </c>
      <c r="Z497" s="468">
        <f t="shared" ref="Z497:AA497" si="234">+Z368</f>
        <v>0</v>
      </c>
      <c r="AA497" s="468">
        <f t="shared" si="234"/>
        <v>1</v>
      </c>
      <c r="AB497" s="414"/>
      <c r="AC497" s="414"/>
      <c r="AD497" s="414"/>
      <c r="AE497" s="414"/>
      <c r="AF497" s="414"/>
      <c r="AG497" s="414"/>
      <c r="AH497" s="414"/>
      <c r="AI497" s="414"/>
      <c r="AJ497" s="414"/>
      <c r="AK497" s="414"/>
      <c r="AL497" s="414"/>
      <c r="AM497" s="295">
        <f>SUM(Y497:AL497)</f>
        <v>1</v>
      </c>
    </row>
    <row r="498" spans="1:39" ht="15" outlineLevel="1">
      <c r="B498" s="323" t="s">
        <v>259</v>
      </c>
      <c r="C498" s="290" t="s">
        <v>163</v>
      </c>
      <c r="D498" s="294">
        <f>SUMIFS('7.  Persistence Report'!AT$27:AT$500,'7.  Persistence Report'!$D$27:$D$500,$B497,'7.  Persistence Report'!$C$27:$C$500,"Pre-2011 Programs Completed in 2011",'7.  Persistence Report'!$J$27:$J$500,"Adjustment",'7.  Persistence Report'!$H$27:$H$500,"2014")</f>
        <v>0</v>
      </c>
      <c r="E498" s="294">
        <f>SUMIFS('7.  Persistence Report'!AU$27:AU$500,'7.  Persistence Report'!$D$27:$D$500,$B497,'7.  Persistence Report'!$C$27:$C$500,"Pre-2011 Programs Completed in 2011",'7.  Persistence Report'!$J$27:$J$500,"Adjustment",'7.  Persistence Report'!$H$27:$H$500,"2014")</f>
        <v>0</v>
      </c>
      <c r="F498" s="294">
        <f>SUMIFS('7.  Persistence Report'!AV$27:AV$500,'7.  Persistence Report'!$D$27:$D$500,$B497,'7.  Persistence Report'!$C$27:$C$500,"Pre-2011 Programs Completed in 2011",'7.  Persistence Report'!$J$27:$J$500,"Adjustment",'7.  Persistence Report'!$H$27:$H$500,"2014")</f>
        <v>0</v>
      </c>
      <c r="G498" s="294">
        <f>SUMIFS('7.  Persistence Report'!AW$27:AW$500,'7.  Persistence Report'!$D$27:$D$500,$B497,'7.  Persistence Report'!$C$27:$C$500,"Pre-2011 Programs Completed in 2011",'7.  Persistence Report'!$J$27:$J$500,"Adjustment",'7.  Persistence Report'!$H$27:$H$500,"2014")</f>
        <v>0</v>
      </c>
      <c r="H498" s="294">
        <f>SUMIFS('7.  Persistence Report'!AX$27:AX$500,'7.  Persistence Report'!$D$27:$D$500,$B497,'7.  Persistence Report'!$C$27:$C$500,"Pre-2011 Programs Completed in 2011",'7.  Persistence Report'!$J$27:$J$500,"Adjustment",'7.  Persistence Report'!$H$27:$H$500,"2014")</f>
        <v>0</v>
      </c>
      <c r="I498" s="294">
        <f>SUMIFS('7.  Persistence Report'!AY$27:AY$500,'7.  Persistence Report'!$D$27:$D$500,$B497,'7.  Persistence Report'!$C$27:$C$500,"Pre-2011 Programs Completed in 2011",'7.  Persistence Report'!$J$27:$J$500,"Adjustment",'7.  Persistence Report'!$H$27:$H$500,"2014")</f>
        <v>0</v>
      </c>
      <c r="J498" s="294">
        <f>SUMIFS('7.  Persistence Report'!AZ$27:AZ$500,'7.  Persistence Report'!$D$27:$D$500,$B497,'7.  Persistence Report'!$C$27:$C$500,"Pre-2011 Programs Completed in 2011",'7.  Persistence Report'!$J$27:$J$500,"Adjustment",'7.  Persistence Report'!$H$27:$H$500,"2014")</f>
        <v>0</v>
      </c>
      <c r="K498" s="294">
        <f>SUMIFS('7.  Persistence Report'!BA$27:BA$500,'7.  Persistence Report'!$D$27:$D$500,$B497,'7.  Persistence Report'!$C$27:$C$500,"Pre-2011 Programs Completed in 2011",'7.  Persistence Report'!$J$27:$J$500,"Adjustment",'7.  Persistence Report'!$H$27:$H$500,"2014")</f>
        <v>0</v>
      </c>
      <c r="L498" s="294">
        <f>SUMIFS('7.  Persistence Report'!BB$27:BB$500,'7.  Persistence Report'!$D$27:$D$500,$B497,'7.  Persistence Report'!$C$27:$C$500,"Pre-2011 Programs Completed in 2011",'7.  Persistence Report'!$J$27:$J$500,"Adjustment",'7.  Persistence Report'!$H$27:$H$500,"2014")</f>
        <v>0</v>
      </c>
      <c r="M498" s="294">
        <f>SUMIFS('7.  Persistence Report'!BC$27:BC$500,'7.  Persistence Report'!$D$27:$D$500,$B497,'7.  Persistence Report'!$C$27:$C$500,"Pre-2011 Programs Completed in 2011",'7.  Persistence Report'!$J$27:$J$500,"Adjustment",'7.  Persistence Report'!$H$27:$H$500,"2014")</f>
        <v>0</v>
      </c>
      <c r="N498" s="294">
        <f>N497</f>
        <v>0</v>
      </c>
      <c r="O498" s="294">
        <f>SUMIFS('7.  Persistence Report'!O$27:O$500,'7.  Persistence Report'!$D$27:$D$500,$B497,'7.  Persistence Report'!$C$27:$C$500,"Pre-2011 Programs Completed in 2011",'7.  Persistence Report'!$J$27:$J$500,"Adjustment",'7.  Persistence Report'!$H$27:$H$500,"2014")</f>
        <v>0</v>
      </c>
      <c r="P498" s="294">
        <f>SUMIFS('7.  Persistence Report'!P$27:P$500,'7.  Persistence Report'!$D$27:$D$500,$B497,'7.  Persistence Report'!$C$27:$C$500,"Pre-2011 Programs Completed in 2011",'7.  Persistence Report'!$J$27:$J$500,"Adjustment",'7.  Persistence Report'!$H$27:$H$500,"2014")</f>
        <v>0</v>
      </c>
      <c r="Q498" s="294">
        <f>SUMIFS('7.  Persistence Report'!Q$27:Q$500,'7.  Persistence Report'!$D$27:$D$500,$B497,'7.  Persistence Report'!$C$27:$C$500,"Pre-2011 Programs Completed in 2011",'7.  Persistence Report'!$J$27:$J$500,"Adjustment",'7.  Persistence Report'!$H$27:$H$500,"2014")</f>
        <v>0</v>
      </c>
      <c r="R498" s="294">
        <f>SUMIFS('7.  Persistence Report'!R$27:R$500,'7.  Persistence Report'!$D$27:$D$500,$B497,'7.  Persistence Report'!$C$27:$C$500,"Pre-2011 Programs Completed in 2011",'7.  Persistence Report'!$J$27:$J$500,"Adjustment",'7.  Persistence Report'!$H$27:$H$500,"2014")</f>
        <v>0</v>
      </c>
      <c r="S498" s="294">
        <f>SUMIFS('7.  Persistence Report'!S$27:S$500,'7.  Persistence Report'!$D$27:$D$500,$B497,'7.  Persistence Report'!$C$27:$C$500,"Pre-2011 Programs Completed in 2011",'7.  Persistence Report'!$J$27:$J$500,"Adjustment",'7.  Persistence Report'!$H$27:$H$500,"2014")</f>
        <v>0</v>
      </c>
      <c r="T498" s="294">
        <f>SUMIFS('7.  Persistence Report'!T$27:T$500,'7.  Persistence Report'!$D$27:$D$500,$B497,'7.  Persistence Report'!$C$27:$C$500,"Pre-2011 Programs Completed in 2011",'7.  Persistence Report'!$J$27:$J$500,"Adjustment",'7.  Persistence Report'!$H$27:$H$500,"2014")</f>
        <v>0</v>
      </c>
      <c r="U498" s="294">
        <f>SUMIFS('7.  Persistence Report'!U$27:U$500,'7.  Persistence Report'!$D$27:$D$500,$B497,'7.  Persistence Report'!$C$27:$C$500,"Pre-2011 Programs Completed in 2011",'7.  Persistence Report'!$J$27:$J$500,"Adjustment",'7.  Persistence Report'!$H$27:$H$500,"2014")</f>
        <v>0</v>
      </c>
      <c r="V498" s="294">
        <f>SUMIFS('7.  Persistence Report'!V$27:V$500,'7.  Persistence Report'!$D$27:$D$500,$B497,'7.  Persistence Report'!$C$27:$C$500,"Pre-2011 Programs Completed in 2011",'7.  Persistence Report'!$J$27:$J$500,"Adjustment",'7.  Persistence Report'!$H$27:$H$500,"2014")</f>
        <v>0</v>
      </c>
      <c r="W498" s="294">
        <f>SUMIFS('7.  Persistence Report'!W$27:W$500,'7.  Persistence Report'!$D$27:$D$500,$B497,'7.  Persistence Report'!$C$27:$C$500,"Pre-2011 Programs Completed in 2011",'7.  Persistence Report'!$J$27:$J$500,"Adjustment",'7.  Persistence Report'!$H$27:$H$500,"2014")</f>
        <v>0</v>
      </c>
      <c r="X498" s="294">
        <f>SUMIFS('7.  Persistence Report'!X$27:X$500,'7.  Persistence Report'!$D$27:$D$500,$B497,'7.  Persistence Report'!$C$27:$C$500,"Pre-2011 Programs Completed in 2011",'7.  Persistence Report'!$J$27:$J$500,"Adjustment",'7.  Persistence Report'!$H$27:$H$500,"2014")</f>
        <v>0</v>
      </c>
      <c r="Y498" s="410">
        <f>Y497</f>
        <v>0</v>
      </c>
      <c r="Z498" s="410">
        <f t="shared" ref="Z498:AL498" si="235">Z497</f>
        <v>0</v>
      </c>
      <c r="AA498" s="410">
        <f t="shared" si="235"/>
        <v>1</v>
      </c>
      <c r="AB498" s="410">
        <f t="shared" si="235"/>
        <v>0</v>
      </c>
      <c r="AC498" s="410">
        <f t="shared" si="235"/>
        <v>0</v>
      </c>
      <c r="AD498" s="410">
        <f t="shared" si="235"/>
        <v>0</v>
      </c>
      <c r="AE498" s="410">
        <f t="shared" si="235"/>
        <v>0</v>
      </c>
      <c r="AF498" s="410">
        <f t="shared" si="235"/>
        <v>0</v>
      </c>
      <c r="AG498" s="410">
        <f t="shared" si="235"/>
        <v>0</v>
      </c>
      <c r="AH498" s="410">
        <f t="shared" si="235"/>
        <v>0</v>
      </c>
      <c r="AI498" s="410">
        <f t="shared" si="235"/>
        <v>0</v>
      </c>
      <c r="AJ498" s="410">
        <f t="shared" si="235"/>
        <v>0</v>
      </c>
      <c r="AK498" s="410">
        <f t="shared" si="235"/>
        <v>0</v>
      </c>
      <c r="AL498" s="410">
        <f t="shared" si="235"/>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7">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68">
        <f>+Y371</f>
        <v>0</v>
      </c>
      <c r="Z500" s="468">
        <f t="shared" ref="Z500:AA500" si="236">+Z371</f>
        <v>0</v>
      </c>
      <c r="AA500" s="468">
        <f t="shared" si="236"/>
        <v>1</v>
      </c>
      <c r="AB500" s="409"/>
      <c r="AC500" s="409"/>
      <c r="AD500" s="409"/>
      <c r="AE500" s="409"/>
      <c r="AF500" s="409"/>
      <c r="AG500" s="409"/>
      <c r="AH500" s="409"/>
      <c r="AI500" s="409"/>
      <c r="AJ500" s="409"/>
      <c r="AK500" s="409"/>
      <c r="AL500" s="409"/>
      <c r="AM500" s="295">
        <f>SUM(Y500:AL500)</f>
        <v>1</v>
      </c>
    </row>
    <row r="501" spans="1:39" s="282" customFormat="1" ht="15" outlineLevel="1">
      <c r="A501" s="507"/>
      <c r="B501" s="323" t="s">
        <v>259</v>
      </c>
      <c r="C501" s="290" t="s">
        <v>163</v>
      </c>
      <c r="D501" s="294">
        <f>SUMIFS('7.  Persistence Report'!AT$27:AT$500,'7.  Persistence Report'!$D$27:$D$500,$B500,'7.  Persistence Report'!$C$27:$C$500,"Pre-2011 Programs Completed in 2011",'7.  Persistence Report'!$J$27:$J$500,"Adjustment",'7.  Persistence Report'!$H$27:$H$500,"2014")</f>
        <v>0</v>
      </c>
      <c r="E501" s="294">
        <f>SUMIFS('7.  Persistence Report'!AU$27:AU$500,'7.  Persistence Report'!$D$27:$D$500,$B500,'7.  Persistence Report'!$C$27:$C$500,"Pre-2011 Programs Completed in 2011",'7.  Persistence Report'!$J$27:$J$500,"Adjustment",'7.  Persistence Report'!$H$27:$H$500,"2014")</f>
        <v>0</v>
      </c>
      <c r="F501" s="294">
        <f>SUMIFS('7.  Persistence Report'!AV$27:AV$500,'7.  Persistence Report'!$D$27:$D$500,$B500,'7.  Persistence Report'!$C$27:$C$500,"Pre-2011 Programs Completed in 2011",'7.  Persistence Report'!$J$27:$J$500,"Adjustment",'7.  Persistence Report'!$H$27:$H$500,"2014")</f>
        <v>0</v>
      </c>
      <c r="G501" s="294">
        <f>SUMIFS('7.  Persistence Report'!AW$27:AW$500,'7.  Persistence Report'!$D$27:$D$500,$B500,'7.  Persistence Report'!$C$27:$C$500,"Pre-2011 Programs Completed in 2011",'7.  Persistence Report'!$J$27:$J$500,"Adjustment",'7.  Persistence Report'!$H$27:$H$500,"2014")</f>
        <v>0</v>
      </c>
      <c r="H501" s="294">
        <f>SUMIFS('7.  Persistence Report'!AX$27:AX$500,'7.  Persistence Report'!$D$27:$D$500,$B500,'7.  Persistence Report'!$C$27:$C$500,"Pre-2011 Programs Completed in 2011",'7.  Persistence Report'!$J$27:$J$500,"Adjustment",'7.  Persistence Report'!$H$27:$H$500,"2014")</f>
        <v>0</v>
      </c>
      <c r="I501" s="294">
        <f>SUMIFS('7.  Persistence Report'!AY$27:AY$500,'7.  Persistence Report'!$D$27:$D$500,$B500,'7.  Persistence Report'!$C$27:$C$500,"Pre-2011 Programs Completed in 2011",'7.  Persistence Report'!$J$27:$J$500,"Adjustment",'7.  Persistence Report'!$H$27:$H$500,"2014")</f>
        <v>0</v>
      </c>
      <c r="J501" s="294">
        <f>SUMIFS('7.  Persistence Report'!AZ$27:AZ$500,'7.  Persistence Report'!$D$27:$D$500,$B500,'7.  Persistence Report'!$C$27:$C$500,"Pre-2011 Programs Completed in 2011",'7.  Persistence Report'!$J$27:$J$500,"Adjustment",'7.  Persistence Report'!$H$27:$H$500,"2014")</f>
        <v>0</v>
      </c>
      <c r="K501" s="294">
        <f>SUMIFS('7.  Persistence Report'!BA$27:BA$500,'7.  Persistence Report'!$D$27:$D$500,$B500,'7.  Persistence Report'!$C$27:$C$500,"Pre-2011 Programs Completed in 2011",'7.  Persistence Report'!$J$27:$J$500,"Adjustment",'7.  Persistence Report'!$H$27:$H$500,"2014")</f>
        <v>0</v>
      </c>
      <c r="L501" s="294">
        <f>SUMIFS('7.  Persistence Report'!BB$27:BB$500,'7.  Persistence Report'!$D$27:$D$500,$B500,'7.  Persistence Report'!$C$27:$C$500,"Pre-2011 Programs Completed in 2011",'7.  Persistence Report'!$J$27:$J$500,"Adjustment",'7.  Persistence Report'!$H$27:$H$500,"2014")</f>
        <v>0</v>
      </c>
      <c r="M501" s="294">
        <f>SUMIFS('7.  Persistence Report'!BC$27:BC$500,'7.  Persistence Report'!$D$27:$D$500,$B500,'7.  Persistence Report'!$C$27:$C$500,"Pre-2011 Programs Completed in 2011",'7.  Persistence Report'!$J$27:$J$500,"Adjustment",'7.  Persistence Report'!$H$27:$H$500,"2014")</f>
        <v>0</v>
      </c>
      <c r="N501" s="294">
        <f>N500</f>
        <v>0</v>
      </c>
      <c r="O501" s="294">
        <f>SUMIFS('7.  Persistence Report'!O$27:O$500,'7.  Persistence Report'!$D$27:$D$500,$B500,'7.  Persistence Report'!$C$27:$C$500,"Pre-2011 Programs Completed in 2011",'7.  Persistence Report'!$J$27:$J$500,"Adjustment",'7.  Persistence Report'!$H$27:$H$500,"2014")</f>
        <v>0</v>
      </c>
      <c r="P501" s="294">
        <f>SUMIFS('7.  Persistence Report'!P$27:P$500,'7.  Persistence Report'!$D$27:$D$500,$B500,'7.  Persistence Report'!$C$27:$C$500,"Pre-2011 Programs Completed in 2011",'7.  Persistence Report'!$J$27:$J$500,"Adjustment",'7.  Persistence Report'!$H$27:$H$500,"2014")</f>
        <v>0</v>
      </c>
      <c r="Q501" s="294">
        <f>SUMIFS('7.  Persistence Report'!Q$27:Q$500,'7.  Persistence Report'!$D$27:$D$500,$B500,'7.  Persistence Report'!$C$27:$C$500,"Pre-2011 Programs Completed in 2011",'7.  Persistence Report'!$J$27:$J$500,"Adjustment",'7.  Persistence Report'!$H$27:$H$500,"2014")</f>
        <v>0</v>
      </c>
      <c r="R501" s="294">
        <f>SUMIFS('7.  Persistence Report'!R$27:R$500,'7.  Persistence Report'!$D$27:$D$500,$B500,'7.  Persistence Report'!$C$27:$C$500,"Pre-2011 Programs Completed in 2011",'7.  Persistence Report'!$J$27:$J$500,"Adjustment",'7.  Persistence Report'!$H$27:$H$500,"2014")</f>
        <v>0</v>
      </c>
      <c r="S501" s="294">
        <f>SUMIFS('7.  Persistence Report'!S$27:S$500,'7.  Persistence Report'!$D$27:$D$500,$B500,'7.  Persistence Report'!$C$27:$C$500,"Pre-2011 Programs Completed in 2011",'7.  Persistence Report'!$J$27:$J$500,"Adjustment",'7.  Persistence Report'!$H$27:$H$500,"2014")</f>
        <v>0</v>
      </c>
      <c r="T501" s="294">
        <f>SUMIFS('7.  Persistence Report'!T$27:T$500,'7.  Persistence Report'!$D$27:$D$500,$B500,'7.  Persistence Report'!$C$27:$C$500,"Pre-2011 Programs Completed in 2011",'7.  Persistence Report'!$J$27:$J$500,"Adjustment",'7.  Persistence Report'!$H$27:$H$500,"2014")</f>
        <v>0</v>
      </c>
      <c r="U501" s="294">
        <f>SUMIFS('7.  Persistence Report'!U$27:U$500,'7.  Persistence Report'!$D$27:$D$500,$B500,'7.  Persistence Report'!$C$27:$C$500,"Pre-2011 Programs Completed in 2011",'7.  Persistence Report'!$J$27:$J$500,"Adjustment",'7.  Persistence Report'!$H$27:$H$500,"2014")</f>
        <v>0</v>
      </c>
      <c r="V501" s="294">
        <f>SUMIFS('7.  Persistence Report'!V$27:V$500,'7.  Persistence Report'!$D$27:$D$500,$B500,'7.  Persistence Report'!$C$27:$C$500,"Pre-2011 Programs Completed in 2011",'7.  Persistence Report'!$J$27:$J$500,"Adjustment",'7.  Persistence Report'!$H$27:$H$500,"2014")</f>
        <v>0</v>
      </c>
      <c r="W501" s="294">
        <f>SUMIFS('7.  Persistence Report'!W$27:W$500,'7.  Persistence Report'!$D$27:$D$500,$B500,'7.  Persistence Report'!$C$27:$C$500,"Pre-2011 Programs Completed in 2011",'7.  Persistence Report'!$J$27:$J$500,"Adjustment",'7.  Persistence Report'!$H$27:$H$500,"2014")</f>
        <v>0</v>
      </c>
      <c r="X501" s="294">
        <f>SUMIFS('7.  Persistence Report'!X$27:X$500,'7.  Persistence Report'!$D$27:$D$500,$B500,'7.  Persistence Report'!$C$27:$C$500,"Pre-2011 Programs Completed in 2011",'7.  Persistence Report'!$J$27:$J$500,"Adjustment",'7.  Persistence Report'!$H$27:$H$500,"2014")</f>
        <v>0</v>
      </c>
      <c r="Y501" s="410">
        <f>Y500</f>
        <v>0</v>
      </c>
      <c r="Z501" s="410">
        <f t="shared" ref="Z501:AL501" si="237">Z500</f>
        <v>0</v>
      </c>
      <c r="AA501" s="410">
        <f t="shared" si="237"/>
        <v>1</v>
      </c>
      <c r="AB501" s="410">
        <f t="shared" si="237"/>
        <v>0</v>
      </c>
      <c r="AC501" s="410">
        <f t="shared" si="237"/>
        <v>0</v>
      </c>
      <c r="AD501" s="410">
        <f t="shared" si="237"/>
        <v>0</v>
      </c>
      <c r="AE501" s="410">
        <f t="shared" si="237"/>
        <v>0</v>
      </c>
      <c r="AF501" s="410">
        <f t="shared" si="237"/>
        <v>0</v>
      </c>
      <c r="AG501" s="410">
        <f t="shared" si="237"/>
        <v>0</v>
      </c>
      <c r="AH501" s="410">
        <f t="shared" si="237"/>
        <v>0</v>
      </c>
      <c r="AI501" s="410">
        <f t="shared" si="237"/>
        <v>0</v>
      </c>
      <c r="AJ501" s="410">
        <f t="shared" si="237"/>
        <v>0</v>
      </c>
      <c r="AK501" s="410">
        <f t="shared" si="237"/>
        <v>0</v>
      </c>
      <c r="AL501" s="410">
        <f t="shared" si="237"/>
        <v>0</v>
      </c>
      <c r="AM501" s="296"/>
    </row>
    <row r="502" spans="1:39" s="282" customFormat="1" ht="15" outlineLevel="1">
      <c r="A502" s="507"/>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7"/>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7">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68">
        <f>+Y375</f>
        <v>0</v>
      </c>
      <c r="Z504" s="468">
        <f t="shared" ref="Z504:AA504" si="238">+Z375</f>
        <v>0</v>
      </c>
      <c r="AA504" s="468">
        <f t="shared" si="238"/>
        <v>1</v>
      </c>
      <c r="AB504" s="409"/>
      <c r="AC504" s="409"/>
      <c r="AD504" s="409"/>
      <c r="AE504" s="409"/>
      <c r="AF504" s="409"/>
      <c r="AG504" s="409"/>
      <c r="AH504" s="409"/>
      <c r="AI504" s="409"/>
      <c r="AJ504" s="409"/>
      <c r="AK504" s="409"/>
      <c r="AL504" s="409"/>
      <c r="AM504" s="295">
        <f>SUM(Y504:AL504)</f>
        <v>1</v>
      </c>
    </row>
    <row r="505" spans="1:39" s="282" customFormat="1" ht="15" outlineLevel="1">
      <c r="A505" s="507"/>
      <c r="B505" s="323" t="s">
        <v>259</v>
      </c>
      <c r="C505" s="290" t="s">
        <v>163</v>
      </c>
      <c r="D505" s="294">
        <f>SUMIFS('7.  Persistence Report'!AT$27:AT$500,'7.  Persistence Report'!$D$27:$D$500,$B504,'7.  Persistence Report'!$C$27:$C$500,"Pre-2011 Programs Completed in 2011",'7.  Persistence Report'!$J$27:$J$500,"Adjustment",'7.  Persistence Report'!$H$27:$H$500,"2014")</f>
        <v>0</v>
      </c>
      <c r="E505" s="294">
        <f>SUMIFS('7.  Persistence Report'!AU$27:AU$500,'7.  Persistence Report'!$D$27:$D$500,$B504,'7.  Persistence Report'!$C$27:$C$500,"Pre-2011 Programs Completed in 2011",'7.  Persistence Report'!$J$27:$J$500,"Adjustment",'7.  Persistence Report'!$H$27:$H$500,"2014")</f>
        <v>0</v>
      </c>
      <c r="F505" s="294">
        <f>SUMIFS('7.  Persistence Report'!AV$27:AV$500,'7.  Persistence Report'!$D$27:$D$500,$B504,'7.  Persistence Report'!$C$27:$C$500,"Pre-2011 Programs Completed in 2011",'7.  Persistence Report'!$J$27:$J$500,"Adjustment",'7.  Persistence Report'!$H$27:$H$500,"2014")</f>
        <v>0</v>
      </c>
      <c r="G505" s="294">
        <f>SUMIFS('7.  Persistence Report'!AW$27:AW$500,'7.  Persistence Report'!$D$27:$D$500,$B504,'7.  Persistence Report'!$C$27:$C$500,"Pre-2011 Programs Completed in 2011",'7.  Persistence Report'!$J$27:$J$500,"Adjustment",'7.  Persistence Report'!$H$27:$H$500,"2014")</f>
        <v>0</v>
      </c>
      <c r="H505" s="294">
        <f>SUMIFS('7.  Persistence Report'!AX$27:AX$500,'7.  Persistence Report'!$D$27:$D$500,$B504,'7.  Persistence Report'!$C$27:$C$500,"Pre-2011 Programs Completed in 2011",'7.  Persistence Report'!$J$27:$J$500,"Adjustment",'7.  Persistence Report'!$H$27:$H$500,"2014")</f>
        <v>0</v>
      </c>
      <c r="I505" s="294">
        <f>SUMIFS('7.  Persistence Report'!AY$27:AY$500,'7.  Persistence Report'!$D$27:$D$500,$B504,'7.  Persistence Report'!$C$27:$C$500,"Pre-2011 Programs Completed in 2011",'7.  Persistence Report'!$J$27:$J$500,"Adjustment",'7.  Persistence Report'!$H$27:$H$500,"2014")</f>
        <v>0</v>
      </c>
      <c r="J505" s="294">
        <f>SUMIFS('7.  Persistence Report'!AZ$27:AZ$500,'7.  Persistence Report'!$D$27:$D$500,$B504,'7.  Persistence Report'!$C$27:$C$500,"Pre-2011 Programs Completed in 2011",'7.  Persistence Report'!$J$27:$J$500,"Adjustment",'7.  Persistence Report'!$H$27:$H$500,"2014")</f>
        <v>0</v>
      </c>
      <c r="K505" s="294">
        <f>SUMIFS('7.  Persistence Report'!BA$27:BA$500,'7.  Persistence Report'!$D$27:$D$500,$B504,'7.  Persistence Report'!$C$27:$C$500,"Pre-2011 Programs Completed in 2011",'7.  Persistence Report'!$J$27:$J$500,"Adjustment",'7.  Persistence Report'!$H$27:$H$500,"2014")</f>
        <v>0</v>
      </c>
      <c r="L505" s="294">
        <f>SUMIFS('7.  Persistence Report'!BB$27:BB$500,'7.  Persistence Report'!$D$27:$D$500,$B504,'7.  Persistence Report'!$C$27:$C$500,"Pre-2011 Programs Completed in 2011",'7.  Persistence Report'!$J$27:$J$500,"Adjustment",'7.  Persistence Report'!$H$27:$H$500,"2014")</f>
        <v>0</v>
      </c>
      <c r="M505" s="294">
        <f>SUMIFS('7.  Persistence Report'!BC$27:BC$500,'7.  Persistence Report'!$D$27:$D$500,$B504,'7.  Persistence Report'!$C$27:$C$500,"Pre-2011 Programs Completed in 2011",'7.  Persistence Report'!$J$27:$J$500,"Adjustment",'7.  Persistence Report'!$H$27:$H$500,"2014")</f>
        <v>0</v>
      </c>
      <c r="N505" s="294">
        <f>N504</f>
        <v>0</v>
      </c>
      <c r="O505" s="294">
        <f>SUMIFS('7.  Persistence Report'!O$27:O$500,'7.  Persistence Report'!$D$27:$D$500,$B504,'7.  Persistence Report'!$C$27:$C$500,"Pre-2011 Programs Completed in 2011",'7.  Persistence Report'!$J$27:$J$500,"Adjustment",'7.  Persistence Report'!$H$27:$H$500,"2014")</f>
        <v>0</v>
      </c>
      <c r="P505" s="294">
        <f>SUMIFS('7.  Persistence Report'!P$27:P$500,'7.  Persistence Report'!$D$27:$D$500,$B504,'7.  Persistence Report'!$C$27:$C$500,"Pre-2011 Programs Completed in 2011",'7.  Persistence Report'!$J$27:$J$500,"Adjustment",'7.  Persistence Report'!$H$27:$H$500,"2014")</f>
        <v>0</v>
      </c>
      <c r="Q505" s="294">
        <f>SUMIFS('7.  Persistence Report'!Q$27:Q$500,'7.  Persistence Report'!$D$27:$D$500,$B504,'7.  Persistence Report'!$C$27:$C$500,"Pre-2011 Programs Completed in 2011",'7.  Persistence Report'!$J$27:$J$500,"Adjustment",'7.  Persistence Report'!$H$27:$H$500,"2014")</f>
        <v>0</v>
      </c>
      <c r="R505" s="294">
        <f>SUMIFS('7.  Persistence Report'!R$27:R$500,'7.  Persistence Report'!$D$27:$D$500,$B504,'7.  Persistence Report'!$C$27:$C$500,"Pre-2011 Programs Completed in 2011",'7.  Persistence Report'!$J$27:$J$500,"Adjustment",'7.  Persistence Report'!$H$27:$H$500,"2014")</f>
        <v>0</v>
      </c>
      <c r="S505" s="294">
        <f>SUMIFS('7.  Persistence Report'!S$27:S$500,'7.  Persistence Report'!$D$27:$D$500,$B504,'7.  Persistence Report'!$C$27:$C$500,"Pre-2011 Programs Completed in 2011",'7.  Persistence Report'!$J$27:$J$500,"Adjustment",'7.  Persistence Report'!$H$27:$H$500,"2014")</f>
        <v>0</v>
      </c>
      <c r="T505" s="294">
        <f>SUMIFS('7.  Persistence Report'!T$27:T$500,'7.  Persistence Report'!$D$27:$D$500,$B504,'7.  Persistence Report'!$C$27:$C$500,"Pre-2011 Programs Completed in 2011",'7.  Persistence Report'!$J$27:$J$500,"Adjustment",'7.  Persistence Report'!$H$27:$H$500,"2014")</f>
        <v>0</v>
      </c>
      <c r="U505" s="294">
        <f>SUMIFS('7.  Persistence Report'!U$27:U$500,'7.  Persistence Report'!$D$27:$D$500,$B504,'7.  Persistence Report'!$C$27:$C$500,"Pre-2011 Programs Completed in 2011",'7.  Persistence Report'!$J$27:$J$500,"Adjustment",'7.  Persistence Report'!$H$27:$H$500,"2014")</f>
        <v>0</v>
      </c>
      <c r="V505" s="294">
        <f>SUMIFS('7.  Persistence Report'!V$27:V$500,'7.  Persistence Report'!$D$27:$D$500,$B504,'7.  Persistence Report'!$C$27:$C$500,"Pre-2011 Programs Completed in 2011",'7.  Persistence Report'!$J$27:$J$500,"Adjustment",'7.  Persistence Report'!$H$27:$H$500,"2014")</f>
        <v>0</v>
      </c>
      <c r="W505" s="294">
        <f>SUMIFS('7.  Persistence Report'!W$27:W$500,'7.  Persistence Report'!$D$27:$D$500,$B504,'7.  Persistence Report'!$C$27:$C$500,"Pre-2011 Programs Completed in 2011",'7.  Persistence Report'!$J$27:$J$500,"Adjustment",'7.  Persistence Report'!$H$27:$H$500,"2014")</f>
        <v>0</v>
      </c>
      <c r="X505" s="294">
        <f>SUMIFS('7.  Persistence Report'!X$27:X$500,'7.  Persistence Report'!$D$27:$D$500,$B504,'7.  Persistence Report'!$C$27:$C$500,"Pre-2011 Programs Completed in 2011",'7.  Persistence Report'!$J$27:$J$500,"Adjustment",'7.  Persistence Report'!$H$27:$H$500,"2014")</f>
        <v>0</v>
      </c>
      <c r="Y505" s="410">
        <f>Y504</f>
        <v>0</v>
      </c>
      <c r="Z505" s="410">
        <f t="shared" ref="Z505:AL505" si="239">Z504</f>
        <v>0</v>
      </c>
      <c r="AA505" s="410">
        <f t="shared" si="239"/>
        <v>1</v>
      </c>
      <c r="AB505" s="410">
        <f t="shared" si="239"/>
        <v>0</v>
      </c>
      <c r="AC505" s="410">
        <f t="shared" si="239"/>
        <v>0</v>
      </c>
      <c r="AD505" s="410">
        <f t="shared" si="239"/>
        <v>0</v>
      </c>
      <c r="AE505" s="410">
        <f t="shared" si="239"/>
        <v>0</v>
      </c>
      <c r="AF505" s="410">
        <f t="shared" si="239"/>
        <v>0</v>
      </c>
      <c r="AG505" s="410">
        <f t="shared" si="239"/>
        <v>0</v>
      </c>
      <c r="AH505" s="410">
        <f t="shared" si="239"/>
        <v>0</v>
      </c>
      <c r="AI505" s="410">
        <f t="shared" si="239"/>
        <v>0</v>
      </c>
      <c r="AJ505" s="410">
        <f t="shared" si="239"/>
        <v>0</v>
      </c>
      <c r="AK505" s="410">
        <f t="shared" si="239"/>
        <v>0</v>
      </c>
      <c r="AL505" s="410">
        <f t="shared" si="239"/>
        <v>0</v>
      </c>
      <c r="AM505" s="296"/>
    </row>
    <row r="506" spans="1:39" s="282" customFormat="1" ht="15" outlineLevel="1">
      <c r="A506" s="507"/>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7">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68">
        <f>+Y378</f>
        <v>0</v>
      </c>
      <c r="Z507" s="468">
        <f t="shared" ref="Z507:AA507" si="240">+Z378</f>
        <v>0</v>
      </c>
      <c r="AA507" s="468">
        <f t="shared" si="240"/>
        <v>1</v>
      </c>
      <c r="AB507" s="409"/>
      <c r="AC507" s="409"/>
      <c r="AD507" s="409"/>
      <c r="AE507" s="409"/>
      <c r="AF507" s="409"/>
      <c r="AG507" s="409"/>
      <c r="AH507" s="409"/>
      <c r="AI507" s="409"/>
      <c r="AJ507" s="409"/>
      <c r="AK507" s="409"/>
      <c r="AL507" s="409"/>
      <c r="AM507" s="295">
        <f>SUM(Y507:AL507)</f>
        <v>1</v>
      </c>
    </row>
    <row r="508" spans="1:39" s="282" customFormat="1" ht="15" outlineLevel="1">
      <c r="A508" s="507"/>
      <c r="B508" s="323" t="s">
        <v>259</v>
      </c>
      <c r="C508" s="290" t="s">
        <v>163</v>
      </c>
      <c r="D508" s="294">
        <f>SUMIFS('7.  Persistence Report'!AT$27:AT$500,'7.  Persistence Report'!$D$27:$D$500,$B507,'7.  Persistence Report'!$C$27:$C$500,"Pre-2011 Programs Completed in 2011",'7.  Persistence Report'!$J$27:$J$500,"Adjustment",'7.  Persistence Report'!$H$27:$H$500,"2014")</f>
        <v>0</v>
      </c>
      <c r="E508" s="294">
        <f>SUMIFS('7.  Persistence Report'!AU$27:AU$500,'7.  Persistence Report'!$D$27:$D$500,$B507,'7.  Persistence Report'!$C$27:$C$500,"Pre-2011 Programs Completed in 2011",'7.  Persistence Report'!$J$27:$J$500,"Adjustment",'7.  Persistence Report'!$H$27:$H$500,"2014")</f>
        <v>0</v>
      </c>
      <c r="F508" s="294">
        <f>SUMIFS('7.  Persistence Report'!AV$27:AV$500,'7.  Persistence Report'!$D$27:$D$500,$B507,'7.  Persistence Report'!$C$27:$C$500,"Pre-2011 Programs Completed in 2011",'7.  Persistence Report'!$J$27:$J$500,"Adjustment",'7.  Persistence Report'!$H$27:$H$500,"2014")</f>
        <v>0</v>
      </c>
      <c r="G508" s="294">
        <f>SUMIFS('7.  Persistence Report'!AW$27:AW$500,'7.  Persistence Report'!$D$27:$D$500,$B507,'7.  Persistence Report'!$C$27:$C$500,"Pre-2011 Programs Completed in 2011",'7.  Persistence Report'!$J$27:$J$500,"Adjustment",'7.  Persistence Report'!$H$27:$H$500,"2014")</f>
        <v>0</v>
      </c>
      <c r="H508" s="294">
        <f>SUMIFS('7.  Persistence Report'!AX$27:AX$500,'7.  Persistence Report'!$D$27:$D$500,$B507,'7.  Persistence Report'!$C$27:$C$500,"Pre-2011 Programs Completed in 2011",'7.  Persistence Report'!$J$27:$J$500,"Adjustment",'7.  Persistence Report'!$H$27:$H$500,"2014")</f>
        <v>0</v>
      </c>
      <c r="I508" s="294">
        <f>SUMIFS('7.  Persistence Report'!AY$27:AY$500,'7.  Persistence Report'!$D$27:$D$500,$B507,'7.  Persistence Report'!$C$27:$C$500,"Pre-2011 Programs Completed in 2011",'7.  Persistence Report'!$J$27:$J$500,"Adjustment",'7.  Persistence Report'!$H$27:$H$500,"2014")</f>
        <v>0</v>
      </c>
      <c r="J508" s="294">
        <f>SUMIFS('7.  Persistence Report'!AZ$27:AZ$500,'7.  Persistence Report'!$D$27:$D$500,$B507,'7.  Persistence Report'!$C$27:$C$500,"Pre-2011 Programs Completed in 2011",'7.  Persistence Report'!$J$27:$J$500,"Adjustment",'7.  Persistence Report'!$H$27:$H$500,"2014")</f>
        <v>0</v>
      </c>
      <c r="K508" s="294">
        <f>SUMIFS('7.  Persistence Report'!BA$27:BA$500,'7.  Persistence Report'!$D$27:$D$500,$B507,'7.  Persistence Report'!$C$27:$C$500,"Pre-2011 Programs Completed in 2011",'7.  Persistence Report'!$J$27:$J$500,"Adjustment",'7.  Persistence Report'!$H$27:$H$500,"2014")</f>
        <v>0</v>
      </c>
      <c r="L508" s="294">
        <f>SUMIFS('7.  Persistence Report'!BB$27:BB$500,'7.  Persistence Report'!$D$27:$D$500,$B507,'7.  Persistence Report'!$C$27:$C$500,"Pre-2011 Programs Completed in 2011",'7.  Persistence Report'!$J$27:$J$500,"Adjustment",'7.  Persistence Report'!$H$27:$H$500,"2014")</f>
        <v>0</v>
      </c>
      <c r="M508" s="294">
        <f>SUMIFS('7.  Persistence Report'!BC$27:BC$500,'7.  Persistence Report'!$D$27:$D$500,$B507,'7.  Persistence Report'!$C$27:$C$500,"Pre-2011 Programs Completed in 2011",'7.  Persistence Report'!$J$27:$J$500,"Adjustment",'7.  Persistence Report'!$H$27:$H$500,"2014")</f>
        <v>0</v>
      </c>
      <c r="N508" s="294">
        <f>N507</f>
        <v>0</v>
      </c>
      <c r="O508" s="294">
        <f>SUMIFS('7.  Persistence Report'!O$27:O$500,'7.  Persistence Report'!$D$27:$D$500,$B507,'7.  Persistence Report'!$C$27:$C$500,"Pre-2011 Programs Completed in 2011",'7.  Persistence Report'!$J$27:$J$500,"Adjustment",'7.  Persistence Report'!$H$27:$H$500,"2014")</f>
        <v>0</v>
      </c>
      <c r="P508" s="294">
        <f>SUMIFS('7.  Persistence Report'!P$27:P$500,'7.  Persistence Report'!$D$27:$D$500,$B507,'7.  Persistence Report'!$C$27:$C$500,"Pre-2011 Programs Completed in 2011",'7.  Persistence Report'!$J$27:$J$500,"Adjustment",'7.  Persistence Report'!$H$27:$H$500,"2014")</f>
        <v>0</v>
      </c>
      <c r="Q508" s="294">
        <f>SUMIFS('7.  Persistence Report'!Q$27:Q$500,'7.  Persistence Report'!$D$27:$D$500,$B507,'7.  Persistence Report'!$C$27:$C$500,"Pre-2011 Programs Completed in 2011",'7.  Persistence Report'!$J$27:$J$500,"Adjustment",'7.  Persistence Report'!$H$27:$H$500,"2014")</f>
        <v>0</v>
      </c>
      <c r="R508" s="294">
        <f>SUMIFS('7.  Persistence Report'!R$27:R$500,'7.  Persistence Report'!$D$27:$D$500,$B507,'7.  Persistence Report'!$C$27:$C$500,"Pre-2011 Programs Completed in 2011",'7.  Persistence Report'!$J$27:$J$500,"Adjustment",'7.  Persistence Report'!$H$27:$H$500,"2014")</f>
        <v>0</v>
      </c>
      <c r="S508" s="294">
        <f>SUMIFS('7.  Persistence Report'!S$27:S$500,'7.  Persistence Report'!$D$27:$D$500,$B507,'7.  Persistence Report'!$C$27:$C$500,"Pre-2011 Programs Completed in 2011",'7.  Persistence Report'!$J$27:$J$500,"Adjustment",'7.  Persistence Report'!$H$27:$H$500,"2014")</f>
        <v>0</v>
      </c>
      <c r="T508" s="294">
        <f>SUMIFS('7.  Persistence Report'!T$27:T$500,'7.  Persistence Report'!$D$27:$D$500,$B507,'7.  Persistence Report'!$C$27:$C$500,"Pre-2011 Programs Completed in 2011",'7.  Persistence Report'!$J$27:$J$500,"Adjustment",'7.  Persistence Report'!$H$27:$H$500,"2014")</f>
        <v>0</v>
      </c>
      <c r="U508" s="294">
        <f>SUMIFS('7.  Persistence Report'!U$27:U$500,'7.  Persistence Report'!$D$27:$D$500,$B507,'7.  Persistence Report'!$C$27:$C$500,"Pre-2011 Programs Completed in 2011",'7.  Persistence Report'!$J$27:$J$500,"Adjustment",'7.  Persistence Report'!$H$27:$H$500,"2014")</f>
        <v>0</v>
      </c>
      <c r="V508" s="294">
        <f>SUMIFS('7.  Persistence Report'!V$27:V$500,'7.  Persistence Report'!$D$27:$D$500,$B507,'7.  Persistence Report'!$C$27:$C$500,"Pre-2011 Programs Completed in 2011",'7.  Persistence Report'!$J$27:$J$500,"Adjustment",'7.  Persistence Report'!$H$27:$H$500,"2014")</f>
        <v>0</v>
      </c>
      <c r="W508" s="294">
        <f>SUMIFS('7.  Persistence Report'!W$27:W$500,'7.  Persistence Report'!$D$27:$D$500,$B507,'7.  Persistence Report'!$C$27:$C$500,"Pre-2011 Programs Completed in 2011",'7.  Persistence Report'!$J$27:$J$500,"Adjustment",'7.  Persistence Report'!$H$27:$H$500,"2014")</f>
        <v>0</v>
      </c>
      <c r="X508" s="294">
        <f>SUMIFS('7.  Persistence Report'!X$27:X$500,'7.  Persistence Report'!$D$27:$D$500,$B507,'7.  Persistence Report'!$C$27:$C$500,"Pre-2011 Programs Completed in 2011",'7.  Persistence Report'!$J$27:$J$500,"Adjustment",'7.  Persistence Report'!$H$27:$H$500,"2014")</f>
        <v>0</v>
      </c>
      <c r="Y508" s="410">
        <f>Y507</f>
        <v>0</v>
      </c>
      <c r="Z508" s="410">
        <f t="shared" ref="Z508:AL508" si="241">Z507</f>
        <v>0</v>
      </c>
      <c r="AA508" s="410">
        <f t="shared" si="241"/>
        <v>1</v>
      </c>
      <c r="AB508" s="410">
        <f t="shared" si="241"/>
        <v>0</v>
      </c>
      <c r="AC508" s="410">
        <f t="shared" si="241"/>
        <v>0</v>
      </c>
      <c r="AD508" s="410">
        <f t="shared" si="241"/>
        <v>0</v>
      </c>
      <c r="AE508" s="410">
        <f t="shared" si="241"/>
        <v>0</v>
      </c>
      <c r="AF508" s="410">
        <f t="shared" si="241"/>
        <v>0</v>
      </c>
      <c r="AG508" s="410">
        <f t="shared" si="241"/>
        <v>0</v>
      </c>
      <c r="AH508" s="410">
        <f t="shared" si="241"/>
        <v>0</v>
      </c>
      <c r="AI508" s="410">
        <f t="shared" si="241"/>
        <v>0</v>
      </c>
      <c r="AJ508" s="410">
        <f t="shared" si="241"/>
        <v>0</v>
      </c>
      <c r="AK508" s="410">
        <f t="shared" si="241"/>
        <v>0</v>
      </c>
      <c r="AL508" s="410">
        <f t="shared" si="241"/>
        <v>0</v>
      </c>
      <c r="AM508" s="296"/>
    </row>
    <row r="509" spans="1:39" s="282" customFormat="1" ht="15" outlineLevel="1">
      <c r="A509" s="507"/>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7">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68">
        <f>+Y381</f>
        <v>0</v>
      </c>
      <c r="Z510" s="468">
        <f t="shared" ref="Z510:AA510" si="242">+Z381</f>
        <v>0</v>
      </c>
      <c r="AA510" s="468">
        <f t="shared" si="242"/>
        <v>1</v>
      </c>
      <c r="AB510" s="409"/>
      <c r="AC510" s="409"/>
      <c r="AD510" s="409"/>
      <c r="AE510" s="409"/>
      <c r="AF510" s="409"/>
      <c r="AG510" s="409"/>
      <c r="AH510" s="409"/>
      <c r="AI510" s="409"/>
      <c r="AJ510" s="409"/>
      <c r="AK510" s="409"/>
      <c r="AL510" s="409"/>
      <c r="AM510" s="295">
        <f>SUM(Y510:AL510)</f>
        <v>1</v>
      </c>
    </row>
    <row r="511" spans="1:39" s="282" customFormat="1" ht="15" outlineLevel="1">
      <c r="A511" s="507"/>
      <c r="B511" s="323" t="s">
        <v>259</v>
      </c>
      <c r="C511" s="290" t="s">
        <v>163</v>
      </c>
      <c r="D511" s="294">
        <f>SUMIFS('7.  Persistence Report'!AT$27:AT$500,'7.  Persistence Report'!$D$27:$D$500,$B510,'7.  Persistence Report'!$C$27:$C$500,"Pre-2011 Programs Completed in 2011",'7.  Persistence Report'!$J$27:$J$500,"Adjustment",'7.  Persistence Report'!$H$27:$H$500,"2014")</f>
        <v>0</v>
      </c>
      <c r="E511" s="294">
        <f>SUMIFS('7.  Persistence Report'!AU$27:AU$500,'7.  Persistence Report'!$D$27:$D$500,$B510,'7.  Persistence Report'!$C$27:$C$500,"Pre-2011 Programs Completed in 2011",'7.  Persistence Report'!$J$27:$J$500,"Adjustment",'7.  Persistence Report'!$H$27:$H$500,"2014")</f>
        <v>0</v>
      </c>
      <c r="F511" s="294">
        <f>SUMIFS('7.  Persistence Report'!AV$27:AV$500,'7.  Persistence Report'!$D$27:$D$500,$B510,'7.  Persistence Report'!$C$27:$C$500,"Pre-2011 Programs Completed in 2011",'7.  Persistence Report'!$J$27:$J$500,"Adjustment",'7.  Persistence Report'!$H$27:$H$500,"2014")</f>
        <v>0</v>
      </c>
      <c r="G511" s="294">
        <f>SUMIFS('7.  Persistence Report'!AW$27:AW$500,'7.  Persistence Report'!$D$27:$D$500,$B510,'7.  Persistence Report'!$C$27:$C$500,"Pre-2011 Programs Completed in 2011",'7.  Persistence Report'!$J$27:$J$500,"Adjustment",'7.  Persistence Report'!$H$27:$H$500,"2014")</f>
        <v>0</v>
      </c>
      <c r="H511" s="294">
        <f>SUMIFS('7.  Persistence Report'!AX$27:AX$500,'7.  Persistence Report'!$D$27:$D$500,$B510,'7.  Persistence Report'!$C$27:$C$500,"Pre-2011 Programs Completed in 2011",'7.  Persistence Report'!$J$27:$J$500,"Adjustment",'7.  Persistence Report'!$H$27:$H$500,"2014")</f>
        <v>0</v>
      </c>
      <c r="I511" s="294">
        <f>SUMIFS('7.  Persistence Report'!AY$27:AY$500,'7.  Persistence Report'!$D$27:$D$500,$B510,'7.  Persistence Report'!$C$27:$C$500,"Pre-2011 Programs Completed in 2011",'7.  Persistence Report'!$J$27:$J$500,"Adjustment",'7.  Persistence Report'!$H$27:$H$500,"2014")</f>
        <v>0</v>
      </c>
      <c r="J511" s="294">
        <f>SUMIFS('7.  Persistence Report'!AZ$27:AZ$500,'7.  Persistence Report'!$D$27:$D$500,$B510,'7.  Persistence Report'!$C$27:$C$500,"Pre-2011 Programs Completed in 2011",'7.  Persistence Report'!$J$27:$J$500,"Adjustment",'7.  Persistence Report'!$H$27:$H$500,"2014")</f>
        <v>0</v>
      </c>
      <c r="K511" s="294">
        <f>SUMIFS('7.  Persistence Report'!BA$27:BA$500,'7.  Persistence Report'!$D$27:$D$500,$B510,'7.  Persistence Report'!$C$27:$C$500,"Pre-2011 Programs Completed in 2011",'7.  Persistence Report'!$J$27:$J$500,"Adjustment",'7.  Persistence Report'!$H$27:$H$500,"2014")</f>
        <v>0</v>
      </c>
      <c r="L511" s="294">
        <f>SUMIFS('7.  Persistence Report'!BB$27:BB$500,'7.  Persistence Report'!$D$27:$D$500,$B510,'7.  Persistence Report'!$C$27:$C$500,"Pre-2011 Programs Completed in 2011",'7.  Persistence Report'!$J$27:$J$500,"Adjustment",'7.  Persistence Report'!$H$27:$H$500,"2014")</f>
        <v>0</v>
      </c>
      <c r="M511" s="294">
        <f>SUMIFS('7.  Persistence Report'!BC$27:BC$500,'7.  Persistence Report'!$D$27:$D$500,$B510,'7.  Persistence Report'!$C$27:$C$500,"Pre-2011 Programs Completed in 2011",'7.  Persistence Report'!$J$27:$J$500,"Adjustment",'7.  Persistence Report'!$H$27:$H$500,"2014")</f>
        <v>0</v>
      </c>
      <c r="N511" s="294">
        <f>N510</f>
        <v>12</v>
      </c>
      <c r="O511" s="294">
        <f>SUMIFS('7.  Persistence Report'!O$27:O$500,'7.  Persistence Report'!$D$27:$D$500,$B510,'7.  Persistence Report'!$C$27:$C$500,"Pre-2011 Programs Completed in 2011",'7.  Persistence Report'!$J$27:$J$500,"Adjustment",'7.  Persistence Report'!$H$27:$H$500,"2014")</f>
        <v>0</v>
      </c>
      <c r="P511" s="294">
        <f>SUMIFS('7.  Persistence Report'!P$27:P$500,'7.  Persistence Report'!$D$27:$D$500,$B510,'7.  Persistence Report'!$C$27:$C$500,"Pre-2011 Programs Completed in 2011",'7.  Persistence Report'!$J$27:$J$500,"Adjustment",'7.  Persistence Report'!$H$27:$H$500,"2014")</f>
        <v>0</v>
      </c>
      <c r="Q511" s="294">
        <f>SUMIFS('7.  Persistence Report'!Q$27:Q$500,'7.  Persistence Report'!$D$27:$D$500,$B510,'7.  Persistence Report'!$C$27:$C$500,"Pre-2011 Programs Completed in 2011",'7.  Persistence Report'!$J$27:$J$500,"Adjustment",'7.  Persistence Report'!$H$27:$H$500,"2014")</f>
        <v>0</v>
      </c>
      <c r="R511" s="294">
        <f>SUMIFS('7.  Persistence Report'!R$27:R$500,'7.  Persistence Report'!$D$27:$D$500,$B510,'7.  Persistence Report'!$C$27:$C$500,"Pre-2011 Programs Completed in 2011",'7.  Persistence Report'!$J$27:$J$500,"Adjustment",'7.  Persistence Report'!$H$27:$H$500,"2014")</f>
        <v>0</v>
      </c>
      <c r="S511" s="294">
        <f>SUMIFS('7.  Persistence Report'!S$27:S$500,'7.  Persistence Report'!$D$27:$D$500,$B510,'7.  Persistence Report'!$C$27:$C$500,"Pre-2011 Programs Completed in 2011",'7.  Persistence Report'!$J$27:$J$500,"Adjustment",'7.  Persistence Report'!$H$27:$H$500,"2014")</f>
        <v>0</v>
      </c>
      <c r="T511" s="294">
        <f>SUMIFS('7.  Persistence Report'!T$27:T$500,'7.  Persistence Report'!$D$27:$D$500,$B510,'7.  Persistence Report'!$C$27:$C$500,"Pre-2011 Programs Completed in 2011",'7.  Persistence Report'!$J$27:$J$500,"Adjustment",'7.  Persistence Report'!$H$27:$H$500,"2014")</f>
        <v>0</v>
      </c>
      <c r="U511" s="294">
        <f>SUMIFS('7.  Persistence Report'!U$27:U$500,'7.  Persistence Report'!$D$27:$D$500,$B510,'7.  Persistence Report'!$C$27:$C$500,"Pre-2011 Programs Completed in 2011",'7.  Persistence Report'!$J$27:$J$500,"Adjustment",'7.  Persistence Report'!$H$27:$H$500,"2014")</f>
        <v>0</v>
      </c>
      <c r="V511" s="294">
        <f>SUMIFS('7.  Persistence Report'!V$27:V$500,'7.  Persistence Report'!$D$27:$D$500,$B510,'7.  Persistence Report'!$C$27:$C$500,"Pre-2011 Programs Completed in 2011",'7.  Persistence Report'!$J$27:$J$500,"Adjustment",'7.  Persistence Report'!$H$27:$H$500,"2014")</f>
        <v>0</v>
      </c>
      <c r="W511" s="294">
        <f>SUMIFS('7.  Persistence Report'!W$27:W$500,'7.  Persistence Report'!$D$27:$D$500,$B510,'7.  Persistence Report'!$C$27:$C$500,"Pre-2011 Programs Completed in 2011",'7.  Persistence Report'!$J$27:$J$500,"Adjustment",'7.  Persistence Report'!$H$27:$H$500,"2014")</f>
        <v>0</v>
      </c>
      <c r="X511" s="294">
        <f>SUMIFS('7.  Persistence Report'!X$27:X$500,'7.  Persistence Report'!$D$27:$D$500,$B510,'7.  Persistence Report'!$C$27:$C$500,"Pre-2011 Programs Completed in 2011",'7.  Persistence Report'!$J$27:$J$500,"Adjustment",'7.  Persistence Report'!$H$27:$H$500,"2014")</f>
        <v>0</v>
      </c>
      <c r="Y511" s="410">
        <f>Y510</f>
        <v>0</v>
      </c>
      <c r="Z511" s="410">
        <f t="shared" ref="Z511:AK511" si="243">Z510</f>
        <v>0</v>
      </c>
      <c r="AA511" s="410">
        <f t="shared" si="243"/>
        <v>1</v>
      </c>
      <c r="AB511" s="410">
        <f t="shared" si="243"/>
        <v>0</v>
      </c>
      <c r="AC511" s="410">
        <f t="shared" si="243"/>
        <v>0</v>
      </c>
      <c r="AD511" s="410">
        <f t="shared" si="243"/>
        <v>0</v>
      </c>
      <c r="AE511" s="410">
        <f t="shared" si="243"/>
        <v>0</v>
      </c>
      <c r="AF511" s="410">
        <f t="shared" si="243"/>
        <v>0</v>
      </c>
      <c r="AG511" s="410">
        <f t="shared" si="243"/>
        <v>0</v>
      </c>
      <c r="AH511" s="410">
        <f t="shared" si="243"/>
        <v>0</v>
      </c>
      <c r="AI511" s="410">
        <f t="shared" si="243"/>
        <v>0</v>
      </c>
      <c r="AJ511" s="410">
        <f t="shared" si="243"/>
        <v>0</v>
      </c>
      <c r="AK511" s="410">
        <f t="shared" si="243"/>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0</v>
      </c>
      <c r="E513" s="328"/>
      <c r="F513" s="328"/>
      <c r="G513" s="328"/>
      <c r="H513" s="328"/>
      <c r="I513" s="328"/>
      <c r="J513" s="328"/>
      <c r="K513" s="328"/>
      <c r="L513" s="328"/>
      <c r="M513" s="328"/>
      <c r="N513" s="328"/>
      <c r="O513" s="328">
        <f>SUM(O408:O511)</f>
        <v>0</v>
      </c>
      <c r="P513" s="328"/>
      <c r="Q513" s="328"/>
      <c r="R513" s="328"/>
      <c r="S513" s="328"/>
      <c r="T513" s="328"/>
      <c r="U513" s="328"/>
      <c r="V513" s="328"/>
      <c r="W513" s="328"/>
      <c r="X513" s="328"/>
      <c r="Y513" s="328">
        <f>IF(Y407="kWh",SUMPRODUCT(D408:D511,Y408:Y511))</f>
        <v>0</v>
      </c>
      <c r="Z513" s="328">
        <f>IF(Z407="kWh",SUMPRODUCT(D408:D511,Z408:Z511))</f>
        <v>0</v>
      </c>
      <c r="AA513" s="328">
        <f>IF(AA407="kW",SUMPRODUCT(N408:N511,O408:O511,AA408:AA511),SUMPRODUCT(D408:D511,AA408:AA511))</f>
        <v>0</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0</v>
      </c>
      <c r="Z514" s="327">
        <f>HLOOKUP(Z406,'2. LRAMVA Threshold'!$B$42:$Q$53,6,FALSE)</f>
        <v>0</v>
      </c>
      <c r="AA514" s="327">
        <f>HLOOKUP(AA406,'2. LRAMVA Threshold'!$B$42:$Q$53,6,FALSE)</f>
        <v>0</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244">Z137*Z516</f>
        <v>0</v>
      </c>
      <c r="AA517" s="377">
        <f t="shared" si="244"/>
        <v>0</v>
      </c>
      <c r="AB517" s="377">
        <f t="shared" si="244"/>
        <v>0</v>
      </c>
      <c r="AC517" s="377">
        <f t="shared" si="244"/>
        <v>0</v>
      </c>
      <c r="AD517" s="377">
        <f t="shared" si="244"/>
        <v>0</v>
      </c>
      <c r="AE517" s="377">
        <f t="shared" si="244"/>
        <v>0</v>
      </c>
      <c r="AF517" s="377">
        <f t="shared" si="244"/>
        <v>0</v>
      </c>
      <c r="AG517" s="377">
        <f t="shared" si="244"/>
        <v>0</v>
      </c>
      <c r="AH517" s="377">
        <f t="shared" si="244"/>
        <v>0</v>
      </c>
      <c r="AI517" s="377">
        <f t="shared" si="244"/>
        <v>0</v>
      </c>
      <c r="AJ517" s="377">
        <f t="shared" si="244"/>
        <v>0</v>
      </c>
      <c r="AK517" s="377">
        <f t="shared" si="244"/>
        <v>0</v>
      </c>
      <c r="AL517" s="377">
        <f t="shared" si="244"/>
        <v>0</v>
      </c>
      <c r="AM517" s="627">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245">Z266*Z516</f>
        <v>0</v>
      </c>
      <c r="AA518" s="377">
        <f t="shared" si="245"/>
        <v>0</v>
      </c>
      <c r="AB518" s="377">
        <f t="shared" si="245"/>
        <v>0</v>
      </c>
      <c r="AC518" s="377">
        <f t="shared" si="245"/>
        <v>0</v>
      </c>
      <c r="AD518" s="377">
        <f t="shared" si="245"/>
        <v>0</v>
      </c>
      <c r="AE518" s="377">
        <f t="shared" si="245"/>
        <v>0</v>
      </c>
      <c r="AF518" s="377">
        <f t="shared" si="245"/>
        <v>0</v>
      </c>
      <c r="AG518" s="377">
        <f t="shared" si="245"/>
        <v>0</v>
      </c>
      <c r="AH518" s="377">
        <f t="shared" si="245"/>
        <v>0</v>
      </c>
      <c r="AI518" s="377">
        <f t="shared" si="245"/>
        <v>0</v>
      </c>
      <c r="AJ518" s="377">
        <f t="shared" si="245"/>
        <v>0</v>
      </c>
      <c r="AK518" s="377">
        <f t="shared" si="245"/>
        <v>0</v>
      </c>
      <c r="AL518" s="377">
        <f t="shared" si="245"/>
        <v>0</v>
      </c>
      <c r="AM518" s="627">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246">Z395*Z516</f>
        <v>0</v>
      </c>
      <c r="AA519" s="377">
        <f t="shared" si="246"/>
        <v>0</v>
      </c>
      <c r="AB519" s="377">
        <f t="shared" si="246"/>
        <v>0</v>
      </c>
      <c r="AC519" s="377">
        <f t="shared" si="246"/>
        <v>0</v>
      </c>
      <c r="AD519" s="377">
        <f t="shared" si="246"/>
        <v>0</v>
      </c>
      <c r="AE519" s="377">
        <f t="shared" si="246"/>
        <v>0</v>
      </c>
      <c r="AF519" s="377">
        <f t="shared" si="246"/>
        <v>0</v>
      </c>
      <c r="AG519" s="377">
        <f t="shared" si="246"/>
        <v>0</v>
      </c>
      <c r="AH519" s="377">
        <f t="shared" si="246"/>
        <v>0</v>
      </c>
      <c r="AI519" s="377">
        <f t="shared" si="246"/>
        <v>0</v>
      </c>
      <c r="AJ519" s="377">
        <f t="shared" si="246"/>
        <v>0</v>
      </c>
      <c r="AK519" s="377">
        <f t="shared" si="246"/>
        <v>0</v>
      </c>
      <c r="AL519" s="377">
        <f t="shared" si="246"/>
        <v>0</v>
      </c>
      <c r="AM519" s="627">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247">Z513*Z516</f>
        <v>0</v>
      </c>
      <c r="AA520" s="377">
        <f t="shared" si="247"/>
        <v>0</v>
      </c>
      <c r="AB520" s="377">
        <f t="shared" si="247"/>
        <v>0</v>
      </c>
      <c r="AC520" s="377">
        <f t="shared" si="247"/>
        <v>0</v>
      </c>
      <c r="AD520" s="377">
        <f t="shared" si="247"/>
        <v>0</v>
      </c>
      <c r="AE520" s="377">
        <f t="shared" si="247"/>
        <v>0</v>
      </c>
      <c r="AF520" s="377">
        <f t="shared" si="247"/>
        <v>0</v>
      </c>
      <c r="AG520" s="377">
        <f t="shared" si="247"/>
        <v>0</v>
      </c>
      <c r="AH520" s="377">
        <f t="shared" si="247"/>
        <v>0</v>
      </c>
      <c r="AI520" s="377">
        <f>AI513*AI516</f>
        <v>0</v>
      </c>
      <c r="AJ520" s="377">
        <f t="shared" si="247"/>
        <v>0</v>
      </c>
      <c r="AK520" s="377">
        <f t="shared" si="247"/>
        <v>0</v>
      </c>
      <c r="AL520" s="377">
        <f>AL513*AL516</f>
        <v>0</v>
      </c>
      <c r="AM520" s="627">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248">SUM(Z517:Z520)</f>
        <v>0</v>
      </c>
      <c r="AA521" s="345">
        <f t="shared" si="248"/>
        <v>0</v>
      </c>
      <c r="AB521" s="345">
        <f t="shared" si="248"/>
        <v>0</v>
      </c>
      <c r="AC521" s="345">
        <f t="shared" si="248"/>
        <v>0</v>
      </c>
      <c r="AD521" s="345">
        <f t="shared" si="248"/>
        <v>0</v>
      </c>
      <c r="AE521" s="345">
        <f t="shared" si="248"/>
        <v>0</v>
      </c>
      <c r="AF521" s="345">
        <f t="shared" si="248"/>
        <v>0</v>
      </c>
      <c r="AG521" s="345">
        <f t="shared" si="248"/>
        <v>0</v>
      </c>
      <c r="AH521" s="345">
        <f t="shared" si="248"/>
        <v>0</v>
      </c>
      <c r="AI521" s="345">
        <f t="shared" si="248"/>
        <v>0</v>
      </c>
      <c r="AJ521" s="345">
        <f t="shared" si="248"/>
        <v>0</v>
      </c>
      <c r="AK521" s="345">
        <f t="shared" si="248"/>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249">Z514*Z516</f>
        <v>0</v>
      </c>
      <c r="AA522" s="346">
        <f>AA514*AA516</f>
        <v>0</v>
      </c>
      <c r="AB522" s="346">
        <f t="shared" si="249"/>
        <v>0</v>
      </c>
      <c r="AC522" s="346">
        <f t="shared" si="249"/>
        <v>0</v>
      </c>
      <c r="AD522" s="346">
        <f>AD514*AD516</f>
        <v>0</v>
      </c>
      <c r="AE522" s="346">
        <f t="shared" si="249"/>
        <v>0</v>
      </c>
      <c r="AF522" s="346">
        <f t="shared" si="249"/>
        <v>0</v>
      </c>
      <c r="AG522" s="346">
        <f t="shared" si="249"/>
        <v>0</v>
      </c>
      <c r="AH522" s="346">
        <f t="shared" si="249"/>
        <v>0</v>
      </c>
      <c r="AI522" s="346">
        <f t="shared" si="249"/>
        <v>0</v>
      </c>
      <c r="AJ522" s="346">
        <f t="shared" si="249"/>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0</v>
      </c>
      <c r="Z526" s="290">
        <f>SUMPRODUCT(E408:E511,Z408:Z511)</f>
        <v>0</v>
      </c>
      <c r="AA526" s="290">
        <f>IF(AA407="kW",SUMPRODUCT(N408:N511,P408:P511,AA408:AA511),SUMPRODUCT(E408:E511,AA408:AA511))</f>
        <v>0</v>
      </c>
      <c r="AB526" s="290">
        <f>IF(AB407="kW",SUMPRODUCT(N408:N511,P408:P511,AB408:AB511),SUMPRODUCT(E408:E511,AB408:AB511))</f>
        <v>0</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0</v>
      </c>
      <c r="Z527" s="290">
        <f>SUMPRODUCT(F408:F511,Z408:Z511)</f>
        <v>0</v>
      </c>
      <c r="AA527" s="290">
        <f>IF(AA407="kW",SUMPRODUCT(N408:N511,Q408:Q511,AA408:AA511),SUMPRODUCT(F408:F511,AA408:AA511))</f>
        <v>0</v>
      </c>
      <c r="AB527" s="290">
        <f>IF(AB407="kW",SUMPRODUCT(N408:N511,Q408:Q511,AB408:AB511),SUMPRODUCT(F408:F511,AB408:AB511))</f>
        <v>0</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0</v>
      </c>
      <c r="Z528" s="290">
        <f>SUMPRODUCT(G408:G511,Z408:Z511)</f>
        <v>0</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0</v>
      </c>
      <c r="Z529" s="290">
        <f>SUMPRODUCT(H408:H511,Z408:Z511)</f>
        <v>0</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0</v>
      </c>
      <c r="Z530" s="290">
        <f>SUMPRODUCT(I408:I511,Z408:Z511)</f>
        <v>0</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0</v>
      </c>
      <c r="Z531" s="325">
        <f>SUMPRODUCT(J408:J511,Z408:Z511)</f>
        <v>0</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595</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3"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38" zoomScale="90" zoomScaleNormal="90" workbookViewId="0">
      <pane xSplit="2" topLeftCell="C1" activePane="topRight" state="frozen"/>
      <selection pane="topRight" activeCell="D193" sqref="D193"/>
    </sheetView>
  </sheetViews>
  <sheetFormatPr defaultColWidth="9.140625" defaultRowHeight="15" outlineLevelRow="1" outlineLevelCol="1"/>
  <cols>
    <col min="1" max="1" width="4.5703125" style="520" customWidth="1"/>
    <col min="2" max="2" width="44.140625" style="426" customWidth="1"/>
    <col min="3" max="3" width="13.42578125" style="426" customWidth="1"/>
    <col min="4" max="4" width="17" style="426" customWidth="1"/>
    <col min="5"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26" t="s">
        <v>171</v>
      </c>
      <c r="C14" s="256" t="s">
        <v>175</v>
      </c>
      <c r="D14" s="50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26"/>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26"/>
      <c r="C16" s="808" t="s">
        <v>551</v>
      </c>
      <c r="D16" s="809"/>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26" t="s">
        <v>505</v>
      </c>
      <c r="C18" s="825" t="s">
        <v>699</v>
      </c>
      <c r="D18" s="825"/>
      <c r="E18" s="825"/>
      <c r="F18" s="825"/>
      <c r="G18" s="825"/>
      <c r="H18" s="825"/>
      <c r="I18" s="825"/>
      <c r="J18" s="825"/>
      <c r="K18" s="825"/>
      <c r="L18" s="825"/>
      <c r="M18" s="825"/>
      <c r="N18" s="825"/>
      <c r="O18" s="825"/>
      <c r="P18" s="825"/>
      <c r="Q18" s="825"/>
      <c r="R18" s="825"/>
      <c r="S18" s="825"/>
      <c r="T18" s="825"/>
      <c r="U18" s="825"/>
      <c r="V18" s="825"/>
      <c r="W18" s="825"/>
      <c r="X18" s="825"/>
      <c r="Y18" s="604"/>
      <c r="Z18" s="604"/>
      <c r="AA18" s="604"/>
      <c r="AB18" s="604"/>
      <c r="AC18" s="604"/>
      <c r="AD18" s="604"/>
      <c r="AE18" s="269"/>
      <c r="AF18" s="264"/>
      <c r="AG18" s="264"/>
      <c r="AH18" s="264"/>
      <c r="AI18" s="264"/>
      <c r="AJ18" s="264"/>
      <c r="AK18" s="264"/>
      <c r="AL18" s="264"/>
      <c r="AM18" s="264"/>
    </row>
    <row r="19" spans="2:39" ht="45.75" customHeight="1">
      <c r="B19" s="826"/>
      <c r="C19" s="825" t="s">
        <v>578</v>
      </c>
      <c r="D19" s="825"/>
      <c r="E19" s="825"/>
      <c r="F19" s="825"/>
      <c r="G19" s="825"/>
      <c r="H19" s="825"/>
      <c r="I19" s="825"/>
      <c r="J19" s="825"/>
      <c r="K19" s="825"/>
      <c r="L19" s="825"/>
      <c r="M19" s="825"/>
      <c r="N19" s="825"/>
      <c r="O19" s="825"/>
      <c r="P19" s="825"/>
      <c r="Q19" s="825"/>
      <c r="R19" s="825"/>
      <c r="S19" s="825"/>
      <c r="T19" s="825"/>
      <c r="U19" s="825"/>
      <c r="V19" s="825"/>
      <c r="W19" s="825"/>
      <c r="X19" s="825"/>
      <c r="Y19" s="604"/>
      <c r="Z19" s="604"/>
      <c r="AA19" s="604"/>
      <c r="AB19" s="604"/>
      <c r="AC19" s="604"/>
      <c r="AD19" s="604"/>
      <c r="AE19" s="269"/>
      <c r="AF19" s="264"/>
      <c r="AG19" s="264"/>
      <c r="AH19" s="264"/>
      <c r="AI19" s="264"/>
      <c r="AJ19" s="264"/>
      <c r="AK19" s="264"/>
      <c r="AL19" s="264"/>
      <c r="AM19" s="264"/>
    </row>
    <row r="20" spans="2:39" ht="62.25" customHeight="1">
      <c r="B20" s="272"/>
      <c r="C20" s="825" t="s">
        <v>576</v>
      </c>
      <c r="D20" s="825"/>
      <c r="E20" s="825"/>
      <c r="F20" s="825"/>
      <c r="G20" s="825"/>
      <c r="H20" s="825"/>
      <c r="I20" s="825"/>
      <c r="J20" s="825"/>
      <c r="K20" s="825"/>
      <c r="L20" s="825"/>
      <c r="M20" s="825"/>
      <c r="N20" s="825"/>
      <c r="O20" s="825"/>
      <c r="P20" s="825"/>
      <c r="Q20" s="825"/>
      <c r="R20" s="825"/>
      <c r="S20" s="825"/>
      <c r="T20" s="825"/>
      <c r="U20" s="825"/>
      <c r="V20" s="825"/>
      <c r="W20" s="825"/>
      <c r="X20" s="825"/>
      <c r="Y20" s="604"/>
      <c r="Z20" s="604"/>
      <c r="AA20" s="604"/>
      <c r="AB20" s="604"/>
      <c r="AC20" s="604"/>
      <c r="AD20" s="604"/>
      <c r="AE20" s="427"/>
      <c r="AF20" s="264"/>
      <c r="AG20" s="264"/>
      <c r="AH20" s="264"/>
      <c r="AI20" s="264"/>
      <c r="AJ20" s="264"/>
      <c r="AK20" s="264"/>
      <c r="AL20" s="264"/>
      <c r="AM20" s="264"/>
    </row>
    <row r="21" spans="2:39" ht="37.5" customHeight="1">
      <c r="B21" s="272"/>
      <c r="C21" s="825" t="s">
        <v>642</v>
      </c>
      <c r="D21" s="825"/>
      <c r="E21" s="825"/>
      <c r="F21" s="825"/>
      <c r="G21" s="825"/>
      <c r="H21" s="825"/>
      <c r="I21" s="825"/>
      <c r="J21" s="825"/>
      <c r="K21" s="825"/>
      <c r="L21" s="825"/>
      <c r="M21" s="825"/>
      <c r="N21" s="825"/>
      <c r="O21" s="825"/>
      <c r="P21" s="825"/>
      <c r="Q21" s="825"/>
      <c r="R21" s="825"/>
      <c r="S21" s="825"/>
      <c r="T21" s="825"/>
      <c r="U21" s="825"/>
      <c r="V21" s="825"/>
      <c r="W21" s="825"/>
      <c r="X21" s="825"/>
      <c r="Y21" s="604"/>
      <c r="Z21" s="604"/>
      <c r="AA21" s="604"/>
      <c r="AB21" s="604"/>
      <c r="AC21" s="604"/>
      <c r="AD21" s="604"/>
      <c r="AE21" s="275"/>
      <c r="AF21" s="264"/>
      <c r="AG21" s="264"/>
      <c r="AH21" s="264"/>
      <c r="AI21" s="264"/>
      <c r="AJ21" s="264"/>
      <c r="AK21" s="264"/>
      <c r="AL21" s="264"/>
      <c r="AM21" s="264"/>
    </row>
    <row r="22" spans="2:39" ht="54.75" customHeight="1">
      <c r="B22" s="272"/>
      <c r="C22" s="825" t="s">
        <v>626</v>
      </c>
      <c r="D22" s="825"/>
      <c r="E22" s="825"/>
      <c r="F22" s="825"/>
      <c r="G22" s="825"/>
      <c r="H22" s="825"/>
      <c r="I22" s="825"/>
      <c r="J22" s="825"/>
      <c r="K22" s="825"/>
      <c r="L22" s="825"/>
      <c r="M22" s="825"/>
      <c r="N22" s="825"/>
      <c r="O22" s="825"/>
      <c r="P22" s="825"/>
      <c r="Q22" s="825"/>
      <c r="R22" s="825"/>
      <c r="S22" s="825"/>
      <c r="T22" s="825"/>
      <c r="U22" s="825"/>
      <c r="V22" s="825"/>
      <c r="W22" s="825"/>
      <c r="X22" s="825"/>
      <c r="Y22" s="604"/>
      <c r="Z22" s="604"/>
      <c r="AA22" s="604"/>
      <c r="AB22" s="604"/>
      <c r="AC22" s="604"/>
      <c r="AD22" s="604"/>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26" t="s">
        <v>527</v>
      </c>
      <c r="C24" s="594"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26"/>
      <c r="C25" s="594"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7"/>
      <c r="C26" s="594"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7"/>
      <c r="C27" s="594"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7"/>
      <c r="C28" s="594"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7"/>
      <c r="C29" s="594"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7"/>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7"/>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8"/>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16" t="s">
        <v>211</v>
      </c>
      <c r="C34" s="818" t="s">
        <v>33</v>
      </c>
      <c r="D34" s="283" t="s">
        <v>422</v>
      </c>
      <c r="E34" s="820" t="s">
        <v>209</v>
      </c>
      <c r="F34" s="821"/>
      <c r="G34" s="821"/>
      <c r="H34" s="821"/>
      <c r="I34" s="821"/>
      <c r="J34" s="821"/>
      <c r="K34" s="821"/>
      <c r="L34" s="821"/>
      <c r="M34" s="822"/>
      <c r="N34" s="823" t="s">
        <v>213</v>
      </c>
      <c r="O34" s="283" t="s">
        <v>423</v>
      </c>
      <c r="P34" s="820" t="s">
        <v>212</v>
      </c>
      <c r="Q34" s="821"/>
      <c r="R34" s="821"/>
      <c r="S34" s="821"/>
      <c r="T34" s="821"/>
      <c r="U34" s="821"/>
      <c r="V34" s="821"/>
      <c r="W34" s="821"/>
      <c r="X34" s="822"/>
      <c r="Y34" s="813" t="s">
        <v>243</v>
      </c>
      <c r="Z34" s="814"/>
      <c r="AA34" s="814"/>
      <c r="AB34" s="814"/>
      <c r="AC34" s="814"/>
      <c r="AD34" s="814"/>
      <c r="AE34" s="814"/>
      <c r="AF34" s="814"/>
      <c r="AG34" s="814"/>
      <c r="AH34" s="814"/>
      <c r="AI34" s="814"/>
      <c r="AJ34" s="814"/>
      <c r="AK34" s="814"/>
      <c r="AL34" s="814"/>
      <c r="AM34" s="815"/>
    </row>
    <row r="35" spans="1:39" ht="65.25" customHeight="1">
      <c r="B35" s="817"/>
      <c r="C35" s="819"/>
      <c r="D35" s="284">
        <v>2015</v>
      </c>
      <c r="E35" s="284">
        <v>2016</v>
      </c>
      <c r="F35" s="284">
        <v>2017</v>
      </c>
      <c r="G35" s="284">
        <v>2018</v>
      </c>
      <c r="H35" s="284">
        <v>2019</v>
      </c>
      <c r="I35" s="284">
        <v>2020</v>
      </c>
      <c r="J35" s="284">
        <v>2021</v>
      </c>
      <c r="K35" s="284">
        <v>2022</v>
      </c>
      <c r="L35" s="284">
        <v>2023</v>
      </c>
      <c r="M35" s="428">
        <v>2024</v>
      </c>
      <c r="N35" s="824"/>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Commercial 50 kW to Large Use</v>
      </c>
      <c r="AB35" s="284" t="str">
        <f>'1.  LRAMVA Summary'!G52</f>
        <v>Unmetered Scattered Load</v>
      </c>
      <c r="AC35" s="284" t="str">
        <f>'1.  LRAMVA Summary'!H52</f>
        <v>Street Lighting</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6"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kWh</v>
      </c>
      <c r="AC36" s="290" t="str">
        <f>'1.  LRAMVA Summary'!H53</f>
        <v>kW</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0">
        <v>1</v>
      </c>
      <c r="B38" s="518" t="s">
        <v>95</v>
      </c>
      <c r="C38" s="290" t="s">
        <v>25</v>
      </c>
      <c r="D38" s="294"/>
      <c r="E38" s="294"/>
      <c r="F38" s="294"/>
      <c r="G38" s="294"/>
      <c r="H38" s="294"/>
      <c r="I38" s="294"/>
      <c r="J38" s="294"/>
      <c r="K38" s="294"/>
      <c r="L38" s="294"/>
      <c r="M38" s="294"/>
      <c r="N38" s="290"/>
      <c r="O38" s="294"/>
      <c r="P38" s="294"/>
      <c r="Q38" s="294"/>
      <c r="R38" s="294"/>
      <c r="S38" s="294"/>
      <c r="T38" s="294"/>
      <c r="U38" s="294"/>
      <c r="V38" s="294"/>
      <c r="W38" s="294"/>
      <c r="X38" s="294"/>
      <c r="Y38" s="409"/>
      <c r="Z38" s="409"/>
      <c r="AA38" s="409"/>
      <c r="AB38" s="409"/>
      <c r="AC38" s="409"/>
      <c r="AD38" s="409"/>
      <c r="AE38" s="409"/>
      <c r="AF38" s="409"/>
      <c r="AG38" s="409"/>
      <c r="AH38" s="409"/>
      <c r="AI38" s="409"/>
      <c r="AJ38" s="409"/>
      <c r="AK38" s="409"/>
      <c r="AL38" s="409"/>
      <c r="AM38" s="295">
        <f>SUM(Y38:AL38)</f>
        <v>0</v>
      </c>
    </row>
    <row r="39" spans="1:39" outlineLevel="1">
      <c r="B39" s="293" t="s">
        <v>267</v>
      </c>
      <c r="C39" s="290" t="s">
        <v>163</v>
      </c>
      <c r="D39" s="294"/>
      <c r="E39" s="294"/>
      <c r="F39" s="294"/>
      <c r="G39" s="294"/>
      <c r="H39" s="294"/>
      <c r="I39" s="294"/>
      <c r="J39" s="294"/>
      <c r="K39" s="294"/>
      <c r="L39" s="294"/>
      <c r="M39" s="294"/>
      <c r="N39" s="466"/>
      <c r="O39" s="294"/>
      <c r="P39" s="294"/>
      <c r="Q39" s="294"/>
      <c r="R39" s="294"/>
      <c r="S39" s="294"/>
      <c r="T39" s="294"/>
      <c r="U39" s="294"/>
      <c r="V39" s="294"/>
      <c r="W39" s="294"/>
      <c r="X39" s="294"/>
      <c r="Y39" s="410">
        <f>Y38</f>
        <v>0</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0">
        <v>2</v>
      </c>
      <c r="B41" s="518" t="s">
        <v>96</v>
      </c>
      <c r="C41" s="290" t="s">
        <v>25</v>
      </c>
      <c r="D41" s="294"/>
      <c r="E41" s="294"/>
      <c r="F41" s="294"/>
      <c r="G41" s="294"/>
      <c r="H41" s="294"/>
      <c r="I41" s="294"/>
      <c r="J41" s="294"/>
      <c r="K41" s="294"/>
      <c r="L41" s="294"/>
      <c r="M41" s="294"/>
      <c r="N41" s="290"/>
      <c r="O41" s="294"/>
      <c r="P41" s="294"/>
      <c r="Q41" s="294"/>
      <c r="R41" s="294"/>
      <c r="S41" s="294"/>
      <c r="T41" s="294"/>
      <c r="U41" s="294"/>
      <c r="V41" s="294"/>
      <c r="W41" s="294"/>
      <c r="X41" s="294"/>
      <c r="Y41" s="409"/>
      <c r="Z41" s="409"/>
      <c r="AA41" s="409"/>
      <c r="AB41" s="409"/>
      <c r="AC41" s="409"/>
      <c r="AD41" s="409"/>
      <c r="AE41" s="409"/>
      <c r="AF41" s="409"/>
      <c r="AG41" s="409"/>
      <c r="AH41" s="409"/>
      <c r="AI41" s="409"/>
      <c r="AJ41" s="409"/>
      <c r="AK41" s="409"/>
      <c r="AL41" s="409"/>
      <c r="AM41" s="295">
        <f>SUM(Y41:AL41)</f>
        <v>0</v>
      </c>
    </row>
    <row r="42" spans="1:39" outlineLevel="1">
      <c r="B42" s="293" t="s">
        <v>267</v>
      </c>
      <c r="C42" s="290" t="s">
        <v>163</v>
      </c>
      <c r="D42" s="294"/>
      <c r="E42" s="294"/>
      <c r="F42" s="294"/>
      <c r="G42" s="294"/>
      <c r="H42" s="294"/>
      <c r="I42" s="294"/>
      <c r="J42" s="294"/>
      <c r="K42" s="294"/>
      <c r="L42" s="294"/>
      <c r="M42" s="294"/>
      <c r="N42" s="466"/>
      <c r="O42" s="294"/>
      <c r="P42" s="294"/>
      <c r="Q42" s="294"/>
      <c r="R42" s="294"/>
      <c r="S42" s="294"/>
      <c r="T42" s="294"/>
      <c r="U42" s="294"/>
      <c r="V42" s="294"/>
      <c r="W42" s="294"/>
      <c r="X42" s="294"/>
      <c r="Y42" s="410">
        <f>Y41</f>
        <v>0</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0">
        <v>3</v>
      </c>
      <c r="B44" s="518" t="s">
        <v>97</v>
      </c>
      <c r="C44" s="290" t="s">
        <v>25</v>
      </c>
      <c r="D44" s="294"/>
      <c r="E44" s="294"/>
      <c r="F44" s="294"/>
      <c r="G44" s="294"/>
      <c r="H44" s="294"/>
      <c r="I44" s="294"/>
      <c r="J44" s="294"/>
      <c r="K44" s="294"/>
      <c r="L44" s="294"/>
      <c r="M44" s="294"/>
      <c r="N44" s="290"/>
      <c r="O44" s="294"/>
      <c r="P44" s="294"/>
      <c r="Q44" s="294"/>
      <c r="R44" s="294"/>
      <c r="S44" s="294"/>
      <c r="T44" s="294"/>
      <c r="U44" s="294"/>
      <c r="V44" s="294"/>
      <c r="W44" s="294"/>
      <c r="X44" s="294"/>
      <c r="Y44" s="409"/>
      <c r="Z44" s="409"/>
      <c r="AA44" s="409"/>
      <c r="AB44" s="409"/>
      <c r="AC44" s="409"/>
      <c r="AD44" s="409"/>
      <c r="AE44" s="409"/>
      <c r="AF44" s="409"/>
      <c r="AG44" s="409"/>
      <c r="AH44" s="409"/>
      <c r="AI44" s="409"/>
      <c r="AJ44" s="409"/>
      <c r="AK44" s="409"/>
      <c r="AL44" s="409"/>
      <c r="AM44" s="295">
        <f>SUM(Y44:AL44)</f>
        <v>0</v>
      </c>
    </row>
    <row r="45" spans="1:39" outlineLevel="1">
      <c r="B45" s="293" t="s">
        <v>267</v>
      </c>
      <c r="C45" s="290" t="s">
        <v>163</v>
      </c>
      <c r="D45" s="294"/>
      <c r="E45" s="294"/>
      <c r="F45" s="294"/>
      <c r="G45" s="294"/>
      <c r="H45" s="294"/>
      <c r="I45" s="294"/>
      <c r="J45" s="294"/>
      <c r="K45" s="294"/>
      <c r="L45" s="294"/>
      <c r="M45" s="294"/>
      <c r="N45" s="466"/>
      <c r="O45" s="294"/>
      <c r="P45" s="294"/>
      <c r="Q45" s="294"/>
      <c r="R45" s="294"/>
      <c r="S45" s="294"/>
      <c r="T45" s="294"/>
      <c r="U45" s="294"/>
      <c r="V45" s="294"/>
      <c r="W45" s="294"/>
      <c r="X45" s="294"/>
      <c r="Y45" s="410">
        <f>Y44</f>
        <v>0</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0">
        <v>4</v>
      </c>
      <c r="B47" s="518" t="s">
        <v>685</v>
      </c>
      <c r="C47" s="290" t="s">
        <v>25</v>
      </c>
      <c r="D47" s="294"/>
      <c r="E47" s="294"/>
      <c r="F47" s="294"/>
      <c r="G47" s="294"/>
      <c r="H47" s="294"/>
      <c r="I47" s="294"/>
      <c r="J47" s="294"/>
      <c r="K47" s="294"/>
      <c r="L47" s="294"/>
      <c r="M47" s="294"/>
      <c r="N47" s="290"/>
      <c r="O47" s="294"/>
      <c r="P47" s="294"/>
      <c r="Q47" s="294"/>
      <c r="R47" s="294"/>
      <c r="S47" s="294"/>
      <c r="T47" s="294"/>
      <c r="U47" s="294"/>
      <c r="V47" s="294"/>
      <c r="W47" s="294"/>
      <c r="X47" s="294"/>
      <c r="Y47" s="409"/>
      <c r="Z47" s="409"/>
      <c r="AA47" s="409"/>
      <c r="AB47" s="409"/>
      <c r="AC47" s="409"/>
      <c r="AD47" s="409"/>
      <c r="AE47" s="409"/>
      <c r="AF47" s="409"/>
      <c r="AG47" s="409"/>
      <c r="AH47" s="409"/>
      <c r="AI47" s="409"/>
      <c r="AJ47" s="409"/>
      <c r="AK47" s="409"/>
      <c r="AL47" s="409"/>
      <c r="AM47" s="295">
        <f>SUM(Y47:AL47)</f>
        <v>0</v>
      </c>
    </row>
    <row r="48" spans="1:39" outlineLevel="1">
      <c r="B48" s="293" t="s">
        <v>267</v>
      </c>
      <c r="C48" s="290" t="s">
        <v>163</v>
      </c>
      <c r="D48" s="294"/>
      <c r="E48" s="294"/>
      <c r="F48" s="294"/>
      <c r="G48" s="294"/>
      <c r="H48" s="294"/>
      <c r="I48" s="294"/>
      <c r="J48" s="294"/>
      <c r="K48" s="294"/>
      <c r="L48" s="294"/>
      <c r="M48" s="294"/>
      <c r="N48" s="466"/>
      <c r="O48" s="294"/>
      <c r="P48" s="294"/>
      <c r="Q48" s="294"/>
      <c r="R48" s="294"/>
      <c r="S48" s="294"/>
      <c r="T48" s="294"/>
      <c r="U48" s="294"/>
      <c r="V48" s="294"/>
      <c r="W48" s="294"/>
      <c r="X48" s="294"/>
      <c r="Y48" s="410">
        <f>Y47</f>
        <v>0</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0">
        <v>5</v>
      </c>
      <c r="B50" s="518"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6"/>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0">
        <v>6</v>
      </c>
      <c r="B54" s="518"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0">
        <v>7</v>
      </c>
      <c r="B57" s="518" t="s">
        <v>100</v>
      </c>
      <c r="C57" s="290" t="s">
        <v>25</v>
      </c>
      <c r="D57" s="294"/>
      <c r="E57" s="294"/>
      <c r="F57" s="294"/>
      <c r="G57" s="294"/>
      <c r="H57" s="294"/>
      <c r="I57" s="294"/>
      <c r="J57" s="294"/>
      <c r="K57" s="294"/>
      <c r="L57" s="294"/>
      <c r="M57" s="294"/>
      <c r="N57" s="294">
        <v>12</v>
      </c>
      <c r="O57" s="294"/>
      <c r="P57" s="294"/>
      <c r="Q57" s="294"/>
      <c r="R57" s="294"/>
      <c r="S57" s="294"/>
      <c r="T57" s="294"/>
      <c r="U57" s="294"/>
      <c r="V57" s="294"/>
      <c r="W57" s="294"/>
      <c r="X57" s="294"/>
      <c r="Y57" s="531"/>
      <c r="Z57" s="531"/>
      <c r="AA57" s="531"/>
      <c r="AB57" s="409"/>
      <c r="AC57" s="531"/>
      <c r="AD57" s="409"/>
      <c r="AE57" s="409"/>
      <c r="AF57" s="414"/>
      <c r="AG57" s="414"/>
      <c r="AH57" s="414"/>
      <c r="AI57" s="414"/>
      <c r="AJ57" s="414"/>
      <c r="AK57" s="414"/>
      <c r="AL57" s="414"/>
      <c r="AM57" s="295">
        <f>SUM(Y57:AL57)</f>
        <v>0</v>
      </c>
    </row>
    <row r="58" spans="1:39" outlineLevel="1">
      <c r="B58" s="293" t="s">
        <v>267</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Y57</f>
        <v>0</v>
      </c>
      <c r="Z58" s="410">
        <f>Z57</f>
        <v>0</v>
      </c>
      <c r="AA58" s="410">
        <f t="shared" ref="AA58" si="66">AA57</f>
        <v>0</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0">
        <v>8</v>
      </c>
      <c r="B60" s="518" t="s">
        <v>101</v>
      </c>
      <c r="C60" s="290" t="s">
        <v>25</v>
      </c>
      <c r="D60" s="294"/>
      <c r="E60" s="294"/>
      <c r="F60" s="294"/>
      <c r="G60" s="294"/>
      <c r="H60" s="294"/>
      <c r="I60" s="294"/>
      <c r="J60" s="294"/>
      <c r="K60" s="294"/>
      <c r="L60" s="294"/>
      <c r="M60" s="294"/>
      <c r="N60" s="294">
        <v>12</v>
      </c>
      <c r="O60" s="294"/>
      <c r="P60" s="294"/>
      <c r="Q60" s="294"/>
      <c r="R60" s="294"/>
      <c r="S60" s="294"/>
      <c r="T60" s="294"/>
      <c r="U60" s="294"/>
      <c r="V60" s="294"/>
      <c r="W60" s="294"/>
      <c r="X60" s="294"/>
      <c r="Y60" s="414"/>
      <c r="Z60" s="531"/>
      <c r="AA60" s="409"/>
      <c r="AB60" s="409"/>
      <c r="AC60" s="409"/>
      <c r="AD60" s="409"/>
      <c r="AE60" s="409"/>
      <c r="AF60" s="414"/>
      <c r="AG60" s="414"/>
      <c r="AH60" s="414"/>
      <c r="AI60" s="414"/>
      <c r="AJ60" s="414"/>
      <c r="AK60" s="414"/>
      <c r="AL60" s="414"/>
      <c r="AM60" s="295">
        <f>SUM(Y60:AL60)</f>
        <v>0</v>
      </c>
    </row>
    <row r="61" spans="1:39" outlineLevel="1">
      <c r="B61" s="293" t="s">
        <v>267</v>
      </c>
      <c r="C61" s="290" t="s">
        <v>163</v>
      </c>
      <c r="D61" s="294"/>
      <c r="E61" s="294"/>
      <c r="F61" s="294"/>
      <c r="G61" s="294"/>
      <c r="H61" s="294"/>
      <c r="I61" s="294"/>
      <c r="J61" s="294"/>
      <c r="K61" s="294"/>
      <c r="L61" s="294"/>
      <c r="M61" s="294"/>
      <c r="N61" s="294">
        <f>N60</f>
        <v>12</v>
      </c>
      <c r="O61" s="294"/>
      <c r="P61" s="294"/>
      <c r="Q61" s="294"/>
      <c r="R61" s="294"/>
      <c r="S61" s="294"/>
      <c r="T61" s="294"/>
      <c r="U61" s="294"/>
      <c r="V61" s="294"/>
      <c r="W61" s="294"/>
      <c r="X61" s="294"/>
      <c r="Y61" s="410">
        <f>Y60</f>
        <v>0</v>
      </c>
      <c r="Z61" s="410">
        <f t="shared" ref="Z61" si="78">Z60</f>
        <v>0</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0">
        <v>9</v>
      </c>
      <c r="B63" s="518"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0">
        <v>10</v>
      </c>
      <c r="B66" s="518"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0">
        <v>11</v>
      </c>
      <c r="B70" s="518"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0">
        <v>12</v>
      </c>
      <c r="B73" s="518"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8"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8"/>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0">
        <v>13</v>
      </c>
      <c r="B76" s="518"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8"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8"/>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0">
        <v>14</v>
      </c>
      <c r="B80" s="314" t="s">
        <v>108</v>
      </c>
      <c r="C80" s="290" t="s">
        <v>25</v>
      </c>
      <c r="D80" s="294"/>
      <c r="E80" s="294"/>
      <c r="F80" s="294"/>
      <c r="G80" s="294"/>
      <c r="H80" s="294"/>
      <c r="I80" s="294"/>
      <c r="J80" s="294"/>
      <c r="K80" s="294"/>
      <c r="L80" s="294"/>
      <c r="M80" s="294"/>
      <c r="N80" s="294">
        <v>12</v>
      </c>
      <c r="O80" s="294"/>
      <c r="P80" s="294"/>
      <c r="Q80" s="294"/>
      <c r="R80" s="294"/>
      <c r="S80" s="294"/>
      <c r="T80" s="294"/>
      <c r="U80" s="294"/>
      <c r="V80" s="294"/>
      <c r="W80" s="294"/>
      <c r="X80" s="294"/>
      <c r="Y80" s="531"/>
      <c r="Z80" s="409"/>
      <c r="AA80" s="409"/>
      <c r="AB80" s="409"/>
      <c r="AC80" s="409"/>
      <c r="AD80" s="409"/>
      <c r="AE80" s="409"/>
      <c r="AF80" s="409"/>
      <c r="AG80" s="409"/>
      <c r="AH80" s="409"/>
      <c r="AI80" s="409"/>
      <c r="AJ80" s="409"/>
      <c r="AK80" s="409"/>
      <c r="AL80" s="409"/>
      <c r="AM80" s="295">
        <f>SUM(Y80:AL80)</f>
        <v>0</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0</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3" customFormat="1" outlineLevel="1">
      <c r="A82" s="521"/>
      <c r="B82" s="293"/>
      <c r="C82" s="290"/>
      <c r="D82" s="290"/>
      <c r="E82" s="290"/>
      <c r="F82" s="290"/>
      <c r="G82" s="290"/>
      <c r="H82" s="290"/>
      <c r="I82" s="290"/>
      <c r="J82" s="290"/>
      <c r="K82" s="290"/>
      <c r="L82" s="290"/>
      <c r="M82" s="290"/>
      <c r="N82" s="466"/>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4"/>
      <c r="AN82" s="628"/>
    </row>
    <row r="83" spans="1:40" s="308" customFormat="1" ht="15.75" outlineLevel="1">
      <c r="A83" s="521"/>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5"/>
      <c r="AN83" s="629"/>
    </row>
    <row r="84" spans="1:40" outlineLevel="1">
      <c r="A84" s="520">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0">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0"/>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0"/>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7"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0">
        <v>17</v>
      </c>
      <c r="B91" s="518"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0">
        <v>18</v>
      </c>
      <c r="B94" s="518"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0">
        <v>19</v>
      </c>
      <c r="B97" s="518"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0">
        <v>20</v>
      </c>
      <c r="B100" s="518"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6"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0">
        <v>21</v>
      </c>
      <c r="B105" s="518"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1"/>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0">
        <v>22</v>
      </c>
      <c r="B108" s="518"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1"/>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0">
        <v>23</v>
      </c>
      <c r="B111" s="518"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0">
        <v>24</v>
      </c>
      <c r="B114" s="518"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0">
        <v>25</v>
      </c>
      <c r="B118" s="518"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0">
        <v>26</v>
      </c>
      <c r="B121" s="518"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1"/>
      <c r="AA121" s="531"/>
      <c r="AB121" s="409"/>
      <c r="AC121" s="531"/>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0">
        <v>27</v>
      </c>
      <c r="B124" s="518"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0">
        <v>28</v>
      </c>
      <c r="B127" s="518"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0">
        <v>29</v>
      </c>
      <c r="B130" s="518"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0">
        <v>30</v>
      </c>
      <c r="B133" s="518"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0">
        <v>31</v>
      </c>
      <c r="B136" s="518"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8"/>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0">
        <v>32</v>
      </c>
      <c r="B139" s="518"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8"/>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0">
        <v>33</v>
      </c>
      <c r="B143" s="518"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8"/>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0">
        <v>34</v>
      </c>
      <c r="B146" s="518"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8"/>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0">
        <v>35</v>
      </c>
      <c r="B149" s="518"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0">
        <v>36</v>
      </c>
      <c r="B153" s="518"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8"/>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0">
        <v>37</v>
      </c>
      <c r="B156" s="518"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8"/>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0">
        <v>38</v>
      </c>
      <c r="B159" s="518"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8"/>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0">
        <v>39</v>
      </c>
      <c r="B162" s="518"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8"/>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0">
        <v>40</v>
      </c>
      <c r="B165" s="518"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8"/>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0">
        <v>41</v>
      </c>
      <c r="B168" s="518"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8"/>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0">
        <v>42</v>
      </c>
      <c r="B171" s="518"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6"/>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8"/>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0">
        <v>43</v>
      </c>
      <c r="B174" s="518"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8"/>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0">
        <v>44</v>
      </c>
      <c r="B177" s="518"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8"/>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0">
        <v>45</v>
      </c>
      <c r="B180" s="518"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8"/>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0">
        <v>46</v>
      </c>
      <c r="B183" s="518"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8"/>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0">
        <v>47</v>
      </c>
      <c r="B186" s="518"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8"/>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0">
        <v>48</v>
      </c>
      <c r="B189" s="518"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8"/>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0">
        <v>49</v>
      </c>
      <c r="B192" s="518"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0</v>
      </c>
      <c r="E195" s="328"/>
      <c r="F195" s="328"/>
      <c r="G195" s="328"/>
      <c r="H195" s="328"/>
      <c r="I195" s="328"/>
      <c r="J195" s="328"/>
      <c r="K195" s="328"/>
      <c r="L195" s="328"/>
      <c r="M195" s="328"/>
      <c r="N195" s="328"/>
      <c r="O195" s="328">
        <f>SUM(O38:O193)</f>
        <v>0</v>
      </c>
      <c r="P195" s="328"/>
      <c r="Q195" s="328"/>
      <c r="R195" s="328"/>
      <c r="S195" s="328"/>
      <c r="T195" s="328"/>
      <c r="U195" s="328"/>
      <c r="V195" s="328"/>
      <c r="W195" s="328"/>
      <c r="X195" s="328"/>
      <c r="Y195" s="328">
        <f>IF(Y36="kWh",SUMPRODUCT(D38:D193,Y38:Y193))</f>
        <v>0</v>
      </c>
      <c r="Z195" s="328">
        <f>IF(Z36="kWh",SUMPRODUCT(D38:D193,Z38:Z193))</f>
        <v>0</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0</v>
      </c>
      <c r="Z196" s="391">
        <f>HLOOKUP(Z35,'2. LRAMVA Threshold'!$B$42:$Q$53,7,FALSE)</f>
        <v>0</v>
      </c>
      <c r="AA196" s="391">
        <f>HLOOKUP(AA35,'2. LRAMVA Threshold'!$B$42:$Q$53,7,FALSE)</f>
        <v>0</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19"/>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0</v>
      </c>
      <c r="Z198" s="340">
        <f>HLOOKUP(Z$35,'3.  Distribution Rates'!$C$122:$P$133,7,FALSE)</f>
        <v>0</v>
      </c>
      <c r="AA198" s="340">
        <f>HLOOKUP(AA$35,'3.  Distribution Rates'!$C$122:$P$133,7,FALSE)</f>
        <v>0</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7">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7">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7">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7">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553">AB195*AB198</f>
        <v>0</v>
      </c>
      <c r="AC203" s="377">
        <f t="shared" si="553"/>
        <v>0</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7">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0</v>
      </c>
      <c r="Z204" s="345">
        <f>SUM(Z199:Z203)</f>
        <v>0</v>
      </c>
      <c r="AA204" s="345">
        <f t="shared" ref="AA204:AE204" si="554">SUM(AA199:AA203)</f>
        <v>0</v>
      </c>
      <c r="AB204" s="345">
        <f t="shared" si="554"/>
        <v>0</v>
      </c>
      <c r="AC204" s="345">
        <f t="shared" si="554"/>
        <v>0</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0</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556">Z196*Z198</f>
        <v>0</v>
      </c>
      <c r="AA205" s="346">
        <f t="shared" si="556"/>
        <v>0</v>
      </c>
      <c r="AB205" s="346">
        <f t="shared" si="556"/>
        <v>0</v>
      </c>
      <c r="AC205" s="346">
        <f t="shared" si="556"/>
        <v>0</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0</v>
      </c>
      <c r="Z208" s="290">
        <f>SUMPRODUCT(E38:E193,Z38:Z193)</f>
        <v>0</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0</v>
      </c>
      <c r="Z209" s="290">
        <f>SUMPRODUCT(F38:F193,Z38:Z193)</f>
        <v>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0</v>
      </c>
      <c r="Z210" s="290">
        <f>SUMPRODUCT(G38:G193,Z38:Z193)</f>
        <v>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0</v>
      </c>
      <c r="Z211" s="290">
        <f>SUMPRODUCT(H38:H193,Z38:Z193)</f>
        <v>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0</v>
      </c>
      <c r="Z212" s="325">
        <f>SUMPRODUCT(I38:I193,Z38:Z193)</f>
        <v>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595</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8" t="s">
        <v>526</v>
      </c>
      <c r="E216" s="252"/>
      <c r="F216" s="588"/>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16" t="s">
        <v>211</v>
      </c>
      <c r="C217" s="818" t="s">
        <v>33</v>
      </c>
      <c r="D217" s="283" t="s">
        <v>422</v>
      </c>
      <c r="E217" s="820" t="s">
        <v>209</v>
      </c>
      <c r="F217" s="821"/>
      <c r="G217" s="821"/>
      <c r="H217" s="821"/>
      <c r="I217" s="821"/>
      <c r="J217" s="821"/>
      <c r="K217" s="821"/>
      <c r="L217" s="821"/>
      <c r="M217" s="822"/>
      <c r="N217" s="823" t="s">
        <v>213</v>
      </c>
      <c r="O217" s="283" t="s">
        <v>423</v>
      </c>
      <c r="P217" s="820" t="s">
        <v>212</v>
      </c>
      <c r="Q217" s="821"/>
      <c r="R217" s="821"/>
      <c r="S217" s="821"/>
      <c r="T217" s="821"/>
      <c r="U217" s="821"/>
      <c r="V217" s="821"/>
      <c r="W217" s="821"/>
      <c r="X217" s="822"/>
      <c r="Y217" s="813" t="s">
        <v>243</v>
      </c>
      <c r="Z217" s="814"/>
      <c r="AA217" s="814"/>
      <c r="AB217" s="814"/>
      <c r="AC217" s="814"/>
      <c r="AD217" s="814"/>
      <c r="AE217" s="814"/>
      <c r="AF217" s="814"/>
      <c r="AG217" s="814"/>
      <c r="AH217" s="814"/>
      <c r="AI217" s="814"/>
      <c r="AJ217" s="814"/>
      <c r="AK217" s="814"/>
      <c r="AL217" s="814"/>
      <c r="AM217" s="815"/>
    </row>
    <row r="218" spans="1:39" ht="60.75" customHeight="1">
      <c r="B218" s="817"/>
      <c r="C218" s="819"/>
      <c r="D218" s="284">
        <v>2016</v>
      </c>
      <c r="E218" s="284">
        <v>2017</v>
      </c>
      <c r="F218" s="284">
        <v>2018</v>
      </c>
      <c r="G218" s="284">
        <v>2019</v>
      </c>
      <c r="H218" s="284">
        <v>2020</v>
      </c>
      <c r="I218" s="284">
        <v>2021</v>
      </c>
      <c r="J218" s="284">
        <v>2022</v>
      </c>
      <c r="K218" s="284">
        <v>2023</v>
      </c>
      <c r="L218" s="284">
        <v>2024</v>
      </c>
      <c r="M218" s="284">
        <v>2025</v>
      </c>
      <c r="N218" s="824"/>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Commercial 50 kW to Large Use</v>
      </c>
      <c r="AB218" s="284" t="str">
        <f>'1.  LRAMVA Summary'!G52</f>
        <v>Unmetered Scattered Load</v>
      </c>
      <c r="AC218" s="284" t="str">
        <f>'1.  LRAMVA Summary'!H52</f>
        <v>Street Lighting</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6"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kWh</v>
      </c>
      <c r="AC219" s="290" t="str">
        <f>'1.  LRAMVA Summary'!H53</f>
        <v>kW</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0">
        <v>1</v>
      </c>
      <c r="B221" s="518"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6"/>
      <c r="O222" s="294"/>
      <c r="P222" s="294"/>
      <c r="Q222" s="294"/>
      <c r="R222" s="294"/>
      <c r="S222" s="294"/>
      <c r="T222" s="294"/>
      <c r="U222" s="294"/>
      <c r="V222" s="294"/>
      <c r="W222" s="294"/>
      <c r="X222" s="294"/>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0">
        <v>2</v>
      </c>
      <c r="B224" s="518"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6"/>
      <c r="O225" s="294"/>
      <c r="P225" s="294"/>
      <c r="Q225" s="294"/>
      <c r="R225" s="294"/>
      <c r="S225" s="294"/>
      <c r="T225" s="294"/>
      <c r="U225" s="294"/>
      <c r="V225" s="294"/>
      <c r="W225" s="294"/>
      <c r="X225" s="294"/>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0">
        <v>3</v>
      </c>
      <c r="B227" s="518"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6"/>
      <c r="O228" s="294"/>
      <c r="P228" s="294"/>
      <c r="Q228" s="294"/>
      <c r="R228" s="294"/>
      <c r="S228" s="294"/>
      <c r="T228" s="294"/>
      <c r="U228" s="294"/>
      <c r="V228" s="294"/>
      <c r="W228" s="294"/>
      <c r="X228" s="294"/>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0">
        <v>4</v>
      </c>
      <c r="B230" s="518" t="s">
        <v>685</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6"/>
      <c r="O231" s="294"/>
      <c r="P231" s="294"/>
      <c r="Q231" s="294"/>
      <c r="R231" s="294"/>
      <c r="S231" s="294"/>
      <c r="T231" s="294"/>
      <c r="U231" s="294"/>
      <c r="V231" s="294"/>
      <c r="W231" s="294"/>
      <c r="X231" s="294"/>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0">
        <v>5</v>
      </c>
      <c r="B233" s="518"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6"/>
      <c r="O234" s="294"/>
      <c r="P234" s="294"/>
      <c r="Q234" s="294"/>
      <c r="R234" s="294"/>
      <c r="S234" s="294"/>
      <c r="T234" s="294"/>
      <c r="U234" s="294"/>
      <c r="V234" s="294"/>
      <c r="W234" s="294"/>
      <c r="X234" s="294"/>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0">
        <v>6</v>
      </c>
      <c r="B237" s="518"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0">
        <v>7</v>
      </c>
      <c r="B240" s="518"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0">
        <v>8</v>
      </c>
      <c r="B243" s="518"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0">
        <v>9</v>
      </c>
      <c r="B246" s="518"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0">
        <v>10</v>
      </c>
      <c r="B249" s="518"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0">
        <v>11</v>
      </c>
      <c r="B253" s="518"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0">
        <v>12</v>
      </c>
      <c r="B256" s="518"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0">
        <v>13</v>
      </c>
      <c r="B259" s="518"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0">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6"/>
    </row>
    <row r="265" spans="1:40" outlineLevel="1">
      <c r="A265" s="521"/>
      <c r="B265" s="314"/>
      <c r="C265" s="304"/>
      <c r="D265" s="290"/>
      <c r="E265" s="290"/>
      <c r="F265" s="290"/>
      <c r="G265" s="290"/>
      <c r="H265" s="290"/>
      <c r="I265" s="290"/>
      <c r="J265" s="290"/>
      <c r="K265" s="290"/>
      <c r="L265" s="290"/>
      <c r="M265" s="290"/>
      <c r="N265" s="466"/>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8"/>
    </row>
    <row r="266" spans="1:40" s="308" customFormat="1" ht="15.75" outlineLevel="1">
      <c r="A266" s="521"/>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5"/>
      <c r="AN266" s="629"/>
    </row>
    <row r="267" spans="1:40" outlineLevel="1">
      <c r="A267" s="520">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0">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0"/>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6"/>
    </row>
    <row r="272" spans="1:40" s="282" customFormat="1" outlineLevel="1">
      <c r="A272" s="520"/>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7"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0">
        <v>17</v>
      </c>
      <c r="B274" s="518"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0">
        <v>18</v>
      </c>
      <c r="B277" s="518"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0">
        <v>19</v>
      </c>
      <c r="B280" s="518"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0">
        <v>20</v>
      </c>
      <c r="B283" s="518"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5">Y283</f>
        <v>0</v>
      </c>
      <c r="Z284" s="410">
        <f t="shared" si="745"/>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6"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0">
        <v>21</v>
      </c>
      <c r="B288" s="518" t="s">
        <v>113</v>
      </c>
      <c r="C288" s="290" t="s">
        <v>25</v>
      </c>
      <c r="D288" s="294"/>
      <c r="E288" s="294"/>
      <c r="F288" s="294"/>
      <c r="G288" s="294"/>
      <c r="H288" s="294"/>
      <c r="I288" s="294"/>
      <c r="J288" s="294"/>
      <c r="K288" s="294"/>
      <c r="L288" s="294"/>
      <c r="M288" s="294"/>
      <c r="N288" s="290"/>
      <c r="O288" s="294"/>
      <c r="P288" s="294"/>
      <c r="Q288" s="294"/>
      <c r="R288" s="294"/>
      <c r="S288" s="294"/>
      <c r="T288" s="294"/>
      <c r="U288" s="294"/>
      <c r="V288" s="294"/>
      <c r="W288" s="294"/>
      <c r="X288" s="294"/>
      <c r="Y288" s="409"/>
      <c r="Z288" s="409"/>
      <c r="AA288" s="409"/>
      <c r="AB288" s="409"/>
      <c r="AC288" s="409"/>
      <c r="AD288" s="409"/>
      <c r="AE288" s="409"/>
      <c r="AF288" s="409"/>
      <c r="AG288" s="409"/>
      <c r="AH288" s="409"/>
      <c r="AI288" s="409"/>
      <c r="AJ288" s="409"/>
      <c r="AK288" s="409"/>
      <c r="AL288" s="409"/>
      <c r="AM288" s="295">
        <f>SUM(Y288:AL288)</f>
        <v>0</v>
      </c>
    </row>
    <row r="289" spans="1:39" outlineLevel="1">
      <c r="B289" s="293" t="s">
        <v>289</v>
      </c>
      <c r="C289" s="290" t="s">
        <v>163</v>
      </c>
      <c r="D289" s="294"/>
      <c r="E289" s="294"/>
      <c r="F289" s="294"/>
      <c r="G289" s="294"/>
      <c r="H289" s="294"/>
      <c r="I289" s="294"/>
      <c r="J289" s="294"/>
      <c r="K289" s="294"/>
      <c r="L289" s="294"/>
      <c r="M289" s="294"/>
      <c r="N289" s="290"/>
      <c r="O289" s="294"/>
      <c r="P289" s="294"/>
      <c r="Q289" s="294"/>
      <c r="R289" s="294"/>
      <c r="S289" s="294"/>
      <c r="T289" s="294"/>
      <c r="U289" s="294"/>
      <c r="V289" s="294"/>
      <c r="W289" s="294"/>
      <c r="X289" s="294"/>
      <c r="Y289" s="410">
        <f>Y288</f>
        <v>0</v>
      </c>
      <c r="Z289" s="410">
        <f t="shared" ref="Z289" si="746">Z288</f>
        <v>0</v>
      </c>
      <c r="AA289" s="410">
        <f t="shared" ref="AA289" si="747">AA288</f>
        <v>0</v>
      </c>
      <c r="AB289" s="410">
        <f t="shared" ref="AB289" si="748">AB288</f>
        <v>0</v>
      </c>
      <c r="AC289" s="410">
        <f t="shared" ref="AC289" si="749">AC288</f>
        <v>0</v>
      </c>
      <c r="AD289" s="410">
        <f t="shared" ref="AD289" si="750">AD288</f>
        <v>0</v>
      </c>
      <c r="AE289" s="410">
        <f t="shared" ref="AE289" si="751">AE288</f>
        <v>0</v>
      </c>
      <c r="AF289" s="410">
        <f t="shared" ref="AF289" si="752">AF288</f>
        <v>0</v>
      </c>
      <c r="AG289" s="410">
        <f t="shared" ref="AG289" si="753">AG288</f>
        <v>0</v>
      </c>
      <c r="AH289" s="410">
        <f t="shared" ref="AH289" si="754">AH288</f>
        <v>0</v>
      </c>
      <c r="AI289" s="410">
        <f t="shared" ref="AI289" si="755">AI288</f>
        <v>0</v>
      </c>
      <c r="AJ289" s="410">
        <f t="shared" ref="AJ289" si="756">AJ288</f>
        <v>0</v>
      </c>
      <c r="AK289" s="410">
        <f t="shared" ref="AK289" si="757">AK288</f>
        <v>0</v>
      </c>
      <c r="AL289" s="410">
        <f t="shared" ref="AL289" si="7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0">
        <v>22</v>
      </c>
      <c r="B291" s="518" t="s">
        <v>114</v>
      </c>
      <c r="C291" s="290" t="s">
        <v>25</v>
      </c>
      <c r="D291" s="294"/>
      <c r="E291" s="294"/>
      <c r="F291" s="294"/>
      <c r="G291" s="294"/>
      <c r="H291" s="294"/>
      <c r="I291" s="294"/>
      <c r="J291" s="294"/>
      <c r="K291" s="294"/>
      <c r="L291" s="294"/>
      <c r="M291" s="294"/>
      <c r="N291" s="290"/>
      <c r="O291" s="294"/>
      <c r="P291" s="294"/>
      <c r="Q291" s="294"/>
      <c r="R291" s="294"/>
      <c r="S291" s="294"/>
      <c r="T291" s="294"/>
      <c r="U291" s="294"/>
      <c r="V291" s="294"/>
      <c r="W291" s="294"/>
      <c r="X291" s="294"/>
      <c r="Y291" s="409"/>
      <c r="Z291" s="409"/>
      <c r="AA291" s="409"/>
      <c r="AB291" s="409"/>
      <c r="AC291" s="409"/>
      <c r="AD291" s="409"/>
      <c r="AE291" s="409"/>
      <c r="AF291" s="409"/>
      <c r="AG291" s="409"/>
      <c r="AH291" s="409"/>
      <c r="AI291" s="409"/>
      <c r="AJ291" s="409"/>
      <c r="AK291" s="409"/>
      <c r="AL291" s="409"/>
      <c r="AM291" s="295">
        <f>SUM(Y291:AL291)</f>
        <v>0</v>
      </c>
    </row>
    <row r="292" spans="1:39" outlineLevel="1">
      <c r="B292" s="293" t="s">
        <v>289</v>
      </c>
      <c r="C292" s="290" t="s">
        <v>163</v>
      </c>
      <c r="D292" s="294"/>
      <c r="E292" s="294"/>
      <c r="F292" s="294"/>
      <c r="G292" s="294"/>
      <c r="H292" s="294"/>
      <c r="I292" s="294"/>
      <c r="J292" s="294"/>
      <c r="K292" s="294"/>
      <c r="L292" s="294"/>
      <c r="M292" s="294"/>
      <c r="N292" s="290"/>
      <c r="O292" s="294"/>
      <c r="P292" s="294"/>
      <c r="Q292" s="294"/>
      <c r="R292" s="294"/>
      <c r="S292" s="294"/>
      <c r="T292" s="294"/>
      <c r="U292" s="294"/>
      <c r="V292" s="294"/>
      <c r="W292" s="294"/>
      <c r="X292" s="294"/>
      <c r="Y292" s="410">
        <f>Y291</f>
        <v>0</v>
      </c>
      <c r="Z292" s="410">
        <f t="shared" ref="Z292" si="759">Z291</f>
        <v>0</v>
      </c>
      <c r="AA292" s="410">
        <f t="shared" ref="AA292" si="760">AA291</f>
        <v>0</v>
      </c>
      <c r="AB292" s="410">
        <f t="shared" ref="AB292" si="761">AB291</f>
        <v>0</v>
      </c>
      <c r="AC292" s="410">
        <f t="shared" ref="AC292" si="762">AC291</f>
        <v>0</v>
      </c>
      <c r="AD292" s="410">
        <f t="shared" ref="AD292" si="763">AD291</f>
        <v>0</v>
      </c>
      <c r="AE292" s="410">
        <f t="shared" ref="AE292" si="764">AE291</f>
        <v>0</v>
      </c>
      <c r="AF292" s="410">
        <f t="shared" ref="AF292" si="765">AF291</f>
        <v>0</v>
      </c>
      <c r="AG292" s="410">
        <f t="shared" ref="AG292" si="766">AG291</f>
        <v>0</v>
      </c>
      <c r="AH292" s="410">
        <f t="shared" ref="AH292" si="767">AH291</f>
        <v>0</v>
      </c>
      <c r="AI292" s="410">
        <f t="shared" ref="AI292" si="768">AI291</f>
        <v>0</v>
      </c>
      <c r="AJ292" s="410">
        <f t="shared" ref="AJ292" si="769">AJ291</f>
        <v>0</v>
      </c>
      <c r="AK292" s="410">
        <f t="shared" ref="AK292" si="770">AK291</f>
        <v>0</v>
      </c>
      <c r="AL292" s="410">
        <f t="shared" ref="AL292" si="771">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0">
        <v>23</v>
      </c>
      <c r="B294" s="518"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2">Z294</f>
        <v>0</v>
      </c>
      <c r="AA295" s="410">
        <f t="shared" ref="AA295" si="773">AA294</f>
        <v>0</v>
      </c>
      <c r="AB295" s="410">
        <f t="shared" ref="AB295" si="774">AB294</f>
        <v>0</v>
      </c>
      <c r="AC295" s="410">
        <f t="shared" ref="AC295" si="775">AC294</f>
        <v>0</v>
      </c>
      <c r="AD295" s="410">
        <f t="shared" ref="AD295" si="776">AD294</f>
        <v>0</v>
      </c>
      <c r="AE295" s="410">
        <f t="shared" ref="AE295" si="777">AE294</f>
        <v>0</v>
      </c>
      <c r="AF295" s="410">
        <f t="shared" ref="AF295" si="778">AF294</f>
        <v>0</v>
      </c>
      <c r="AG295" s="410">
        <f t="shared" ref="AG295" si="779">AG294</f>
        <v>0</v>
      </c>
      <c r="AH295" s="410">
        <f t="shared" ref="AH295" si="780">AH294</f>
        <v>0</v>
      </c>
      <c r="AI295" s="410">
        <f t="shared" ref="AI295" si="781">AI294</f>
        <v>0</v>
      </c>
      <c r="AJ295" s="410">
        <f t="shared" ref="AJ295" si="782">AJ294</f>
        <v>0</v>
      </c>
      <c r="AK295" s="410">
        <f t="shared" ref="AK295" si="783">AK294</f>
        <v>0</v>
      </c>
      <c r="AL295" s="410">
        <f t="shared" ref="AL295" si="784">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0">
        <v>24</v>
      </c>
      <c r="B297" s="518" t="s">
        <v>116</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 t="shared" ref="Z298" si="785">Z297</f>
        <v>0</v>
      </c>
      <c r="AA298" s="410">
        <f t="shared" ref="AA298" si="786">AA297</f>
        <v>0</v>
      </c>
      <c r="AB298" s="410">
        <f t="shared" ref="AB298" si="787">AB297</f>
        <v>0</v>
      </c>
      <c r="AC298" s="410">
        <f t="shared" ref="AC298" si="788">AC297</f>
        <v>0</v>
      </c>
      <c r="AD298" s="410">
        <f t="shared" ref="AD298" si="789">AD297</f>
        <v>0</v>
      </c>
      <c r="AE298" s="410">
        <f t="shared" ref="AE298" si="790">AE297</f>
        <v>0</v>
      </c>
      <c r="AF298" s="410">
        <f t="shared" ref="AF298" si="791">AF297</f>
        <v>0</v>
      </c>
      <c r="AG298" s="410">
        <f t="shared" ref="AG298" si="792">AG297</f>
        <v>0</v>
      </c>
      <c r="AH298" s="410">
        <f t="shared" ref="AH298" si="793">AH297</f>
        <v>0</v>
      </c>
      <c r="AI298" s="410">
        <f t="shared" ref="AI298" si="794">AI297</f>
        <v>0</v>
      </c>
      <c r="AJ298" s="410">
        <f t="shared" ref="AJ298" si="795">AJ297</f>
        <v>0</v>
      </c>
      <c r="AK298" s="410">
        <f t="shared" ref="AK298" si="796">AK297</f>
        <v>0</v>
      </c>
      <c r="AL298" s="410">
        <f t="shared" ref="AL298" si="797">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0">
        <v>25</v>
      </c>
      <c r="B301" s="518"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798">Z301</f>
        <v>0</v>
      </c>
      <c r="AA302" s="410">
        <f t="shared" ref="AA302" si="799">AA301</f>
        <v>0</v>
      </c>
      <c r="AB302" s="410">
        <f t="shared" ref="AB302" si="800">AB301</f>
        <v>0</v>
      </c>
      <c r="AC302" s="410">
        <f t="shared" ref="AC302" si="801">AC301</f>
        <v>0</v>
      </c>
      <c r="AD302" s="410">
        <f t="shared" ref="AD302" si="802">AD301</f>
        <v>0</v>
      </c>
      <c r="AE302" s="410">
        <f t="shared" ref="AE302" si="803">AE301</f>
        <v>0</v>
      </c>
      <c r="AF302" s="410">
        <f t="shared" ref="AF302" si="804">AF301</f>
        <v>0</v>
      </c>
      <c r="AG302" s="410">
        <f t="shared" ref="AG302" si="805">AG301</f>
        <v>0</v>
      </c>
      <c r="AH302" s="410">
        <f t="shared" ref="AH302" si="806">AH301</f>
        <v>0</v>
      </c>
      <c r="AI302" s="410">
        <f t="shared" ref="AI302" si="807">AI301</f>
        <v>0</v>
      </c>
      <c r="AJ302" s="410">
        <f t="shared" ref="AJ302" si="808">AJ301</f>
        <v>0</v>
      </c>
      <c r="AK302" s="410">
        <f t="shared" ref="AK302" si="809">AK301</f>
        <v>0</v>
      </c>
      <c r="AL302" s="410">
        <f t="shared" ref="AL302" si="810">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0">
        <v>26</v>
      </c>
      <c r="B304" s="518" t="s">
        <v>118</v>
      </c>
      <c r="C304" s="290" t="s">
        <v>25</v>
      </c>
      <c r="D304" s="294"/>
      <c r="E304" s="294"/>
      <c r="F304" s="294"/>
      <c r="G304" s="294"/>
      <c r="H304" s="294"/>
      <c r="I304" s="294"/>
      <c r="J304" s="294"/>
      <c r="K304" s="294"/>
      <c r="L304" s="294"/>
      <c r="M304" s="294"/>
      <c r="N304" s="294">
        <v>12</v>
      </c>
      <c r="O304" s="294"/>
      <c r="P304" s="294"/>
      <c r="Q304" s="294"/>
      <c r="R304" s="294"/>
      <c r="S304" s="294"/>
      <c r="T304" s="294"/>
      <c r="U304" s="294"/>
      <c r="V304" s="294"/>
      <c r="W304" s="294"/>
      <c r="X304" s="294"/>
      <c r="Y304" s="425"/>
      <c r="Z304" s="409"/>
      <c r="AA304" s="409"/>
      <c r="AB304" s="409"/>
      <c r="AC304" s="409"/>
      <c r="AD304" s="409"/>
      <c r="AE304" s="409"/>
      <c r="AF304" s="409"/>
      <c r="AG304" s="414"/>
      <c r="AH304" s="414"/>
      <c r="AI304" s="414"/>
      <c r="AJ304" s="414"/>
      <c r="AK304" s="414"/>
      <c r="AL304" s="414"/>
      <c r="AM304" s="295">
        <f>SUM(Y304:AL304)</f>
        <v>0</v>
      </c>
    </row>
    <row r="305" spans="1:39" outlineLevel="1">
      <c r="B305" s="293" t="s">
        <v>289</v>
      </c>
      <c r="C305" s="290" t="s">
        <v>163</v>
      </c>
      <c r="D305" s="294"/>
      <c r="E305" s="294"/>
      <c r="F305" s="294"/>
      <c r="G305" s="294"/>
      <c r="H305" s="294"/>
      <c r="I305" s="294"/>
      <c r="J305" s="294"/>
      <c r="K305" s="294"/>
      <c r="L305" s="294"/>
      <c r="M305" s="294"/>
      <c r="N305" s="294">
        <f>N304</f>
        <v>12</v>
      </c>
      <c r="O305" s="294"/>
      <c r="P305" s="294"/>
      <c r="Q305" s="294"/>
      <c r="R305" s="294"/>
      <c r="S305" s="294"/>
      <c r="T305" s="294"/>
      <c r="U305" s="294"/>
      <c r="V305" s="294"/>
      <c r="W305" s="294"/>
      <c r="X305" s="294"/>
      <c r="Y305" s="410">
        <f>Y304</f>
        <v>0</v>
      </c>
      <c r="Z305" s="410">
        <f t="shared" ref="Z305" si="811">Z304</f>
        <v>0</v>
      </c>
      <c r="AA305" s="410">
        <f t="shared" ref="AA305" si="812">AA304</f>
        <v>0</v>
      </c>
      <c r="AB305" s="410">
        <f t="shared" ref="AB305" si="813">AB304</f>
        <v>0</v>
      </c>
      <c r="AC305" s="410">
        <f t="shared" ref="AC305" si="814">AC304</f>
        <v>0</v>
      </c>
      <c r="AD305" s="410">
        <f t="shared" ref="AD305" si="815">AD304</f>
        <v>0</v>
      </c>
      <c r="AE305" s="410">
        <f t="shared" ref="AE305" si="816">AE304</f>
        <v>0</v>
      </c>
      <c r="AF305" s="410">
        <f t="shared" ref="AF305" si="817">AF304</f>
        <v>0</v>
      </c>
      <c r="AG305" s="410">
        <f t="shared" ref="AG305" si="818">AG304</f>
        <v>0</v>
      </c>
      <c r="AH305" s="410">
        <f t="shared" ref="AH305" si="819">AH304</f>
        <v>0</v>
      </c>
      <c r="AI305" s="410">
        <f t="shared" ref="AI305" si="820">AI304</f>
        <v>0</v>
      </c>
      <c r="AJ305" s="410">
        <f t="shared" ref="AJ305" si="821">AJ304</f>
        <v>0</v>
      </c>
      <c r="AK305" s="410">
        <f t="shared" ref="AK305" si="822">AK304</f>
        <v>0</v>
      </c>
      <c r="AL305" s="410">
        <f t="shared" ref="AL305" si="823">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0">
        <v>27</v>
      </c>
      <c r="B307" s="518"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4">Z307</f>
        <v>0</v>
      </c>
      <c r="AA308" s="410">
        <f t="shared" ref="AA308" si="825">AA307</f>
        <v>0</v>
      </c>
      <c r="AB308" s="410">
        <f t="shared" ref="AB308" si="826">AB307</f>
        <v>0</v>
      </c>
      <c r="AC308" s="410">
        <f t="shared" ref="AC308" si="827">AC307</f>
        <v>0</v>
      </c>
      <c r="AD308" s="410">
        <f t="shared" ref="AD308" si="828">AD307</f>
        <v>0</v>
      </c>
      <c r="AE308" s="410">
        <f t="shared" ref="AE308" si="829">AE307</f>
        <v>0</v>
      </c>
      <c r="AF308" s="410">
        <f t="shared" ref="AF308" si="830">AF307</f>
        <v>0</v>
      </c>
      <c r="AG308" s="410">
        <f t="shared" ref="AG308" si="831">AG307</f>
        <v>0</v>
      </c>
      <c r="AH308" s="410">
        <f t="shared" ref="AH308" si="832">AH307</f>
        <v>0</v>
      </c>
      <c r="AI308" s="410">
        <f t="shared" ref="AI308" si="833">AI307</f>
        <v>0</v>
      </c>
      <c r="AJ308" s="410">
        <f t="shared" ref="AJ308" si="834">AJ307</f>
        <v>0</v>
      </c>
      <c r="AK308" s="410">
        <f t="shared" ref="AK308" si="835">AK307</f>
        <v>0</v>
      </c>
      <c r="AL308" s="410">
        <f t="shared" ref="AL308" si="836">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0">
        <v>28</v>
      </c>
      <c r="B310" s="518"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7">Z310</f>
        <v>0</v>
      </c>
      <c r="AA311" s="410">
        <f t="shared" ref="AA311" si="838">AA310</f>
        <v>0</v>
      </c>
      <c r="AB311" s="410">
        <f t="shared" ref="AB311" si="839">AB310</f>
        <v>0</v>
      </c>
      <c r="AC311" s="410">
        <f t="shared" ref="AC311" si="840">AC310</f>
        <v>0</v>
      </c>
      <c r="AD311" s="410">
        <f t="shared" ref="AD311" si="841">AD310</f>
        <v>0</v>
      </c>
      <c r="AE311" s="410">
        <f t="shared" ref="AE311" si="842">AE310</f>
        <v>0</v>
      </c>
      <c r="AF311" s="410">
        <f t="shared" ref="AF311" si="843">AF310</f>
        <v>0</v>
      </c>
      <c r="AG311" s="410">
        <f t="shared" ref="AG311" si="844">AG310</f>
        <v>0</v>
      </c>
      <c r="AH311" s="410">
        <f t="shared" ref="AH311" si="845">AH310</f>
        <v>0</v>
      </c>
      <c r="AI311" s="410">
        <f t="shared" ref="AI311" si="846">AI310</f>
        <v>0</v>
      </c>
      <c r="AJ311" s="410">
        <f t="shared" ref="AJ311" si="847">AJ310</f>
        <v>0</v>
      </c>
      <c r="AK311" s="410">
        <f t="shared" ref="AK311" si="848">AK310</f>
        <v>0</v>
      </c>
      <c r="AL311" s="410">
        <f t="shared" ref="AL311" si="849">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0">
        <v>29</v>
      </c>
      <c r="B313" s="518"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0">Z313</f>
        <v>0</v>
      </c>
      <c r="AA314" s="410">
        <f t="shared" ref="AA314" si="851">AA313</f>
        <v>0</v>
      </c>
      <c r="AB314" s="410">
        <f t="shared" ref="AB314" si="852">AB313</f>
        <v>0</v>
      </c>
      <c r="AC314" s="410">
        <f t="shared" ref="AC314" si="853">AC313</f>
        <v>0</v>
      </c>
      <c r="AD314" s="410">
        <f t="shared" ref="AD314" si="854">AD313</f>
        <v>0</v>
      </c>
      <c r="AE314" s="410">
        <f t="shared" ref="AE314" si="855">AE313</f>
        <v>0</v>
      </c>
      <c r="AF314" s="410">
        <f t="shared" ref="AF314" si="856">AF313</f>
        <v>0</v>
      </c>
      <c r="AG314" s="410">
        <f t="shared" ref="AG314" si="857">AG313</f>
        <v>0</v>
      </c>
      <c r="AH314" s="410">
        <f t="shared" ref="AH314" si="858">AH313</f>
        <v>0</v>
      </c>
      <c r="AI314" s="410">
        <f t="shared" ref="AI314" si="859">AI313</f>
        <v>0</v>
      </c>
      <c r="AJ314" s="410">
        <f t="shared" ref="AJ314" si="860">AJ313</f>
        <v>0</v>
      </c>
      <c r="AK314" s="410">
        <f t="shared" ref="AK314" si="861">AK313</f>
        <v>0</v>
      </c>
      <c r="AL314" s="410">
        <f t="shared" ref="AL314" si="862">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0">
        <v>30</v>
      </c>
      <c r="B316" s="518"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3">Z316</f>
        <v>0</v>
      </c>
      <c r="AA317" s="410">
        <f t="shared" ref="AA317" si="864">AA316</f>
        <v>0</v>
      </c>
      <c r="AB317" s="410">
        <f t="shared" ref="AB317" si="865">AB316</f>
        <v>0</v>
      </c>
      <c r="AC317" s="410">
        <f t="shared" ref="AC317" si="866">AC316</f>
        <v>0</v>
      </c>
      <c r="AD317" s="410">
        <f t="shared" ref="AD317" si="867">AD316</f>
        <v>0</v>
      </c>
      <c r="AE317" s="410">
        <f t="shared" ref="AE317" si="868">AE316</f>
        <v>0</v>
      </c>
      <c r="AF317" s="410">
        <f t="shared" ref="AF317" si="869">AF316</f>
        <v>0</v>
      </c>
      <c r="AG317" s="410">
        <f t="shared" ref="AG317" si="870">AG316</f>
        <v>0</v>
      </c>
      <c r="AH317" s="410">
        <f t="shared" ref="AH317" si="871">AH316</f>
        <v>0</v>
      </c>
      <c r="AI317" s="410">
        <f t="shared" ref="AI317" si="872">AI316</f>
        <v>0</v>
      </c>
      <c r="AJ317" s="410">
        <f t="shared" ref="AJ317" si="873">AJ316</f>
        <v>0</v>
      </c>
      <c r="AK317" s="410">
        <f t="shared" ref="AK317" si="874">AK316</f>
        <v>0</v>
      </c>
      <c r="AL317" s="410">
        <f t="shared" ref="AL317" si="875">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0">
        <v>31</v>
      </c>
      <c r="B319" s="518"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6">Z319</f>
        <v>0</v>
      </c>
      <c r="AA320" s="410">
        <f t="shared" ref="AA320" si="877">AA319</f>
        <v>0</v>
      </c>
      <c r="AB320" s="410">
        <f t="shared" ref="AB320" si="878">AB319</f>
        <v>0</v>
      </c>
      <c r="AC320" s="410">
        <f t="shared" ref="AC320" si="879">AC319</f>
        <v>0</v>
      </c>
      <c r="AD320" s="410">
        <f t="shared" ref="AD320" si="880">AD319</f>
        <v>0</v>
      </c>
      <c r="AE320" s="410">
        <f t="shared" ref="AE320" si="881">AE319</f>
        <v>0</v>
      </c>
      <c r="AF320" s="410">
        <f t="shared" ref="AF320" si="882">AF319</f>
        <v>0</v>
      </c>
      <c r="AG320" s="410">
        <f t="shared" ref="AG320" si="883">AG319</f>
        <v>0</v>
      </c>
      <c r="AH320" s="410">
        <f t="shared" ref="AH320" si="884">AH319</f>
        <v>0</v>
      </c>
      <c r="AI320" s="410">
        <f t="shared" ref="AI320" si="885">AI319</f>
        <v>0</v>
      </c>
      <c r="AJ320" s="410">
        <f t="shared" ref="AJ320" si="886">AJ319</f>
        <v>0</v>
      </c>
      <c r="AK320" s="410">
        <f t="shared" ref="AK320" si="887">AK319</f>
        <v>0</v>
      </c>
      <c r="AL320" s="410">
        <f t="shared" ref="AL320" si="888">AL319</f>
        <v>0</v>
      </c>
      <c r="AM320" s="305"/>
    </row>
    <row r="321" spans="1:39" outlineLevel="1">
      <c r="B321" s="518"/>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0">
        <v>32</v>
      </c>
      <c r="B322" s="518"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89">Z322</f>
        <v>0</v>
      </c>
      <c r="AA323" s="410">
        <f t="shared" ref="AA323" si="890">AA322</f>
        <v>0</v>
      </c>
      <c r="AB323" s="410">
        <f t="shared" ref="AB323" si="891">AB322</f>
        <v>0</v>
      </c>
      <c r="AC323" s="410">
        <f t="shared" ref="AC323" si="892">AC322</f>
        <v>0</v>
      </c>
      <c r="AD323" s="410">
        <f t="shared" ref="AD323" si="893">AD322</f>
        <v>0</v>
      </c>
      <c r="AE323" s="410">
        <f t="shared" ref="AE323" si="894">AE322</f>
        <v>0</v>
      </c>
      <c r="AF323" s="410">
        <f t="shared" ref="AF323" si="895">AF322</f>
        <v>0</v>
      </c>
      <c r="AG323" s="410">
        <f t="shared" ref="AG323" si="896">AG322</f>
        <v>0</v>
      </c>
      <c r="AH323" s="410">
        <f t="shared" ref="AH323" si="897">AH322</f>
        <v>0</v>
      </c>
      <c r="AI323" s="410">
        <f t="shared" ref="AI323" si="898">AI322</f>
        <v>0</v>
      </c>
      <c r="AJ323" s="410">
        <f t="shared" ref="AJ323" si="899">AJ322</f>
        <v>0</v>
      </c>
      <c r="AK323" s="410">
        <f t="shared" ref="AK323" si="900">AK322</f>
        <v>0</v>
      </c>
      <c r="AL323" s="410">
        <f t="shared" ref="AL323" si="901">AL322</f>
        <v>0</v>
      </c>
      <c r="AM323" s="305"/>
    </row>
    <row r="324" spans="1:39" outlineLevel="1">
      <c r="B324" s="518"/>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0">
        <v>33</v>
      </c>
      <c r="B326" s="518"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2">Z326</f>
        <v>0</v>
      </c>
      <c r="AA327" s="410">
        <f t="shared" ref="AA327" si="903">AA326</f>
        <v>0</v>
      </c>
      <c r="AB327" s="410">
        <f t="shared" ref="AB327" si="904">AB326</f>
        <v>0</v>
      </c>
      <c r="AC327" s="410">
        <f t="shared" ref="AC327" si="905">AC326</f>
        <v>0</v>
      </c>
      <c r="AD327" s="410">
        <f t="shared" ref="AD327" si="906">AD326</f>
        <v>0</v>
      </c>
      <c r="AE327" s="410">
        <f t="shared" ref="AE327" si="907">AE326</f>
        <v>0</v>
      </c>
      <c r="AF327" s="410">
        <f t="shared" ref="AF327" si="908">AF326</f>
        <v>0</v>
      </c>
      <c r="AG327" s="410">
        <f t="shared" ref="AG327" si="909">AG326</f>
        <v>0</v>
      </c>
      <c r="AH327" s="410">
        <f t="shared" ref="AH327" si="910">AH326</f>
        <v>0</v>
      </c>
      <c r="AI327" s="410">
        <f t="shared" ref="AI327" si="911">AI326</f>
        <v>0</v>
      </c>
      <c r="AJ327" s="410">
        <f t="shared" ref="AJ327" si="912">AJ326</f>
        <v>0</v>
      </c>
      <c r="AK327" s="410">
        <f t="shared" ref="AK327" si="913">AK326</f>
        <v>0</v>
      </c>
      <c r="AL327" s="410">
        <f t="shared" ref="AL327" si="914">AL326</f>
        <v>0</v>
      </c>
      <c r="AM327" s="305"/>
    </row>
    <row r="328" spans="1:39" outlineLevel="1">
      <c r="B328" s="518"/>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0">
        <v>34</v>
      </c>
      <c r="B329" s="518"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5">Z329</f>
        <v>0</v>
      </c>
      <c r="AA330" s="410">
        <f t="shared" ref="AA330" si="916">AA329</f>
        <v>0</v>
      </c>
      <c r="AB330" s="410">
        <f t="shared" ref="AB330" si="917">AB329</f>
        <v>0</v>
      </c>
      <c r="AC330" s="410">
        <f t="shared" ref="AC330" si="918">AC329</f>
        <v>0</v>
      </c>
      <c r="AD330" s="410">
        <f t="shared" ref="AD330" si="919">AD329</f>
        <v>0</v>
      </c>
      <c r="AE330" s="410">
        <f t="shared" ref="AE330" si="920">AE329</f>
        <v>0</v>
      </c>
      <c r="AF330" s="410">
        <f t="shared" ref="AF330" si="921">AF329</f>
        <v>0</v>
      </c>
      <c r="AG330" s="410">
        <f t="shared" ref="AG330" si="922">AG329</f>
        <v>0</v>
      </c>
      <c r="AH330" s="410">
        <f t="shared" ref="AH330" si="923">AH329</f>
        <v>0</v>
      </c>
      <c r="AI330" s="410">
        <f t="shared" ref="AI330" si="924">AI329</f>
        <v>0</v>
      </c>
      <c r="AJ330" s="410">
        <f t="shared" ref="AJ330" si="925">AJ329</f>
        <v>0</v>
      </c>
      <c r="AK330" s="410">
        <f t="shared" ref="AK330" si="926">AK329</f>
        <v>0</v>
      </c>
      <c r="AL330" s="410">
        <f t="shared" ref="AL330" si="927">AL329</f>
        <v>0</v>
      </c>
      <c r="AM330" s="305"/>
    </row>
    <row r="331" spans="1:39" outlineLevel="1">
      <c r="B331" s="518"/>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0">
        <v>35</v>
      </c>
      <c r="B332" s="518"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28">Z332</f>
        <v>0</v>
      </c>
      <c r="AA333" s="410">
        <f t="shared" ref="AA333" si="929">AA332</f>
        <v>0</v>
      </c>
      <c r="AB333" s="410">
        <f t="shared" ref="AB333" si="930">AB332</f>
        <v>0</v>
      </c>
      <c r="AC333" s="410">
        <f t="shared" ref="AC333" si="931">AC332</f>
        <v>0</v>
      </c>
      <c r="AD333" s="410">
        <f t="shared" ref="AD333" si="932">AD332</f>
        <v>0</v>
      </c>
      <c r="AE333" s="410">
        <f t="shared" ref="AE333" si="933">AE332</f>
        <v>0</v>
      </c>
      <c r="AF333" s="410">
        <f t="shared" ref="AF333" si="934">AF332</f>
        <v>0</v>
      </c>
      <c r="AG333" s="410">
        <f t="shared" ref="AG333" si="935">AG332</f>
        <v>0</v>
      </c>
      <c r="AH333" s="410">
        <f t="shared" ref="AH333" si="936">AH332</f>
        <v>0</v>
      </c>
      <c r="AI333" s="410">
        <f t="shared" ref="AI333" si="937">AI332</f>
        <v>0</v>
      </c>
      <c r="AJ333" s="410">
        <f t="shared" ref="AJ333" si="938">AJ332</f>
        <v>0</v>
      </c>
      <c r="AK333" s="410">
        <f t="shared" ref="AK333" si="939">AK332</f>
        <v>0</v>
      </c>
      <c r="AL333" s="410">
        <f t="shared" ref="AL333" si="940">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0">
        <v>36</v>
      </c>
      <c r="B336" s="518"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1">Z336</f>
        <v>0</v>
      </c>
      <c r="AA337" s="410">
        <f t="shared" ref="AA337" si="942">AA336</f>
        <v>0</v>
      </c>
      <c r="AB337" s="410">
        <f t="shared" ref="AB337" si="943">AB336</f>
        <v>0</v>
      </c>
      <c r="AC337" s="410">
        <f t="shared" ref="AC337" si="944">AC336</f>
        <v>0</v>
      </c>
      <c r="AD337" s="410">
        <f t="shared" ref="AD337" si="945">AD336</f>
        <v>0</v>
      </c>
      <c r="AE337" s="410">
        <f t="shared" ref="AE337" si="946">AE336</f>
        <v>0</v>
      </c>
      <c r="AF337" s="410">
        <f t="shared" ref="AF337" si="947">AF336</f>
        <v>0</v>
      </c>
      <c r="AG337" s="410">
        <f t="shared" ref="AG337" si="948">AG336</f>
        <v>0</v>
      </c>
      <c r="AH337" s="410">
        <f t="shared" ref="AH337" si="949">AH336</f>
        <v>0</v>
      </c>
      <c r="AI337" s="410">
        <f t="shared" ref="AI337" si="950">AI336</f>
        <v>0</v>
      </c>
      <c r="AJ337" s="410">
        <f t="shared" ref="AJ337" si="951">AJ336</f>
        <v>0</v>
      </c>
      <c r="AK337" s="410">
        <f t="shared" ref="AK337" si="952">AK336</f>
        <v>0</v>
      </c>
      <c r="AL337" s="410">
        <f t="shared" ref="AL337" si="953">AL336</f>
        <v>0</v>
      </c>
      <c r="AM337" s="305"/>
    </row>
    <row r="338" spans="1:39" outlineLevel="1">
      <c r="B338" s="518"/>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0">
        <v>37</v>
      </c>
      <c r="B339" s="518"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4">Z339</f>
        <v>0</v>
      </c>
      <c r="AA340" s="410">
        <f t="shared" ref="AA340" si="955">AA339</f>
        <v>0</v>
      </c>
      <c r="AB340" s="410">
        <f t="shared" ref="AB340" si="956">AB339</f>
        <v>0</v>
      </c>
      <c r="AC340" s="410">
        <f t="shared" ref="AC340" si="957">AC339</f>
        <v>0</v>
      </c>
      <c r="AD340" s="410">
        <f t="shared" ref="AD340" si="958">AD339</f>
        <v>0</v>
      </c>
      <c r="AE340" s="410">
        <f t="shared" ref="AE340" si="959">AE339</f>
        <v>0</v>
      </c>
      <c r="AF340" s="410">
        <f t="shared" ref="AF340" si="960">AF339</f>
        <v>0</v>
      </c>
      <c r="AG340" s="410">
        <f t="shared" ref="AG340" si="961">AG339</f>
        <v>0</v>
      </c>
      <c r="AH340" s="410">
        <f t="shared" ref="AH340" si="962">AH339</f>
        <v>0</v>
      </c>
      <c r="AI340" s="410">
        <f t="shared" ref="AI340" si="963">AI339</f>
        <v>0</v>
      </c>
      <c r="AJ340" s="410">
        <f t="shared" ref="AJ340" si="964">AJ339</f>
        <v>0</v>
      </c>
      <c r="AK340" s="410">
        <f t="shared" ref="AK340" si="965">AK339</f>
        <v>0</v>
      </c>
      <c r="AL340" s="410">
        <f t="shared" ref="AL340" si="966">AL339</f>
        <v>0</v>
      </c>
      <c r="AM340" s="305"/>
    </row>
    <row r="341" spans="1:39" outlineLevel="1">
      <c r="B341" s="518"/>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0">
        <v>38</v>
      </c>
      <c r="B342" s="518"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7">Z342</f>
        <v>0</v>
      </c>
      <c r="AA343" s="410">
        <f t="shared" ref="AA343" si="968">AA342</f>
        <v>0</v>
      </c>
      <c r="AB343" s="410">
        <f t="shared" ref="AB343" si="969">AB342</f>
        <v>0</v>
      </c>
      <c r="AC343" s="410">
        <f t="shared" ref="AC343" si="970">AC342</f>
        <v>0</v>
      </c>
      <c r="AD343" s="410">
        <f t="shared" ref="AD343" si="971">AD342</f>
        <v>0</v>
      </c>
      <c r="AE343" s="410">
        <f t="shared" ref="AE343" si="972">AE342</f>
        <v>0</v>
      </c>
      <c r="AF343" s="410">
        <f t="shared" ref="AF343" si="973">AF342</f>
        <v>0</v>
      </c>
      <c r="AG343" s="410">
        <f t="shared" ref="AG343" si="974">AG342</f>
        <v>0</v>
      </c>
      <c r="AH343" s="410">
        <f t="shared" ref="AH343" si="975">AH342</f>
        <v>0</v>
      </c>
      <c r="AI343" s="410">
        <f t="shared" ref="AI343" si="976">AI342</f>
        <v>0</v>
      </c>
      <c r="AJ343" s="410">
        <f t="shared" ref="AJ343" si="977">AJ342</f>
        <v>0</v>
      </c>
      <c r="AK343" s="410">
        <f t="shared" ref="AK343" si="978">AK342</f>
        <v>0</v>
      </c>
      <c r="AL343" s="410">
        <f t="shared" ref="AL343" si="979">AL342</f>
        <v>0</v>
      </c>
      <c r="AM343" s="305"/>
    </row>
    <row r="344" spans="1:39" outlineLevel="1">
      <c r="B344" s="518"/>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0">
        <v>39</v>
      </c>
      <c r="B345" s="518"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0">Z345</f>
        <v>0</v>
      </c>
      <c r="AA346" s="410">
        <f t="shared" ref="AA346" si="981">AA345</f>
        <v>0</v>
      </c>
      <c r="AB346" s="410">
        <f t="shared" ref="AB346" si="982">AB345</f>
        <v>0</v>
      </c>
      <c r="AC346" s="410">
        <f t="shared" ref="AC346" si="983">AC345</f>
        <v>0</v>
      </c>
      <c r="AD346" s="410">
        <f t="shared" ref="AD346" si="984">AD345</f>
        <v>0</v>
      </c>
      <c r="AE346" s="410">
        <f t="shared" ref="AE346" si="985">AE345</f>
        <v>0</v>
      </c>
      <c r="AF346" s="410">
        <f t="shared" ref="AF346" si="986">AF345</f>
        <v>0</v>
      </c>
      <c r="AG346" s="410">
        <f t="shared" ref="AG346" si="987">AG345</f>
        <v>0</v>
      </c>
      <c r="AH346" s="410">
        <f t="shared" ref="AH346" si="988">AH345</f>
        <v>0</v>
      </c>
      <c r="AI346" s="410">
        <f t="shared" ref="AI346" si="989">AI345</f>
        <v>0</v>
      </c>
      <c r="AJ346" s="410">
        <f t="shared" ref="AJ346" si="990">AJ345</f>
        <v>0</v>
      </c>
      <c r="AK346" s="410">
        <f t="shared" ref="AK346" si="991">AK345</f>
        <v>0</v>
      </c>
      <c r="AL346" s="410">
        <f t="shared" ref="AL346" si="992">AL345</f>
        <v>0</v>
      </c>
      <c r="AM346" s="305"/>
    </row>
    <row r="347" spans="1:39" outlineLevel="1">
      <c r="B347" s="518"/>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0">
        <v>40</v>
      </c>
      <c r="B348" s="518"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3">Z348</f>
        <v>0</v>
      </c>
      <c r="AA349" s="410">
        <f t="shared" ref="AA349" si="994">AA348</f>
        <v>0</v>
      </c>
      <c r="AB349" s="410">
        <f t="shared" ref="AB349" si="995">AB348</f>
        <v>0</v>
      </c>
      <c r="AC349" s="410">
        <f t="shared" ref="AC349" si="996">AC348</f>
        <v>0</v>
      </c>
      <c r="AD349" s="410">
        <f t="shared" ref="AD349" si="997">AD348</f>
        <v>0</v>
      </c>
      <c r="AE349" s="410">
        <f t="shared" ref="AE349" si="998">AE348</f>
        <v>0</v>
      </c>
      <c r="AF349" s="410">
        <f t="shared" ref="AF349" si="999">AF348</f>
        <v>0</v>
      </c>
      <c r="AG349" s="410">
        <f t="shared" ref="AG349" si="1000">AG348</f>
        <v>0</v>
      </c>
      <c r="AH349" s="410">
        <f t="shared" ref="AH349" si="1001">AH348</f>
        <v>0</v>
      </c>
      <c r="AI349" s="410">
        <f t="shared" ref="AI349" si="1002">AI348</f>
        <v>0</v>
      </c>
      <c r="AJ349" s="410">
        <f t="shared" ref="AJ349" si="1003">AJ348</f>
        <v>0</v>
      </c>
      <c r="AK349" s="410">
        <f t="shared" ref="AK349" si="1004">AK348</f>
        <v>0</v>
      </c>
      <c r="AL349" s="410">
        <f t="shared" ref="AL349" si="1005">AL348</f>
        <v>0</v>
      </c>
      <c r="AM349" s="305"/>
    </row>
    <row r="350" spans="1:39" outlineLevel="1">
      <c r="B350" s="518"/>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0">
        <v>41</v>
      </c>
      <c r="B351" s="518"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6">Z351</f>
        <v>0</v>
      </c>
      <c r="AA352" s="410">
        <f t="shared" ref="AA352" si="1007">AA351</f>
        <v>0</v>
      </c>
      <c r="AB352" s="410">
        <f t="shared" ref="AB352" si="1008">AB351</f>
        <v>0</v>
      </c>
      <c r="AC352" s="410">
        <f t="shared" ref="AC352" si="1009">AC351</f>
        <v>0</v>
      </c>
      <c r="AD352" s="410">
        <f t="shared" ref="AD352" si="1010">AD351</f>
        <v>0</v>
      </c>
      <c r="AE352" s="410">
        <f t="shared" ref="AE352" si="1011">AE351</f>
        <v>0</v>
      </c>
      <c r="AF352" s="410">
        <f t="shared" ref="AF352" si="1012">AF351</f>
        <v>0</v>
      </c>
      <c r="AG352" s="410">
        <f t="shared" ref="AG352" si="1013">AG351</f>
        <v>0</v>
      </c>
      <c r="AH352" s="410">
        <f t="shared" ref="AH352" si="1014">AH351</f>
        <v>0</v>
      </c>
      <c r="AI352" s="410">
        <f t="shared" ref="AI352" si="1015">AI351</f>
        <v>0</v>
      </c>
      <c r="AJ352" s="410">
        <f t="shared" ref="AJ352" si="1016">AJ351</f>
        <v>0</v>
      </c>
      <c r="AK352" s="410">
        <f t="shared" ref="AK352" si="1017">AK351</f>
        <v>0</v>
      </c>
      <c r="AL352" s="410">
        <f t="shared" ref="AL352" si="1018">AL351</f>
        <v>0</v>
      </c>
      <c r="AM352" s="305"/>
    </row>
    <row r="353" spans="1:39" outlineLevel="1">
      <c r="B353" s="518"/>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0">
        <v>42</v>
      </c>
      <c r="B354" s="518"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6"/>
      <c r="O355" s="294"/>
      <c r="P355" s="294"/>
      <c r="Q355" s="294"/>
      <c r="R355" s="294"/>
      <c r="S355" s="294"/>
      <c r="T355" s="294"/>
      <c r="U355" s="294"/>
      <c r="V355" s="294"/>
      <c r="W355" s="294"/>
      <c r="X355" s="294"/>
      <c r="Y355" s="410">
        <f>Y354</f>
        <v>0</v>
      </c>
      <c r="Z355" s="410">
        <f t="shared" ref="Z355" si="1019">Z354</f>
        <v>0</v>
      </c>
      <c r="AA355" s="410">
        <f t="shared" ref="AA355" si="1020">AA354</f>
        <v>0</v>
      </c>
      <c r="AB355" s="410">
        <f t="shared" ref="AB355" si="1021">AB354</f>
        <v>0</v>
      </c>
      <c r="AC355" s="410">
        <f t="shared" ref="AC355" si="1022">AC354</f>
        <v>0</v>
      </c>
      <c r="AD355" s="410">
        <f t="shared" ref="AD355" si="1023">AD354</f>
        <v>0</v>
      </c>
      <c r="AE355" s="410">
        <f t="shared" ref="AE355" si="1024">AE354</f>
        <v>0</v>
      </c>
      <c r="AF355" s="410">
        <f t="shared" ref="AF355" si="1025">AF354</f>
        <v>0</v>
      </c>
      <c r="AG355" s="410">
        <f t="shared" ref="AG355" si="1026">AG354</f>
        <v>0</v>
      </c>
      <c r="AH355" s="410">
        <f t="shared" ref="AH355" si="1027">AH354</f>
        <v>0</v>
      </c>
      <c r="AI355" s="410">
        <f t="shared" ref="AI355" si="1028">AI354</f>
        <v>0</v>
      </c>
      <c r="AJ355" s="410">
        <f t="shared" ref="AJ355" si="1029">AJ354</f>
        <v>0</v>
      </c>
      <c r="AK355" s="410">
        <f t="shared" ref="AK355" si="1030">AK354</f>
        <v>0</v>
      </c>
      <c r="AL355" s="410">
        <f t="shared" ref="AL355" si="1031">AL354</f>
        <v>0</v>
      </c>
      <c r="AM355" s="305"/>
    </row>
    <row r="356" spans="1:39" outlineLevel="1">
      <c r="B356" s="518"/>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0">
        <v>43</v>
      </c>
      <c r="B357" s="518"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2">Z357</f>
        <v>0</v>
      </c>
      <c r="AA358" s="410">
        <f t="shared" ref="AA358" si="1033">AA357</f>
        <v>0</v>
      </c>
      <c r="AB358" s="410">
        <f t="shared" ref="AB358" si="1034">AB357</f>
        <v>0</v>
      </c>
      <c r="AC358" s="410">
        <f t="shared" ref="AC358" si="1035">AC357</f>
        <v>0</v>
      </c>
      <c r="AD358" s="410">
        <f t="shared" ref="AD358" si="1036">AD357</f>
        <v>0</v>
      </c>
      <c r="AE358" s="410">
        <f t="shared" ref="AE358" si="1037">AE357</f>
        <v>0</v>
      </c>
      <c r="AF358" s="410">
        <f t="shared" ref="AF358" si="1038">AF357</f>
        <v>0</v>
      </c>
      <c r="AG358" s="410">
        <f t="shared" ref="AG358" si="1039">AG357</f>
        <v>0</v>
      </c>
      <c r="AH358" s="410">
        <f t="shared" ref="AH358" si="1040">AH357</f>
        <v>0</v>
      </c>
      <c r="AI358" s="410">
        <f t="shared" ref="AI358" si="1041">AI357</f>
        <v>0</v>
      </c>
      <c r="AJ358" s="410">
        <f t="shared" ref="AJ358" si="1042">AJ357</f>
        <v>0</v>
      </c>
      <c r="AK358" s="410">
        <f t="shared" ref="AK358" si="1043">AK357</f>
        <v>0</v>
      </c>
      <c r="AL358" s="410">
        <f t="shared" ref="AL358" si="1044">AL357</f>
        <v>0</v>
      </c>
      <c r="AM358" s="305"/>
    </row>
    <row r="359" spans="1:39" outlineLevel="1">
      <c r="B359" s="518"/>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0">
        <v>44</v>
      </c>
      <c r="B360" s="518"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5">Z360</f>
        <v>0</v>
      </c>
      <c r="AA361" s="410">
        <f t="shared" ref="AA361" si="1046">AA360</f>
        <v>0</v>
      </c>
      <c r="AB361" s="410">
        <f t="shared" ref="AB361" si="1047">AB360</f>
        <v>0</v>
      </c>
      <c r="AC361" s="410">
        <f t="shared" ref="AC361" si="1048">AC360</f>
        <v>0</v>
      </c>
      <c r="AD361" s="410">
        <f t="shared" ref="AD361" si="1049">AD360</f>
        <v>0</v>
      </c>
      <c r="AE361" s="410">
        <f t="shared" ref="AE361" si="1050">AE360</f>
        <v>0</v>
      </c>
      <c r="AF361" s="410">
        <f t="shared" ref="AF361" si="1051">AF360</f>
        <v>0</v>
      </c>
      <c r="AG361" s="410">
        <f t="shared" ref="AG361" si="1052">AG360</f>
        <v>0</v>
      </c>
      <c r="AH361" s="410">
        <f t="shared" ref="AH361" si="1053">AH360</f>
        <v>0</v>
      </c>
      <c r="AI361" s="410">
        <f t="shared" ref="AI361" si="1054">AI360</f>
        <v>0</v>
      </c>
      <c r="AJ361" s="410">
        <f t="shared" ref="AJ361" si="1055">AJ360</f>
        <v>0</v>
      </c>
      <c r="AK361" s="410">
        <f t="shared" ref="AK361" si="1056">AK360</f>
        <v>0</v>
      </c>
      <c r="AL361" s="410">
        <f t="shared" ref="AL361" si="1057">AL360</f>
        <v>0</v>
      </c>
      <c r="AM361" s="305"/>
    </row>
    <row r="362" spans="1:39" outlineLevel="1">
      <c r="B362" s="518"/>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0">
        <v>45</v>
      </c>
      <c r="B363" s="518"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58">Z363</f>
        <v>0</v>
      </c>
      <c r="AA364" s="410">
        <f t="shared" ref="AA364" si="1059">AA363</f>
        <v>0</v>
      </c>
      <c r="AB364" s="410">
        <f t="shared" ref="AB364" si="1060">AB363</f>
        <v>0</v>
      </c>
      <c r="AC364" s="410">
        <f t="shared" ref="AC364" si="1061">AC363</f>
        <v>0</v>
      </c>
      <c r="AD364" s="410">
        <f t="shared" ref="AD364" si="1062">AD363</f>
        <v>0</v>
      </c>
      <c r="AE364" s="410">
        <f t="shared" ref="AE364" si="1063">AE363</f>
        <v>0</v>
      </c>
      <c r="AF364" s="410">
        <f t="shared" ref="AF364" si="1064">AF363</f>
        <v>0</v>
      </c>
      <c r="AG364" s="410">
        <f t="shared" ref="AG364" si="1065">AG363</f>
        <v>0</v>
      </c>
      <c r="AH364" s="410">
        <f t="shared" ref="AH364" si="1066">AH363</f>
        <v>0</v>
      </c>
      <c r="AI364" s="410">
        <f t="shared" ref="AI364" si="1067">AI363</f>
        <v>0</v>
      </c>
      <c r="AJ364" s="410">
        <f t="shared" ref="AJ364" si="1068">AJ363</f>
        <v>0</v>
      </c>
      <c r="AK364" s="410">
        <f t="shared" ref="AK364" si="1069">AK363</f>
        <v>0</v>
      </c>
      <c r="AL364" s="410">
        <f t="shared" ref="AL364" si="1070">AL363</f>
        <v>0</v>
      </c>
      <c r="AM364" s="305"/>
    </row>
    <row r="365" spans="1:39" outlineLevel="1">
      <c r="B365" s="518"/>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0">
        <v>46</v>
      </c>
      <c r="B366" s="518"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1">Z366</f>
        <v>0</v>
      </c>
      <c r="AA367" s="410">
        <f t="shared" ref="AA367" si="1072">AA366</f>
        <v>0</v>
      </c>
      <c r="AB367" s="410">
        <f t="shared" ref="AB367" si="1073">AB366</f>
        <v>0</v>
      </c>
      <c r="AC367" s="410">
        <f t="shared" ref="AC367" si="1074">AC366</f>
        <v>0</v>
      </c>
      <c r="AD367" s="410">
        <f t="shared" ref="AD367" si="1075">AD366</f>
        <v>0</v>
      </c>
      <c r="AE367" s="410">
        <f t="shared" ref="AE367" si="1076">AE366</f>
        <v>0</v>
      </c>
      <c r="AF367" s="410">
        <f t="shared" ref="AF367" si="1077">AF366</f>
        <v>0</v>
      </c>
      <c r="AG367" s="410">
        <f t="shared" ref="AG367" si="1078">AG366</f>
        <v>0</v>
      </c>
      <c r="AH367" s="410">
        <f t="shared" ref="AH367" si="1079">AH366</f>
        <v>0</v>
      </c>
      <c r="AI367" s="410">
        <f t="shared" ref="AI367" si="1080">AI366</f>
        <v>0</v>
      </c>
      <c r="AJ367" s="410">
        <f t="shared" ref="AJ367" si="1081">AJ366</f>
        <v>0</v>
      </c>
      <c r="AK367" s="410">
        <f t="shared" ref="AK367" si="1082">AK366</f>
        <v>0</v>
      </c>
      <c r="AL367" s="410">
        <f t="shared" ref="AL367" si="1083">AL366</f>
        <v>0</v>
      </c>
      <c r="AM367" s="305"/>
    </row>
    <row r="368" spans="1:39" outlineLevel="1">
      <c r="B368" s="518"/>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0">
        <v>47</v>
      </c>
      <c r="B369" s="518"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4">Z369</f>
        <v>0</v>
      </c>
      <c r="AA370" s="410">
        <f t="shared" ref="AA370" si="1085">AA369</f>
        <v>0</v>
      </c>
      <c r="AB370" s="410">
        <f t="shared" ref="AB370" si="1086">AB369</f>
        <v>0</v>
      </c>
      <c r="AC370" s="410">
        <f t="shared" ref="AC370" si="1087">AC369</f>
        <v>0</v>
      </c>
      <c r="AD370" s="410">
        <f t="shared" ref="AD370" si="1088">AD369</f>
        <v>0</v>
      </c>
      <c r="AE370" s="410">
        <f t="shared" ref="AE370" si="1089">AE369</f>
        <v>0</v>
      </c>
      <c r="AF370" s="410">
        <f t="shared" ref="AF370" si="1090">AF369</f>
        <v>0</v>
      </c>
      <c r="AG370" s="410">
        <f t="shared" ref="AG370" si="1091">AG369</f>
        <v>0</v>
      </c>
      <c r="AH370" s="410">
        <f t="shared" ref="AH370" si="1092">AH369</f>
        <v>0</v>
      </c>
      <c r="AI370" s="410">
        <f t="shared" ref="AI370" si="1093">AI369</f>
        <v>0</v>
      </c>
      <c r="AJ370" s="410">
        <f t="shared" ref="AJ370" si="1094">AJ369</f>
        <v>0</v>
      </c>
      <c r="AK370" s="410">
        <f t="shared" ref="AK370" si="1095">AK369</f>
        <v>0</v>
      </c>
      <c r="AL370" s="410">
        <f t="shared" ref="AL370" si="1096">AL369</f>
        <v>0</v>
      </c>
      <c r="AM370" s="305"/>
    </row>
    <row r="371" spans="1:42" outlineLevel="1">
      <c r="B371" s="518"/>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0">
        <v>48</v>
      </c>
      <c r="B372" s="518"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7">Z372</f>
        <v>0</v>
      </c>
      <c r="AA373" s="410">
        <f t="shared" ref="AA373" si="1098">AA372</f>
        <v>0</v>
      </c>
      <c r="AB373" s="410">
        <f t="shared" ref="AB373" si="1099">AB372</f>
        <v>0</v>
      </c>
      <c r="AC373" s="410">
        <f t="shared" ref="AC373" si="1100">AC372</f>
        <v>0</v>
      </c>
      <c r="AD373" s="410">
        <f t="shared" ref="AD373" si="1101">AD372</f>
        <v>0</v>
      </c>
      <c r="AE373" s="410">
        <f t="shared" ref="AE373" si="1102">AE372</f>
        <v>0</v>
      </c>
      <c r="AF373" s="410">
        <f t="shared" ref="AF373" si="1103">AF372</f>
        <v>0</v>
      </c>
      <c r="AG373" s="410">
        <f t="shared" ref="AG373" si="1104">AG372</f>
        <v>0</v>
      </c>
      <c r="AH373" s="410">
        <f t="shared" ref="AH373" si="1105">AH372</f>
        <v>0</v>
      </c>
      <c r="AI373" s="410">
        <f t="shared" ref="AI373" si="1106">AI372</f>
        <v>0</v>
      </c>
      <c r="AJ373" s="410">
        <f t="shared" ref="AJ373" si="1107">AJ372</f>
        <v>0</v>
      </c>
      <c r="AK373" s="410">
        <f t="shared" ref="AK373" si="1108">AK372</f>
        <v>0</v>
      </c>
      <c r="AL373" s="410">
        <f t="shared" ref="AL373" si="1109">AL372</f>
        <v>0</v>
      </c>
      <c r="AM373" s="305"/>
    </row>
    <row r="374" spans="1:42" outlineLevel="1">
      <c r="B374" s="518"/>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0">
        <v>49</v>
      </c>
      <c r="B375" s="518"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0">Z375</f>
        <v>0</v>
      </c>
      <c r="AA376" s="410">
        <f t="shared" ref="AA376" si="1111">AA375</f>
        <v>0</v>
      </c>
      <c r="AB376" s="410">
        <f t="shared" ref="AB376" si="1112">AB375</f>
        <v>0</v>
      </c>
      <c r="AC376" s="410">
        <f t="shared" ref="AC376" si="1113">AC375</f>
        <v>0</v>
      </c>
      <c r="AD376" s="410">
        <f t="shared" ref="AD376" si="1114">AD375</f>
        <v>0</v>
      </c>
      <c r="AE376" s="410">
        <f t="shared" ref="AE376" si="1115">AE375</f>
        <v>0</v>
      </c>
      <c r="AF376" s="410">
        <f t="shared" ref="AF376" si="1116">AF375</f>
        <v>0</v>
      </c>
      <c r="AG376" s="410">
        <f t="shared" ref="AG376" si="1117">AG375</f>
        <v>0</v>
      </c>
      <c r="AH376" s="410">
        <f t="shared" ref="AH376" si="1118">AH375</f>
        <v>0</v>
      </c>
      <c r="AI376" s="410">
        <f t="shared" ref="AI376" si="1119">AI375</f>
        <v>0</v>
      </c>
      <c r="AJ376" s="410">
        <f t="shared" ref="AJ376" si="1120">AJ375</f>
        <v>0</v>
      </c>
      <c r="AK376" s="410">
        <f t="shared" ref="AK376" si="1121">AK375</f>
        <v>0</v>
      </c>
      <c r="AL376" s="410">
        <f t="shared" ref="AL376" si="1122">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0</v>
      </c>
      <c r="E378" s="328"/>
      <c r="F378" s="328"/>
      <c r="G378" s="328"/>
      <c r="H378" s="328"/>
      <c r="I378" s="328"/>
      <c r="J378" s="328"/>
      <c r="K378" s="328"/>
      <c r="L378" s="328"/>
      <c r="M378" s="328"/>
      <c r="N378" s="328"/>
      <c r="O378" s="328">
        <f>SUM(O221:O376)</f>
        <v>0</v>
      </c>
      <c r="P378" s="328"/>
      <c r="Q378" s="328"/>
      <c r="R378" s="328"/>
      <c r="S378" s="328"/>
      <c r="T378" s="328"/>
      <c r="U378" s="328"/>
      <c r="V378" s="328"/>
      <c r="W378" s="328"/>
      <c r="X378" s="328"/>
      <c r="Y378" s="328">
        <f>IF(Y219="kWh",SUMPRODUCT(D221:D376,Y221:Y376))</f>
        <v>0</v>
      </c>
      <c r="Z378" s="328">
        <f>IF(Z219="kWh",SUMPRODUCT(D221:D376,Z221:Z376))</f>
        <v>0</v>
      </c>
      <c r="AA378" s="328">
        <f>IF(AA219="kw",SUMPRODUCT(N221:N376,O221:O376,AA221:AA376),SUMPRODUCT(D221:D376,AA221:AA376))</f>
        <v>0</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0</v>
      </c>
      <c r="Z379" s="391">
        <f>HLOOKUP(Z218,'2. LRAMVA Threshold'!$B$42:$Q$53,8,FALSE)</f>
        <v>0</v>
      </c>
      <c r="AA379" s="391">
        <f>HLOOKUP(AA218,'2. LRAMVA Threshold'!$B$42:$Q$53,8,FALSE)</f>
        <v>0</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0</v>
      </c>
      <c r="Z381" s="340">
        <f>HLOOKUP(Z$35,'3.  Distribution Rates'!$C$122:$P$133,8,FALSE)</f>
        <v>0</v>
      </c>
      <c r="AA381" s="340">
        <f>HLOOKUP(AA$35,'3.  Distribution Rates'!$C$122:$P$133,8,FALSE)</f>
        <v>0</v>
      </c>
      <c r="AB381" s="340">
        <f>HLOOKUP(AB$35,'3.  Distribution Rates'!$C$122:$P$133,8,FALSE)</f>
        <v>0</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7">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7">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7">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7">
        <f t="shared" ref="AM385:AM387" si="1123">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4">Y208*Y381</f>
        <v>0</v>
      </c>
      <c r="Z386" s="377">
        <f t="shared" si="1124"/>
        <v>0</v>
      </c>
      <c r="AA386" s="377">
        <f t="shared" si="1124"/>
        <v>0</v>
      </c>
      <c r="AB386" s="377">
        <f t="shared" si="1124"/>
        <v>0</v>
      </c>
      <c r="AC386" s="377">
        <f t="shared" si="1124"/>
        <v>0</v>
      </c>
      <c r="AD386" s="377">
        <f t="shared" si="1124"/>
        <v>0</v>
      </c>
      <c r="AE386" s="377">
        <f t="shared" si="1124"/>
        <v>0</v>
      </c>
      <c r="AF386" s="377">
        <f t="shared" si="1124"/>
        <v>0</v>
      </c>
      <c r="AG386" s="377">
        <f t="shared" si="1124"/>
        <v>0</v>
      </c>
      <c r="AH386" s="377">
        <f t="shared" si="1124"/>
        <v>0</v>
      </c>
      <c r="AI386" s="377">
        <f t="shared" si="1124"/>
        <v>0</v>
      </c>
      <c r="AJ386" s="377">
        <f t="shared" si="1124"/>
        <v>0</v>
      </c>
      <c r="AK386" s="377">
        <f t="shared" si="1124"/>
        <v>0</v>
      </c>
      <c r="AL386" s="377">
        <f t="shared" si="1124"/>
        <v>0</v>
      </c>
      <c r="AM386" s="627">
        <f t="shared" si="1123"/>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1125">Z378*Z381</f>
        <v>0</v>
      </c>
      <c r="AA387" s="377">
        <f t="shared" si="1125"/>
        <v>0</v>
      </c>
      <c r="AB387" s="377">
        <f t="shared" si="1125"/>
        <v>0</v>
      </c>
      <c r="AC387" s="377">
        <f t="shared" si="1125"/>
        <v>0</v>
      </c>
      <c r="AD387" s="377">
        <f t="shared" si="1125"/>
        <v>0</v>
      </c>
      <c r="AE387" s="377">
        <f t="shared" si="1125"/>
        <v>0</v>
      </c>
      <c r="AF387" s="377">
        <f t="shared" si="1125"/>
        <v>0</v>
      </c>
      <c r="AG387" s="377">
        <f t="shared" si="1125"/>
        <v>0</v>
      </c>
      <c r="AH387" s="377">
        <f t="shared" si="1125"/>
        <v>0</v>
      </c>
      <c r="AI387" s="377">
        <f t="shared" si="1125"/>
        <v>0</v>
      </c>
      <c r="AJ387" s="377">
        <f t="shared" si="1125"/>
        <v>0</v>
      </c>
      <c r="AK387" s="377">
        <f t="shared" si="1125"/>
        <v>0</v>
      </c>
      <c r="AL387" s="377">
        <f t="shared" si="1125"/>
        <v>0</v>
      </c>
      <c r="AM387" s="627">
        <f t="shared" si="1123"/>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1126">SUM(Z382:Z387)</f>
        <v>0</v>
      </c>
      <c r="AA388" s="345">
        <f t="shared" si="1126"/>
        <v>0</v>
      </c>
      <c r="AB388" s="345">
        <f t="shared" si="1126"/>
        <v>0</v>
      </c>
      <c r="AC388" s="345">
        <f t="shared" si="1126"/>
        <v>0</v>
      </c>
      <c r="AD388" s="345">
        <f t="shared" si="1126"/>
        <v>0</v>
      </c>
      <c r="AE388" s="345">
        <f t="shared" si="1126"/>
        <v>0</v>
      </c>
      <c r="AF388" s="345">
        <f>SUM(AF382:AF387)</f>
        <v>0</v>
      </c>
      <c r="AG388" s="345">
        <f t="shared" ref="AG388:AL388" si="1127">SUM(AG382:AG387)</f>
        <v>0</v>
      </c>
      <c r="AH388" s="345">
        <f t="shared" si="1127"/>
        <v>0</v>
      </c>
      <c r="AI388" s="345">
        <f t="shared" si="1127"/>
        <v>0</v>
      </c>
      <c r="AJ388" s="345">
        <f t="shared" si="1127"/>
        <v>0</v>
      </c>
      <c r="AK388" s="345">
        <f t="shared" si="1127"/>
        <v>0</v>
      </c>
      <c r="AL388" s="345">
        <f t="shared" si="1127"/>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1128">Z379*Z381</f>
        <v>0</v>
      </c>
      <c r="AA389" s="346">
        <f t="shared" si="1128"/>
        <v>0</v>
      </c>
      <c r="AB389" s="346">
        <f t="shared" si="1128"/>
        <v>0</v>
      </c>
      <c r="AC389" s="346">
        <f t="shared" si="1128"/>
        <v>0</v>
      </c>
      <c r="AD389" s="346">
        <f t="shared" si="1128"/>
        <v>0</v>
      </c>
      <c r="AE389" s="346">
        <f t="shared" si="1128"/>
        <v>0</v>
      </c>
      <c r="AF389" s="346">
        <f>AF379*AF381</f>
        <v>0</v>
      </c>
      <c r="AG389" s="346">
        <f t="shared" ref="AG389:AL389" si="1129">AG379*AG381</f>
        <v>0</v>
      </c>
      <c r="AH389" s="346">
        <f t="shared" si="1129"/>
        <v>0</v>
      </c>
      <c r="AI389" s="346">
        <f t="shared" si="1129"/>
        <v>0</v>
      </c>
      <c r="AJ389" s="346">
        <f t="shared" si="1129"/>
        <v>0</v>
      </c>
      <c r="AK389" s="346">
        <f t="shared" si="1129"/>
        <v>0</v>
      </c>
      <c r="AL389" s="346">
        <f t="shared" si="1129"/>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0</v>
      </c>
      <c r="Z392" s="290">
        <f>SUMPRODUCT(E221:E376,Z221:Z376)</f>
        <v>0</v>
      </c>
      <c r="AA392" s="290">
        <f t="shared" ref="AA392:AL392" si="1130">IF(AA219="kw",SUMPRODUCT($N$221:$N$376,$P$221:$P$376,AA221:AA376),SUMPRODUCT($E$221:$E$376,AA221:AA376))</f>
        <v>0</v>
      </c>
      <c r="AB392" s="290">
        <f t="shared" si="1130"/>
        <v>0</v>
      </c>
      <c r="AC392" s="290">
        <f t="shared" si="1130"/>
        <v>0</v>
      </c>
      <c r="AD392" s="290">
        <f t="shared" si="1130"/>
        <v>0</v>
      </c>
      <c r="AE392" s="290">
        <f t="shared" si="1130"/>
        <v>0</v>
      </c>
      <c r="AF392" s="290">
        <f t="shared" si="1130"/>
        <v>0</v>
      </c>
      <c r="AG392" s="290">
        <f t="shared" si="1130"/>
        <v>0</v>
      </c>
      <c r="AH392" s="290">
        <f t="shared" si="1130"/>
        <v>0</v>
      </c>
      <c r="AI392" s="290">
        <f t="shared" si="1130"/>
        <v>0</v>
      </c>
      <c r="AJ392" s="290">
        <f t="shared" si="1130"/>
        <v>0</v>
      </c>
      <c r="AK392" s="290">
        <f t="shared" si="1130"/>
        <v>0</v>
      </c>
      <c r="AL392" s="290">
        <f t="shared" si="1130"/>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0</v>
      </c>
      <c r="Z393" s="290">
        <f>SUMPRODUCT(F221:F376,Z221:Z376)</f>
        <v>0</v>
      </c>
      <c r="AA393" s="290">
        <f t="shared" ref="AA393:AL393" si="1131">IF(AA219="kw",SUMPRODUCT($N$221:$N$376,$Q$221:$Q$376,AA221:AA376),SUMPRODUCT($F$221:$F$376,AA221:AA376))</f>
        <v>0</v>
      </c>
      <c r="AB393" s="290">
        <f t="shared" si="1131"/>
        <v>0</v>
      </c>
      <c r="AC393" s="290">
        <f t="shared" si="1131"/>
        <v>0</v>
      </c>
      <c r="AD393" s="290">
        <f t="shared" si="1131"/>
        <v>0</v>
      </c>
      <c r="AE393" s="290">
        <f t="shared" si="1131"/>
        <v>0</v>
      </c>
      <c r="AF393" s="290">
        <f t="shared" si="1131"/>
        <v>0</v>
      </c>
      <c r="AG393" s="290">
        <f t="shared" si="1131"/>
        <v>0</v>
      </c>
      <c r="AH393" s="290">
        <f t="shared" si="1131"/>
        <v>0</v>
      </c>
      <c r="AI393" s="290">
        <f t="shared" si="1131"/>
        <v>0</v>
      </c>
      <c r="AJ393" s="290">
        <f t="shared" si="1131"/>
        <v>0</v>
      </c>
      <c r="AK393" s="290">
        <f t="shared" si="1131"/>
        <v>0</v>
      </c>
      <c r="AL393" s="290">
        <f t="shared" si="1131"/>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0</v>
      </c>
      <c r="Z394" s="290">
        <f>SUMPRODUCT(G221:G376,Z221:Z376)</f>
        <v>0</v>
      </c>
      <c r="AA394" s="290">
        <f t="shared" ref="AA394:AL394" si="1132">IF(AA219="kw",SUMPRODUCT($N$221:$N$376,$R$221:$R$376,AA221:AA376),SUMPRODUCT($G$221:$G$376,AA221:AA376))</f>
        <v>0</v>
      </c>
      <c r="AB394" s="290">
        <f t="shared" si="1132"/>
        <v>0</v>
      </c>
      <c r="AC394" s="290">
        <f t="shared" si="1132"/>
        <v>0</v>
      </c>
      <c r="AD394" s="290">
        <f t="shared" si="1132"/>
        <v>0</v>
      </c>
      <c r="AE394" s="290">
        <f t="shared" si="1132"/>
        <v>0</v>
      </c>
      <c r="AF394" s="290">
        <f t="shared" si="1132"/>
        <v>0</v>
      </c>
      <c r="AG394" s="290">
        <f t="shared" si="1132"/>
        <v>0</v>
      </c>
      <c r="AH394" s="290">
        <f t="shared" si="1132"/>
        <v>0</v>
      </c>
      <c r="AI394" s="290">
        <f t="shared" si="1132"/>
        <v>0</v>
      </c>
      <c r="AJ394" s="290">
        <f t="shared" si="1132"/>
        <v>0</v>
      </c>
      <c r="AK394" s="290">
        <f t="shared" si="1132"/>
        <v>0</v>
      </c>
      <c r="AL394" s="290">
        <f t="shared" si="1132"/>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0</v>
      </c>
      <c r="Z395" s="325">
        <f>SUMPRODUCT(H221:H376,Z221:Z376)</f>
        <v>0</v>
      </c>
      <c r="AA395" s="325">
        <f t="shared" ref="AA395:AL395" si="1133">IF(AA219="kw",SUMPRODUCT($N$221:$N$376,$S$221:$S$376,AA221:AA376),SUMPRODUCT($H$221:$H$376,AA221:AA376))</f>
        <v>0</v>
      </c>
      <c r="AB395" s="325">
        <f t="shared" si="1133"/>
        <v>0</v>
      </c>
      <c r="AC395" s="325">
        <f t="shared" si="1133"/>
        <v>0</v>
      </c>
      <c r="AD395" s="325">
        <f t="shared" si="1133"/>
        <v>0</v>
      </c>
      <c r="AE395" s="325">
        <f t="shared" si="1133"/>
        <v>0</v>
      </c>
      <c r="AF395" s="325">
        <f t="shared" si="1133"/>
        <v>0</v>
      </c>
      <c r="AG395" s="325">
        <f t="shared" si="1133"/>
        <v>0</v>
      </c>
      <c r="AH395" s="325">
        <f t="shared" si="1133"/>
        <v>0</v>
      </c>
      <c r="AI395" s="325">
        <f t="shared" si="1133"/>
        <v>0</v>
      </c>
      <c r="AJ395" s="325">
        <f t="shared" si="1133"/>
        <v>0</v>
      </c>
      <c r="AK395" s="325">
        <f t="shared" si="1133"/>
        <v>0</v>
      </c>
      <c r="AL395" s="325">
        <f t="shared" si="1133"/>
        <v>0</v>
      </c>
      <c r="AM395" s="385"/>
    </row>
    <row r="396" spans="2:39" ht="21" customHeight="1">
      <c r="B396" s="367" t="s">
        <v>595</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8" t="s">
        <v>526</v>
      </c>
      <c r="E399" s="252"/>
      <c r="F399" s="590"/>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16" t="s">
        <v>211</v>
      </c>
      <c r="C400" s="818" t="s">
        <v>33</v>
      </c>
      <c r="D400" s="283" t="s">
        <v>422</v>
      </c>
      <c r="E400" s="820" t="s">
        <v>209</v>
      </c>
      <c r="F400" s="821"/>
      <c r="G400" s="821"/>
      <c r="H400" s="821"/>
      <c r="I400" s="821"/>
      <c r="J400" s="821"/>
      <c r="K400" s="821"/>
      <c r="L400" s="821"/>
      <c r="M400" s="822"/>
      <c r="N400" s="823" t="s">
        <v>213</v>
      </c>
      <c r="O400" s="283" t="s">
        <v>423</v>
      </c>
      <c r="P400" s="820" t="s">
        <v>212</v>
      </c>
      <c r="Q400" s="821"/>
      <c r="R400" s="821"/>
      <c r="S400" s="821"/>
      <c r="T400" s="821"/>
      <c r="U400" s="821"/>
      <c r="V400" s="821"/>
      <c r="W400" s="821"/>
      <c r="X400" s="822"/>
      <c r="Y400" s="813" t="s">
        <v>243</v>
      </c>
      <c r="Z400" s="814"/>
      <c r="AA400" s="814"/>
      <c r="AB400" s="814"/>
      <c r="AC400" s="814"/>
      <c r="AD400" s="814"/>
      <c r="AE400" s="814"/>
      <c r="AF400" s="814"/>
      <c r="AG400" s="814"/>
      <c r="AH400" s="814"/>
      <c r="AI400" s="814"/>
      <c r="AJ400" s="814"/>
      <c r="AK400" s="814"/>
      <c r="AL400" s="814"/>
      <c r="AM400" s="815"/>
    </row>
    <row r="401" spans="1:39" ht="61.5" customHeight="1">
      <c r="B401" s="817"/>
      <c r="C401" s="819"/>
      <c r="D401" s="284">
        <v>2017</v>
      </c>
      <c r="E401" s="284">
        <v>2018</v>
      </c>
      <c r="F401" s="284">
        <v>2019</v>
      </c>
      <c r="G401" s="284">
        <v>2020</v>
      </c>
      <c r="H401" s="284">
        <v>2021</v>
      </c>
      <c r="I401" s="284">
        <v>2022</v>
      </c>
      <c r="J401" s="284">
        <v>2023</v>
      </c>
      <c r="K401" s="284">
        <v>2024</v>
      </c>
      <c r="L401" s="284">
        <v>2025</v>
      </c>
      <c r="M401" s="284">
        <v>2026</v>
      </c>
      <c r="N401" s="824"/>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Commercial 50 kW to Large Use</v>
      </c>
      <c r="AB401" s="284" t="str">
        <f>'1.  LRAMVA Summary'!G52</f>
        <v>Unmetered Scattered Load</v>
      </c>
      <c r="AC401" s="284" t="str">
        <f>'1.  LRAMVA Summary'!H52</f>
        <v>Street Lighting</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0"/>
      <c r="B402" s="522"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kWh</v>
      </c>
      <c r="AC402" s="290" t="str">
        <f>'1.  LRAMVA Summary'!H53</f>
        <v>kW</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0"/>
      <c r="B403" s="502"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0">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0"/>
      <c r="B405" s="430" t="s">
        <v>308</v>
      </c>
      <c r="C405" s="290" t="s">
        <v>163</v>
      </c>
      <c r="D405" s="294"/>
      <c r="E405" s="294"/>
      <c r="F405" s="294"/>
      <c r="G405" s="294"/>
      <c r="H405" s="294"/>
      <c r="I405" s="294"/>
      <c r="J405" s="294"/>
      <c r="K405" s="294"/>
      <c r="L405" s="294"/>
      <c r="M405" s="294"/>
      <c r="N405" s="466"/>
      <c r="O405" s="294"/>
      <c r="P405" s="294"/>
      <c r="Q405" s="294"/>
      <c r="R405" s="294"/>
      <c r="S405" s="294"/>
      <c r="T405" s="294"/>
      <c r="U405" s="294"/>
      <c r="V405" s="294"/>
      <c r="W405" s="294"/>
      <c r="X405" s="294"/>
      <c r="Y405" s="410">
        <f>Y404</f>
        <v>0</v>
      </c>
      <c r="Z405" s="410">
        <f t="shared" ref="Z405" si="1134">Z404</f>
        <v>0</v>
      </c>
      <c r="AA405" s="410">
        <f t="shared" ref="AA405" si="1135">AA404</f>
        <v>0</v>
      </c>
      <c r="AB405" s="410">
        <f t="shared" ref="AB405" si="1136">AB404</f>
        <v>0</v>
      </c>
      <c r="AC405" s="410">
        <f t="shared" ref="AC405" si="1137">AC404</f>
        <v>0</v>
      </c>
      <c r="AD405" s="410">
        <f t="shared" ref="AD405" si="1138">AD404</f>
        <v>0</v>
      </c>
      <c r="AE405" s="410">
        <f t="shared" ref="AE405" si="1139">AE404</f>
        <v>0</v>
      </c>
      <c r="AF405" s="410">
        <f t="shared" ref="AF405" si="1140">AF404</f>
        <v>0</v>
      </c>
      <c r="AG405" s="410">
        <f t="shared" ref="AG405" si="1141">AG404</f>
        <v>0</v>
      </c>
      <c r="AH405" s="410">
        <f t="shared" ref="AH405" si="1142">AH404</f>
        <v>0</v>
      </c>
      <c r="AI405" s="410">
        <f t="shared" ref="AI405" si="1143">AI404</f>
        <v>0</v>
      </c>
      <c r="AJ405" s="410">
        <f t="shared" ref="AJ405" si="1144">AJ404</f>
        <v>0</v>
      </c>
      <c r="AK405" s="410">
        <f t="shared" ref="AK405" si="1145">AK404</f>
        <v>0</v>
      </c>
      <c r="AL405" s="410">
        <f t="shared" ref="AL405" si="1146">AL404</f>
        <v>0</v>
      </c>
      <c r="AM405" s="296"/>
    </row>
    <row r="406" spans="1:39" ht="15.75" outlineLevel="1">
      <c r="A406" s="530"/>
      <c r="B406" s="523"/>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0">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0"/>
      <c r="B408" s="430" t="s">
        <v>308</v>
      </c>
      <c r="C408" s="290" t="s">
        <v>163</v>
      </c>
      <c r="D408" s="294"/>
      <c r="E408" s="294"/>
      <c r="F408" s="294"/>
      <c r="G408" s="294"/>
      <c r="H408" s="294"/>
      <c r="I408" s="294"/>
      <c r="J408" s="294"/>
      <c r="K408" s="294"/>
      <c r="L408" s="294"/>
      <c r="M408" s="294"/>
      <c r="N408" s="466"/>
      <c r="O408" s="294"/>
      <c r="P408" s="294"/>
      <c r="Q408" s="294"/>
      <c r="R408" s="294"/>
      <c r="S408" s="294"/>
      <c r="T408" s="294"/>
      <c r="U408" s="294"/>
      <c r="V408" s="294"/>
      <c r="W408" s="294"/>
      <c r="X408" s="294"/>
      <c r="Y408" s="410">
        <f>Y407</f>
        <v>0</v>
      </c>
      <c r="Z408" s="410">
        <f t="shared" ref="Z408" si="1147">Z407</f>
        <v>0</v>
      </c>
      <c r="AA408" s="410">
        <f t="shared" ref="AA408" si="1148">AA407</f>
        <v>0</v>
      </c>
      <c r="AB408" s="410">
        <f t="shared" ref="AB408" si="1149">AB407</f>
        <v>0</v>
      </c>
      <c r="AC408" s="410">
        <f t="shared" ref="AC408" si="1150">AC407</f>
        <v>0</v>
      </c>
      <c r="AD408" s="410">
        <f t="shared" ref="AD408" si="1151">AD407</f>
        <v>0</v>
      </c>
      <c r="AE408" s="410">
        <f t="shared" ref="AE408" si="1152">AE407</f>
        <v>0</v>
      </c>
      <c r="AF408" s="410">
        <f t="shared" ref="AF408" si="1153">AF407</f>
        <v>0</v>
      </c>
      <c r="AG408" s="410">
        <f t="shared" ref="AG408" si="1154">AG407</f>
        <v>0</v>
      </c>
      <c r="AH408" s="410">
        <f t="shared" ref="AH408" si="1155">AH407</f>
        <v>0</v>
      </c>
      <c r="AI408" s="410">
        <f t="shared" ref="AI408" si="1156">AI407</f>
        <v>0</v>
      </c>
      <c r="AJ408" s="410">
        <f t="shared" ref="AJ408" si="1157">AJ407</f>
        <v>0</v>
      </c>
      <c r="AK408" s="410">
        <f t="shared" ref="AK408" si="1158">AK407</f>
        <v>0</v>
      </c>
      <c r="AL408" s="410">
        <f t="shared" ref="AL408" si="1159">AL407</f>
        <v>0</v>
      </c>
      <c r="AM408" s="296"/>
    </row>
    <row r="409" spans="1:39" ht="15.75" outlineLevel="1">
      <c r="A409" s="530"/>
      <c r="B409" s="523"/>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0">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0"/>
      <c r="B411" s="430" t="s">
        <v>308</v>
      </c>
      <c r="C411" s="290" t="s">
        <v>163</v>
      </c>
      <c r="D411" s="294"/>
      <c r="E411" s="294"/>
      <c r="F411" s="294"/>
      <c r="G411" s="294"/>
      <c r="H411" s="294"/>
      <c r="I411" s="294"/>
      <c r="J411" s="294"/>
      <c r="K411" s="294"/>
      <c r="L411" s="294"/>
      <c r="M411" s="294"/>
      <c r="N411" s="466"/>
      <c r="O411" s="294"/>
      <c r="P411" s="294"/>
      <c r="Q411" s="294"/>
      <c r="R411" s="294"/>
      <c r="S411" s="294"/>
      <c r="T411" s="294"/>
      <c r="U411" s="294"/>
      <c r="V411" s="294"/>
      <c r="W411" s="294"/>
      <c r="X411" s="294"/>
      <c r="Y411" s="410">
        <f>Y410</f>
        <v>0</v>
      </c>
      <c r="Z411" s="410">
        <f t="shared" ref="Z411" si="1160">Z410</f>
        <v>0</v>
      </c>
      <c r="AA411" s="410">
        <f t="shared" ref="AA411" si="1161">AA410</f>
        <v>0</v>
      </c>
      <c r="AB411" s="410">
        <f t="shared" ref="AB411" si="1162">AB410</f>
        <v>0</v>
      </c>
      <c r="AC411" s="410">
        <f t="shared" ref="AC411" si="1163">AC410</f>
        <v>0</v>
      </c>
      <c r="AD411" s="410">
        <f t="shared" ref="AD411" si="1164">AD410</f>
        <v>0</v>
      </c>
      <c r="AE411" s="410">
        <f t="shared" ref="AE411" si="1165">AE410</f>
        <v>0</v>
      </c>
      <c r="AF411" s="410">
        <f t="shared" ref="AF411" si="1166">AF410</f>
        <v>0</v>
      </c>
      <c r="AG411" s="410">
        <f t="shared" ref="AG411" si="1167">AG410</f>
        <v>0</v>
      </c>
      <c r="AH411" s="410">
        <f t="shared" ref="AH411" si="1168">AH410</f>
        <v>0</v>
      </c>
      <c r="AI411" s="410">
        <f t="shared" ref="AI411" si="1169">AI410</f>
        <v>0</v>
      </c>
      <c r="AJ411" s="410">
        <f t="shared" ref="AJ411" si="1170">AJ410</f>
        <v>0</v>
      </c>
      <c r="AK411" s="410">
        <f t="shared" ref="AK411" si="1171">AK410</f>
        <v>0</v>
      </c>
      <c r="AL411" s="410">
        <f t="shared" ref="AL411" si="1172">AL410</f>
        <v>0</v>
      </c>
      <c r="AM411" s="296"/>
    </row>
    <row r="412" spans="1:39" outlineLevel="1">
      <c r="A412" s="530"/>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0">
        <v>4</v>
      </c>
      <c r="B413" s="518" t="s">
        <v>685</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0"/>
      <c r="B414" s="430" t="s">
        <v>308</v>
      </c>
      <c r="C414" s="290" t="s">
        <v>163</v>
      </c>
      <c r="D414" s="294"/>
      <c r="E414" s="294"/>
      <c r="F414" s="294"/>
      <c r="G414" s="294"/>
      <c r="H414" s="294"/>
      <c r="I414" s="294"/>
      <c r="J414" s="294"/>
      <c r="K414" s="294"/>
      <c r="L414" s="294"/>
      <c r="M414" s="294"/>
      <c r="N414" s="466"/>
      <c r="O414" s="294"/>
      <c r="P414" s="294"/>
      <c r="Q414" s="294"/>
      <c r="R414" s="294"/>
      <c r="S414" s="294"/>
      <c r="T414" s="294"/>
      <c r="U414" s="294"/>
      <c r="V414" s="294"/>
      <c r="W414" s="294"/>
      <c r="X414" s="294"/>
      <c r="Y414" s="410">
        <f>Y413</f>
        <v>0</v>
      </c>
      <c r="Z414" s="410">
        <f t="shared" ref="Z414" si="1173">Z413</f>
        <v>0</v>
      </c>
      <c r="AA414" s="410">
        <f t="shared" ref="AA414" si="1174">AA413</f>
        <v>0</v>
      </c>
      <c r="AB414" s="410">
        <f t="shared" ref="AB414" si="1175">AB413</f>
        <v>0</v>
      </c>
      <c r="AC414" s="410">
        <f t="shared" ref="AC414" si="1176">AC413</f>
        <v>0</v>
      </c>
      <c r="AD414" s="410">
        <f t="shared" ref="AD414" si="1177">AD413</f>
        <v>0</v>
      </c>
      <c r="AE414" s="410">
        <f t="shared" ref="AE414" si="1178">AE413</f>
        <v>0</v>
      </c>
      <c r="AF414" s="410">
        <f t="shared" ref="AF414" si="1179">AF413</f>
        <v>0</v>
      </c>
      <c r="AG414" s="410">
        <f t="shared" ref="AG414" si="1180">AG413</f>
        <v>0</v>
      </c>
      <c r="AH414" s="410">
        <f t="shared" ref="AH414" si="1181">AH413</f>
        <v>0</v>
      </c>
      <c r="AI414" s="410">
        <f t="shared" ref="AI414" si="1182">AI413</f>
        <v>0</v>
      </c>
      <c r="AJ414" s="410">
        <f t="shared" ref="AJ414" si="1183">AJ413</f>
        <v>0</v>
      </c>
      <c r="AK414" s="410">
        <f t="shared" ref="AK414" si="1184">AK413</f>
        <v>0</v>
      </c>
      <c r="AL414" s="410">
        <f t="shared" ref="AL414" si="1185">AL413</f>
        <v>0</v>
      </c>
      <c r="AM414" s="296"/>
    </row>
    <row r="415" spans="1:39" outlineLevel="1">
      <c r="A415" s="530"/>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0">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0"/>
      <c r="B417" s="430" t="s">
        <v>308</v>
      </c>
      <c r="C417" s="290" t="s">
        <v>163</v>
      </c>
      <c r="D417" s="294"/>
      <c r="E417" s="294"/>
      <c r="F417" s="294"/>
      <c r="G417" s="294"/>
      <c r="H417" s="294"/>
      <c r="I417" s="294"/>
      <c r="J417" s="294"/>
      <c r="K417" s="294"/>
      <c r="L417" s="294"/>
      <c r="M417" s="294"/>
      <c r="N417" s="466"/>
      <c r="O417" s="294"/>
      <c r="P417" s="294"/>
      <c r="Q417" s="294"/>
      <c r="R417" s="294"/>
      <c r="S417" s="294"/>
      <c r="T417" s="294"/>
      <c r="U417" s="294"/>
      <c r="V417" s="294"/>
      <c r="W417" s="294"/>
      <c r="X417" s="294"/>
      <c r="Y417" s="410">
        <f>Y416</f>
        <v>0</v>
      </c>
      <c r="Z417" s="410">
        <f t="shared" ref="Z417" si="1186">Z416</f>
        <v>0</v>
      </c>
      <c r="AA417" s="410">
        <f t="shared" ref="AA417" si="1187">AA416</f>
        <v>0</v>
      </c>
      <c r="AB417" s="410">
        <f t="shared" ref="AB417" si="1188">AB416</f>
        <v>0</v>
      </c>
      <c r="AC417" s="410">
        <f t="shared" ref="AC417" si="1189">AC416</f>
        <v>0</v>
      </c>
      <c r="AD417" s="410">
        <f t="shared" ref="AD417" si="1190">AD416</f>
        <v>0</v>
      </c>
      <c r="AE417" s="410">
        <f t="shared" ref="AE417" si="1191">AE416</f>
        <v>0</v>
      </c>
      <c r="AF417" s="410">
        <f t="shared" ref="AF417" si="1192">AF416</f>
        <v>0</v>
      </c>
      <c r="AG417" s="410">
        <f t="shared" ref="AG417" si="1193">AG416</f>
        <v>0</v>
      </c>
      <c r="AH417" s="410">
        <f t="shared" ref="AH417" si="1194">AH416</f>
        <v>0</v>
      </c>
      <c r="AI417" s="410">
        <f t="shared" ref="AI417" si="1195">AI416</f>
        <v>0</v>
      </c>
      <c r="AJ417" s="410">
        <f t="shared" ref="AJ417" si="1196">AJ416</f>
        <v>0</v>
      </c>
      <c r="AK417" s="410">
        <f t="shared" ref="AK417" si="1197">AK416</f>
        <v>0</v>
      </c>
      <c r="AL417" s="410">
        <f t="shared" ref="AL417" si="1198">AL416</f>
        <v>0</v>
      </c>
      <c r="AM417" s="296"/>
    </row>
    <row r="418" spans="1:39" outlineLevel="1">
      <c r="A418" s="530"/>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0"/>
      <c r="B419" s="512"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0">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0"/>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199">Z420</f>
        <v>0</v>
      </c>
      <c r="AA421" s="410">
        <f t="shared" ref="AA421" si="1200">AA420</f>
        <v>0</v>
      </c>
      <c r="AB421" s="410">
        <f t="shared" ref="AB421" si="1201">AB420</f>
        <v>0</v>
      </c>
      <c r="AC421" s="410">
        <f t="shared" ref="AC421" si="1202">AC420</f>
        <v>0</v>
      </c>
      <c r="AD421" s="410">
        <f t="shared" ref="AD421" si="1203">AD420</f>
        <v>0</v>
      </c>
      <c r="AE421" s="410">
        <f t="shared" ref="AE421" si="1204">AE420</f>
        <v>0</v>
      </c>
      <c r="AF421" s="410">
        <f t="shared" ref="AF421" si="1205">AF420</f>
        <v>0</v>
      </c>
      <c r="AG421" s="410">
        <f t="shared" ref="AG421" si="1206">AG420</f>
        <v>0</v>
      </c>
      <c r="AH421" s="410">
        <f t="shared" ref="AH421" si="1207">AH420</f>
        <v>0</v>
      </c>
      <c r="AI421" s="410">
        <f t="shared" ref="AI421" si="1208">AI420</f>
        <v>0</v>
      </c>
      <c r="AJ421" s="410">
        <f t="shared" ref="AJ421" si="1209">AJ420</f>
        <v>0</v>
      </c>
      <c r="AK421" s="410">
        <f t="shared" ref="AK421" si="1210">AK420</f>
        <v>0</v>
      </c>
      <c r="AL421" s="410">
        <f t="shared" ref="AL421" si="1211">AL420</f>
        <v>0</v>
      </c>
      <c r="AM421" s="310"/>
    </row>
    <row r="422" spans="1:39" outlineLevel="1">
      <c r="A422" s="530"/>
      <c r="B422" s="524"/>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0">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0"/>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2">Z423</f>
        <v>0</v>
      </c>
      <c r="AA424" s="410">
        <f t="shared" ref="AA424" si="1213">AA423</f>
        <v>0</v>
      </c>
      <c r="AB424" s="410">
        <f t="shared" ref="AB424" si="1214">AB423</f>
        <v>0</v>
      </c>
      <c r="AC424" s="410">
        <f t="shared" ref="AC424" si="1215">AC423</f>
        <v>0</v>
      </c>
      <c r="AD424" s="410">
        <f t="shared" ref="AD424" si="1216">AD423</f>
        <v>0</v>
      </c>
      <c r="AE424" s="410">
        <f t="shared" ref="AE424" si="1217">AE423</f>
        <v>0</v>
      </c>
      <c r="AF424" s="410">
        <f t="shared" ref="AF424" si="1218">AF423</f>
        <v>0</v>
      </c>
      <c r="AG424" s="410">
        <f t="shared" ref="AG424" si="1219">AG423</f>
        <v>0</v>
      </c>
      <c r="AH424" s="410">
        <f t="shared" ref="AH424" si="1220">AH423</f>
        <v>0</v>
      </c>
      <c r="AI424" s="410">
        <f t="shared" ref="AI424" si="1221">AI423</f>
        <v>0</v>
      </c>
      <c r="AJ424" s="410">
        <f t="shared" ref="AJ424" si="1222">AJ423</f>
        <v>0</v>
      </c>
      <c r="AK424" s="410">
        <f t="shared" ref="AK424" si="1223">AK423</f>
        <v>0</v>
      </c>
      <c r="AL424" s="410">
        <f t="shared" ref="AL424" si="1224">AL423</f>
        <v>0</v>
      </c>
      <c r="AM424" s="310"/>
    </row>
    <row r="425" spans="1:39" outlineLevel="1">
      <c r="A425" s="530"/>
      <c r="B425" s="525"/>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0">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0"/>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5">Z426</f>
        <v>0</v>
      </c>
      <c r="AA427" s="410">
        <f t="shared" ref="AA427" si="1226">AA426</f>
        <v>0</v>
      </c>
      <c r="AB427" s="410">
        <f t="shared" ref="AB427" si="1227">AB426</f>
        <v>0</v>
      </c>
      <c r="AC427" s="410">
        <f t="shared" ref="AC427" si="1228">AC426</f>
        <v>0</v>
      </c>
      <c r="AD427" s="410">
        <f t="shared" ref="AD427" si="1229">AD426</f>
        <v>0</v>
      </c>
      <c r="AE427" s="410">
        <f t="shared" ref="AE427" si="1230">AE426</f>
        <v>0</v>
      </c>
      <c r="AF427" s="410">
        <f t="shared" ref="AF427" si="1231">AF426</f>
        <v>0</v>
      </c>
      <c r="AG427" s="410">
        <f t="shared" ref="AG427" si="1232">AG426</f>
        <v>0</v>
      </c>
      <c r="AH427" s="410">
        <f t="shared" ref="AH427" si="1233">AH426</f>
        <v>0</v>
      </c>
      <c r="AI427" s="410">
        <f t="shared" ref="AI427" si="1234">AI426</f>
        <v>0</v>
      </c>
      <c r="AJ427" s="410">
        <f t="shared" ref="AJ427" si="1235">AJ426</f>
        <v>0</v>
      </c>
      <c r="AK427" s="410">
        <f t="shared" ref="AK427" si="1236">AK426</f>
        <v>0</v>
      </c>
      <c r="AL427" s="410">
        <f t="shared" ref="AL427" si="1237">AL426</f>
        <v>0</v>
      </c>
      <c r="AM427" s="310"/>
    </row>
    <row r="428" spans="1:39" outlineLevel="1">
      <c r="A428" s="530"/>
      <c r="B428" s="525"/>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0">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0"/>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38">Z429</f>
        <v>0</v>
      </c>
      <c r="AA430" s="410">
        <f t="shared" ref="AA430" si="1239">AA429</f>
        <v>0</v>
      </c>
      <c r="AB430" s="410">
        <f t="shared" ref="AB430" si="1240">AB429</f>
        <v>0</v>
      </c>
      <c r="AC430" s="410">
        <f t="shared" ref="AC430" si="1241">AC429</f>
        <v>0</v>
      </c>
      <c r="AD430" s="410">
        <f t="shared" ref="AD430" si="1242">AD429</f>
        <v>0</v>
      </c>
      <c r="AE430" s="410">
        <f t="shared" ref="AE430" si="1243">AE429</f>
        <v>0</v>
      </c>
      <c r="AF430" s="410">
        <f t="shared" ref="AF430" si="1244">AF429</f>
        <v>0</v>
      </c>
      <c r="AG430" s="410">
        <f t="shared" ref="AG430" si="1245">AG429</f>
        <v>0</v>
      </c>
      <c r="AH430" s="410">
        <f t="shared" ref="AH430" si="1246">AH429</f>
        <v>0</v>
      </c>
      <c r="AI430" s="410">
        <f t="shared" ref="AI430" si="1247">AI429</f>
        <v>0</v>
      </c>
      <c r="AJ430" s="410">
        <f t="shared" ref="AJ430" si="1248">AJ429</f>
        <v>0</v>
      </c>
      <c r="AK430" s="410">
        <f t="shared" ref="AK430" si="1249">AK429</f>
        <v>0</v>
      </c>
      <c r="AL430" s="410">
        <f t="shared" ref="AL430" si="1250">AL429</f>
        <v>0</v>
      </c>
      <c r="AM430" s="310"/>
    </row>
    <row r="431" spans="1:39" outlineLevel="1">
      <c r="A431" s="530"/>
      <c r="B431" s="525"/>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0">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0"/>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1">Z432</f>
        <v>0</v>
      </c>
      <c r="AA433" s="410">
        <f t="shared" ref="AA433" si="1252">AA432</f>
        <v>0</v>
      </c>
      <c r="AB433" s="410">
        <f t="shared" ref="AB433" si="1253">AB432</f>
        <v>0</v>
      </c>
      <c r="AC433" s="410">
        <f t="shared" ref="AC433" si="1254">AC432</f>
        <v>0</v>
      </c>
      <c r="AD433" s="410">
        <f t="shared" ref="AD433" si="1255">AD432</f>
        <v>0</v>
      </c>
      <c r="AE433" s="410">
        <f t="shared" ref="AE433" si="1256">AE432</f>
        <v>0</v>
      </c>
      <c r="AF433" s="410">
        <f t="shared" ref="AF433" si="1257">AF432</f>
        <v>0</v>
      </c>
      <c r="AG433" s="410">
        <f t="shared" ref="AG433" si="1258">AG432</f>
        <v>0</v>
      </c>
      <c r="AH433" s="410">
        <f t="shared" ref="AH433" si="1259">AH432</f>
        <v>0</v>
      </c>
      <c r="AI433" s="410">
        <f t="shared" ref="AI433" si="1260">AI432</f>
        <v>0</v>
      </c>
      <c r="AJ433" s="410">
        <f t="shared" ref="AJ433" si="1261">AJ432</f>
        <v>0</v>
      </c>
      <c r="AK433" s="410">
        <f t="shared" ref="AK433" si="1262">AK432</f>
        <v>0</v>
      </c>
      <c r="AL433" s="410">
        <f t="shared" ref="AL433" si="1263">AL432</f>
        <v>0</v>
      </c>
      <c r="AM433" s="310"/>
    </row>
    <row r="434" spans="1:40" outlineLevel="1">
      <c r="A434" s="530"/>
      <c r="B434" s="525"/>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0"/>
      <c r="B435" s="502"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0">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0"/>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4">Z436</f>
        <v>0</v>
      </c>
      <c r="AA437" s="410">
        <f t="shared" ref="AA437" si="1265">AA436</f>
        <v>0</v>
      </c>
      <c r="AB437" s="410">
        <f t="shared" ref="AB437" si="1266">AB436</f>
        <v>0</v>
      </c>
      <c r="AC437" s="410">
        <f t="shared" ref="AC437" si="1267">AC436</f>
        <v>0</v>
      </c>
      <c r="AD437" s="410">
        <f t="shared" ref="AD437" si="1268">AD436</f>
        <v>0</v>
      </c>
      <c r="AE437" s="410">
        <f t="shared" ref="AE437" si="1269">AE436</f>
        <v>0</v>
      </c>
      <c r="AF437" s="410">
        <f t="shared" ref="AF437" si="1270">AF436</f>
        <v>0</v>
      </c>
      <c r="AG437" s="410">
        <f t="shared" ref="AG437" si="1271">AG436</f>
        <v>0</v>
      </c>
      <c r="AH437" s="410">
        <f t="shared" ref="AH437" si="1272">AH436</f>
        <v>0</v>
      </c>
      <c r="AI437" s="410">
        <f t="shared" ref="AI437" si="1273">AI436</f>
        <v>0</v>
      </c>
      <c r="AJ437" s="410">
        <f t="shared" ref="AJ437" si="1274">AJ436</f>
        <v>0</v>
      </c>
      <c r="AK437" s="410">
        <f t="shared" ref="AK437" si="1275">AK436</f>
        <v>0</v>
      </c>
      <c r="AL437" s="410">
        <f t="shared" ref="AL437" si="1276">AL436</f>
        <v>0</v>
      </c>
      <c r="AM437" s="296"/>
    </row>
    <row r="438" spans="1:40" outlineLevel="1">
      <c r="A438" s="530"/>
      <c r="B438" s="526"/>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0">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0"/>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77">Z439</f>
        <v>0</v>
      </c>
      <c r="AA440" s="410">
        <f t="shared" ref="AA440" si="1278">AA439</f>
        <v>0</v>
      </c>
      <c r="AB440" s="410">
        <f t="shared" ref="AB440" si="1279">AB439</f>
        <v>0</v>
      </c>
      <c r="AC440" s="410">
        <f t="shared" ref="AC440" si="1280">AC439</f>
        <v>0</v>
      </c>
      <c r="AD440" s="410">
        <f t="shared" ref="AD440" si="1281">AD439</f>
        <v>0</v>
      </c>
      <c r="AE440" s="410">
        <f t="shared" ref="AE440" si="1282">AE439</f>
        <v>0</v>
      </c>
      <c r="AF440" s="410">
        <f t="shared" ref="AF440" si="1283">AF439</f>
        <v>0</v>
      </c>
      <c r="AG440" s="410">
        <f t="shared" ref="AG440" si="1284">AG439</f>
        <v>0</v>
      </c>
      <c r="AH440" s="410">
        <f t="shared" ref="AH440" si="1285">AH439</f>
        <v>0</v>
      </c>
      <c r="AI440" s="410">
        <f t="shared" ref="AI440" si="1286">AI439</f>
        <v>0</v>
      </c>
      <c r="AJ440" s="410">
        <f t="shared" ref="AJ440" si="1287">AJ439</f>
        <v>0</v>
      </c>
      <c r="AK440" s="410">
        <f t="shared" ref="AK440" si="1288">AK439</f>
        <v>0</v>
      </c>
      <c r="AL440" s="410">
        <f t="shared" ref="AL440" si="1289">AL439</f>
        <v>0</v>
      </c>
      <c r="AM440" s="296"/>
    </row>
    <row r="441" spans="1:40" outlineLevel="1">
      <c r="A441" s="530"/>
      <c r="B441" s="526"/>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0">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0"/>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0">Z442</f>
        <v>0</v>
      </c>
      <c r="AA443" s="410">
        <f t="shared" ref="AA443" si="1291">AA442</f>
        <v>0</v>
      </c>
      <c r="AB443" s="410">
        <f t="shared" ref="AB443" si="1292">AB442</f>
        <v>0</v>
      </c>
      <c r="AC443" s="410">
        <f t="shared" ref="AC443" si="1293">AC442</f>
        <v>0</v>
      </c>
      <c r="AD443" s="410">
        <f t="shared" ref="AD443" si="1294">AD442</f>
        <v>0</v>
      </c>
      <c r="AE443" s="410">
        <f t="shared" ref="AE443" si="1295">AE442</f>
        <v>0</v>
      </c>
      <c r="AF443" s="410">
        <f t="shared" ref="AF443" si="1296">AF442</f>
        <v>0</v>
      </c>
      <c r="AG443" s="410">
        <f t="shared" ref="AG443" si="1297">AG442</f>
        <v>0</v>
      </c>
      <c r="AH443" s="410">
        <f t="shared" ref="AH443" si="1298">AH442</f>
        <v>0</v>
      </c>
      <c r="AI443" s="410">
        <f t="shared" ref="AI443" si="1299">AI442</f>
        <v>0</v>
      </c>
      <c r="AJ443" s="410">
        <f t="shared" ref="AJ443" si="1300">AJ442</f>
        <v>0</v>
      </c>
      <c r="AK443" s="410">
        <f t="shared" ref="AK443" si="1301">AK442</f>
        <v>0</v>
      </c>
      <c r="AL443" s="410">
        <f t="shared" ref="AL443" si="1302">AL442</f>
        <v>0</v>
      </c>
      <c r="AM443" s="305"/>
    </row>
    <row r="444" spans="1:40" outlineLevel="1">
      <c r="A444" s="530"/>
      <c r="B444" s="526"/>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0"/>
      <c r="B445" s="502"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0">
        <v>14</v>
      </c>
      <c r="B446" s="526"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0"/>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3">Z446</f>
        <v>0</v>
      </c>
      <c r="AA447" s="410">
        <f t="shared" ref="AA447" si="1304">AA446</f>
        <v>0</v>
      </c>
      <c r="AB447" s="410">
        <f t="shared" ref="AB447" si="1305">AB446</f>
        <v>0</v>
      </c>
      <c r="AC447" s="410">
        <f t="shared" ref="AC447" si="1306">AC446</f>
        <v>0</v>
      </c>
      <c r="AD447" s="410">
        <f t="shared" ref="AD447" si="1307">AD446</f>
        <v>0</v>
      </c>
      <c r="AE447" s="410">
        <f t="shared" ref="AE447" si="1308">AE446</f>
        <v>0</v>
      </c>
      <c r="AF447" s="410">
        <f t="shared" ref="AF447" si="1309">AF446</f>
        <v>0</v>
      </c>
      <c r="AG447" s="410">
        <f t="shared" ref="AG447" si="1310">AG446</f>
        <v>0</v>
      </c>
      <c r="AH447" s="410">
        <f t="shared" ref="AH447" si="1311">AH446</f>
        <v>0</v>
      </c>
      <c r="AI447" s="410">
        <f t="shared" ref="AI447" si="1312">AI446</f>
        <v>0</v>
      </c>
      <c r="AJ447" s="410">
        <f t="shared" ref="AJ447" si="1313">AJ446</f>
        <v>0</v>
      </c>
      <c r="AK447" s="410">
        <f t="shared" ref="AK447" si="1314">AK446</f>
        <v>0</v>
      </c>
      <c r="AL447" s="410">
        <f t="shared" ref="AL447" si="1315">AL446</f>
        <v>0</v>
      </c>
      <c r="AM447" s="296"/>
    </row>
    <row r="448" spans="1:40" outlineLevel="1">
      <c r="A448" s="530"/>
      <c r="B448" s="526"/>
      <c r="C448" s="304"/>
      <c r="D448" s="290"/>
      <c r="E448" s="290"/>
      <c r="F448" s="290"/>
      <c r="G448" s="290"/>
      <c r="H448" s="290"/>
      <c r="I448" s="290"/>
      <c r="J448" s="290"/>
      <c r="K448" s="290"/>
      <c r="L448" s="290"/>
      <c r="M448" s="290"/>
      <c r="N448" s="466"/>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8"/>
    </row>
    <row r="449" spans="1:40" s="308" customFormat="1" ht="15.75" outlineLevel="1">
      <c r="A449" s="530"/>
      <c r="B449" s="502"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5"/>
      <c r="AN449" s="629"/>
    </row>
    <row r="450" spans="1:40" outlineLevel="1">
      <c r="A450" s="530">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0"/>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16">Z450</f>
        <v>0</v>
      </c>
      <c r="AA451" s="410">
        <f t="shared" si="1316"/>
        <v>0</v>
      </c>
      <c r="AB451" s="410">
        <f t="shared" si="1316"/>
        <v>0</v>
      </c>
      <c r="AC451" s="410">
        <f t="shared" si="1316"/>
        <v>0</v>
      </c>
      <c r="AD451" s="410">
        <f t="shared" si="1316"/>
        <v>0</v>
      </c>
      <c r="AE451" s="410">
        <f t="shared" si="1316"/>
        <v>0</v>
      </c>
      <c r="AF451" s="410">
        <f t="shared" si="1316"/>
        <v>0</v>
      </c>
      <c r="AG451" s="410">
        <f t="shared" si="1316"/>
        <v>0</v>
      </c>
      <c r="AH451" s="410">
        <f t="shared" si="1316"/>
        <v>0</v>
      </c>
      <c r="AI451" s="410">
        <f t="shared" si="1316"/>
        <v>0</v>
      </c>
      <c r="AJ451" s="410">
        <f t="shared" si="1316"/>
        <v>0</v>
      </c>
      <c r="AK451" s="410">
        <f t="shared" si="1316"/>
        <v>0</v>
      </c>
      <c r="AL451" s="410">
        <f t="shared" si="1316"/>
        <v>0</v>
      </c>
      <c r="AM451" s="296"/>
    </row>
    <row r="452" spans="1:40" outlineLevel="1">
      <c r="A452" s="530"/>
      <c r="B452" s="526"/>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0">
        <v>16</v>
      </c>
      <c r="B453" s="527"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0"/>
      <c r="B454" s="527"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6"/>
    </row>
    <row r="455" spans="1:40" s="282" customFormat="1" outlineLevel="1">
      <c r="A455" s="530"/>
      <c r="B455" s="527"/>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0"/>
      <c r="B456" s="528"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0">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0"/>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18">Z457</f>
        <v>0</v>
      </c>
      <c r="AA458" s="410">
        <f t="shared" si="1318"/>
        <v>0</v>
      </c>
      <c r="AB458" s="410">
        <f t="shared" si="1318"/>
        <v>0</v>
      </c>
      <c r="AC458" s="410">
        <f t="shared" si="1318"/>
        <v>0</v>
      </c>
      <c r="AD458" s="410">
        <f t="shared" si="1318"/>
        <v>0</v>
      </c>
      <c r="AE458" s="410">
        <f t="shared" si="1318"/>
        <v>0</v>
      </c>
      <c r="AF458" s="410">
        <f t="shared" si="1318"/>
        <v>0</v>
      </c>
      <c r="AG458" s="410">
        <f t="shared" si="1318"/>
        <v>0</v>
      </c>
      <c r="AH458" s="410">
        <f t="shared" si="1318"/>
        <v>0</v>
      </c>
      <c r="AI458" s="410">
        <f t="shared" si="1318"/>
        <v>0</v>
      </c>
      <c r="AJ458" s="410">
        <f t="shared" si="1318"/>
        <v>0</v>
      </c>
      <c r="AK458" s="410">
        <f t="shared" si="1318"/>
        <v>0</v>
      </c>
      <c r="AL458" s="410">
        <f t="shared" si="1318"/>
        <v>0</v>
      </c>
      <c r="AM458" s="305"/>
    </row>
    <row r="459" spans="1:40" outlineLevel="1">
      <c r="A459" s="530"/>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0">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0"/>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5"/>
    </row>
    <row r="462" spans="1:40" outlineLevel="1">
      <c r="A462" s="530"/>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0">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0"/>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296"/>
    </row>
    <row r="465" spans="1:39" outlineLevel="1">
      <c r="A465" s="530"/>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0">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0"/>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1">Y466</f>
        <v>0</v>
      </c>
      <c r="Z467" s="410">
        <f t="shared" si="1321"/>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305"/>
    </row>
    <row r="468" spans="1:39" ht="15.75" outlineLevel="1">
      <c r="A468" s="530"/>
      <c r="B468" s="529"/>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0"/>
      <c r="B469" s="522"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0"/>
      <c r="B470" s="502"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0">
        <v>21</v>
      </c>
      <c r="B471" s="427" t="s">
        <v>113</v>
      </c>
      <c r="C471" s="290" t="s">
        <v>25</v>
      </c>
      <c r="D471" s="294"/>
      <c r="E471" s="294"/>
      <c r="F471" s="294"/>
      <c r="G471" s="294"/>
      <c r="H471" s="294"/>
      <c r="I471" s="294"/>
      <c r="J471" s="294"/>
      <c r="K471" s="294"/>
      <c r="L471" s="294"/>
      <c r="M471" s="294"/>
      <c r="N471" s="290"/>
      <c r="O471" s="294"/>
      <c r="P471" s="294"/>
      <c r="Q471" s="294"/>
      <c r="R471" s="294"/>
      <c r="S471" s="294"/>
      <c r="T471" s="294"/>
      <c r="U471" s="294"/>
      <c r="V471" s="294"/>
      <c r="W471" s="294"/>
      <c r="X471" s="294"/>
      <c r="Y471" s="409"/>
      <c r="Z471" s="409"/>
      <c r="AA471" s="409"/>
      <c r="AB471" s="409"/>
      <c r="AC471" s="409"/>
      <c r="AD471" s="409"/>
      <c r="AE471" s="409"/>
      <c r="AF471" s="409"/>
      <c r="AG471" s="409"/>
      <c r="AH471" s="409"/>
      <c r="AI471" s="409"/>
      <c r="AJ471" s="409"/>
      <c r="AK471" s="409"/>
      <c r="AL471" s="409"/>
      <c r="AM471" s="295">
        <f>SUM(Y471:AL471)</f>
        <v>0</v>
      </c>
    </row>
    <row r="472" spans="1:39" outlineLevel="1">
      <c r="A472" s="530"/>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0</v>
      </c>
      <c r="Z472" s="410">
        <f t="shared" ref="Z472" si="1322">Z471</f>
        <v>0</v>
      </c>
      <c r="AA472" s="410">
        <f t="shared" ref="AA472" si="1323">AA471</f>
        <v>0</v>
      </c>
      <c r="AB472" s="410">
        <f t="shared" ref="AB472" si="1324">AB471</f>
        <v>0</v>
      </c>
      <c r="AC472" s="410">
        <f t="shared" ref="AC472" si="1325">AC471</f>
        <v>0</v>
      </c>
      <c r="AD472" s="410">
        <f t="shared" ref="AD472" si="1326">AD471</f>
        <v>0</v>
      </c>
      <c r="AE472" s="410">
        <f t="shared" ref="AE472" si="1327">AE471</f>
        <v>0</v>
      </c>
      <c r="AF472" s="410">
        <f t="shared" ref="AF472" si="1328">AF471</f>
        <v>0</v>
      </c>
      <c r="AG472" s="410">
        <f t="shared" ref="AG472" si="1329">AG471</f>
        <v>0</v>
      </c>
      <c r="AH472" s="410">
        <f t="shared" ref="AH472" si="1330">AH471</f>
        <v>0</v>
      </c>
      <c r="AI472" s="410">
        <f t="shared" ref="AI472" si="1331">AI471</f>
        <v>0</v>
      </c>
      <c r="AJ472" s="410">
        <f t="shared" ref="AJ472" si="1332">AJ471</f>
        <v>0</v>
      </c>
      <c r="AK472" s="410">
        <f t="shared" ref="AK472" si="1333">AK471</f>
        <v>0</v>
      </c>
      <c r="AL472" s="410">
        <f t="shared" ref="AL472" si="1334">AL471</f>
        <v>0</v>
      </c>
      <c r="AM472" s="305"/>
    </row>
    <row r="473" spans="1:39" outlineLevel="1">
      <c r="A473" s="530"/>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0">
        <v>22</v>
      </c>
      <c r="B474" s="427" t="s">
        <v>114</v>
      </c>
      <c r="C474" s="290" t="s">
        <v>25</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09"/>
      <c r="Z474" s="409"/>
      <c r="AA474" s="409"/>
      <c r="AB474" s="409"/>
      <c r="AC474" s="409"/>
      <c r="AD474" s="409"/>
      <c r="AE474" s="409"/>
      <c r="AF474" s="409"/>
      <c r="AG474" s="409"/>
      <c r="AH474" s="409"/>
      <c r="AI474" s="409"/>
      <c r="AJ474" s="409"/>
      <c r="AK474" s="409"/>
      <c r="AL474" s="409"/>
      <c r="AM474" s="295">
        <f>SUM(Y474:AL474)</f>
        <v>0</v>
      </c>
    </row>
    <row r="475" spans="1:39" outlineLevel="1">
      <c r="A475" s="530"/>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0</v>
      </c>
      <c r="Z475" s="410">
        <f t="shared" ref="Z475" si="1335">Z474</f>
        <v>0</v>
      </c>
      <c r="AA475" s="410">
        <f t="shared" ref="AA475" si="1336">AA474</f>
        <v>0</v>
      </c>
      <c r="AB475" s="410">
        <f t="shared" ref="AB475" si="1337">AB474</f>
        <v>0</v>
      </c>
      <c r="AC475" s="410">
        <f t="shared" ref="AC475" si="1338">AC474</f>
        <v>0</v>
      </c>
      <c r="AD475" s="410">
        <f t="shared" ref="AD475" si="1339">AD474</f>
        <v>0</v>
      </c>
      <c r="AE475" s="410">
        <f t="shared" ref="AE475" si="1340">AE474</f>
        <v>0</v>
      </c>
      <c r="AF475" s="410">
        <f t="shared" ref="AF475" si="1341">AF474</f>
        <v>0</v>
      </c>
      <c r="AG475" s="410">
        <f t="shared" ref="AG475" si="1342">AG474</f>
        <v>0</v>
      </c>
      <c r="AH475" s="410">
        <f t="shared" ref="AH475" si="1343">AH474</f>
        <v>0</v>
      </c>
      <c r="AI475" s="410">
        <f t="shared" ref="AI475" si="1344">AI474</f>
        <v>0</v>
      </c>
      <c r="AJ475" s="410">
        <f t="shared" ref="AJ475" si="1345">AJ474</f>
        <v>0</v>
      </c>
      <c r="AK475" s="410">
        <f t="shared" ref="AK475" si="1346">AK474</f>
        <v>0</v>
      </c>
      <c r="AL475" s="410">
        <f t="shared" ref="AL475" si="1347">AL474</f>
        <v>0</v>
      </c>
      <c r="AM475" s="305"/>
    </row>
    <row r="476" spans="1:39" outlineLevel="1">
      <c r="A476" s="530"/>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ht="30" outlineLevel="1">
      <c r="A477" s="530">
        <v>23</v>
      </c>
      <c r="B477" s="427" t="s">
        <v>115</v>
      </c>
      <c r="C477" s="290" t="s">
        <v>25</v>
      </c>
      <c r="D477" s="294"/>
      <c r="E477" s="294"/>
      <c r="F477" s="294"/>
      <c r="G477" s="294"/>
      <c r="H477" s="294"/>
      <c r="I477" s="294"/>
      <c r="J477" s="294"/>
      <c r="K477" s="294"/>
      <c r="L477" s="294"/>
      <c r="M477" s="294"/>
      <c r="N477" s="290"/>
      <c r="O477" s="294"/>
      <c r="P477" s="294"/>
      <c r="Q477" s="294"/>
      <c r="R477" s="294"/>
      <c r="S477" s="294"/>
      <c r="T477" s="294"/>
      <c r="U477" s="294"/>
      <c r="V477" s="294"/>
      <c r="W477" s="294"/>
      <c r="X477" s="294"/>
      <c r="Y477" s="409"/>
      <c r="Z477" s="409"/>
      <c r="AA477" s="409"/>
      <c r="AB477" s="409"/>
      <c r="AC477" s="409"/>
      <c r="AD477" s="409"/>
      <c r="AE477" s="409"/>
      <c r="AF477" s="409"/>
      <c r="AG477" s="409"/>
      <c r="AH477" s="409"/>
      <c r="AI477" s="409"/>
      <c r="AJ477" s="409"/>
      <c r="AK477" s="409"/>
      <c r="AL477" s="409"/>
      <c r="AM477" s="295">
        <f>SUM(Y477:AL477)</f>
        <v>0</v>
      </c>
    </row>
    <row r="478" spans="1:39" outlineLevel="1">
      <c r="A478" s="530"/>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0</v>
      </c>
      <c r="Z478" s="410">
        <f t="shared" ref="Z478" si="1348">Z477</f>
        <v>0</v>
      </c>
      <c r="AA478" s="410">
        <f t="shared" ref="AA478" si="1349">AA477</f>
        <v>0</v>
      </c>
      <c r="AB478" s="410">
        <f t="shared" ref="AB478" si="1350">AB477</f>
        <v>0</v>
      </c>
      <c r="AC478" s="410">
        <f t="shared" ref="AC478" si="1351">AC477</f>
        <v>0</v>
      </c>
      <c r="AD478" s="410">
        <f t="shared" ref="AD478" si="1352">AD477</f>
        <v>0</v>
      </c>
      <c r="AE478" s="410">
        <f t="shared" ref="AE478" si="1353">AE477</f>
        <v>0</v>
      </c>
      <c r="AF478" s="410">
        <f t="shared" ref="AF478" si="1354">AF477</f>
        <v>0</v>
      </c>
      <c r="AG478" s="410">
        <f t="shared" ref="AG478" si="1355">AG477</f>
        <v>0</v>
      </c>
      <c r="AH478" s="410">
        <f t="shared" ref="AH478" si="1356">AH477</f>
        <v>0</v>
      </c>
      <c r="AI478" s="410">
        <f t="shared" ref="AI478" si="1357">AI477</f>
        <v>0</v>
      </c>
      <c r="AJ478" s="410">
        <f t="shared" ref="AJ478" si="1358">AJ477</f>
        <v>0</v>
      </c>
      <c r="AK478" s="410">
        <f t="shared" ref="AK478" si="1359">AK477</f>
        <v>0</v>
      </c>
      <c r="AL478" s="410">
        <f t="shared" ref="AL478" si="1360">AL477</f>
        <v>0</v>
      </c>
      <c r="AM478" s="305"/>
    </row>
    <row r="479" spans="1:39" outlineLevel="1">
      <c r="A479" s="530"/>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0">
        <v>24</v>
      </c>
      <c r="B480" s="427" t="s">
        <v>116</v>
      </c>
      <c r="C480" s="290" t="s">
        <v>25</v>
      </c>
      <c r="D480" s="294"/>
      <c r="E480" s="294"/>
      <c r="F480" s="294"/>
      <c r="G480" s="294"/>
      <c r="H480" s="294"/>
      <c r="I480" s="294"/>
      <c r="J480" s="294"/>
      <c r="K480" s="294"/>
      <c r="L480" s="294"/>
      <c r="M480" s="294"/>
      <c r="N480" s="290"/>
      <c r="O480" s="294"/>
      <c r="P480" s="294"/>
      <c r="Q480" s="294"/>
      <c r="R480" s="294"/>
      <c r="S480" s="294"/>
      <c r="T480" s="294"/>
      <c r="U480" s="294"/>
      <c r="V480" s="294"/>
      <c r="W480" s="294"/>
      <c r="X480" s="294"/>
      <c r="Y480" s="409"/>
      <c r="Z480" s="409"/>
      <c r="AA480" s="409"/>
      <c r="AB480" s="409"/>
      <c r="AC480" s="409"/>
      <c r="AD480" s="409"/>
      <c r="AE480" s="409"/>
      <c r="AF480" s="409"/>
      <c r="AG480" s="409"/>
      <c r="AH480" s="409"/>
      <c r="AI480" s="409"/>
      <c r="AJ480" s="409"/>
      <c r="AK480" s="409"/>
      <c r="AL480" s="409"/>
      <c r="AM480" s="295">
        <f>SUM(Y480:AL480)</f>
        <v>0</v>
      </c>
    </row>
    <row r="481" spans="1:39" outlineLevel="1">
      <c r="A481" s="530"/>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0</v>
      </c>
      <c r="Z481" s="410">
        <f t="shared" ref="Z481" si="1361">Z480</f>
        <v>0</v>
      </c>
      <c r="AA481" s="410">
        <f t="shared" ref="AA481" si="1362">AA480</f>
        <v>0</v>
      </c>
      <c r="AB481" s="410">
        <f t="shared" ref="AB481" si="1363">AB480</f>
        <v>0</v>
      </c>
      <c r="AC481" s="410">
        <f t="shared" ref="AC481" si="1364">AC480</f>
        <v>0</v>
      </c>
      <c r="AD481" s="410">
        <f t="shared" ref="AD481" si="1365">AD480</f>
        <v>0</v>
      </c>
      <c r="AE481" s="410">
        <f t="shared" ref="AE481" si="1366">AE480</f>
        <v>0</v>
      </c>
      <c r="AF481" s="410">
        <f t="shared" ref="AF481" si="1367">AF480</f>
        <v>0</v>
      </c>
      <c r="AG481" s="410">
        <f t="shared" ref="AG481" si="1368">AG480</f>
        <v>0</v>
      </c>
      <c r="AH481" s="410">
        <f t="shared" ref="AH481" si="1369">AH480</f>
        <v>0</v>
      </c>
      <c r="AI481" s="410">
        <f t="shared" ref="AI481" si="1370">AI480</f>
        <v>0</v>
      </c>
      <c r="AJ481" s="410">
        <f t="shared" ref="AJ481" si="1371">AJ480</f>
        <v>0</v>
      </c>
      <c r="AK481" s="410">
        <f t="shared" ref="AK481" si="1372">AK480</f>
        <v>0</v>
      </c>
      <c r="AL481" s="410">
        <f t="shared" ref="AL481" si="1373">AL480</f>
        <v>0</v>
      </c>
      <c r="AM481" s="305"/>
    </row>
    <row r="482" spans="1:39" outlineLevel="1">
      <c r="A482" s="530"/>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0"/>
      <c r="B483" s="502"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0">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0"/>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4">Z484</f>
        <v>0</v>
      </c>
      <c r="AA485" s="410">
        <f t="shared" ref="AA485" si="1375">AA484</f>
        <v>0</v>
      </c>
      <c r="AB485" s="410">
        <f t="shared" ref="AB485" si="1376">AB484</f>
        <v>0</v>
      </c>
      <c r="AC485" s="410">
        <f t="shared" ref="AC485" si="1377">AC484</f>
        <v>0</v>
      </c>
      <c r="AD485" s="410">
        <f t="shared" ref="AD485" si="1378">AD484</f>
        <v>0</v>
      </c>
      <c r="AE485" s="410">
        <f t="shared" ref="AE485" si="1379">AE484</f>
        <v>0</v>
      </c>
      <c r="AF485" s="410">
        <f t="shared" ref="AF485" si="1380">AF484</f>
        <v>0</v>
      </c>
      <c r="AG485" s="410">
        <f t="shared" ref="AG485" si="1381">AG484</f>
        <v>0</v>
      </c>
      <c r="AH485" s="410">
        <f t="shared" ref="AH485" si="1382">AH484</f>
        <v>0</v>
      </c>
      <c r="AI485" s="410">
        <f t="shared" ref="AI485" si="1383">AI484</f>
        <v>0</v>
      </c>
      <c r="AJ485" s="410">
        <f t="shared" ref="AJ485" si="1384">AJ484</f>
        <v>0</v>
      </c>
      <c r="AK485" s="410">
        <f t="shared" ref="AK485" si="1385">AK484</f>
        <v>0</v>
      </c>
      <c r="AL485" s="410">
        <f t="shared" ref="AL485" si="1386">AL484</f>
        <v>0</v>
      </c>
      <c r="AM485" s="305"/>
    </row>
    <row r="486" spans="1:39" outlineLevel="1">
      <c r="A486" s="530"/>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0">
        <v>26</v>
      </c>
      <c r="B487" s="427" t="s">
        <v>118</v>
      </c>
      <c r="C487" s="290" t="s">
        <v>25</v>
      </c>
      <c r="D487" s="294"/>
      <c r="E487" s="294"/>
      <c r="F487" s="294"/>
      <c r="G487" s="294"/>
      <c r="H487" s="294"/>
      <c r="I487" s="294"/>
      <c r="J487" s="294"/>
      <c r="K487" s="294"/>
      <c r="L487" s="294"/>
      <c r="M487" s="294"/>
      <c r="N487" s="294">
        <v>12</v>
      </c>
      <c r="O487" s="294"/>
      <c r="P487" s="294"/>
      <c r="Q487" s="294"/>
      <c r="R487" s="294"/>
      <c r="S487" s="294"/>
      <c r="T487" s="294"/>
      <c r="U487" s="294"/>
      <c r="V487" s="294"/>
      <c r="W487" s="294"/>
      <c r="X487" s="294"/>
      <c r="Y487" s="425"/>
      <c r="Z487" s="409"/>
      <c r="AA487" s="409"/>
      <c r="AB487" s="409"/>
      <c r="AC487" s="409"/>
      <c r="AD487" s="409"/>
      <c r="AE487" s="409"/>
      <c r="AF487" s="414"/>
      <c r="AG487" s="414"/>
      <c r="AH487" s="414"/>
      <c r="AI487" s="414"/>
      <c r="AJ487" s="414"/>
      <c r="AK487" s="414"/>
      <c r="AL487" s="414"/>
      <c r="AM487" s="295">
        <f>SUM(Y487:AL487)</f>
        <v>0</v>
      </c>
    </row>
    <row r="488" spans="1:39" outlineLevel="1">
      <c r="A488" s="530"/>
      <c r="B488" s="430" t="s">
        <v>308</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87">Z487</f>
        <v>0</v>
      </c>
      <c r="AA488" s="410">
        <f t="shared" ref="AA488" si="1388">AA487</f>
        <v>0</v>
      </c>
      <c r="AB488" s="410">
        <f t="shared" ref="AB488" si="1389">AB487</f>
        <v>0</v>
      </c>
      <c r="AC488" s="410">
        <f t="shared" ref="AC488" si="1390">AC487</f>
        <v>0</v>
      </c>
      <c r="AD488" s="410">
        <f t="shared" ref="AD488" si="1391">AD487</f>
        <v>0</v>
      </c>
      <c r="AE488" s="410">
        <f t="shared" ref="AE488" si="1392">AE487</f>
        <v>0</v>
      </c>
      <c r="AF488" s="410">
        <f t="shared" ref="AF488" si="1393">AF487</f>
        <v>0</v>
      </c>
      <c r="AG488" s="410">
        <f t="shared" ref="AG488" si="1394">AG487</f>
        <v>0</v>
      </c>
      <c r="AH488" s="410">
        <f t="shared" ref="AH488" si="1395">AH487</f>
        <v>0</v>
      </c>
      <c r="AI488" s="410">
        <f t="shared" ref="AI488" si="1396">AI487</f>
        <v>0</v>
      </c>
      <c r="AJ488" s="410">
        <f t="shared" ref="AJ488" si="1397">AJ487</f>
        <v>0</v>
      </c>
      <c r="AK488" s="410">
        <f t="shared" ref="AK488" si="1398">AK487</f>
        <v>0</v>
      </c>
      <c r="AL488" s="410">
        <f t="shared" ref="AL488" si="1399">AL487</f>
        <v>0</v>
      </c>
      <c r="AM488" s="305"/>
    </row>
    <row r="489" spans="1:39" outlineLevel="1">
      <c r="A489" s="530"/>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0">
        <v>27</v>
      </c>
      <c r="B490" s="427" t="s">
        <v>119</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outlineLevel="1">
      <c r="A491" s="530"/>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0">Z490</f>
        <v>0</v>
      </c>
      <c r="AA491" s="410">
        <f t="shared" ref="AA491" si="1401">AA490</f>
        <v>0</v>
      </c>
      <c r="AB491" s="410">
        <f t="shared" ref="AB491" si="1402">AB490</f>
        <v>0</v>
      </c>
      <c r="AC491" s="410">
        <f t="shared" ref="AC491" si="1403">AC490</f>
        <v>0</v>
      </c>
      <c r="AD491" s="410">
        <f t="shared" ref="AD491" si="1404">AD490</f>
        <v>0</v>
      </c>
      <c r="AE491" s="410">
        <f t="shared" ref="AE491" si="1405">AE490</f>
        <v>0</v>
      </c>
      <c r="AF491" s="410">
        <f t="shared" ref="AF491" si="1406">AF490</f>
        <v>0</v>
      </c>
      <c r="AG491" s="410">
        <f t="shared" ref="AG491" si="1407">AG490</f>
        <v>0</v>
      </c>
      <c r="AH491" s="410">
        <f t="shared" ref="AH491" si="1408">AH490</f>
        <v>0</v>
      </c>
      <c r="AI491" s="410">
        <f t="shared" ref="AI491" si="1409">AI490</f>
        <v>0</v>
      </c>
      <c r="AJ491" s="410">
        <f t="shared" ref="AJ491" si="1410">AJ490</f>
        <v>0</v>
      </c>
      <c r="AK491" s="410">
        <f t="shared" ref="AK491" si="1411">AK490</f>
        <v>0</v>
      </c>
      <c r="AL491" s="410">
        <f t="shared" ref="AL491" si="1412">AL490</f>
        <v>0</v>
      </c>
      <c r="AM491" s="305"/>
    </row>
    <row r="492" spans="1:39" outlineLevel="1">
      <c r="A492" s="530"/>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0">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0"/>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3">Z493</f>
        <v>0</v>
      </c>
      <c r="AA494" s="410">
        <f t="shared" ref="AA494" si="1414">AA493</f>
        <v>0</v>
      </c>
      <c r="AB494" s="410">
        <f t="shared" ref="AB494" si="1415">AB493</f>
        <v>0</v>
      </c>
      <c r="AC494" s="410">
        <f t="shared" ref="AC494" si="1416">AC493</f>
        <v>0</v>
      </c>
      <c r="AD494" s="410">
        <f t="shared" ref="AD494" si="1417">AD493</f>
        <v>0</v>
      </c>
      <c r="AE494" s="410">
        <f t="shared" ref="AE494" si="1418">AE493</f>
        <v>0</v>
      </c>
      <c r="AF494" s="410">
        <f t="shared" ref="AF494" si="1419">AF493</f>
        <v>0</v>
      </c>
      <c r="AG494" s="410">
        <f t="shared" ref="AG494" si="1420">AG493</f>
        <v>0</v>
      </c>
      <c r="AH494" s="410">
        <f t="shared" ref="AH494" si="1421">AH493</f>
        <v>0</v>
      </c>
      <c r="AI494" s="410">
        <f t="shared" ref="AI494" si="1422">AI493</f>
        <v>0</v>
      </c>
      <c r="AJ494" s="410">
        <f t="shared" ref="AJ494" si="1423">AJ493</f>
        <v>0</v>
      </c>
      <c r="AK494" s="410">
        <f t="shared" ref="AK494" si="1424">AK493</f>
        <v>0</v>
      </c>
      <c r="AL494" s="410">
        <f t="shared" ref="AL494" si="1425">AL493</f>
        <v>0</v>
      </c>
      <c r="AM494" s="305"/>
    </row>
    <row r="495" spans="1:39" outlineLevel="1">
      <c r="A495" s="530"/>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0">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0"/>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26">Z496</f>
        <v>0</v>
      </c>
      <c r="AA497" s="410">
        <f t="shared" ref="AA497" si="1427">AA496</f>
        <v>0</v>
      </c>
      <c r="AB497" s="410">
        <f t="shared" ref="AB497" si="1428">AB496</f>
        <v>0</v>
      </c>
      <c r="AC497" s="410">
        <f t="shared" ref="AC497" si="1429">AC496</f>
        <v>0</v>
      </c>
      <c r="AD497" s="410">
        <f t="shared" ref="AD497" si="1430">AD496</f>
        <v>0</v>
      </c>
      <c r="AE497" s="410">
        <f t="shared" ref="AE497" si="1431">AE496</f>
        <v>0</v>
      </c>
      <c r="AF497" s="410">
        <f t="shared" ref="AF497" si="1432">AF496</f>
        <v>0</v>
      </c>
      <c r="AG497" s="410">
        <f t="shared" ref="AG497" si="1433">AG496</f>
        <v>0</v>
      </c>
      <c r="AH497" s="410">
        <f t="shared" ref="AH497" si="1434">AH496</f>
        <v>0</v>
      </c>
      <c r="AI497" s="410">
        <f t="shared" ref="AI497" si="1435">AI496</f>
        <v>0</v>
      </c>
      <c r="AJ497" s="410">
        <f t="shared" ref="AJ497" si="1436">AJ496</f>
        <v>0</v>
      </c>
      <c r="AK497" s="410">
        <f t="shared" ref="AK497" si="1437">AK496</f>
        <v>0</v>
      </c>
      <c r="AL497" s="410">
        <f t="shared" ref="AL497" si="1438">AL496</f>
        <v>0</v>
      </c>
      <c r="AM497" s="305"/>
    </row>
    <row r="498" spans="1:39" outlineLevel="1">
      <c r="A498" s="530"/>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0">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0"/>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39">Z499</f>
        <v>0</v>
      </c>
      <c r="AA500" s="410">
        <f t="shared" ref="AA500" si="1440">AA499</f>
        <v>0</v>
      </c>
      <c r="AB500" s="410">
        <f t="shared" ref="AB500" si="1441">AB499</f>
        <v>0</v>
      </c>
      <c r="AC500" s="410">
        <f t="shared" ref="AC500" si="1442">AC499</f>
        <v>0</v>
      </c>
      <c r="AD500" s="410">
        <f t="shared" ref="AD500" si="1443">AD499</f>
        <v>0</v>
      </c>
      <c r="AE500" s="410">
        <f t="shared" ref="AE500" si="1444">AE499</f>
        <v>0</v>
      </c>
      <c r="AF500" s="410">
        <f t="shared" ref="AF500" si="1445">AF499</f>
        <v>0</v>
      </c>
      <c r="AG500" s="410">
        <f t="shared" ref="AG500" si="1446">AG499</f>
        <v>0</v>
      </c>
      <c r="AH500" s="410">
        <f t="shared" ref="AH500" si="1447">AH499</f>
        <v>0</v>
      </c>
      <c r="AI500" s="410">
        <f t="shared" ref="AI500" si="1448">AI499</f>
        <v>0</v>
      </c>
      <c r="AJ500" s="410">
        <f t="shared" ref="AJ500" si="1449">AJ499</f>
        <v>0</v>
      </c>
      <c r="AK500" s="410">
        <f t="shared" ref="AK500" si="1450">AK499</f>
        <v>0</v>
      </c>
      <c r="AL500" s="410">
        <f t="shared" ref="AL500" si="1451">AL499</f>
        <v>0</v>
      </c>
      <c r="AM500" s="305"/>
    </row>
    <row r="501" spans="1:39" outlineLevel="1">
      <c r="A501" s="530"/>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0">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0"/>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2">Z502</f>
        <v>0</v>
      </c>
      <c r="AA503" s="410">
        <f t="shared" ref="AA503" si="1453">AA502</f>
        <v>0</v>
      </c>
      <c r="AB503" s="410">
        <f t="shared" ref="AB503" si="1454">AB502</f>
        <v>0</v>
      </c>
      <c r="AC503" s="410">
        <f t="shared" ref="AC503" si="1455">AC502</f>
        <v>0</v>
      </c>
      <c r="AD503" s="410">
        <f t="shared" ref="AD503" si="1456">AD502</f>
        <v>0</v>
      </c>
      <c r="AE503" s="410">
        <f t="shared" ref="AE503" si="1457">AE502</f>
        <v>0</v>
      </c>
      <c r="AF503" s="410">
        <f t="shared" ref="AF503" si="1458">AF502</f>
        <v>0</v>
      </c>
      <c r="AG503" s="410">
        <f t="shared" ref="AG503" si="1459">AG502</f>
        <v>0</v>
      </c>
      <c r="AH503" s="410">
        <f t="shared" ref="AH503" si="1460">AH502</f>
        <v>0</v>
      </c>
      <c r="AI503" s="410">
        <f t="shared" ref="AI503" si="1461">AI502</f>
        <v>0</v>
      </c>
      <c r="AJ503" s="410">
        <f t="shared" ref="AJ503" si="1462">AJ502</f>
        <v>0</v>
      </c>
      <c r="AK503" s="410">
        <f t="shared" ref="AK503" si="1463">AK502</f>
        <v>0</v>
      </c>
      <c r="AL503" s="410">
        <f t="shared" ref="AL503" si="1464">AL502</f>
        <v>0</v>
      </c>
      <c r="AM503" s="305"/>
    </row>
    <row r="504" spans="1:39" outlineLevel="1">
      <c r="A504" s="530"/>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0">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0"/>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5">Z505</f>
        <v>0</v>
      </c>
      <c r="AA506" s="410">
        <f t="shared" ref="AA506" si="1466">AA505</f>
        <v>0</v>
      </c>
      <c r="AB506" s="410">
        <f t="shared" ref="AB506" si="1467">AB505</f>
        <v>0</v>
      </c>
      <c r="AC506" s="410">
        <f t="shared" ref="AC506" si="1468">AC505</f>
        <v>0</v>
      </c>
      <c r="AD506" s="410">
        <f t="shared" ref="AD506" si="1469">AD505</f>
        <v>0</v>
      </c>
      <c r="AE506" s="410">
        <f t="shared" ref="AE506" si="1470">AE505</f>
        <v>0</v>
      </c>
      <c r="AF506" s="410">
        <f t="shared" ref="AF506" si="1471">AF505</f>
        <v>0</v>
      </c>
      <c r="AG506" s="410">
        <f t="shared" ref="AG506" si="1472">AG505</f>
        <v>0</v>
      </c>
      <c r="AH506" s="410">
        <f t="shared" ref="AH506" si="1473">AH505</f>
        <v>0</v>
      </c>
      <c r="AI506" s="410">
        <f t="shared" ref="AI506" si="1474">AI505</f>
        <v>0</v>
      </c>
      <c r="AJ506" s="410">
        <f t="shared" ref="AJ506" si="1475">AJ505</f>
        <v>0</v>
      </c>
      <c r="AK506" s="410">
        <f t="shared" ref="AK506" si="1476">AK505</f>
        <v>0</v>
      </c>
      <c r="AL506" s="410">
        <f t="shared" ref="AL506" si="1477">AL505</f>
        <v>0</v>
      </c>
      <c r="AM506" s="305"/>
    </row>
    <row r="507" spans="1:39" outlineLevel="1">
      <c r="A507" s="530"/>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0"/>
      <c r="B508" s="502"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0">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0"/>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78">Z509</f>
        <v>0</v>
      </c>
      <c r="AA510" s="410">
        <f t="shared" ref="AA510" si="1479">AA509</f>
        <v>0</v>
      </c>
      <c r="AB510" s="410">
        <f t="shared" ref="AB510" si="1480">AB509</f>
        <v>0</v>
      </c>
      <c r="AC510" s="410">
        <f t="shared" ref="AC510" si="1481">AC509</f>
        <v>0</v>
      </c>
      <c r="AD510" s="410">
        <f t="shared" ref="AD510" si="1482">AD509</f>
        <v>0</v>
      </c>
      <c r="AE510" s="410">
        <f t="shared" ref="AE510" si="1483">AE509</f>
        <v>0</v>
      </c>
      <c r="AF510" s="410">
        <f t="shared" ref="AF510" si="1484">AF509</f>
        <v>0</v>
      </c>
      <c r="AG510" s="410">
        <f t="shared" ref="AG510" si="1485">AG509</f>
        <v>0</v>
      </c>
      <c r="AH510" s="410">
        <f t="shared" ref="AH510" si="1486">AH509</f>
        <v>0</v>
      </c>
      <c r="AI510" s="410">
        <f t="shared" ref="AI510" si="1487">AI509</f>
        <v>0</v>
      </c>
      <c r="AJ510" s="410">
        <f t="shared" ref="AJ510" si="1488">AJ509</f>
        <v>0</v>
      </c>
      <c r="AK510" s="410">
        <f t="shared" ref="AK510" si="1489">AK509</f>
        <v>0</v>
      </c>
      <c r="AL510" s="410">
        <f t="shared" ref="AL510" si="1490">AL509</f>
        <v>0</v>
      </c>
      <c r="AM510" s="305"/>
    </row>
    <row r="511" spans="1:39" outlineLevel="1">
      <c r="A511" s="530"/>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0">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0"/>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1">Z512</f>
        <v>0</v>
      </c>
      <c r="AA513" s="410">
        <f t="shared" ref="AA513" si="1492">AA512</f>
        <v>0</v>
      </c>
      <c r="AB513" s="410">
        <f t="shared" ref="AB513" si="1493">AB512</f>
        <v>0</v>
      </c>
      <c r="AC513" s="410">
        <f t="shared" ref="AC513" si="1494">AC512</f>
        <v>0</v>
      </c>
      <c r="AD513" s="410">
        <f t="shared" ref="AD513" si="1495">AD512</f>
        <v>0</v>
      </c>
      <c r="AE513" s="410">
        <f t="shared" ref="AE513" si="1496">AE512</f>
        <v>0</v>
      </c>
      <c r="AF513" s="410">
        <f t="shared" ref="AF513" si="1497">AF512</f>
        <v>0</v>
      </c>
      <c r="AG513" s="410">
        <f t="shared" ref="AG513" si="1498">AG512</f>
        <v>0</v>
      </c>
      <c r="AH513" s="410">
        <f t="shared" ref="AH513" si="1499">AH512</f>
        <v>0</v>
      </c>
      <c r="AI513" s="410">
        <f t="shared" ref="AI513" si="1500">AI512</f>
        <v>0</v>
      </c>
      <c r="AJ513" s="410">
        <f t="shared" ref="AJ513" si="1501">AJ512</f>
        <v>0</v>
      </c>
      <c r="AK513" s="410">
        <f t="shared" ref="AK513" si="1502">AK512</f>
        <v>0</v>
      </c>
      <c r="AL513" s="410">
        <f t="shared" ref="AL513" si="1503">AL512</f>
        <v>0</v>
      </c>
      <c r="AM513" s="305"/>
    </row>
    <row r="514" spans="1:39" outlineLevel="1">
      <c r="A514" s="530"/>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0">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0"/>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4">Z515</f>
        <v>0</v>
      </c>
      <c r="AA516" s="410">
        <f t="shared" ref="AA516" si="1505">AA515</f>
        <v>0</v>
      </c>
      <c r="AB516" s="410">
        <f t="shared" ref="AB516" si="1506">AB515</f>
        <v>0</v>
      </c>
      <c r="AC516" s="410">
        <f t="shared" ref="AC516" si="1507">AC515</f>
        <v>0</v>
      </c>
      <c r="AD516" s="410">
        <f t="shared" ref="AD516" si="1508">AD515</f>
        <v>0</v>
      </c>
      <c r="AE516" s="410">
        <f t="shared" ref="AE516" si="1509">AE515</f>
        <v>0</v>
      </c>
      <c r="AF516" s="410">
        <f t="shared" ref="AF516" si="1510">AF515</f>
        <v>0</v>
      </c>
      <c r="AG516" s="410">
        <f t="shared" ref="AG516" si="1511">AG515</f>
        <v>0</v>
      </c>
      <c r="AH516" s="410">
        <f t="shared" ref="AH516" si="1512">AH515</f>
        <v>0</v>
      </c>
      <c r="AI516" s="410">
        <f t="shared" ref="AI516" si="1513">AI515</f>
        <v>0</v>
      </c>
      <c r="AJ516" s="410">
        <f t="shared" ref="AJ516" si="1514">AJ515</f>
        <v>0</v>
      </c>
      <c r="AK516" s="410">
        <f t="shared" ref="AK516" si="1515">AK515</f>
        <v>0</v>
      </c>
      <c r="AL516" s="410">
        <f t="shared" ref="AL516" si="1516">AL515</f>
        <v>0</v>
      </c>
      <c r="AM516" s="305"/>
    </row>
    <row r="517" spans="1:39" outlineLevel="1">
      <c r="A517" s="530"/>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0"/>
      <c r="B518" s="502"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ht="45" outlineLevel="1">
      <c r="A519" s="530">
        <v>36</v>
      </c>
      <c r="B519" s="427" t="s">
        <v>128</v>
      </c>
      <c r="C519" s="290" t="s">
        <v>25</v>
      </c>
      <c r="D519" s="294"/>
      <c r="E519" s="294"/>
      <c r="F519" s="294"/>
      <c r="G519" s="294"/>
      <c r="H519" s="294"/>
      <c r="I519" s="294"/>
      <c r="J519" s="294"/>
      <c r="K519" s="294"/>
      <c r="L519" s="294"/>
      <c r="M519" s="294"/>
      <c r="N519" s="294">
        <v>12</v>
      </c>
      <c r="O519" s="294"/>
      <c r="P519" s="294"/>
      <c r="Q519" s="294"/>
      <c r="R519" s="294"/>
      <c r="S519" s="294"/>
      <c r="T519" s="294"/>
      <c r="U519" s="294"/>
      <c r="V519" s="294"/>
      <c r="W519" s="294"/>
      <c r="X519" s="294"/>
      <c r="Y519" s="425"/>
      <c r="Z519" s="409"/>
      <c r="AA519" s="409"/>
      <c r="AB519" s="409"/>
      <c r="AC519" s="409"/>
      <c r="AD519" s="409"/>
      <c r="AE519" s="409"/>
      <c r="AF519" s="414"/>
      <c r="AG519" s="414"/>
      <c r="AH519" s="414"/>
      <c r="AI519" s="414"/>
      <c r="AJ519" s="414"/>
      <c r="AK519" s="414"/>
      <c r="AL519" s="414"/>
      <c r="AM519" s="295">
        <f>SUM(Y519:AL519)</f>
        <v>0</v>
      </c>
    </row>
    <row r="520" spans="1:39" outlineLevel="1">
      <c r="A520" s="530"/>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0</v>
      </c>
      <c r="Z520" s="410">
        <f t="shared" ref="Z520" si="1517">Z519</f>
        <v>0</v>
      </c>
      <c r="AA520" s="410">
        <f t="shared" ref="AA520" si="1518">AA519</f>
        <v>0</v>
      </c>
      <c r="AB520" s="410">
        <f t="shared" ref="AB520" si="1519">AB519</f>
        <v>0</v>
      </c>
      <c r="AC520" s="410">
        <f t="shared" ref="AC520" si="1520">AC519</f>
        <v>0</v>
      </c>
      <c r="AD520" s="410">
        <f t="shared" ref="AD520" si="1521">AD519</f>
        <v>0</v>
      </c>
      <c r="AE520" s="410">
        <f t="shared" ref="AE520" si="1522">AE519</f>
        <v>0</v>
      </c>
      <c r="AF520" s="410">
        <f t="shared" ref="AF520" si="1523">AF519</f>
        <v>0</v>
      </c>
      <c r="AG520" s="410">
        <f t="shared" ref="AG520" si="1524">AG519</f>
        <v>0</v>
      </c>
      <c r="AH520" s="410">
        <f t="shared" ref="AH520" si="1525">AH519</f>
        <v>0</v>
      </c>
      <c r="AI520" s="410">
        <f t="shared" ref="AI520" si="1526">AI519</f>
        <v>0</v>
      </c>
      <c r="AJ520" s="410">
        <f t="shared" ref="AJ520" si="1527">AJ519</f>
        <v>0</v>
      </c>
      <c r="AK520" s="410">
        <f t="shared" ref="AK520" si="1528">AK519</f>
        <v>0</v>
      </c>
      <c r="AL520" s="410">
        <f t="shared" ref="AL520" si="1529">AL519</f>
        <v>0</v>
      </c>
      <c r="AM520" s="305"/>
    </row>
    <row r="521" spans="1:39" outlineLevel="1">
      <c r="A521" s="530"/>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0">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0"/>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0">Z522</f>
        <v>0</v>
      </c>
      <c r="AA523" s="410">
        <f t="shared" ref="AA523" si="1531">AA522</f>
        <v>0</v>
      </c>
      <c r="AB523" s="410">
        <f t="shared" ref="AB523" si="1532">AB522</f>
        <v>0</v>
      </c>
      <c r="AC523" s="410">
        <f t="shared" ref="AC523" si="1533">AC522</f>
        <v>0</v>
      </c>
      <c r="AD523" s="410">
        <f t="shared" ref="AD523" si="1534">AD522</f>
        <v>0</v>
      </c>
      <c r="AE523" s="410">
        <f t="shared" ref="AE523" si="1535">AE522</f>
        <v>0</v>
      </c>
      <c r="AF523" s="410">
        <f t="shared" ref="AF523" si="1536">AF522</f>
        <v>0</v>
      </c>
      <c r="AG523" s="410">
        <f t="shared" ref="AG523" si="1537">AG522</f>
        <v>0</v>
      </c>
      <c r="AH523" s="410">
        <f t="shared" ref="AH523" si="1538">AH522</f>
        <v>0</v>
      </c>
      <c r="AI523" s="410">
        <f t="shared" ref="AI523" si="1539">AI522</f>
        <v>0</v>
      </c>
      <c r="AJ523" s="410">
        <f t="shared" ref="AJ523" si="1540">AJ522</f>
        <v>0</v>
      </c>
      <c r="AK523" s="410">
        <f t="shared" ref="AK523" si="1541">AK522</f>
        <v>0</v>
      </c>
      <c r="AL523" s="410">
        <f t="shared" ref="AL523" si="1542">AL522</f>
        <v>0</v>
      </c>
      <c r="AM523" s="305"/>
    </row>
    <row r="524" spans="1:39" outlineLevel="1">
      <c r="A524" s="530"/>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0">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0"/>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3">Z525</f>
        <v>0</v>
      </c>
      <c r="AA526" s="410">
        <f t="shared" ref="AA526" si="1544">AA525</f>
        <v>0</v>
      </c>
      <c r="AB526" s="410">
        <f t="shared" ref="AB526" si="1545">AB525</f>
        <v>0</v>
      </c>
      <c r="AC526" s="410">
        <f t="shared" ref="AC526" si="1546">AC525</f>
        <v>0</v>
      </c>
      <c r="AD526" s="410">
        <f t="shared" ref="AD526" si="1547">AD525</f>
        <v>0</v>
      </c>
      <c r="AE526" s="410">
        <f t="shared" ref="AE526" si="1548">AE525</f>
        <v>0</v>
      </c>
      <c r="AF526" s="410">
        <f t="shared" ref="AF526" si="1549">AF525</f>
        <v>0</v>
      </c>
      <c r="AG526" s="410">
        <f t="shared" ref="AG526" si="1550">AG525</f>
        <v>0</v>
      </c>
      <c r="AH526" s="410">
        <f t="shared" ref="AH526" si="1551">AH525</f>
        <v>0</v>
      </c>
      <c r="AI526" s="410">
        <f t="shared" ref="AI526" si="1552">AI525</f>
        <v>0</v>
      </c>
      <c r="AJ526" s="410">
        <f t="shared" ref="AJ526" si="1553">AJ525</f>
        <v>0</v>
      </c>
      <c r="AK526" s="410">
        <f t="shared" ref="AK526" si="1554">AK525</f>
        <v>0</v>
      </c>
      <c r="AL526" s="410">
        <f t="shared" ref="AL526" si="1555">AL525</f>
        <v>0</v>
      </c>
      <c r="AM526" s="305"/>
    </row>
    <row r="527" spans="1:39" outlineLevel="1">
      <c r="A527" s="530"/>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0">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0"/>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56">Z528</f>
        <v>0</v>
      </c>
      <c r="AA529" s="410">
        <f t="shared" ref="AA529" si="1557">AA528</f>
        <v>0</v>
      </c>
      <c r="AB529" s="410">
        <f t="shared" ref="AB529" si="1558">AB528</f>
        <v>0</v>
      </c>
      <c r="AC529" s="410">
        <f t="shared" ref="AC529" si="1559">AC528</f>
        <v>0</v>
      </c>
      <c r="AD529" s="410">
        <f t="shared" ref="AD529" si="1560">AD528</f>
        <v>0</v>
      </c>
      <c r="AE529" s="410">
        <f t="shared" ref="AE529" si="1561">AE528</f>
        <v>0</v>
      </c>
      <c r="AF529" s="410">
        <f t="shared" ref="AF529" si="1562">AF528</f>
        <v>0</v>
      </c>
      <c r="AG529" s="410">
        <f t="shared" ref="AG529" si="1563">AG528</f>
        <v>0</v>
      </c>
      <c r="AH529" s="410">
        <f t="shared" ref="AH529" si="1564">AH528</f>
        <v>0</v>
      </c>
      <c r="AI529" s="410">
        <f t="shared" ref="AI529" si="1565">AI528</f>
        <v>0</v>
      </c>
      <c r="AJ529" s="410">
        <f t="shared" ref="AJ529" si="1566">AJ528</f>
        <v>0</v>
      </c>
      <c r="AK529" s="410">
        <f t="shared" ref="AK529" si="1567">AK528</f>
        <v>0</v>
      </c>
      <c r="AL529" s="410">
        <f t="shared" ref="AL529" si="1568">AL528</f>
        <v>0</v>
      </c>
      <c r="AM529" s="305"/>
    </row>
    <row r="530" spans="1:39" outlineLevel="1">
      <c r="A530" s="530"/>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0">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0"/>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69">Z531</f>
        <v>0</v>
      </c>
      <c r="AA532" s="410">
        <f t="shared" ref="AA532" si="1570">AA531</f>
        <v>0</v>
      </c>
      <c r="AB532" s="410">
        <f t="shared" ref="AB532" si="1571">AB531</f>
        <v>0</v>
      </c>
      <c r="AC532" s="410">
        <f t="shared" ref="AC532" si="1572">AC531</f>
        <v>0</v>
      </c>
      <c r="AD532" s="410">
        <f t="shared" ref="AD532" si="1573">AD531</f>
        <v>0</v>
      </c>
      <c r="AE532" s="410">
        <f t="shared" ref="AE532" si="1574">AE531</f>
        <v>0</v>
      </c>
      <c r="AF532" s="410">
        <f t="shared" ref="AF532" si="1575">AF531</f>
        <v>0</v>
      </c>
      <c r="AG532" s="410">
        <f t="shared" ref="AG532" si="1576">AG531</f>
        <v>0</v>
      </c>
      <c r="AH532" s="410">
        <f t="shared" ref="AH532" si="1577">AH531</f>
        <v>0</v>
      </c>
      <c r="AI532" s="410">
        <f t="shared" ref="AI532" si="1578">AI531</f>
        <v>0</v>
      </c>
      <c r="AJ532" s="410">
        <f t="shared" ref="AJ532" si="1579">AJ531</f>
        <v>0</v>
      </c>
      <c r="AK532" s="410">
        <f t="shared" ref="AK532" si="1580">AK531</f>
        <v>0</v>
      </c>
      <c r="AL532" s="410">
        <f t="shared" ref="AL532" si="1581">AL531</f>
        <v>0</v>
      </c>
      <c r="AM532" s="305"/>
    </row>
    <row r="533" spans="1:39" outlineLevel="1">
      <c r="A533" s="530"/>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0">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0"/>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2">Z534</f>
        <v>0</v>
      </c>
      <c r="AA535" s="410">
        <f t="shared" ref="AA535" si="1583">AA534</f>
        <v>0</v>
      </c>
      <c r="AB535" s="410">
        <f t="shared" ref="AB535" si="1584">AB534</f>
        <v>0</v>
      </c>
      <c r="AC535" s="410">
        <f t="shared" ref="AC535" si="1585">AC534</f>
        <v>0</v>
      </c>
      <c r="AD535" s="410">
        <f t="shared" ref="AD535" si="1586">AD534</f>
        <v>0</v>
      </c>
      <c r="AE535" s="410">
        <f t="shared" ref="AE535" si="1587">AE534</f>
        <v>0</v>
      </c>
      <c r="AF535" s="410">
        <f t="shared" ref="AF535" si="1588">AF534</f>
        <v>0</v>
      </c>
      <c r="AG535" s="410">
        <f t="shared" ref="AG535" si="1589">AG534</f>
        <v>0</v>
      </c>
      <c r="AH535" s="410">
        <f t="shared" ref="AH535" si="1590">AH534</f>
        <v>0</v>
      </c>
      <c r="AI535" s="410">
        <f t="shared" ref="AI535" si="1591">AI534</f>
        <v>0</v>
      </c>
      <c r="AJ535" s="410">
        <f t="shared" ref="AJ535" si="1592">AJ534</f>
        <v>0</v>
      </c>
      <c r="AK535" s="410">
        <f t="shared" ref="AK535" si="1593">AK534</f>
        <v>0</v>
      </c>
      <c r="AL535" s="410">
        <f t="shared" ref="AL535" si="1594">AL534</f>
        <v>0</v>
      </c>
      <c r="AM535" s="305"/>
    </row>
    <row r="536" spans="1:39" outlineLevel="1">
      <c r="A536" s="530"/>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0">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0"/>
      <c r="B538" s="430" t="s">
        <v>308</v>
      </c>
      <c r="C538" s="290" t="s">
        <v>163</v>
      </c>
      <c r="D538" s="294"/>
      <c r="E538" s="294"/>
      <c r="F538" s="294"/>
      <c r="G538" s="294"/>
      <c r="H538" s="294"/>
      <c r="I538" s="294"/>
      <c r="J538" s="294"/>
      <c r="K538" s="294"/>
      <c r="L538" s="294"/>
      <c r="M538" s="294"/>
      <c r="N538" s="466"/>
      <c r="O538" s="294"/>
      <c r="P538" s="294"/>
      <c r="Q538" s="294"/>
      <c r="R538" s="294"/>
      <c r="S538" s="294"/>
      <c r="T538" s="294"/>
      <c r="U538" s="294"/>
      <c r="V538" s="294"/>
      <c r="W538" s="294"/>
      <c r="X538" s="294"/>
      <c r="Y538" s="410">
        <f>Y537</f>
        <v>0</v>
      </c>
      <c r="Z538" s="410">
        <f t="shared" ref="Z538" si="1595">Z537</f>
        <v>0</v>
      </c>
      <c r="AA538" s="410">
        <f t="shared" ref="AA538" si="1596">AA537</f>
        <v>0</v>
      </c>
      <c r="AB538" s="410">
        <f t="shared" ref="AB538" si="1597">AB537</f>
        <v>0</v>
      </c>
      <c r="AC538" s="410">
        <f t="shared" ref="AC538" si="1598">AC537</f>
        <v>0</v>
      </c>
      <c r="AD538" s="410">
        <f t="shared" ref="AD538" si="1599">AD537</f>
        <v>0</v>
      </c>
      <c r="AE538" s="410">
        <f t="shared" ref="AE538" si="1600">AE537</f>
        <v>0</v>
      </c>
      <c r="AF538" s="410">
        <f t="shared" ref="AF538" si="1601">AF537</f>
        <v>0</v>
      </c>
      <c r="AG538" s="410">
        <f t="shared" ref="AG538" si="1602">AG537</f>
        <v>0</v>
      </c>
      <c r="AH538" s="410">
        <f t="shared" ref="AH538" si="1603">AH537</f>
        <v>0</v>
      </c>
      <c r="AI538" s="410">
        <f t="shared" ref="AI538" si="1604">AI537</f>
        <v>0</v>
      </c>
      <c r="AJ538" s="410">
        <f t="shared" ref="AJ538" si="1605">AJ537</f>
        <v>0</v>
      </c>
      <c r="AK538" s="410">
        <f t="shared" ref="AK538" si="1606">AK537</f>
        <v>0</v>
      </c>
      <c r="AL538" s="410">
        <f t="shared" ref="AL538" si="1607">AL537</f>
        <v>0</v>
      </c>
      <c r="AM538" s="305"/>
    </row>
    <row r="539" spans="1:39" outlineLevel="1">
      <c r="A539" s="530"/>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0">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0"/>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08">Z540</f>
        <v>0</v>
      </c>
      <c r="AA541" s="410">
        <f t="shared" ref="AA541" si="1609">AA540</f>
        <v>0</v>
      </c>
      <c r="AB541" s="410">
        <f t="shared" ref="AB541" si="1610">AB540</f>
        <v>0</v>
      </c>
      <c r="AC541" s="410">
        <f t="shared" ref="AC541" si="1611">AC540</f>
        <v>0</v>
      </c>
      <c r="AD541" s="410">
        <f t="shared" ref="AD541" si="1612">AD540</f>
        <v>0</v>
      </c>
      <c r="AE541" s="410">
        <f t="shared" ref="AE541" si="1613">AE540</f>
        <v>0</v>
      </c>
      <c r="AF541" s="410">
        <f t="shared" ref="AF541" si="1614">AF540</f>
        <v>0</v>
      </c>
      <c r="AG541" s="410">
        <f t="shared" ref="AG541" si="1615">AG540</f>
        <v>0</v>
      </c>
      <c r="AH541" s="410">
        <f t="shared" ref="AH541" si="1616">AH540</f>
        <v>0</v>
      </c>
      <c r="AI541" s="410">
        <f t="shared" ref="AI541" si="1617">AI540</f>
        <v>0</v>
      </c>
      <c r="AJ541" s="410">
        <f t="shared" ref="AJ541" si="1618">AJ540</f>
        <v>0</v>
      </c>
      <c r="AK541" s="410">
        <f t="shared" ref="AK541" si="1619">AK540</f>
        <v>0</v>
      </c>
      <c r="AL541" s="410">
        <f t="shared" ref="AL541" si="1620">AL540</f>
        <v>0</v>
      </c>
      <c r="AM541" s="305"/>
    </row>
    <row r="542" spans="1:39" outlineLevel="1">
      <c r="A542" s="530"/>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0">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0"/>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1">Z543</f>
        <v>0</v>
      </c>
      <c r="AA544" s="410">
        <f t="shared" ref="AA544" si="1622">AA543</f>
        <v>0</v>
      </c>
      <c r="AB544" s="410">
        <f t="shared" ref="AB544" si="1623">AB543</f>
        <v>0</v>
      </c>
      <c r="AC544" s="410">
        <f t="shared" ref="AC544" si="1624">AC543</f>
        <v>0</v>
      </c>
      <c r="AD544" s="410">
        <f t="shared" ref="AD544" si="1625">AD543</f>
        <v>0</v>
      </c>
      <c r="AE544" s="410">
        <f t="shared" ref="AE544" si="1626">AE543</f>
        <v>0</v>
      </c>
      <c r="AF544" s="410">
        <f t="shared" ref="AF544" si="1627">AF543</f>
        <v>0</v>
      </c>
      <c r="AG544" s="410">
        <f t="shared" ref="AG544" si="1628">AG543</f>
        <v>0</v>
      </c>
      <c r="AH544" s="410">
        <f t="shared" ref="AH544" si="1629">AH543</f>
        <v>0</v>
      </c>
      <c r="AI544" s="410">
        <f t="shared" ref="AI544" si="1630">AI543</f>
        <v>0</v>
      </c>
      <c r="AJ544" s="410">
        <f t="shared" ref="AJ544" si="1631">AJ543</f>
        <v>0</v>
      </c>
      <c r="AK544" s="410">
        <f t="shared" ref="AK544" si="1632">AK543</f>
        <v>0</v>
      </c>
      <c r="AL544" s="410">
        <f t="shared" ref="AL544" si="1633">AL543</f>
        <v>0</v>
      </c>
      <c r="AM544" s="305"/>
    </row>
    <row r="545" spans="1:39" outlineLevel="1">
      <c r="A545" s="530"/>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0">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0"/>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4">Z546</f>
        <v>0</v>
      </c>
      <c r="AA547" s="410">
        <f t="shared" ref="AA547" si="1635">AA546</f>
        <v>0</v>
      </c>
      <c r="AB547" s="410">
        <f t="shared" ref="AB547" si="1636">AB546</f>
        <v>0</v>
      </c>
      <c r="AC547" s="410">
        <f t="shared" ref="AC547" si="1637">AC546</f>
        <v>0</v>
      </c>
      <c r="AD547" s="410">
        <f t="shared" ref="AD547" si="1638">AD546</f>
        <v>0</v>
      </c>
      <c r="AE547" s="410">
        <f t="shared" ref="AE547" si="1639">AE546</f>
        <v>0</v>
      </c>
      <c r="AF547" s="410">
        <f t="shared" ref="AF547" si="1640">AF546</f>
        <v>0</v>
      </c>
      <c r="AG547" s="410">
        <f t="shared" ref="AG547" si="1641">AG546</f>
        <v>0</v>
      </c>
      <c r="AH547" s="410">
        <f t="shared" ref="AH547" si="1642">AH546</f>
        <v>0</v>
      </c>
      <c r="AI547" s="410">
        <f t="shared" ref="AI547" si="1643">AI546</f>
        <v>0</v>
      </c>
      <c r="AJ547" s="410">
        <f t="shared" ref="AJ547" si="1644">AJ546</f>
        <v>0</v>
      </c>
      <c r="AK547" s="410">
        <f t="shared" ref="AK547" si="1645">AK546</f>
        <v>0</v>
      </c>
      <c r="AL547" s="410">
        <f t="shared" ref="AL547" si="1646">AL546</f>
        <v>0</v>
      </c>
      <c r="AM547" s="305"/>
    </row>
    <row r="548" spans="1:39" outlineLevel="1">
      <c r="A548" s="530"/>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0">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0"/>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47">Z549</f>
        <v>0</v>
      </c>
      <c r="AA550" s="410">
        <f t="shared" ref="AA550" si="1648">AA549</f>
        <v>0</v>
      </c>
      <c r="AB550" s="410">
        <f t="shared" ref="AB550" si="1649">AB549</f>
        <v>0</v>
      </c>
      <c r="AC550" s="410">
        <f t="shared" ref="AC550" si="1650">AC549</f>
        <v>0</v>
      </c>
      <c r="AD550" s="410">
        <f t="shared" ref="AD550" si="1651">AD549</f>
        <v>0</v>
      </c>
      <c r="AE550" s="410">
        <f t="shared" ref="AE550" si="1652">AE549</f>
        <v>0</v>
      </c>
      <c r="AF550" s="410">
        <f t="shared" ref="AF550" si="1653">AF549</f>
        <v>0</v>
      </c>
      <c r="AG550" s="410">
        <f t="shared" ref="AG550" si="1654">AG549</f>
        <v>0</v>
      </c>
      <c r="AH550" s="410">
        <f t="shared" ref="AH550" si="1655">AH549</f>
        <v>0</v>
      </c>
      <c r="AI550" s="410">
        <f t="shared" ref="AI550" si="1656">AI549</f>
        <v>0</v>
      </c>
      <c r="AJ550" s="410">
        <f t="shared" ref="AJ550" si="1657">AJ549</f>
        <v>0</v>
      </c>
      <c r="AK550" s="410">
        <f t="shared" ref="AK550" si="1658">AK549</f>
        <v>0</v>
      </c>
      <c r="AL550" s="410">
        <f t="shared" ref="AL550" si="1659">AL549</f>
        <v>0</v>
      </c>
      <c r="AM550" s="305"/>
    </row>
    <row r="551" spans="1:39" outlineLevel="1">
      <c r="A551" s="530"/>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0">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0"/>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0">Z552</f>
        <v>0</v>
      </c>
      <c r="AA553" s="410">
        <f t="shared" ref="AA553" si="1661">AA552</f>
        <v>0</v>
      </c>
      <c r="AB553" s="410">
        <f t="shared" ref="AB553" si="1662">AB552</f>
        <v>0</v>
      </c>
      <c r="AC553" s="410">
        <f t="shared" ref="AC553" si="1663">AC552</f>
        <v>0</v>
      </c>
      <c r="AD553" s="410">
        <f t="shared" ref="AD553" si="1664">AD552</f>
        <v>0</v>
      </c>
      <c r="AE553" s="410">
        <f t="shared" ref="AE553" si="1665">AE552</f>
        <v>0</v>
      </c>
      <c r="AF553" s="410">
        <f t="shared" ref="AF553" si="1666">AF552</f>
        <v>0</v>
      </c>
      <c r="AG553" s="410">
        <f t="shared" ref="AG553" si="1667">AG552</f>
        <v>0</v>
      </c>
      <c r="AH553" s="410">
        <f t="shared" ref="AH553" si="1668">AH552</f>
        <v>0</v>
      </c>
      <c r="AI553" s="410">
        <f t="shared" ref="AI553" si="1669">AI552</f>
        <v>0</v>
      </c>
      <c r="AJ553" s="410">
        <f t="shared" ref="AJ553" si="1670">AJ552</f>
        <v>0</v>
      </c>
      <c r="AK553" s="410">
        <f t="shared" ref="AK553" si="1671">AK552</f>
        <v>0</v>
      </c>
      <c r="AL553" s="410">
        <f t="shared" ref="AL553" si="1672">AL552</f>
        <v>0</v>
      </c>
      <c r="AM553" s="305"/>
    </row>
    <row r="554" spans="1:39" outlineLevel="1">
      <c r="A554" s="530"/>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0">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0"/>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3">Z555</f>
        <v>0</v>
      </c>
      <c r="AA556" s="410">
        <f t="shared" ref="AA556" si="1674">AA555</f>
        <v>0</v>
      </c>
      <c r="AB556" s="410">
        <f t="shared" ref="AB556" si="1675">AB555</f>
        <v>0</v>
      </c>
      <c r="AC556" s="410">
        <f t="shared" ref="AC556" si="1676">AC555</f>
        <v>0</v>
      </c>
      <c r="AD556" s="410">
        <f t="shared" ref="AD556" si="1677">AD555</f>
        <v>0</v>
      </c>
      <c r="AE556" s="410">
        <f t="shared" ref="AE556" si="1678">AE555</f>
        <v>0</v>
      </c>
      <c r="AF556" s="410">
        <f t="shared" ref="AF556" si="1679">AF555</f>
        <v>0</v>
      </c>
      <c r="AG556" s="410">
        <f t="shared" ref="AG556" si="1680">AG555</f>
        <v>0</v>
      </c>
      <c r="AH556" s="410">
        <f t="shared" ref="AH556" si="1681">AH555</f>
        <v>0</v>
      </c>
      <c r="AI556" s="410">
        <f t="shared" ref="AI556" si="1682">AI555</f>
        <v>0</v>
      </c>
      <c r="AJ556" s="410">
        <f t="shared" ref="AJ556" si="1683">AJ555</f>
        <v>0</v>
      </c>
      <c r="AK556" s="410">
        <f t="shared" ref="AK556" si="1684">AK555</f>
        <v>0</v>
      </c>
      <c r="AL556" s="410">
        <f t="shared" ref="AL556" si="1685">AL555</f>
        <v>0</v>
      </c>
      <c r="AM556" s="305"/>
    </row>
    <row r="557" spans="1:39" outlineLevel="1">
      <c r="A557" s="530"/>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0">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0"/>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86">Z558</f>
        <v>0</v>
      </c>
      <c r="AA559" s="410">
        <f t="shared" ref="AA559" si="1687">AA558</f>
        <v>0</v>
      </c>
      <c r="AB559" s="410">
        <f t="shared" ref="AB559" si="1688">AB558</f>
        <v>0</v>
      </c>
      <c r="AC559" s="410">
        <f t="shared" ref="AC559" si="1689">AC558</f>
        <v>0</v>
      </c>
      <c r="AD559" s="410">
        <f t="shared" ref="AD559" si="1690">AD558</f>
        <v>0</v>
      </c>
      <c r="AE559" s="410">
        <f t="shared" ref="AE559" si="1691">AE558</f>
        <v>0</v>
      </c>
      <c r="AF559" s="410">
        <f t="shared" ref="AF559" si="1692">AF558</f>
        <v>0</v>
      </c>
      <c r="AG559" s="410">
        <f t="shared" ref="AG559" si="1693">AG558</f>
        <v>0</v>
      </c>
      <c r="AH559" s="410">
        <f t="shared" ref="AH559" si="1694">AH558</f>
        <v>0</v>
      </c>
      <c r="AI559" s="410">
        <f t="shared" ref="AI559" si="1695">AI558</f>
        <v>0</v>
      </c>
      <c r="AJ559" s="410">
        <f t="shared" ref="AJ559" si="1696">AJ558</f>
        <v>0</v>
      </c>
      <c r="AK559" s="410">
        <f t="shared" ref="AK559" si="1697">AK558</f>
        <v>0</v>
      </c>
      <c r="AL559" s="410">
        <f t="shared" ref="AL559" si="1698">AL558</f>
        <v>0</v>
      </c>
      <c r="AM559" s="305"/>
    </row>
    <row r="560" spans="1:39" outlineLevel="1">
      <c r="A560" s="530"/>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0</v>
      </c>
      <c r="E561" s="328"/>
      <c r="F561" s="328"/>
      <c r="G561" s="328"/>
      <c r="H561" s="328"/>
      <c r="I561" s="328"/>
      <c r="J561" s="328"/>
      <c r="K561" s="328"/>
      <c r="L561" s="328"/>
      <c r="M561" s="328"/>
      <c r="N561" s="328"/>
      <c r="O561" s="328">
        <f>SUM(O404:O559)</f>
        <v>0</v>
      </c>
      <c r="P561" s="328"/>
      <c r="Q561" s="328"/>
      <c r="R561" s="328"/>
      <c r="S561" s="328"/>
      <c r="T561" s="328"/>
      <c r="U561" s="328"/>
      <c r="V561" s="328"/>
      <c r="W561" s="328"/>
      <c r="X561" s="328"/>
      <c r="Y561" s="328">
        <f>IF(Y402="kWh",SUMPRODUCT(D404:D559,Y404:Y559))</f>
        <v>0</v>
      </c>
      <c r="Z561" s="328">
        <f>IF(Z402="kWh",SUMPRODUCT(D404:D559,Z404:Z559))</f>
        <v>0</v>
      </c>
      <c r="AA561" s="328">
        <f>IF(AA402="kw",SUMPRODUCT(N404:N559,O404:O559,AA404:AA559),SUMPRODUCT(D404:D559,AA404:AA559))</f>
        <v>0</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0</v>
      </c>
      <c r="Z562" s="391">
        <f>HLOOKUP(Z218,'2. LRAMVA Threshold'!$B$42:$Q$53,9,FALSE)</f>
        <v>0</v>
      </c>
      <c r="AA562" s="391">
        <f>HLOOKUP(AA218,'2. LRAMVA Threshold'!$B$42:$Q$53,9,FALSE)</f>
        <v>0</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7">
        <f t="shared" ref="AM565:AM571" si="1699">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7">
        <f t="shared" si="1699"/>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7">
        <f t="shared" si="1699"/>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7">
        <f t="shared" si="1699"/>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0">Y209*Y564</f>
        <v>0</v>
      </c>
      <c r="Z569" s="377">
        <f t="shared" si="1700"/>
        <v>0</v>
      </c>
      <c r="AA569" s="377">
        <f t="shared" si="1700"/>
        <v>0</v>
      </c>
      <c r="AB569" s="377">
        <f>AB209*AB564</f>
        <v>0</v>
      </c>
      <c r="AC569" s="377">
        <f t="shared" si="1700"/>
        <v>0</v>
      </c>
      <c r="AD569" s="377">
        <f t="shared" si="1700"/>
        <v>0</v>
      </c>
      <c r="AE569" s="377">
        <f t="shared" si="1700"/>
        <v>0</v>
      </c>
      <c r="AF569" s="377">
        <f t="shared" si="1700"/>
        <v>0</v>
      </c>
      <c r="AG569" s="377">
        <f t="shared" si="1700"/>
        <v>0</v>
      </c>
      <c r="AH569" s="377">
        <f t="shared" si="1700"/>
        <v>0</v>
      </c>
      <c r="AI569" s="377">
        <f t="shared" si="1700"/>
        <v>0</v>
      </c>
      <c r="AJ569" s="377">
        <f t="shared" si="1700"/>
        <v>0</v>
      </c>
      <c r="AK569" s="377">
        <f t="shared" si="1700"/>
        <v>0</v>
      </c>
      <c r="AL569" s="377">
        <f t="shared" si="1700"/>
        <v>0</v>
      </c>
      <c r="AM569" s="627">
        <f t="shared" si="1699"/>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701">AA392*AA564</f>
        <v>0</v>
      </c>
      <c r="AB570" s="377">
        <f>AB392*AB564</f>
        <v>0</v>
      </c>
      <c r="AC570" s="377">
        <f t="shared" si="1701"/>
        <v>0</v>
      </c>
      <c r="AD570" s="377">
        <f t="shared" si="1701"/>
        <v>0</v>
      </c>
      <c r="AE570" s="377">
        <f t="shared" si="1701"/>
        <v>0</v>
      </c>
      <c r="AF570" s="377">
        <f t="shared" si="1701"/>
        <v>0</v>
      </c>
      <c r="AG570" s="377">
        <f t="shared" si="1701"/>
        <v>0</v>
      </c>
      <c r="AH570" s="377">
        <f t="shared" si="1701"/>
        <v>0</v>
      </c>
      <c r="AI570" s="377">
        <f t="shared" si="1701"/>
        <v>0</v>
      </c>
      <c r="AJ570" s="377">
        <f t="shared" si="1701"/>
        <v>0</v>
      </c>
      <c r="AK570" s="377">
        <f t="shared" si="1701"/>
        <v>0</v>
      </c>
      <c r="AL570" s="377">
        <f t="shared" si="1701"/>
        <v>0</v>
      </c>
      <c r="AM570" s="627">
        <f t="shared" si="1699"/>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702">Z561*Z564</f>
        <v>0</v>
      </c>
      <c r="AA571" s="377">
        <f t="shared" si="1702"/>
        <v>0</v>
      </c>
      <c r="AB571" s="377">
        <f t="shared" si="1702"/>
        <v>0</v>
      </c>
      <c r="AC571" s="377">
        <f t="shared" si="1702"/>
        <v>0</v>
      </c>
      <c r="AD571" s="377">
        <f t="shared" si="1702"/>
        <v>0</v>
      </c>
      <c r="AE571" s="377">
        <f t="shared" si="1702"/>
        <v>0</v>
      </c>
      <c r="AF571" s="377">
        <f t="shared" si="1702"/>
        <v>0</v>
      </c>
      <c r="AG571" s="377">
        <f t="shared" si="1702"/>
        <v>0</v>
      </c>
      <c r="AH571" s="377">
        <f t="shared" si="1702"/>
        <v>0</v>
      </c>
      <c r="AI571" s="377">
        <f t="shared" si="1702"/>
        <v>0</v>
      </c>
      <c r="AJ571" s="377">
        <f t="shared" si="1702"/>
        <v>0</v>
      </c>
      <c r="AK571" s="377">
        <f t="shared" si="1702"/>
        <v>0</v>
      </c>
      <c r="AL571" s="377">
        <f t="shared" si="1702"/>
        <v>0</v>
      </c>
      <c r="AM571" s="627">
        <f t="shared" si="1699"/>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703">SUM(AA565:AA571)</f>
        <v>0</v>
      </c>
      <c r="AB572" s="345">
        <f t="shared" si="1703"/>
        <v>0</v>
      </c>
      <c r="AC572" s="345">
        <f t="shared" si="1703"/>
        <v>0</v>
      </c>
      <c r="AD572" s="345">
        <f>SUM(AD565:AD571)</f>
        <v>0</v>
      </c>
      <c r="AE572" s="345">
        <f t="shared" si="1703"/>
        <v>0</v>
      </c>
      <c r="AF572" s="345">
        <f>SUM(AF565:AF571)</f>
        <v>0</v>
      </c>
      <c r="AG572" s="345">
        <f>SUM(AG565:AG571)</f>
        <v>0</v>
      </c>
      <c r="AH572" s="345">
        <f t="shared" ref="AH572:AL572" si="1704">SUM(AH565:AH571)</f>
        <v>0</v>
      </c>
      <c r="AI572" s="345">
        <f t="shared" si="1704"/>
        <v>0</v>
      </c>
      <c r="AJ572" s="345">
        <f>SUM(AJ565:AJ571)</f>
        <v>0</v>
      </c>
      <c r="AK572" s="345">
        <f t="shared" si="1704"/>
        <v>0</v>
      </c>
      <c r="AL572" s="345">
        <f t="shared" si="1704"/>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705">Z562*Z564</f>
        <v>0</v>
      </c>
      <c r="AA573" s="346">
        <f t="shared" si="1705"/>
        <v>0</v>
      </c>
      <c r="AB573" s="346">
        <f t="shared" si="1705"/>
        <v>0</v>
      </c>
      <c r="AC573" s="346">
        <f t="shared" si="1705"/>
        <v>0</v>
      </c>
      <c r="AD573" s="346">
        <f>AD562*AD564</f>
        <v>0</v>
      </c>
      <c r="AE573" s="346">
        <f t="shared" si="1705"/>
        <v>0</v>
      </c>
      <c r="AF573" s="346">
        <f>AF562*AF564</f>
        <v>0</v>
      </c>
      <c r="AG573" s="346">
        <f t="shared" ref="AG573:AL573" si="1706">AG562*AG564</f>
        <v>0</v>
      </c>
      <c r="AH573" s="346">
        <f t="shared" si="1706"/>
        <v>0</v>
      </c>
      <c r="AI573" s="346">
        <f t="shared" si="1706"/>
        <v>0</v>
      </c>
      <c r="AJ573" s="346">
        <f>AJ562*AJ564</f>
        <v>0</v>
      </c>
      <c r="AK573" s="346">
        <f>AK562*AK564</f>
        <v>0</v>
      </c>
      <c r="AL573" s="346">
        <f t="shared" si="1706"/>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0</v>
      </c>
      <c r="Z576" s="290">
        <f>SUMPRODUCT(E404:E559,Z404:Z559)</f>
        <v>0</v>
      </c>
      <c r="AA576" s="290">
        <f>IF(AA402="kw",SUMPRODUCT($N$404:$N$559,$P$404:$P$559,AA404:AA559),SUMPRODUCT($E$404:$E$559,AA404:AA559))</f>
        <v>0</v>
      </c>
      <c r="AB576" s="290">
        <f>IF(AB402="kw",SUMPRODUCT($N$404:$N$559,$P$404:$P$559,AB404:AB559),SUMPRODUCT($E$404:$E$559,AB404:AB559))</f>
        <v>0</v>
      </c>
      <c r="AC576" s="290">
        <f>IF(AC402="kw",SUMPRODUCT($N$404:$N$559,$P$404:$P$559,AC404:AC559),SUMPRODUCT($E$404:$E$559,AC404:AC559))</f>
        <v>0</v>
      </c>
      <c r="AD576" s="290">
        <f t="shared" ref="AD576:AL576" si="1707">IF(AD402="kw",SUMPRODUCT($N$404:$N$559,$P$404:$P$559,AD404:AD559),SUMPRODUCT($E$404:$E$559,AD404:AD559))</f>
        <v>0</v>
      </c>
      <c r="AE576" s="290">
        <f t="shared" si="1707"/>
        <v>0</v>
      </c>
      <c r="AF576" s="290">
        <f t="shared" si="1707"/>
        <v>0</v>
      </c>
      <c r="AG576" s="290">
        <f t="shared" si="1707"/>
        <v>0</v>
      </c>
      <c r="AH576" s="290">
        <f t="shared" si="1707"/>
        <v>0</v>
      </c>
      <c r="AI576" s="290">
        <f t="shared" si="1707"/>
        <v>0</v>
      </c>
      <c r="AJ576" s="290">
        <f t="shared" si="1707"/>
        <v>0</v>
      </c>
      <c r="AK576" s="290">
        <f t="shared" si="1707"/>
        <v>0</v>
      </c>
      <c r="AL576" s="290">
        <f t="shared" si="1707"/>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0</v>
      </c>
      <c r="Z577" s="290">
        <f>SUMPRODUCT(F404:F559,Z404:Z559)</f>
        <v>0</v>
      </c>
      <c r="AA577" s="290">
        <f t="shared" ref="AA577:AL577" si="1708">IF(AA402="kw",SUMPRODUCT($N$404:$N$559,$Q$404:$Q$559,AA404:AA559),SUMPRODUCT($F$404:$F$559,AA404:AA559))</f>
        <v>0</v>
      </c>
      <c r="AB577" s="290">
        <f t="shared" si="1708"/>
        <v>0</v>
      </c>
      <c r="AC577" s="290">
        <f>IF(AC402="kw",SUMPRODUCT($N$404:$N$559,$Q$404:$Q$559,AC404:AC559),SUMPRODUCT($F$404:$F$559,AC404:AC559))</f>
        <v>0</v>
      </c>
      <c r="AD577" s="290">
        <f t="shared" si="1708"/>
        <v>0</v>
      </c>
      <c r="AE577" s="290">
        <f t="shared" si="1708"/>
        <v>0</v>
      </c>
      <c r="AF577" s="290">
        <f t="shared" si="1708"/>
        <v>0</v>
      </c>
      <c r="AG577" s="290">
        <f t="shared" si="1708"/>
        <v>0</v>
      </c>
      <c r="AH577" s="290">
        <f t="shared" si="1708"/>
        <v>0</v>
      </c>
      <c r="AI577" s="290">
        <f t="shared" si="1708"/>
        <v>0</v>
      </c>
      <c r="AJ577" s="290">
        <f t="shared" si="1708"/>
        <v>0</v>
      </c>
      <c r="AK577" s="290">
        <f t="shared" si="1708"/>
        <v>0</v>
      </c>
      <c r="AL577" s="290">
        <f t="shared" si="1708"/>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0</v>
      </c>
      <c r="Z578" s="325">
        <f>SUMPRODUCT(G404:G559,Z404:Z559)</f>
        <v>0</v>
      </c>
      <c r="AA578" s="325">
        <f t="shared" ref="AA578:AL578" si="1709">IF(AA402="kw",SUMPRODUCT($N$404:$N$559,$R$404:$R$559,AA404:AA559),SUMPRODUCT($G$404:$G$559,AA404:AA559))</f>
        <v>0</v>
      </c>
      <c r="AB578" s="325">
        <f t="shared" si="1709"/>
        <v>0</v>
      </c>
      <c r="AC578" s="325">
        <f>IF(AC402="kw",SUMPRODUCT($N$404:$N$559,$R$404:$R$559,AC404:AC559),SUMPRODUCT($G$404:$G$559,AC404:AC559))</f>
        <v>0</v>
      </c>
      <c r="AD578" s="325">
        <f t="shared" si="1709"/>
        <v>0</v>
      </c>
      <c r="AE578" s="325">
        <f t="shared" si="1709"/>
        <v>0</v>
      </c>
      <c r="AF578" s="325">
        <f t="shared" si="1709"/>
        <v>0</v>
      </c>
      <c r="AG578" s="325">
        <f t="shared" si="1709"/>
        <v>0</v>
      </c>
      <c r="AH578" s="325">
        <f t="shared" si="1709"/>
        <v>0</v>
      </c>
      <c r="AI578" s="325">
        <f t="shared" si="1709"/>
        <v>0</v>
      </c>
      <c r="AJ578" s="325">
        <f t="shared" si="1709"/>
        <v>0</v>
      </c>
      <c r="AK578" s="325">
        <f t="shared" si="1709"/>
        <v>0</v>
      </c>
      <c r="AL578" s="325">
        <f t="shared" si="1709"/>
        <v>0</v>
      </c>
      <c r="AM578" s="385"/>
    </row>
    <row r="579" spans="1:39" ht="22.5" customHeight="1">
      <c r="B579" s="367" t="s">
        <v>595</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8" t="s">
        <v>526</v>
      </c>
      <c r="E582" s="252"/>
      <c r="F582" s="588"/>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16" t="s">
        <v>211</v>
      </c>
      <c r="C583" s="818" t="s">
        <v>33</v>
      </c>
      <c r="D583" s="283" t="s">
        <v>422</v>
      </c>
      <c r="E583" s="820" t="s">
        <v>209</v>
      </c>
      <c r="F583" s="821"/>
      <c r="G583" s="821"/>
      <c r="H583" s="821"/>
      <c r="I583" s="821"/>
      <c r="J583" s="821"/>
      <c r="K583" s="821"/>
      <c r="L583" s="821"/>
      <c r="M583" s="822"/>
      <c r="N583" s="823" t="s">
        <v>213</v>
      </c>
      <c r="O583" s="283" t="s">
        <v>423</v>
      </c>
      <c r="P583" s="820" t="s">
        <v>212</v>
      </c>
      <c r="Q583" s="821"/>
      <c r="R583" s="821"/>
      <c r="S583" s="821"/>
      <c r="T583" s="821"/>
      <c r="U583" s="821"/>
      <c r="V583" s="821"/>
      <c r="W583" s="821"/>
      <c r="X583" s="822"/>
      <c r="Y583" s="813" t="s">
        <v>243</v>
      </c>
      <c r="Z583" s="814"/>
      <c r="AA583" s="814"/>
      <c r="AB583" s="814"/>
      <c r="AC583" s="814"/>
      <c r="AD583" s="814"/>
      <c r="AE583" s="814"/>
      <c r="AF583" s="814"/>
      <c r="AG583" s="814"/>
      <c r="AH583" s="814"/>
      <c r="AI583" s="814"/>
      <c r="AJ583" s="814"/>
      <c r="AK583" s="814"/>
      <c r="AL583" s="814"/>
      <c r="AM583" s="815"/>
    </row>
    <row r="584" spans="1:39" ht="68.25" customHeight="1">
      <c r="B584" s="817"/>
      <c r="C584" s="819"/>
      <c r="D584" s="284">
        <v>2018</v>
      </c>
      <c r="E584" s="284">
        <v>2019</v>
      </c>
      <c r="F584" s="284">
        <v>2020</v>
      </c>
      <c r="G584" s="284">
        <v>2021</v>
      </c>
      <c r="H584" s="284">
        <v>2022</v>
      </c>
      <c r="I584" s="284">
        <v>2023</v>
      </c>
      <c r="J584" s="284">
        <v>2024</v>
      </c>
      <c r="K584" s="284">
        <v>2025</v>
      </c>
      <c r="L584" s="284">
        <v>2026</v>
      </c>
      <c r="M584" s="284">
        <v>2027</v>
      </c>
      <c r="N584" s="824"/>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Commercial 50 kW to Large Use</v>
      </c>
      <c r="AB584" s="284" t="str">
        <f>'1.  LRAMVA Summary'!G52</f>
        <v>Unmetered Scattered Load</v>
      </c>
      <c r="AC584" s="284" t="str">
        <f>'1.  LRAMVA Summary'!H52</f>
        <v>Street Lighting</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0"/>
      <c r="B585" s="516"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kWh</v>
      </c>
      <c r="AC585" s="290" t="str">
        <f>'1.  LRAMVA Summary'!H53</f>
        <v>kW</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0"/>
      <c r="B586" s="502"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0">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0"/>
      <c r="B588" s="293" t="s">
        <v>310</v>
      </c>
      <c r="C588" s="290" t="s">
        <v>163</v>
      </c>
      <c r="D588" s="294"/>
      <c r="E588" s="294"/>
      <c r="F588" s="294"/>
      <c r="G588" s="294"/>
      <c r="H588" s="294"/>
      <c r="I588" s="294"/>
      <c r="J588" s="294"/>
      <c r="K588" s="294"/>
      <c r="L588" s="294"/>
      <c r="M588" s="294"/>
      <c r="N588" s="466"/>
      <c r="O588" s="294"/>
      <c r="P588" s="294"/>
      <c r="Q588" s="294"/>
      <c r="R588" s="294"/>
      <c r="S588" s="294"/>
      <c r="T588" s="294"/>
      <c r="U588" s="294"/>
      <c r="V588" s="294"/>
      <c r="W588" s="294"/>
      <c r="X588" s="294"/>
      <c r="Y588" s="410">
        <f>Y587</f>
        <v>0</v>
      </c>
      <c r="Z588" s="410">
        <f t="shared" ref="Z588" si="1710">Z587</f>
        <v>0</v>
      </c>
      <c r="AA588" s="410">
        <f t="shared" ref="AA588" si="1711">AA587</f>
        <v>0</v>
      </c>
      <c r="AB588" s="410">
        <f t="shared" ref="AB588" si="1712">AB587</f>
        <v>0</v>
      </c>
      <c r="AC588" s="410">
        <f t="shared" ref="AC588" si="1713">AC587</f>
        <v>0</v>
      </c>
      <c r="AD588" s="410">
        <f t="shared" ref="AD588" si="1714">AD587</f>
        <v>0</v>
      </c>
      <c r="AE588" s="410">
        <f t="shared" ref="AE588" si="1715">AE587</f>
        <v>0</v>
      </c>
      <c r="AF588" s="410">
        <f t="shared" ref="AF588" si="1716">AF587</f>
        <v>0</v>
      </c>
      <c r="AG588" s="410">
        <f t="shared" ref="AG588" si="1717">AG587</f>
        <v>0</v>
      </c>
      <c r="AH588" s="410">
        <f t="shared" ref="AH588" si="1718">AH587</f>
        <v>0</v>
      </c>
      <c r="AI588" s="410">
        <f t="shared" ref="AI588" si="1719">AI587</f>
        <v>0</v>
      </c>
      <c r="AJ588" s="410">
        <f t="shared" ref="AJ588" si="1720">AJ587</f>
        <v>0</v>
      </c>
      <c r="AK588" s="410">
        <f t="shared" ref="AK588" si="1721">AK587</f>
        <v>0</v>
      </c>
      <c r="AL588" s="410">
        <f t="shared" ref="AL588" si="1722">AL587</f>
        <v>0</v>
      </c>
      <c r="AM588" s="296"/>
    </row>
    <row r="589" spans="1:39" ht="15.75" outlineLevel="1">
      <c r="A589" s="530"/>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0">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0"/>
      <c r="B591" s="293" t="s">
        <v>310</v>
      </c>
      <c r="C591" s="290" t="s">
        <v>163</v>
      </c>
      <c r="D591" s="294"/>
      <c r="E591" s="294"/>
      <c r="F591" s="294"/>
      <c r="G591" s="294"/>
      <c r="H591" s="294"/>
      <c r="I591" s="294"/>
      <c r="J591" s="294"/>
      <c r="K591" s="294"/>
      <c r="L591" s="294"/>
      <c r="M591" s="294"/>
      <c r="N591" s="466"/>
      <c r="O591" s="294"/>
      <c r="P591" s="294"/>
      <c r="Q591" s="294"/>
      <c r="R591" s="294"/>
      <c r="S591" s="294"/>
      <c r="T591" s="294"/>
      <c r="U591" s="294"/>
      <c r="V591" s="294"/>
      <c r="W591" s="294"/>
      <c r="X591" s="294"/>
      <c r="Y591" s="410">
        <f>Y590</f>
        <v>0</v>
      </c>
      <c r="Z591" s="410">
        <f t="shared" ref="Z591" si="1723">Z590</f>
        <v>0</v>
      </c>
      <c r="AA591" s="410">
        <f t="shared" ref="AA591" si="1724">AA590</f>
        <v>0</v>
      </c>
      <c r="AB591" s="410">
        <f t="shared" ref="AB591" si="1725">AB590</f>
        <v>0</v>
      </c>
      <c r="AC591" s="410">
        <f t="shared" ref="AC591" si="1726">AC590</f>
        <v>0</v>
      </c>
      <c r="AD591" s="410">
        <f t="shared" ref="AD591" si="1727">AD590</f>
        <v>0</v>
      </c>
      <c r="AE591" s="410">
        <f t="shared" ref="AE591" si="1728">AE590</f>
        <v>0</v>
      </c>
      <c r="AF591" s="410">
        <f t="shared" ref="AF591" si="1729">AF590</f>
        <v>0</v>
      </c>
      <c r="AG591" s="410">
        <f t="shared" ref="AG591" si="1730">AG590</f>
        <v>0</v>
      </c>
      <c r="AH591" s="410">
        <f t="shared" ref="AH591" si="1731">AH590</f>
        <v>0</v>
      </c>
      <c r="AI591" s="410">
        <f t="shared" ref="AI591" si="1732">AI590</f>
        <v>0</v>
      </c>
      <c r="AJ591" s="410">
        <f t="shared" ref="AJ591" si="1733">AJ590</f>
        <v>0</v>
      </c>
      <c r="AK591" s="410">
        <f t="shared" ref="AK591" si="1734">AK590</f>
        <v>0</v>
      </c>
      <c r="AL591" s="410">
        <f t="shared" ref="AL591" si="1735">AL590</f>
        <v>0</v>
      </c>
      <c r="AM591" s="296"/>
    </row>
    <row r="592" spans="1:39" ht="15.75" outlineLevel="1">
      <c r="A592" s="530"/>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0">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0"/>
      <c r="B594" s="293" t="s">
        <v>310</v>
      </c>
      <c r="C594" s="290" t="s">
        <v>163</v>
      </c>
      <c r="D594" s="294"/>
      <c r="E594" s="294"/>
      <c r="F594" s="294"/>
      <c r="G594" s="294"/>
      <c r="H594" s="294"/>
      <c r="I594" s="294"/>
      <c r="J594" s="294"/>
      <c r="K594" s="294"/>
      <c r="L594" s="294"/>
      <c r="M594" s="294"/>
      <c r="N594" s="466"/>
      <c r="O594" s="294"/>
      <c r="P594" s="294"/>
      <c r="Q594" s="294"/>
      <c r="R594" s="294"/>
      <c r="S594" s="294"/>
      <c r="T594" s="294"/>
      <c r="U594" s="294"/>
      <c r="V594" s="294"/>
      <c r="W594" s="294"/>
      <c r="X594" s="294"/>
      <c r="Y594" s="410">
        <f>Y593</f>
        <v>0</v>
      </c>
      <c r="Z594" s="410">
        <f t="shared" ref="Z594" si="1736">Z593</f>
        <v>0</v>
      </c>
      <c r="AA594" s="410">
        <f t="shared" ref="AA594" si="1737">AA593</f>
        <v>0</v>
      </c>
      <c r="AB594" s="410">
        <f t="shared" ref="AB594" si="1738">AB593</f>
        <v>0</v>
      </c>
      <c r="AC594" s="410">
        <f t="shared" ref="AC594" si="1739">AC593</f>
        <v>0</v>
      </c>
      <c r="AD594" s="410">
        <f t="shared" ref="AD594" si="1740">AD593</f>
        <v>0</v>
      </c>
      <c r="AE594" s="410">
        <f t="shared" ref="AE594" si="1741">AE593</f>
        <v>0</v>
      </c>
      <c r="AF594" s="410">
        <f t="shared" ref="AF594" si="1742">AF593</f>
        <v>0</v>
      </c>
      <c r="AG594" s="410">
        <f t="shared" ref="AG594" si="1743">AG593</f>
        <v>0</v>
      </c>
      <c r="AH594" s="410">
        <f t="shared" ref="AH594" si="1744">AH593</f>
        <v>0</v>
      </c>
      <c r="AI594" s="410">
        <f t="shared" ref="AI594" si="1745">AI593</f>
        <v>0</v>
      </c>
      <c r="AJ594" s="410">
        <f t="shared" ref="AJ594" si="1746">AJ593</f>
        <v>0</v>
      </c>
      <c r="AK594" s="410">
        <f t="shared" ref="AK594" si="1747">AK593</f>
        <v>0</v>
      </c>
      <c r="AL594" s="410">
        <f t="shared" ref="AL594" si="1748">AL593</f>
        <v>0</v>
      </c>
      <c r="AM594" s="296"/>
    </row>
    <row r="595" spans="1:39" outlineLevel="1">
      <c r="A595" s="530"/>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0">
        <v>4</v>
      </c>
      <c r="B596" s="518" t="s">
        <v>685</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0"/>
      <c r="B597" s="293" t="s">
        <v>310</v>
      </c>
      <c r="C597" s="290" t="s">
        <v>163</v>
      </c>
      <c r="D597" s="294"/>
      <c r="E597" s="294"/>
      <c r="F597" s="294"/>
      <c r="G597" s="294"/>
      <c r="H597" s="294"/>
      <c r="I597" s="294"/>
      <c r="J597" s="294"/>
      <c r="K597" s="294"/>
      <c r="L597" s="294"/>
      <c r="M597" s="294"/>
      <c r="N597" s="466"/>
      <c r="O597" s="294"/>
      <c r="P597" s="294"/>
      <c r="Q597" s="294"/>
      <c r="R597" s="294"/>
      <c r="S597" s="294"/>
      <c r="T597" s="294"/>
      <c r="U597" s="294"/>
      <c r="V597" s="294"/>
      <c r="W597" s="294"/>
      <c r="X597" s="294"/>
      <c r="Y597" s="410">
        <f>Y596</f>
        <v>0</v>
      </c>
      <c r="Z597" s="410">
        <f t="shared" ref="Z597" si="1749">Z596</f>
        <v>0</v>
      </c>
      <c r="AA597" s="410">
        <f t="shared" ref="AA597" si="1750">AA596</f>
        <v>0</v>
      </c>
      <c r="AB597" s="410">
        <f t="shared" ref="AB597" si="1751">AB596</f>
        <v>0</v>
      </c>
      <c r="AC597" s="410">
        <f t="shared" ref="AC597" si="1752">AC596</f>
        <v>0</v>
      </c>
      <c r="AD597" s="410">
        <f t="shared" ref="AD597" si="1753">AD596</f>
        <v>0</v>
      </c>
      <c r="AE597" s="410">
        <f t="shared" ref="AE597" si="1754">AE596</f>
        <v>0</v>
      </c>
      <c r="AF597" s="410">
        <f t="shared" ref="AF597" si="1755">AF596</f>
        <v>0</v>
      </c>
      <c r="AG597" s="410">
        <f t="shared" ref="AG597" si="1756">AG596</f>
        <v>0</v>
      </c>
      <c r="AH597" s="410">
        <f t="shared" ref="AH597" si="1757">AH596</f>
        <v>0</v>
      </c>
      <c r="AI597" s="410">
        <f t="shared" ref="AI597" si="1758">AI596</f>
        <v>0</v>
      </c>
      <c r="AJ597" s="410">
        <f t="shared" ref="AJ597" si="1759">AJ596</f>
        <v>0</v>
      </c>
      <c r="AK597" s="410">
        <f t="shared" ref="AK597" si="1760">AK596</f>
        <v>0</v>
      </c>
      <c r="AL597" s="410">
        <f t="shared" ref="AL597" si="1761">AL596</f>
        <v>0</v>
      </c>
      <c r="AM597" s="296"/>
    </row>
    <row r="598" spans="1:39" outlineLevel="1">
      <c r="A598" s="530"/>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0">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0"/>
      <c r="B600" s="293" t="s">
        <v>310</v>
      </c>
      <c r="C600" s="290" t="s">
        <v>163</v>
      </c>
      <c r="D600" s="294"/>
      <c r="E600" s="294"/>
      <c r="F600" s="294"/>
      <c r="G600" s="294"/>
      <c r="H600" s="294"/>
      <c r="I600" s="294"/>
      <c r="J600" s="294"/>
      <c r="K600" s="294"/>
      <c r="L600" s="294"/>
      <c r="M600" s="294"/>
      <c r="N600" s="466"/>
      <c r="O600" s="294"/>
      <c r="P600" s="294"/>
      <c r="Q600" s="294"/>
      <c r="R600" s="294"/>
      <c r="S600" s="294"/>
      <c r="T600" s="294"/>
      <c r="U600" s="294"/>
      <c r="V600" s="294"/>
      <c r="W600" s="294"/>
      <c r="X600" s="294"/>
      <c r="Y600" s="410">
        <f>Y599</f>
        <v>0</v>
      </c>
      <c r="Z600" s="410">
        <f t="shared" ref="Z600" si="1762">Z599</f>
        <v>0</v>
      </c>
      <c r="AA600" s="410">
        <f t="shared" ref="AA600" si="1763">AA599</f>
        <v>0</v>
      </c>
      <c r="AB600" s="410">
        <f t="shared" ref="AB600" si="1764">AB599</f>
        <v>0</v>
      </c>
      <c r="AC600" s="410">
        <f t="shared" ref="AC600" si="1765">AC599</f>
        <v>0</v>
      </c>
      <c r="AD600" s="410">
        <f t="shared" ref="AD600" si="1766">AD599</f>
        <v>0</v>
      </c>
      <c r="AE600" s="410">
        <f t="shared" ref="AE600" si="1767">AE599</f>
        <v>0</v>
      </c>
      <c r="AF600" s="410">
        <f t="shared" ref="AF600" si="1768">AF599</f>
        <v>0</v>
      </c>
      <c r="AG600" s="410">
        <f t="shared" ref="AG600" si="1769">AG599</f>
        <v>0</v>
      </c>
      <c r="AH600" s="410">
        <f t="shared" ref="AH600" si="1770">AH599</f>
        <v>0</v>
      </c>
      <c r="AI600" s="410">
        <f t="shared" ref="AI600" si="1771">AI599</f>
        <v>0</v>
      </c>
      <c r="AJ600" s="410">
        <f t="shared" ref="AJ600" si="1772">AJ599</f>
        <v>0</v>
      </c>
      <c r="AK600" s="410">
        <f t="shared" ref="AK600" si="1773">AK599</f>
        <v>0</v>
      </c>
      <c r="AL600" s="410">
        <f t="shared" ref="AL600" si="1774">AL599</f>
        <v>0</v>
      </c>
      <c r="AM600" s="296"/>
    </row>
    <row r="601" spans="1:39" outlineLevel="1">
      <c r="A601" s="530"/>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0"/>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0">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0"/>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75">Z603</f>
        <v>0</v>
      </c>
      <c r="AA604" s="410">
        <f t="shared" ref="AA604" si="1776">AA603</f>
        <v>0</v>
      </c>
      <c r="AB604" s="410">
        <f t="shared" ref="AB604" si="1777">AB603</f>
        <v>0</v>
      </c>
      <c r="AC604" s="410">
        <f t="shared" ref="AC604" si="1778">AC603</f>
        <v>0</v>
      </c>
      <c r="AD604" s="410">
        <f t="shared" ref="AD604" si="1779">AD603</f>
        <v>0</v>
      </c>
      <c r="AE604" s="410">
        <f t="shared" ref="AE604" si="1780">AE603</f>
        <v>0</v>
      </c>
      <c r="AF604" s="410">
        <f t="shared" ref="AF604" si="1781">AF603</f>
        <v>0</v>
      </c>
      <c r="AG604" s="410">
        <f t="shared" ref="AG604" si="1782">AG603</f>
        <v>0</v>
      </c>
      <c r="AH604" s="410">
        <f t="shared" ref="AH604" si="1783">AH603</f>
        <v>0</v>
      </c>
      <c r="AI604" s="410">
        <f t="shared" ref="AI604" si="1784">AI603</f>
        <v>0</v>
      </c>
      <c r="AJ604" s="410">
        <f t="shared" ref="AJ604" si="1785">AJ603</f>
        <v>0</v>
      </c>
      <c r="AK604" s="410">
        <f t="shared" ref="AK604" si="1786">AK603</f>
        <v>0</v>
      </c>
      <c r="AL604" s="410">
        <f t="shared" ref="AL604" si="1787">AL603</f>
        <v>0</v>
      </c>
      <c r="AM604" s="310"/>
    </row>
    <row r="605" spans="1:39" outlineLevel="1">
      <c r="A605" s="530"/>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0">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0"/>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88">Z606</f>
        <v>0</v>
      </c>
      <c r="AA607" s="410">
        <f t="shared" ref="AA607" si="1789">AA606</f>
        <v>0</v>
      </c>
      <c r="AB607" s="410">
        <f t="shared" ref="AB607" si="1790">AB606</f>
        <v>0</v>
      </c>
      <c r="AC607" s="410">
        <f t="shared" ref="AC607" si="1791">AC606</f>
        <v>0</v>
      </c>
      <c r="AD607" s="410">
        <f t="shared" ref="AD607" si="1792">AD606</f>
        <v>0</v>
      </c>
      <c r="AE607" s="410">
        <f t="shared" ref="AE607" si="1793">AE606</f>
        <v>0</v>
      </c>
      <c r="AF607" s="410">
        <f t="shared" ref="AF607" si="1794">AF606</f>
        <v>0</v>
      </c>
      <c r="AG607" s="410">
        <f t="shared" ref="AG607" si="1795">AG606</f>
        <v>0</v>
      </c>
      <c r="AH607" s="410">
        <f t="shared" ref="AH607" si="1796">AH606</f>
        <v>0</v>
      </c>
      <c r="AI607" s="410">
        <f t="shared" ref="AI607" si="1797">AI606</f>
        <v>0</v>
      </c>
      <c r="AJ607" s="410">
        <f t="shared" ref="AJ607" si="1798">AJ606</f>
        <v>0</v>
      </c>
      <c r="AK607" s="410">
        <f t="shared" ref="AK607" si="1799">AK606</f>
        <v>0</v>
      </c>
      <c r="AL607" s="410">
        <f t="shared" ref="AL607" si="1800">AL606</f>
        <v>0</v>
      </c>
      <c r="AM607" s="310"/>
    </row>
    <row r="608" spans="1:39" outlineLevel="1">
      <c r="A608" s="530"/>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0">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0"/>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1">Z609</f>
        <v>0</v>
      </c>
      <c r="AA610" s="410">
        <f t="shared" ref="AA610" si="1802">AA609</f>
        <v>0</v>
      </c>
      <c r="AB610" s="410">
        <f t="shared" ref="AB610" si="1803">AB609</f>
        <v>0</v>
      </c>
      <c r="AC610" s="410">
        <f t="shared" ref="AC610" si="1804">AC609</f>
        <v>0</v>
      </c>
      <c r="AD610" s="410">
        <f t="shared" ref="AD610" si="1805">AD609</f>
        <v>0</v>
      </c>
      <c r="AE610" s="410">
        <f t="shared" ref="AE610" si="1806">AE609</f>
        <v>0</v>
      </c>
      <c r="AF610" s="410">
        <f t="shared" ref="AF610" si="1807">AF609</f>
        <v>0</v>
      </c>
      <c r="AG610" s="410">
        <f t="shared" ref="AG610" si="1808">AG609</f>
        <v>0</v>
      </c>
      <c r="AH610" s="410">
        <f t="shared" ref="AH610" si="1809">AH609</f>
        <v>0</v>
      </c>
      <c r="AI610" s="410">
        <f t="shared" ref="AI610" si="1810">AI609</f>
        <v>0</v>
      </c>
      <c r="AJ610" s="410">
        <f t="shared" ref="AJ610" si="1811">AJ609</f>
        <v>0</v>
      </c>
      <c r="AK610" s="410">
        <f t="shared" ref="AK610" si="1812">AK609</f>
        <v>0</v>
      </c>
      <c r="AL610" s="410">
        <f t="shared" ref="AL610" si="1813">AL609</f>
        <v>0</v>
      </c>
      <c r="AM610" s="310"/>
    </row>
    <row r="611" spans="1:39" outlineLevel="1">
      <c r="A611" s="530"/>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0">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0"/>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14">Z612</f>
        <v>0</v>
      </c>
      <c r="AA613" s="410">
        <f t="shared" ref="AA613" si="1815">AA612</f>
        <v>0</v>
      </c>
      <c r="AB613" s="410">
        <f t="shared" ref="AB613" si="1816">AB612</f>
        <v>0</v>
      </c>
      <c r="AC613" s="410">
        <f t="shared" ref="AC613" si="1817">AC612</f>
        <v>0</v>
      </c>
      <c r="AD613" s="410">
        <f t="shared" ref="AD613" si="1818">AD612</f>
        <v>0</v>
      </c>
      <c r="AE613" s="410">
        <f t="shared" ref="AE613" si="1819">AE612</f>
        <v>0</v>
      </c>
      <c r="AF613" s="410">
        <f t="shared" ref="AF613" si="1820">AF612</f>
        <v>0</v>
      </c>
      <c r="AG613" s="410">
        <f t="shared" ref="AG613" si="1821">AG612</f>
        <v>0</v>
      </c>
      <c r="AH613" s="410">
        <f t="shared" ref="AH613" si="1822">AH612</f>
        <v>0</v>
      </c>
      <c r="AI613" s="410">
        <f t="shared" ref="AI613" si="1823">AI612</f>
        <v>0</v>
      </c>
      <c r="AJ613" s="410">
        <f t="shared" ref="AJ613" si="1824">AJ612</f>
        <v>0</v>
      </c>
      <c r="AK613" s="410">
        <f t="shared" ref="AK613" si="1825">AK612</f>
        <v>0</v>
      </c>
      <c r="AL613" s="410">
        <f t="shared" ref="AL613" si="1826">AL612</f>
        <v>0</v>
      </c>
      <c r="AM613" s="310"/>
    </row>
    <row r="614" spans="1:39" outlineLevel="1">
      <c r="A614" s="530"/>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0">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0"/>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27">Z615</f>
        <v>0</v>
      </c>
      <c r="AA616" s="410">
        <f t="shared" ref="AA616" si="1828">AA615</f>
        <v>0</v>
      </c>
      <c r="AB616" s="410">
        <f t="shared" ref="AB616" si="1829">AB615</f>
        <v>0</v>
      </c>
      <c r="AC616" s="410">
        <f t="shared" ref="AC616" si="1830">AC615</f>
        <v>0</v>
      </c>
      <c r="AD616" s="410">
        <f t="shared" ref="AD616" si="1831">AD615</f>
        <v>0</v>
      </c>
      <c r="AE616" s="410">
        <f t="shared" ref="AE616" si="1832">AE615</f>
        <v>0</v>
      </c>
      <c r="AF616" s="410">
        <f t="shared" ref="AF616" si="1833">AF615</f>
        <v>0</v>
      </c>
      <c r="AG616" s="410">
        <f t="shared" ref="AG616" si="1834">AG615</f>
        <v>0</v>
      </c>
      <c r="AH616" s="410">
        <f t="shared" ref="AH616" si="1835">AH615</f>
        <v>0</v>
      </c>
      <c r="AI616" s="410">
        <f t="shared" ref="AI616" si="1836">AI615</f>
        <v>0</v>
      </c>
      <c r="AJ616" s="410">
        <f t="shared" ref="AJ616" si="1837">AJ615</f>
        <v>0</v>
      </c>
      <c r="AK616" s="410">
        <f t="shared" ref="AK616" si="1838">AK615</f>
        <v>0</v>
      </c>
      <c r="AL616" s="410">
        <f t="shared" ref="AL616" si="1839">AL615</f>
        <v>0</v>
      </c>
      <c r="AM616" s="310"/>
    </row>
    <row r="617" spans="1:39" outlineLevel="1">
      <c r="A617" s="530"/>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0"/>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0">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0"/>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0">Z619</f>
        <v>0</v>
      </c>
      <c r="AA620" s="410">
        <f t="shared" ref="AA620" si="1841">AA619</f>
        <v>0</v>
      </c>
      <c r="AB620" s="410">
        <f t="shared" ref="AB620" si="1842">AB619</f>
        <v>0</v>
      </c>
      <c r="AC620" s="410">
        <f t="shared" ref="AC620" si="1843">AC619</f>
        <v>0</v>
      </c>
      <c r="AD620" s="410">
        <f t="shared" ref="AD620" si="1844">AD619</f>
        <v>0</v>
      </c>
      <c r="AE620" s="410">
        <f t="shared" ref="AE620" si="1845">AE619</f>
        <v>0</v>
      </c>
      <c r="AF620" s="410">
        <f t="shared" ref="AF620" si="1846">AF619</f>
        <v>0</v>
      </c>
      <c r="AG620" s="410">
        <f t="shared" ref="AG620" si="1847">AG619</f>
        <v>0</v>
      </c>
      <c r="AH620" s="410">
        <f t="shared" ref="AH620" si="1848">AH619</f>
        <v>0</v>
      </c>
      <c r="AI620" s="410">
        <f t="shared" ref="AI620" si="1849">AI619</f>
        <v>0</v>
      </c>
      <c r="AJ620" s="410">
        <f t="shared" ref="AJ620" si="1850">AJ619</f>
        <v>0</v>
      </c>
      <c r="AK620" s="410">
        <f t="shared" ref="AK620" si="1851">AK619</f>
        <v>0</v>
      </c>
      <c r="AL620" s="410">
        <f t="shared" ref="AL620" si="1852">AL619</f>
        <v>0</v>
      </c>
      <c r="AM620" s="296"/>
    </row>
    <row r="621" spans="1:39" outlineLevel="1">
      <c r="A621" s="530"/>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0">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0"/>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3">Z622</f>
        <v>0</v>
      </c>
      <c r="AA623" s="410">
        <f t="shared" ref="AA623" si="1854">AA622</f>
        <v>0</v>
      </c>
      <c r="AB623" s="410">
        <f t="shared" ref="AB623" si="1855">AB622</f>
        <v>0</v>
      </c>
      <c r="AC623" s="410">
        <f t="shared" ref="AC623" si="1856">AC622</f>
        <v>0</v>
      </c>
      <c r="AD623" s="410">
        <f t="shared" ref="AD623" si="1857">AD622</f>
        <v>0</v>
      </c>
      <c r="AE623" s="410">
        <f t="shared" ref="AE623" si="1858">AE622</f>
        <v>0</v>
      </c>
      <c r="AF623" s="410">
        <f t="shared" ref="AF623" si="1859">AF622</f>
        <v>0</v>
      </c>
      <c r="AG623" s="410">
        <f t="shared" ref="AG623" si="1860">AG622</f>
        <v>0</v>
      </c>
      <c r="AH623" s="410">
        <f t="shared" ref="AH623" si="1861">AH622</f>
        <v>0</v>
      </c>
      <c r="AI623" s="410">
        <f t="shared" ref="AI623" si="1862">AI622</f>
        <v>0</v>
      </c>
      <c r="AJ623" s="410">
        <f t="shared" ref="AJ623" si="1863">AJ622</f>
        <v>0</v>
      </c>
      <c r="AK623" s="410">
        <f t="shared" ref="AK623" si="1864">AK622</f>
        <v>0</v>
      </c>
      <c r="AL623" s="410">
        <f t="shared" ref="AL623" si="1865">AL622</f>
        <v>0</v>
      </c>
      <c r="AM623" s="296"/>
    </row>
    <row r="624" spans="1:39" outlineLevel="1">
      <c r="A624" s="530"/>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0">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0"/>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66">Z625</f>
        <v>0</v>
      </c>
      <c r="AA626" s="410">
        <f t="shared" ref="AA626" si="1867">AA625</f>
        <v>0</v>
      </c>
      <c r="AB626" s="410">
        <f t="shared" ref="AB626" si="1868">AB625</f>
        <v>0</v>
      </c>
      <c r="AC626" s="410">
        <f t="shared" ref="AC626" si="1869">AC625</f>
        <v>0</v>
      </c>
      <c r="AD626" s="410">
        <f t="shared" ref="AD626" si="1870">AD625</f>
        <v>0</v>
      </c>
      <c r="AE626" s="410">
        <f t="shared" ref="AE626" si="1871">AE625</f>
        <v>0</v>
      </c>
      <c r="AF626" s="410">
        <f t="shared" ref="AF626" si="1872">AF625</f>
        <v>0</v>
      </c>
      <c r="AG626" s="410">
        <f t="shared" ref="AG626" si="1873">AG625</f>
        <v>0</v>
      </c>
      <c r="AH626" s="410">
        <f t="shared" ref="AH626" si="1874">AH625</f>
        <v>0</v>
      </c>
      <c r="AI626" s="410">
        <f t="shared" ref="AI626" si="1875">AI625</f>
        <v>0</v>
      </c>
      <c r="AJ626" s="410">
        <f t="shared" ref="AJ626" si="1876">AJ625</f>
        <v>0</v>
      </c>
      <c r="AK626" s="410">
        <f t="shared" ref="AK626" si="1877">AK625</f>
        <v>0</v>
      </c>
      <c r="AL626" s="410">
        <f t="shared" ref="AL626" si="1878">AL625</f>
        <v>0</v>
      </c>
      <c r="AM626" s="305"/>
    </row>
    <row r="627" spans="1:40" outlineLevel="1">
      <c r="A627" s="530"/>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0"/>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0">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0"/>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79">Z629</f>
        <v>0</v>
      </c>
      <c r="AA630" s="410">
        <f t="shared" ref="AA630" si="1880">AA629</f>
        <v>0</v>
      </c>
      <c r="AB630" s="410">
        <f t="shared" ref="AB630" si="1881">AB629</f>
        <v>0</v>
      </c>
      <c r="AC630" s="410">
        <f t="shared" ref="AC630" si="1882">AC629</f>
        <v>0</v>
      </c>
      <c r="AD630" s="410">
        <f t="shared" ref="AD630" si="1883">AD629</f>
        <v>0</v>
      </c>
      <c r="AE630" s="410">
        <f t="shared" ref="AE630" si="1884">AE629</f>
        <v>0</v>
      </c>
      <c r="AF630" s="410">
        <f t="shared" ref="AF630" si="1885">AF629</f>
        <v>0</v>
      </c>
      <c r="AG630" s="410">
        <f t="shared" ref="AG630" si="1886">AG629</f>
        <v>0</v>
      </c>
      <c r="AH630" s="410">
        <f t="shared" ref="AH630" si="1887">AH629</f>
        <v>0</v>
      </c>
      <c r="AI630" s="410">
        <f t="shared" ref="AI630" si="1888">AI629</f>
        <v>0</v>
      </c>
      <c r="AJ630" s="410">
        <f t="shared" ref="AJ630" si="1889">AJ629</f>
        <v>0</v>
      </c>
      <c r="AK630" s="410">
        <f t="shared" ref="AK630" si="1890">AK629</f>
        <v>0</v>
      </c>
      <c r="AL630" s="410">
        <f t="shared" ref="AL630" si="1891">AL629</f>
        <v>0</v>
      </c>
      <c r="AM630" s="514"/>
      <c r="AN630" s="628"/>
    </row>
    <row r="631" spans="1:40" outlineLevel="1">
      <c r="A631" s="530"/>
      <c r="B631" s="314"/>
      <c r="C631" s="304"/>
      <c r="D631" s="290"/>
      <c r="E631" s="290"/>
      <c r="F631" s="290"/>
      <c r="G631" s="290"/>
      <c r="H631" s="290"/>
      <c r="I631" s="290"/>
      <c r="J631" s="290"/>
      <c r="K631" s="290"/>
      <c r="L631" s="290"/>
      <c r="M631" s="290"/>
      <c r="N631" s="466"/>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8"/>
    </row>
    <row r="632" spans="1:40" s="308" customFormat="1" ht="15.75" outlineLevel="1">
      <c r="A632" s="530"/>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5"/>
      <c r="AN632" s="629"/>
    </row>
    <row r="633" spans="1:40" outlineLevel="1">
      <c r="A633" s="530">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0"/>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2">Z633</f>
        <v>0</v>
      </c>
      <c r="AA634" s="410">
        <f t="shared" si="1892"/>
        <v>0</v>
      </c>
      <c r="AB634" s="410">
        <f t="shared" si="1892"/>
        <v>0</v>
      </c>
      <c r="AC634" s="410">
        <f t="shared" si="1892"/>
        <v>0</v>
      </c>
      <c r="AD634" s="410">
        <f t="shared" si="1892"/>
        <v>0</v>
      </c>
      <c r="AE634" s="410">
        <f t="shared" si="1892"/>
        <v>0</v>
      </c>
      <c r="AF634" s="410">
        <f t="shared" si="1892"/>
        <v>0</v>
      </c>
      <c r="AG634" s="410">
        <f t="shared" si="1892"/>
        <v>0</v>
      </c>
      <c r="AH634" s="410">
        <f t="shared" si="1892"/>
        <v>0</v>
      </c>
      <c r="AI634" s="410">
        <f t="shared" si="1892"/>
        <v>0</v>
      </c>
      <c r="AJ634" s="410">
        <f t="shared" si="1892"/>
        <v>0</v>
      </c>
      <c r="AK634" s="410">
        <f t="shared" si="1892"/>
        <v>0</v>
      </c>
      <c r="AL634" s="410">
        <f t="shared" si="1892"/>
        <v>0</v>
      </c>
      <c r="AM634" s="296"/>
    </row>
    <row r="635" spans="1:40" outlineLevel="1">
      <c r="A635" s="530"/>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0">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0"/>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3">Z636</f>
        <v>0</v>
      </c>
      <c r="AA637" s="410">
        <f t="shared" si="1893"/>
        <v>0</v>
      </c>
      <c r="AB637" s="410">
        <f t="shared" si="1893"/>
        <v>0</v>
      </c>
      <c r="AC637" s="410">
        <f t="shared" si="1893"/>
        <v>0</v>
      </c>
      <c r="AD637" s="410">
        <f t="shared" si="1893"/>
        <v>0</v>
      </c>
      <c r="AE637" s="410">
        <f t="shared" si="1893"/>
        <v>0</v>
      </c>
      <c r="AF637" s="410">
        <f t="shared" si="1893"/>
        <v>0</v>
      </c>
      <c r="AG637" s="410">
        <f t="shared" si="1893"/>
        <v>0</v>
      </c>
      <c r="AH637" s="410">
        <f t="shared" si="1893"/>
        <v>0</v>
      </c>
      <c r="AI637" s="410">
        <f t="shared" si="1893"/>
        <v>0</v>
      </c>
      <c r="AJ637" s="410">
        <f t="shared" si="1893"/>
        <v>0</v>
      </c>
      <c r="AK637" s="410">
        <f t="shared" si="1893"/>
        <v>0</v>
      </c>
      <c r="AL637" s="410">
        <f t="shared" si="1893"/>
        <v>0</v>
      </c>
      <c r="AM637" s="296"/>
    </row>
    <row r="638" spans="1:40" s="282" customFormat="1" outlineLevel="1">
      <c r="A638" s="530"/>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0"/>
      <c r="B639" s="517"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0">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0"/>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894">Z640</f>
        <v>0</v>
      </c>
      <c r="AA641" s="410">
        <f t="shared" si="1894"/>
        <v>0</v>
      </c>
      <c r="AB641" s="410">
        <f t="shared" si="1894"/>
        <v>0</v>
      </c>
      <c r="AC641" s="410">
        <f t="shared" si="1894"/>
        <v>0</v>
      </c>
      <c r="AD641" s="410">
        <f t="shared" si="1894"/>
        <v>0</v>
      </c>
      <c r="AE641" s="410">
        <f t="shared" si="1894"/>
        <v>0</v>
      </c>
      <c r="AF641" s="410">
        <f t="shared" si="1894"/>
        <v>0</v>
      </c>
      <c r="AG641" s="410">
        <f t="shared" si="1894"/>
        <v>0</v>
      </c>
      <c r="AH641" s="410">
        <f t="shared" si="1894"/>
        <v>0</v>
      </c>
      <c r="AI641" s="410">
        <f t="shared" si="1894"/>
        <v>0</v>
      </c>
      <c r="AJ641" s="410">
        <f t="shared" si="1894"/>
        <v>0</v>
      </c>
      <c r="AK641" s="410">
        <f t="shared" si="1894"/>
        <v>0</v>
      </c>
      <c r="AL641" s="410">
        <f t="shared" si="1894"/>
        <v>0</v>
      </c>
      <c r="AM641" s="305"/>
    </row>
    <row r="642" spans="1:39" outlineLevel="1">
      <c r="A642" s="530"/>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0">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0"/>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895">Z643</f>
        <v>0</v>
      </c>
      <c r="AA644" s="410">
        <f t="shared" si="1895"/>
        <v>0</v>
      </c>
      <c r="AB644" s="410">
        <f t="shared" si="1895"/>
        <v>0</v>
      </c>
      <c r="AC644" s="410">
        <f t="shared" si="1895"/>
        <v>0</v>
      </c>
      <c r="AD644" s="410">
        <f t="shared" si="1895"/>
        <v>0</v>
      </c>
      <c r="AE644" s="410">
        <f t="shared" si="1895"/>
        <v>0</v>
      </c>
      <c r="AF644" s="410">
        <f t="shared" si="1895"/>
        <v>0</v>
      </c>
      <c r="AG644" s="410">
        <f t="shared" si="1895"/>
        <v>0</v>
      </c>
      <c r="AH644" s="410">
        <f t="shared" si="1895"/>
        <v>0</v>
      </c>
      <c r="AI644" s="410">
        <f t="shared" si="1895"/>
        <v>0</v>
      </c>
      <c r="AJ644" s="410">
        <f t="shared" si="1895"/>
        <v>0</v>
      </c>
      <c r="AK644" s="410">
        <f t="shared" si="1895"/>
        <v>0</v>
      </c>
      <c r="AL644" s="410">
        <f t="shared" si="1895"/>
        <v>0</v>
      </c>
      <c r="AM644" s="305"/>
    </row>
    <row r="645" spans="1:39" outlineLevel="1">
      <c r="A645" s="530"/>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0">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0"/>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896">Z646</f>
        <v>0</v>
      </c>
      <c r="AA647" s="410">
        <f t="shared" si="1896"/>
        <v>0</v>
      </c>
      <c r="AB647" s="410">
        <f t="shared" si="1896"/>
        <v>0</v>
      </c>
      <c r="AC647" s="410">
        <f t="shared" si="1896"/>
        <v>0</v>
      </c>
      <c r="AD647" s="410">
        <f t="shared" si="1896"/>
        <v>0</v>
      </c>
      <c r="AE647" s="410">
        <f t="shared" si="1896"/>
        <v>0</v>
      </c>
      <c r="AF647" s="410">
        <f t="shared" si="1896"/>
        <v>0</v>
      </c>
      <c r="AG647" s="410">
        <f t="shared" si="1896"/>
        <v>0</v>
      </c>
      <c r="AH647" s="410">
        <f t="shared" si="1896"/>
        <v>0</v>
      </c>
      <c r="AI647" s="410">
        <f t="shared" si="1896"/>
        <v>0</v>
      </c>
      <c r="AJ647" s="410">
        <f t="shared" si="1896"/>
        <v>0</v>
      </c>
      <c r="AK647" s="410">
        <f t="shared" si="1896"/>
        <v>0</v>
      </c>
      <c r="AL647" s="410">
        <f t="shared" si="1896"/>
        <v>0</v>
      </c>
      <c r="AM647" s="296"/>
    </row>
    <row r="648" spans="1:39" outlineLevel="1">
      <c r="A648" s="530"/>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0">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0"/>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897">Z649</f>
        <v>0</v>
      </c>
      <c r="AA650" s="410">
        <f t="shared" si="1897"/>
        <v>0</v>
      </c>
      <c r="AB650" s="410">
        <f t="shared" si="1897"/>
        <v>0</v>
      </c>
      <c r="AC650" s="410">
        <f t="shared" si="1897"/>
        <v>0</v>
      </c>
      <c r="AD650" s="410">
        <f t="shared" si="1897"/>
        <v>0</v>
      </c>
      <c r="AE650" s="410">
        <f t="shared" si="1897"/>
        <v>0</v>
      </c>
      <c r="AF650" s="410">
        <f t="shared" si="1897"/>
        <v>0</v>
      </c>
      <c r="AG650" s="410">
        <f t="shared" si="1897"/>
        <v>0</v>
      </c>
      <c r="AH650" s="410">
        <f t="shared" si="1897"/>
        <v>0</v>
      </c>
      <c r="AI650" s="410">
        <f t="shared" si="1897"/>
        <v>0</v>
      </c>
      <c r="AJ650" s="410">
        <f t="shared" si="1897"/>
        <v>0</v>
      </c>
      <c r="AK650" s="410">
        <f t="shared" si="1897"/>
        <v>0</v>
      </c>
      <c r="AL650" s="410">
        <f t="shared" si="1897"/>
        <v>0</v>
      </c>
      <c r="AM650" s="305"/>
    </row>
    <row r="651" spans="1:39" ht="15.75" outlineLevel="1">
      <c r="A651" s="530"/>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0"/>
      <c r="B652" s="516"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0"/>
      <c r="B653" s="502"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0">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0"/>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898">Z654</f>
        <v>0</v>
      </c>
      <c r="AA655" s="410">
        <f t="shared" ref="AA655" si="1899">AA654</f>
        <v>0</v>
      </c>
      <c r="AB655" s="410">
        <f t="shared" ref="AB655" si="1900">AB654</f>
        <v>0</v>
      </c>
      <c r="AC655" s="410">
        <f t="shared" ref="AC655" si="1901">AC654</f>
        <v>0</v>
      </c>
      <c r="AD655" s="410">
        <f t="shared" ref="AD655" si="1902">AD654</f>
        <v>0</v>
      </c>
      <c r="AE655" s="410">
        <f t="shared" ref="AE655" si="1903">AE654</f>
        <v>0</v>
      </c>
      <c r="AF655" s="410">
        <f t="shared" ref="AF655" si="1904">AF654</f>
        <v>0</v>
      </c>
      <c r="AG655" s="410">
        <f t="shared" ref="AG655" si="1905">AG654</f>
        <v>0</v>
      </c>
      <c r="AH655" s="410">
        <f t="shared" ref="AH655" si="1906">AH654</f>
        <v>0</v>
      </c>
      <c r="AI655" s="410">
        <f t="shared" ref="AI655" si="1907">AI654</f>
        <v>0</v>
      </c>
      <c r="AJ655" s="410">
        <f t="shared" ref="AJ655" si="1908">AJ654</f>
        <v>0</v>
      </c>
      <c r="AK655" s="410">
        <f t="shared" ref="AK655" si="1909">AK654</f>
        <v>0</v>
      </c>
      <c r="AL655" s="410">
        <f t="shared" ref="AL655" si="1910">AL654</f>
        <v>0</v>
      </c>
      <c r="AM655" s="305"/>
    </row>
    <row r="656" spans="1:39" outlineLevel="1">
      <c r="A656" s="530"/>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0">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outlineLevel="1">
      <c r="A658" s="530"/>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1">Z657</f>
        <v>0</v>
      </c>
      <c r="AA658" s="410">
        <f t="shared" ref="AA658" si="1912">AA657</f>
        <v>0</v>
      </c>
      <c r="AB658" s="410">
        <f t="shared" ref="AB658" si="1913">AB657</f>
        <v>0</v>
      </c>
      <c r="AC658" s="410">
        <f t="shared" ref="AC658" si="1914">AC657</f>
        <v>0</v>
      </c>
      <c r="AD658" s="410">
        <f t="shared" ref="AD658" si="1915">AD657</f>
        <v>0</v>
      </c>
      <c r="AE658" s="410">
        <f t="shared" ref="AE658" si="1916">AE657</f>
        <v>0</v>
      </c>
      <c r="AF658" s="410">
        <f t="shared" ref="AF658" si="1917">AF657</f>
        <v>0</v>
      </c>
      <c r="AG658" s="410">
        <f t="shared" ref="AG658" si="1918">AG657</f>
        <v>0</v>
      </c>
      <c r="AH658" s="410">
        <f t="shared" ref="AH658" si="1919">AH657</f>
        <v>0</v>
      </c>
      <c r="AI658" s="410">
        <f t="shared" ref="AI658" si="1920">AI657</f>
        <v>0</v>
      </c>
      <c r="AJ658" s="410">
        <f t="shared" ref="AJ658" si="1921">AJ657</f>
        <v>0</v>
      </c>
      <c r="AK658" s="410">
        <f t="shared" ref="AK658" si="1922">AK657</f>
        <v>0</v>
      </c>
      <c r="AL658" s="410">
        <f t="shared" ref="AL658" si="1923">AL657</f>
        <v>0</v>
      </c>
      <c r="AM658" s="305"/>
    </row>
    <row r="659" spans="1:39" outlineLevel="1">
      <c r="A659" s="530"/>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outlineLevel="1">
      <c r="A660" s="530">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outlineLevel="1">
      <c r="A661" s="530"/>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24">Z660</f>
        <v>0</v>
      </c>
      <c r="AA661" s="410">
        <f t="shared" ref="AA661" si="1925">AA660</f>
        <v>0</v>
      </c>
      <c r="AB661" s="410">
        <f t="shared" ref="AB661" si="1926">AB660</f>
        <v>0</v>
      </c>
      <c r="AC661" s="410">
        <f t="shared" ref="AC661" si="1927">AC660</f>
        <v>0</v>
      </c>
      <c r="AD661" s="410">
        <f t="shared" ref="AD661" si="1928">AD660</f>
        <v>0</v>
      </c>
      <c r="AE661" s="410">
        <f t="shared" ref="AE661" si="1929">AE660</f>
        <v>0</v>
      </c>
      <c r="AF661" s="410">
        <f t="shared" ref="AF661" si="1930">AF660</f>
        <v>0</v>
      </c>
      <c r="AG661" s="410">
        <f t="shared" ref="AG661" si="1931">AG660</f>
        <v>0</v>
      </c>
      <c r="AH661" s="410">
        <f t="shared" ref="AH661" si="1932">AH660</f>
        <v>0</v>
      </c>
      <c r="AI661" s="410">
        <f t="shared" ref="AI661" si="1933">AI660</f>
        <v>0</v>
      </c>
      <c r="AJ661" s="410">
        <f t="shared" ref="AJ661" si="1934">AJ660</f>
        <v>0</v>
      </c>
      <c r="AK661" s="410">
        <f t="shared" ref="AK661" si="1935">AK660</f>
        <v>0</v>
      </c>
      <c r="AL661" s="410">
        <f t="shared" ref="AL661" si="1936">AL660</f>
        <v>0</v>
      </c>
      <c r="AM661" s="305"/>
    </row>
    <row r="662" spans="1:39" outlineLevel="1">
      <c r="A662" s="530"/>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outlineLevel="1">
      <c r="A663" s="530">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outlineLevel="1">
      <c r="A664" s="530"/>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37">Z663</f>
        <v>0</v>
      </c>
      <c r="AA664" s="410">
        <f t="shared" ref="AA664" si="1938">AA663</f>
        <v>0</v>
      </c>
      <c r="AB664" s="410">
        <f t="shared" ref="AB664" si="1939">AB663</f>
        <v>0</v>
      </c>
      <c r="AC664" s="410">
        <f t="shared" ref="AC664" si="1940">AC663</f>
        <v>0</v>
      </c>
      <c r="AD664" s="410">
        <f t="shared" ref="AD664" si="1941">AD663</f>
        <v>0</v>
      </c>
      <c r="AE664" s="410">
        <f t="shared" ref="AE664" si="1942">AE663</f>
        <v>0</v>
      </c>
      <c r="AF664" s="410">
        <f t="shared" ref="AF664" si="1943">AF663</f>
        <v>0</v>
      </c>
      <c r="AG664" s="410">
        <f t="shared" ref="AG664" si="1944">AG663</f>
        <v>0</v>
      </c>
      <c r="AH664" s="410">
        <f t="shared" ref="AH664" si="1945">AH663</f>
        <v>0</v>
      </c>
      <c r="AI664" s="410">
        <f t="shared" ref="AI664" si="1946">AI663</f>
        <v>0</v>
      </c>
      <c r="AJ664" s="410">
        <f t="shared" ref="AJ664" si="1947">AJ663</f>
        <v>0</v>
      </c>
      <c r="AK664" s="410">
        <f t="shared" ref="AK664" si="1948">AK663</f>
        <v>0</v>
      </c>
      <c r="AL664" s="410">
        <f t="shared" ref="AL664" si="1949">AL663</f>
        <v>0</v>
      </c>
      <c r="AM664" s="305"/>
    </row>
    <row r="665" spans="1:39" outlineLevel="1">
      <c r="A665" s="530"/>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0"/>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0">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0"/>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0">Z667</f>
        <v>0</v>
      </c>
      <c r="AA668" s="410">
        <f t="shared" ref="AA668" si="1951">AA667</f>
        <v>0</v>
      </c>
      <c r="AB668" s="410">
        <f t="shared" ref="AB668" si="1952">AB667</f>
        <v>0</v>
      </c>
      <c r="AC668" s="410">
        <f t="shared" ref="AC668" si="1953">AC667</f>
        <v>0</v>
      </c>
      <c r="AD668" s="410">
        <f t="shared" ref="AD668" si="1954">AD667</f>
        <v>0</v>
      </c>
      <c r="AE668" s="410">
        <f t="shared" ref="AE668" si="1955">AE667</f>
        <v>0</v>
      </c>
      <c r="AF668" s="410">
        <f t="shared" ref="AF668" si="1956">AF667</f>
        <v>0</v>
      </c>
      <c r="AG668" s="410">
        <f t="shared" ref="AG668" si="1957">AG667</f>
        <v>0</v>
      </c>
      <c r="AH668" s="410">
        <f t="shared" ref="AH668" si="1958">AH667</f>
        <v>0</v>
      </c>
      <c r="AI668" s="410">
        <f t="shared" ref="AI668" si="1959">AI667</f>
        <v>0</v>
      </c>
      <c r="AJ668" s="410">
        <f t="shared" ref="AJ668" si="1960">AJ667</f>
        <v>0</v>
      </c>
      <c r="AK668" s="410">
        <f t="shared" ref="AK668" si="1961">AK667</f>
        <v>0</v>
      </c>
      <c r="AL668" s="410">
        <f t="shared" ref="AL668" si="1962">AL667</f>
        <v>0</v>
      </c>
      <c r="AM668" s="305"/>
    </row>
    <row r="669" spans="1:39" outlineLevel="1">
      <c r="A669" s="530"/>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0">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outlineLevel="1">
      <c r="A671" s="530"/>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3">Z670</f>
        <v>0</v>
      </c>
      <c r="AA671" s="410">
        <f t="shared" ref="AA671" si="1964">AA670</f>
        <v>0</v>
      </c>
      <c r="AB671" s="410">
        <f t="shared" ref="AB671" si="1965">AB670</f>
        <v>0</v>
      </c>
      <c r="AC671" s="410">
        <f t="shared" ref="AC671" si="1966">AC670</f>
        <v>0</v>
      </c>
      <c r="AD671" s="410">
        <f t="shared" ref="AD671" si="1967">AD670</f>
        <v>0</v>
      </c>
      <c r="AE671" s="410">
        <f t="shared" ref="AE671" si="1968">AE670</f>
        <v>0</v>
      </c>
      <c r="AF671" s="410">
        <f t="shared" ref="AF671" si="1969">AF670</f>
        <v>0</v>
      </c>
      <c r="AG671" s="410">
        <f t="shared" ref="AG671" si="1970">AG670</f>
        <v>0</v>
      </c>
      <c r="AH671" s="410">
        <f t="shared" ref="AH671" si="1971">AH670</f>
        <v>0</v>
      </c>
      <c r="AI671" s="410">
        <f t="shared" ref="AI671" si="1972">AI670</f>
        <v>0</v>
      </c>
      <c r="AJ671" s="410">
        <f t="shared" ref="AJ671" si="1973">AJ670</f>
        <v>0</v>
      </c>
      <c r="AK671" s="410">
        <f t="shared" ref="AK671" si="1974">AK670</f>
        <v>0</v>
      </c>
      <c r="AL671" s="410">
        <f t="shared" ref="AL671" si="1975">AL670</f>
        <v>0</v>
      </c>
      <c r="AM671" s="305"/>
    </row>
    <row r="672" spans="1:39" outlineLevel="1">
      <c r="A672" s="530"/>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0">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outlineLevel="1">
      <c r="A674" s="530"/>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76">Z673</f>
        <v>0</v>
      </c>
      <c r="AA674" s="410">
        <f t="shared" ref="AA674" si="1977">AA673</f>
        <v>0</v>
      </c>
      <c r="AB674" s="410">
        <f t="shared" ref="AB674" si="1978">AB673</f>
        <v>0</v>
      </c>
      <c r="AC674" s="410">
        <f t="shared" ref="AC674" si="1979">AC673</f>
        <v>0</v>
      </c>
      <c r="AD674" s="410">
        <f t="shared" ref="AD674" si="1980">AD673</f>
        <v>0</v>
      </c>
      <c r="AE674" s="410">
        <f t="shared" ref="AE674" si="1981">AE673</f>
        <v>0</v>
      </c>
      <c r="AF674" s="410">
        <f t="shared" ref="AF674" si="1982">AF673</f>
        <v>0</v>
      </c>
      <c r="AG674" s="410">
        <f t="shared" ref="AG674" si="1983">AG673</f>
        <v>0</v>
      </c>
      <c r="AH674" s="410">
        <f t="shared" ref="AH674" si="1984">AH673</f>
        <v>0</v>
      </c>
      <c r="AI674" s="410">
        <f t="shared" ref="AI674" si="1985">AI673</f>
        <v>0</v>
      </c>
      <c r="AJ674" s="410">
        <f t="shared" ref="AJ674" si="1986">AJ673</f>
        <v>0</v>
      </c>
      <c r="AK674" s="410">
        <f t="shared" ref="AK674" si="1987">AK673</f>
        <v>0</v>
      </c>
      <c r="AL674" s="410">
        <f t="shared" ref="AL674" si="1988">AL673</f>
        <v>0</v>
      </c>
      <c r="AM674" s="305"/>
    </row>
    <row r="675" spans="1:39" outlineLevel="1">
      <c r="A675" s="530"/>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0">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0"/>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89">Z676</f>
        <v>0</v>
      </c>
      <c r="AA677" s="410">
        <f t="shared" ref="AA677" si="1990">AA676</f>
        <v>0</v>
      </c>
      <c r="AB677" s="410">
        <f t="shared" ref="AB677" si="1991">AB676</f>
        <v>0</v>
      </c>
      <c r="AC677" s="410">
        <f t="shared" ref="AC677" si="1992">AC676</f>
        <v>0</v>
      </c>
      <c r="AD677" s="410">
        <f t="shared" ref="AD677" si="1993">AD676</f>
        <v>0</v>
      </c>
      <c r="AE677" s="410">
        <f t="shared" ref="AE677" si="1994">AE676</f>
        <v>0</v>
      </c>
      <c r="AF677" s="410">
        <f t="shared" ref="AF677" si="1995">AF676</f>
        <v>0</v>
      </c>
      <c r="AG677" s="410">
        <f t="shared" ref="AG677" si="1996">AG676</f>
        <v>0</v>
      </c>
      <c r="AH677" s="410">
        <f t="shared" ref="AH677" si="1997">AH676</f>
        <v>0</v>
      </c>
      <c r="AI677" s="410">
        <f t="shared" ref="AI677" si="1998">AI676</f>
        <v>0</v>
      </c>
      <c r="AJ677" s="410">
        <f t="shared" ref="AJ677" si="1999">AJ676</f>
        <v>0</v>
      </c>
      <c r="AK677" s="410">
        <f t="shared" ref="AK677" si="2000">AK676</f>
        <v>0</v>
      </c>
      <c r="AL677" s="410">
        <f t="shared" ref="AL677" si="2001">AL676</f>
        <v>0</v>
      </c>
      <c r="AM677" s="305"/>
    </row>
    <row r="678" spans="1:39" outlineLevel="1">
      <c r="A678" s="530"/>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0">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outlineLevel="1">
      <c r="A680" s="530"/>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2">Z679</f>
        <v>0</v>
      </c>
      <c r="AA680" s="410">
        <f t="shared" ref="AA680" si="2003">AA679</f>
        <v>0</v>
      </c>
      <c r="AB680" s="410">
        <f t="shared" ref="AB680" si="2004">AB679</f>
        <v>0</v>
      </c>
      <c r="AC680" s="410">
        <f t="shared" ref="AC680" si="2005">AC679</f>
        <v>0</v>
      </c>
      <c r="AD680" s="410">
        <f t="shared" ref="AD680" si="2006">AD679</f>
        <v>0</v>
      </c>
      <c r="AE680" s="410">
        <f t="shared" ref="AE680" si="2007">AE679</f>
        <v>0</v>
      </c>
      <c r="AF680" s="410">
        <f t="shared" ref="AF680" si="2008">AF679</f>
        <v>0</v>
      </c>
      <c r="AG680" s="410">
        <f t="shared" ref="AG680" si="2009">AG679</f>
        <v>0</v>
      </c>
      <c r="AH680" s="410">
        <f t="shared" ref="AH680" si="2010">AH679</f>
        <v>0</v>
      </c>
      <c r="AI680" s="410">
        <f t="shared" ref="AI680" si="2011">AI679</f>
        <v>0</v>
      </c>
      <c r="AJ680" s="410">
        <f t="shared" ref="AJ680" si="2012">AJ679</f>
        <v>0</v>
      </c>
      <c r="AK680" s="410">
        <f t="shared" ref="AK680" si="2013">AK679</f>
        <v>0</v>
      </c>
      <c r="AL680" s="410">
        <f t="shared" ref="AL680" si="2014">AL679</f>
        <v>0</v>
      </c>
      <c r="AM680" s="305"/>
    </row>
    <row r="681" spans="1:39" outlineLevel="1">
      <c r="A681" s="530"/>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0">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0"/>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15">Z682</f>
        <v>0</v>
      </c>
      <c r="AA683" s="410">
        <f t="shared" ref="AA683" si="2016">AA682</f>
        <v>0</v>
      </c>
      <c r="AB683" s="410">
        <f t="shared" ref="AB683" si="2017">AB682</f>
        <v>0</v>
      </c>
      <c r="AC683" s="410">
        <f t="shared" ref="AC683" si="2018">AC682</f>
        <v>0</v>
      </c>
      <c r="AD683" s="410">
        <f t="shared" ref="AD683" si="2019">AD682</f>
        <v>0</v>
      </c>
      <c r="AE683" s="410">
        <f t="shared" ref="AE683" si="2020">AE682</f>
        <v>0</v>
      </c>
      <c r="AF683" s="410">
        <f t="shared" ref="AF683" si="2021">AF682</f>
        <v>0</v>
      </c>
      <c r="AG683" s="410">
        <f t="shared" ref="AG683" si="2022">AG682</f>
        <v>0</v>
      </c>
      <c r="AH683" s="410">
        <f t="shared" ref="AH683" si="2023">AH682</f>
        <v>0</v>
      </c>
      <c r="AI683" s="410">
        <f t="shared" ref="AI683" si="2024">AI682</f>
        <v>0</v>
      </c>
      <c r="AJ683" s="410">
        <f t="shared" ref="AJ683" si="2025">AJ682</f>
        <v>0</v>
      </c>
      <c r="AK683" s="410">
        <f t="shared" ref="AK683" si="2026">AK682</f>
        <v>0</v>
      </c>
      <c r="AL683" s="410">
        <f t="shared" ref="AL683" si="2027">AL682</f>
        <v>0</v>
      </c>
      <c r="AM683" s="305"/>
    </row>
    <row r="684" spans="1:39" outlineLevel="1">
      <c r="A684" s="530"/>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0">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0"/>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28">Z685</f>
        <v>0</v>
      </c>
      <c r="AA686" s="410">
        <f t="shared" ref="AA686" si="2029">AA685</f>
        <v>0</v>
      </c>
      <c r="AB686" s="410">
        <f t="shared" ref="AB686" si="2030">AB685</f>
        <v>0</v>
      </c>
      <c r="AC686" s="410">
        <f t="shared" ref="AC686" si="2031">AC685</f>
        <v>0</v>
      </c>
      <c r="AD686" s="410">
        <f t="shared" ref="AD686" si="2032">AD685</f>
        <v>0</v>
      </c>
      <c r="AE686" s="410">
        <f t="shared" ref="AE686" si="2033">AE685</f>
        <v>0</v>
      </c>
      <c r="AF686" s="410">
        <f t="shared" ref="AF686" si="2034">AF685</f>
        <v>0</v>
      </c>
      <c r="AG686" s="410">
        <f t="shared" ref="AG686" si="2035">AG685</f>
        <v>0</v>
      </c>
      <c r="AH686" s="410">
        <f t="shared" ref="AH686" si="2036">AH685</f>
        <v>0</v>
      </c>
      <c r="AI686" s="410">
        <f t="shared" ref="AI686" si="2037">AI685</f>
        <v>0</v>
      </c>
      <c r="AJ686" s="410">
        <f t="shared" ref="AJ686" si="2038">AJ685</f>
        <v>0</v>
      </c>
      <c r="AK686" s="410">
        <f t="shared" ref="AK686" si="2039">AK685</f>
        <v>0</v>
      </c>
      <c r="AL686" s="410">
        <f t="shared" ref="AL686" si="2040">AL685</f>
        <v>0</v>
      </c>
      <c r="AM686" s="305"/>
    </row>
    <row r="687" spans="1:39" outlineLevel="1">
      <c r="A687" s="530"/>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0">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0"/>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1">Z688</f>
        <v>0</v>
      </c>
      <c r="AA689" s="410">
        <f t="shared" ref="AA689" si="2042">AA688</f>
        <v>0</v>
      </c>
      <c r="AB689" s="410">
        <f t="shared" ref="AB689" si="2043">AB688</f>
        <v>0</v>
      </c>
      <c r="AC689" s="410">
        <f t="shared" ref="AC689" si="2044">AC688</f>
        <v>0</v>
      </c>
      <c r="AD689" s="410">
        <f t="shared" ref="AD689" si="2045">AD688</f>
        <v>0</v>
      </c>
      <c r="AE689" s="410">
        <f t="shared" ref="AE689" si="2046">AE688</f>
        <v>0</v>
      </c>
      <c r="AF689" s="410">
        <f t="shared" ref="AF689" si="2047">AF688</f>
        <v>0</v>
      </c>
      <c r="AG689" s="410">
        <f t="shared" ref="AG689" si="2048">AG688</f>
        <v>0</v>
      </c>
      <c r="AH689" s="410">
        <f t="shared" ref="AH689" si="2049">AH688</f>
        <v>0</v>
      </c>
      <c r="AI689" s="410">
        <f t="shared" ref="AI689" si="2050">AI688</f>
        <v>0</v>
      </c>
      <c r="AJ689" s="410">
        <f t="shared" ref="AJ689" si="2051">AJ688</f>
        <v>0</v>
      </c>
      <c r="AK689" s="410">
        <f t="shared" ref="AK689" si="2052">AK688</f>
        <v>0</v>
      </c>
      <c r="AL689" s="410">
        <f t="shared" ref="AL689" si="2053">AL688</f>
        <v>0</v>
      </c>
      <c r="AM689" s="305"/>
    </row>
    <row r="690" spans="1:39" outlineLevel="1">
      <c r="A690" s="530"/>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0"/>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0">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outlineLevel="1">
      <c r="A693" s="530"/>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54">Z692</f>
        <v>0</v>
      </c>
      <c r="AA693" s="410">
        <f t="shared" ref="AA693" si="2055">AA692</f>
        <v>0</v>
      </c>
      <c r="AB693" s="410">
        <f t="shared" ref="AB693" si="2056">AB692</f>
        <v>0</v>
      </c>
      <c r="AC693" s="410">
        <f t="shared" ref="AC693" si="2057">AC692</f>
        <v>0</v>
      </c>
      <c r="AD693" s="410">
        <f t="shared" ref="AD693" si="2058">AD692</f>
        <v>0</v>
      </c>
      <c r="AE693" s="410">
        <f t="shared" ref="AE693" si="2059">AE692</f>
        <v>0</v>
      </c>
      <c r="AF693" s="410">
        <f t="shared" ref="AF693" si="2060">AF692</f>
        <v>0</v>
      </c>
      <c r="AG693" s="410">
        <f t="shared" ref="AG693" si="2061">AG692</f>
        <v>0</v>
      </c>
      <c r="AH693" s="410">
        <f t="shared" ref="AH693" si="2062">AH692</f>
        <v>0</v>
      </c>
      <c r="AI693" s="410">
        <f t="shared" ref="AI693" si="2063">AI692</f>
        <v>0</v>
      </c>
      <c r="AJ693" s="410">
        <f t="shared" ref="AJ693" si="2064">AJ692</f>
        <v>0</v>
      </c>
      <c r="AK693" s="410">
        <f t="shared" ref="AK693" si="2065">AK692</f>
        <v>0</v>
      </c>
      <c r="AL693" s="410">
        <f t="shared" ref="AL693" si="2066">AL692</f>
        <v>0</v>
      </c>
      <c r="AM693" s="305"/>
    </row>
    <row r="694" spans="1:39" outlineLevel="1">
      <c r="A694" s="530"/>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0">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0"/>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67">Z695</f>
        <v>0</v>
      </c>
      <c r="AA696" s="410">
        <f t="shared" ref="AA696" si="2068">AA695</f>
        <v>0</v>
      </c>
      <c r="AB696" s="410">
        <f t="shared" ref="AB696" si="2069">AB695</f>
        <v>0</v>
      </c>
      <c r="AC696" s="410">
        <f t="shared" ref="AC696" si="2070">AC695</f>
        <v>0</v>
      </c>
      <c r="AD696" s="410">
        <f t="shared" ref="AD696" si="2071">AD695</f>
        <v>0</v>
      </c>
      <c r="AE696" s="410">
        <f t="shared" ref="AE696" si="2072">AE695</f>
        <v>0</v>
      </c>
      <c r="AF696" s="410">
        <f t="shared" ref="AF696" si="2073">AF695</f>
        <v>0</v>
      </c>
      <c r="AG696" s="410">
        <f t="shared" ref="AG696" si="2074">AG695</f>
        <v>0</v>
      </c>
      <c r="AH696" s="410">
        <f t="shared" ref="AH696" si="2075">AH695</f>
        <v>0</v>
      </c>
      <c r="AI696" s="410">
        <f t="shared" ref="AI696" si="2076">AI695</f>
        <v>0</v>
      </c>
      <c r="AJ696" s="410">
        <f t="shared" ref="AJ696" si="2077">AJ695</f>
        <v>0</v>
      </c>
      <c r="AK696" s="410">
        <f t="shared" ref="AK696" si="2078">AK695</f>
        <v>0</v>
      </c>
      <c r="AL696" s="410">
        <f t="shared" ref="AL696" si="2079">AL695</f>
        <v>0</v>
      </c>
      <c r="AM696" s="305"/>
    </row>
    <row r="697" spans="1:39" outlineLevel="1">
      <c r="A697" s="530"/>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0">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0"/>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0">Z698</f>
        <v>0</v>
      </c>
      <c r="AA699" s="410">
        <f t="shared" ref="AA699" si="2081">AA698</f>
        <v>0</v>
      </c>
      <c r="AB699" s="410">
        <f t="shared" ref="AB699" si="2082">AB698</f>
        <v>0</v>
      </c>
      <c r="AC699" s="410">
        <f t="shared" ref="AC699" si="2083">AC698</f>
        <v>0</v>
      </c>
      <c r="AD699" s="410">
        <f t="shared" ref="AD699" si="2084">AD698</f>
        <v>0</v>
      </c>
      <c r="AE699" s="410">
        <f t="shared" ref="AE699" si="2085">AE698</f>
        <v>0</v>
      </c>
      <c r="AF699" s="410">
        <f t="shared" ref="AF699" si="2086">AF698</f>
        <v>0</v>
      </c>
      <c r="AG699" s="410">
        <f t="shared" ref="AG699" si="2087">AG698</f>
        <v>0</v>
      </c>
      <c r="AH699" s="410">
        <f t="shared" ref="AH699" si="2088">AH698</f>
        <v>0</v>
      </c>
      <c r="AI699" s="410">
        <f t="shared" ref="AI699" si="2089">AI698</f>
        <v>0</v>
      </c>
      <c r="AJ699" s="410">
        <f t="shared" ref="AJ699" si="2090">AJ698</f>
        <v>0</v>
      </c>
      <c r="AK699" s="410">
        <f t="shared" ref="AK699" si="2091">AK698</f>
        <v>0</v>
      </c>
      <c r="AL699" s="410">
        <f t="shared" ref="AL699" si="2092">AL698</f>
        <v>0</v>
      </c>
      <c r="AM699" s="305"/>
    </row>
    <row r="700" spans="1:39" outlineLevel="1">
      <c r="A700" s="530"/>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0"/>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0">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0"/>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3">Z702</f>
        <v>0</v>
      </c>
      <c r="AA703" s="410">
        <f t="shared" ref="AA703" si="2094">AA702</f>
        <v>0</v>
      </c>
      <c r="AB703" s="410">
        <f t="shared" ref="AB703" si="2095">AB702</f>
        <v>0</v>
      </c>
      <c r="AC703" s="410">
        <f t="shared" ref="AC703" si="2096">AC702</f>
        <v>0</v>
      </c>
      <c r="AD703" s="410">
        <f t="shared" ref="AD703" si="2097">AD702</f>
        <v>0</v>
      </c>
      <c r="AE703" s="410">
        <f t="shared" ref="AE703" si="2098">AE702</f>
        <v>0</v>
      </c>
      <c r="AF703" s="410">
        <f t="shared" ref="AF703" si="2099">AF702</f>
        <v>0</v>
      </c>
      <c r="AG703" s="410">
        <f t="shared" ref="AG703" si="2100">AG702</f>
        <v>0</v>
      </c>
      <c r="AH703" s="410">
        <f t="shared" ref="AH703" si="2101">AH702</f>
        <v>0</v>
      </c>
      <c r="AI703" s="410">
        <f t="shared" ref="AI703" si="2102">AI702</f>
        <v>0</v>
      </c>
      <c r="AJ703" s="410">
        <f t="shared" ref="AJ703" si="2103">AJ702</f>
        <v>0</v>
      </c>
      <c r="AK703" s="410">
        <f t="shared" ref="AK703" si="2104">AK702</f>
        <v>0</v>
      </c>
      <c r="AL703" s="410">
        <f t="shared" ref="AL703" si="2105">AL702</f>
        <v>0</v>
      </c>
      <c r="AM703" s="305"/>
    </row>
    <row r="704" spans="1:39" outlineLevel="1">
      <c r="A704" s="530"/>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0">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0"/>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06">Z705</f>
        <v>0</v>
      </c>
      <c r="AA706" s="410">
        <f t="shared" ref="AA706" si="2107">AA705</f>
        <v>0</v>
      </c>
      <c r="AB706" s="410">
        <f t="shared" ref="AB706" si="2108">AB705</f>
        <v>0</v>
      </c>
      <c r="AC706" s="410">
        <f t="shared" ref="AC706" si="2109">AC705</f>
        <v>0</v>
      </c>
      <c r="AD706" s="410">
        <f t="shared" ref="AD706" si="2110">AD705</f>
        <v>0</v>
      </c>
      <c r="AE706" s="410">
        <f t="shared" ref="AE706" si="2111">AE705</f>
        <v>0</v>
      </c>
      <c r="AF706" s="410">
        <f t="shared" ref="AF706" si="2112">AF705</f>
        <v>0</v>
      </c>
      <c r="AG706" s="410">
        <f t="shared" ref="AG706" si="2113">AG705</f>
        <v>0</v>
      </c>
      <c r="AH706" s="410">
        <f t="shared" ref="AH706" si="2114">AH705</f>
        <v>0</v>
      </c>
      <c r="AI706" s="410">
        <f t="shared" ref="AI706" si="2115">AI705</f>
        <v>0</v>
      </c>
      <c r="AJ706" s="410">
        <f t="shared" ref="AJ706" si="2116">AJ705</f>
        <v>0</v>
      </c>
      <c r="AK706" s="410">
        <f t="shared" ref="AK706" si="2117">AK705</f>
        <v>0</v>
      </c>
      <c r="AL706" s="410">
        <f t="shared" ref="AL706" si="2118">AL705</f>
        <v>0</v>
      </c>
      <c r="AM706" s="305"/>
    </row>
    <row r="707" spans="1:39" outlineLevel="1">
      <c r="A707" s="530"/>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0">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0"/>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19">Z708</f>
        <v>0</v>
      </c>
      <c r="AA709" s="410">
        <f t="shared" ref="AA709" si="2120">AA708</f>
        <v>0</v>
      </c>
      <c r="AB709" s="410">
        <f t="shared" ref="AB709" si="2121">AB708</f>
        <v>0</v>
      </c>
      <c r="AC709" s="410">
        <f t="shared" ref="AC709" si="2122">AC708</f>
        <v>0</v>
      </c>
      <c r="AD709" s="410">
        <f t="shared" ref="AD709" si="2123">AD708</f>
        <v>0</v>
      </c>
      <c r="AE709" s="410">
        <f t="shared" ref="AE709" si="2124">AE708</f>
        <v>0</v>
      </c>
      <c r="AF709" s="410">
        <f t="shared" ref="AF709" si="2125">AF708</f>
        <v>0</v>
      </c>
      <c r="AG709" s="410">
        <f t="shared" ref="AG709" si="2126">AG708</f>
        <v>0</v>
      </c>
      <c r="AH709" s="410">
        <f t="shared" ref="AH709" si="2127">AH708</f>
        <v>0</v>
      </c>
      <c r="AI709" s="410">
        <f t="shared" ref="AI709" si="2128">AI708</f>
        <v>0</v>
      </c>
      <c r="AJ709" s="410">
        <f t="shared" ref="AJ709" si="2129">AJ708</f>
        <v>0</v>
      </c>
      <c r="AK709" s="410">
        <f t="shared" ref="AK709" si="2130">AK708</f>
        <v>0</v>
      </c>
      <c r="AL709" s="410">
        <f t="shared" ref="AL709" si="2131">AL708</f>
        <v>0</v>
      </c>
      <c r="AM709" s="305"/>
    </row>
    <row r="710" spans="1:39" outlineLevel="1">
      <c r="A710" s="530"/>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0">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0"/>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2">Z711</f>
        <v>0</v>
      </c>
      <c r="AA712" s="410">
        <f t="shared" ref="AA712" si="2133">AA711</f>
        <v>0</v>
      </c>
      <c r="AB712" s="410">
        <f t="shared" ref="AB712" si="2134">AB711</f>
        <v>0</v>
      </c>
      <c r="AC712" s="410">
        <f t="shared" ref="AC712" si="2135">AC711</f>
        <v>0</v>
      </c>
      <c r="AD712" s="410">
        <f t="shared" ref="AD712" si="2136">AD711</f>
        <v>0</v>
      </c>
      <c r="AE712" s="410">
        <f t="shared" ref="AE712" si="2137">AE711</f>
        <v>0</v>
      </c>
      <c r="AF712" s="410">
        <f t="shared" ref="AF712" si="2138">AF711</f>
        <v>0</v>
      </c>
      <c r="AG712" s="410">
        <f t="shared" ref="AG712" si="2139">AG711</f>
        <v>0</v>
      </c>
      <c r="AH712" s="410">
        <f t="shared" ref="AH712" si="2140">AH711</f>
        <v>0</v>
      </c>
      <c r="AI712" s="410">
        <f t="shared" ref="AI712" si="2141">AI711</f>
        <v>0</v>
      </c>
      <c r="AJ712" s="410">
        <f t="shared" ref="AJ712" si="2142">AJ711</f>
        <v>0</v>
      </c>
      <c r="AK712" s="410">
        <f t="shared" ref="AK712" si="2143">AK711</f>
        <v>0</v>
      </c>
      <c r="AL712" s="410">
        <f t="shared" ref="AL712" si="2144">AL711</f>
        <v>0</v>
      </c>
      <c r="AM712" s="305"/>
    </row>
    <row r="713" spans="1:39" outlineLevel="1">
      <c r="A713" s="530"/>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0">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0"/>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45">Z714</f>
        <v>0</v>
      </c>
      <c r="AA715" s="410">
        <f t="shared" ref="AA715" si="2146">AA714</f>
        <v>0</v>
      </c>
      <c r="AB715" s="410">
        <f t="shared" ref="AB715" si="2147">AB714</f>
        <v>0</v>
      </c>
      <c r="AC715" s="410">
        <f t="shared" ref="AC715" si="2148">AC714</f>
        <v>0</v>
      </c>
      <c r="AD715" s="410">
        <f t="shared" ref="AD715" si="2149">AD714</f>
        <v>0</v>
      </c>
      <c r="AE715" s="410">
        <f t="shared" ref="AE715" si="2150">AE714</f>
        <v>0</v>
      </c>
      <c r="AF715" s="410">
        <f t="shared" ref="AF715" si="2151">AF714</f>
        <v>0</v>
      </c>
      <c r="AG715" s="410">
        <f t="shared" ref="AG715" si="2152">AG714</f>
        <v>0</v>
      </c>
      <c r="AH715" s="410">
        <f t="shared" ref="AH715" si="2153">AH714</f>
        <v>0</v>
      </c>
      <c r="AI715" s="410">
        <f t="shared" ref="AI715" si="2154">AI714</f>
        <v>0</v>
      </c>
      <c r="AJ715" s="410">
        <f t="shared" ref="AJ715" si="2155">AJ714</f>
        <v>0</v>
      </c>
      <c r="AK715" s="410">
        <f t="shared" ref="AK715" si="2156">AK714</f>
        <v>0</v>
      </c>
      <c r="AL715" s="410">
        <f t="shared" ref="AL715" si="2157">AL714</f>
        <v>0</v>
      </c>
      <c r="AM715" s="305"/>
    </row>
    <row r="716" spans="1:39" outlineLevel="1">
      <c r="A716" s="530"/>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0">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0"/>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58">Z717</f>
        <v>0</v>
      </c>
      <c r="AA718" s="410">
        <f t="shared" ref="AA718" si="2159">AA717</f>
        <v>0</v>
      </c>
      <c r="AB718" s="410">
        <f t="shared" ref="AB718" si="2160">AB717</f>
        <v>0</v>
      </c>
      <c r="AC718" s="410">
        <f t="shared" ref="AC718" si="2161">AC717</f>
        <v>0</v>
      </c>
      <c r="AD718" s="410">
        <f t="shared" ref="AD718" si="2162">AD717</f>
        <v>0</v>
      </c>
      <c r="AE718" s="410">
        <f t="shared" ref="AE718" si="2163">AE717</f>
        <v>0</v>
      </c>
      <c r="AF718" s="410">
        <f t="shared" ref="AF718" si="2164">AF717</f>
        <v>0</v>
      </c>
      <c r="AG718" s="410">
        <f t="shared" ref="AG718" si="2165">AG717</f>
        <v>0</v>
      </c>
      <c r="AH718" s="410">
        <f t="shared" ref="AH718" si="2166">AH717</f>
        <v>0</v>
      </c>
      <c r="AI718" s="410">
        <f t="shared" ref="AI718" si="2167">AI717</f>
        <v>0</v>
      </c>
      <c r="AJ718" s="410">
        <f t="shared" ref="AJ718" si="2168">AJ717</f>
        <v>0</v>
      </c>
      <c r="AK718" s="410">
        <f t="shared" ref="AK718" si="2169">AK717</f>
        <v>0</v>
      </c>
      <c r="AL718" s="410">
        <f t="shared" ref="AL718" si="2170">AL717</f>
        <v>0</v>
      </c>
      <c r="AM718" s="305"/>
    </row>
    <row r="719" spans="1:39" outlineLevel="1">
      <c r="A719" s="530"/>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0">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0"/>
      <c r="B721" s="293" t="s">
        <v>310</v>
      </c>
      <c r="C721" s="290" t="s">
        <v>163</v>
      </c>
      <c r="D721" s="294"/>
      <c r="E721" s="294"/>
      <c r="F721" s="294"/>
      <c r="G721" s="294"/>
      <c r="H721" s="294"/>
      <c r="I721" s="294"/>
      <c r="J721" s="294"/>
      <c r="K721" s="294"/>
      <c r="L721" s="294"/>
      <c r="M721" s="294"/>
      <c r="N721" s="466"/>
      <c r="O721" s="294"/>
      <c r="P721" s="294"/>
      <c r="Q721" s="294"/>
      <c r="R721" s="294"/>
      <c r="S721" s="294"/>
      <c r="T721" s="294"/>
      <c r="U721" s="294"/>
      <c r="V721" s="294"/>
      <c r="W721" s="294"/>
      <c r="X721" s="294"/>
      <c r="Y721" s="410">
        <f>Y720</f>
        <v>0</v>
      </c>
      <c r="Z721" s="410">
        <f t="shared" ref="Z721" si="2171">Z720</f>
        <v>0</v>
      </c>
      <c r="AA721" s="410">
        <f t="shared" ref="AA721" si="2172">AA720</f>
        <v>0</v>
      </c>
      <c r="AB721" s="410">
        <f t="shared" ref="AB721" si="2173">AB720</f>
        <v>0</v>
      </c>
      <c r="AC721" s="410">
        <f t="shared" ref="AC721" si="2174">AC720</f>
        <v>0</v>
      </c>
      <c r="AD721" s="410">
        <f t="shared" ref="AD721" si="2175">AD720</f>
        <v>0</v>
      </c>
      <c r="AE721" s="410">
        <f t="shared" ref="AE721" si="2176">AE720</f>
        <v>0</v>
      </c>
      <c r="AF721" s="410">
        <f t="shared" ref="AF721" si="2177">AF720</f>
        <v>0</v>
      </c>
      <c r="AG721" s="410">
        <f t="shared" ref="AG721" si="2178">AG720</f>
        <v>0</v>
      </c>
      <c r="AH721" s="410">
        <f t="shared" ref="AH721" si="2179">AH720</f>
        <v>0</v>
      </c>
      <c r="AI721" s="410">
        <f t="shared" ref="AI721" si="2180">AI720</f>
        <v>0</v>
      </c>
      <c r="AJ721" s="410">
        <f t="shared" ref="AJ721" si="2181">AJ720</f>
        <v>0</v>
      </c>
      <c r="AK721" s="410">
        <f t="shared" ref="AK721" si="2182">AK720</f>
        <v>0</v>
      </c>
      <c r="AL721" s="410">
        <f t="shared" ref="AL721" si="2183">AL720</f>
        <v>0</v>
      </c>
      <c r="AM721" s="305"/>
    </row>
    <row r="722" spans="1:39" outlineLevel="1">
      <c r="A722" s="530"/>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0">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0"/>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84">Z723</f>
        <v>0</v>
      </c>
      <c r="AA724" s="410">
        <f t="shared" ref="AA724" si="2185">AA723</f>
        <v>0</v>
      </c>
      <c r="AB724" s="410">
        <f t="shared" ref="AB724" si="2186">AB723</f>
        <v>0</v>
      </c>
      <c r="AC724" s="410">
        <f t="shared" ref="AC724" si="2187">AC723</f>
        <v>0</v>
      </c>
      <c r="AD724" s="410">
        <f t="shared" ref="AD724" si="2188">AD723</f>
        <v>0</v>
      </c>
      <c r="AE724" s="410">
        <f t="shared" ref="AE724" si="2189">AE723</f>
        <v>0</v>
      </c>
      <c r="AF724" s="410">
        <f t="shared" ref="AF724" si="2190">AF723</f>
        <v>0</v>
      </c>
      <c r="AG724" s="410">
        <f t="shared" ref="AG724" si="2191">AG723</f>
        <v>0</v>
      </c>
      <c r="AH724" s="410">
        <f t="shared" ref="AH724" si="2192">AH723</f>
        <v>0</v>
      </c>
      <c r="AI724" s="410">
        <f t="shared" ref="AI724" si="2193">AI723</f>
        <v>0</v>
      </c>
      <c r="AJ724" s="410">
        <f t="shared" ref="AJ724" si="2194">AJ723</f>
        <v>0</v>
      </c>
      <c r="AK724" s="410">
        <f t="shared" ref="AK724" si="2195">AK723</f>
        <v>0</v>
      </c>
      <c r="AL724" s="410">
        <f t="shared" ref="AL724" si="2196">AL723</f>
        <v>0</v>
      </c>
      <c r="AM724" s="305"/>
    </row>
    <row r="725" spans="1:39" outlineLevel="1">
      <c r="A725" s="530"/>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0">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0"/>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197">Z726</f>
        <v>0</v>
      </c>
      <c r="AA727" s="410">
        <f t="shared" ref="AA727" si="2198">AA726</f>
        <v>0</v>
      </c>
      <c r="AB727" s="410">
        <f t="shared" ref="AB727" si="2199">AB726</f>
        <v>0</v>
      </c>
      <c r="AC727" s="410">
        <f t="shared" ref="AC727" si="2200">AC726</f>
        <v>0</v>
      </c>
      <c r="AD727" s="410">
        <f t="shared" ref="AD727" si="2201">AD726</f>
        <v>0</v>
      </c>
      <c r="AE727" s="410">
        <f t="shared" ref="AE727" si="2202">AE726</f>
        <v>0</v>
      </c>
      <c r="AF727" s="410">
        <f t="shared" ref="AF727" si="2203">AF726</f>
        <v>0</v>
      </c>
      <c r="AG727" s="410">
        <f t="shared" ref="AG727" si="2204">AG726</f>
        <v>0</v>
      </c>
      <c r="AH727" s="410">
        <f t="shared" ref="AH727" si="2205">AH726</f>
        <v>0</v>
      </c>
      <c r="AI727" s="410">
        <f t="shared" ref="AI727" si="2206">AI726</f>
        <v>0</v>
      </c>
      <c r="AJ727" s="410">
        <f t="shared" ref="AJ727" si="2207">AJ726</f>
        <v>0</v>
      </c>
      <c r="AK727" s="410">
        <f t="shared" ref="AK727" si="2208">AK726</f>
        <v>0</v>
      </c>
      <c r="AL727" s="410">
        <f t="shared" ref="AL727" si="2209">AL726</f>
        <v>0</v>
      </c>
      <c r="AM727" s="305"/>
    </row>
    <row r="728" spans="1:39" outlineLevel="1">
      <c r="A728" s="530"/>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0">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0"/>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0">Z729</f>
        <v>0</v>
      </c>
      <c r="AA730" s="410">
        <f t="shared" ref="AA730" si="2211">AA729</f>
        <v>0</v>
      </c>
      <c r="AB730" s="410">
        <f t="shared" ref="AB730" si="2212">AB729</f>
        <v>0</v>
      </c>
      <c r="AC730" s="410">
        <f t="shared" ref="AC730" si="2213">AC729</f>
        <v>0</v>
      </c>
      <c r="AD730" s="410">
        <f t="shared" ref="AD730" si="2214">AD729</f>
        <v>0</v>
      </c>
      <c r="AE730" s="410">
        <f t="shared" ref="AE730" si="2215">AE729</f>
        <v>0</v>
      </c>
      <c r="AF730" s="410">
        <f t="shared" ref="AF730" si="2216">AF729</f>
        <v>0</v>
      </c>
      <c r="AG730" s="410">
        <f t="shared" ref="AG730" si="2217">AG729</f>
        <v>0</v>
      </c>
      <c r="AH730" s="410">
        <f t="shared" ref="AH730" si="2218">AH729</f>
        <v>0</v>
      </c>
      <c r="AI730" s="410">
        <f t="shared" ref="AI730" si="2219">AI729</f>
        <v>0</v>
      </c>
      <c r="AJ730" s="410">
        <f t="shared" ref="AJ730" si="2220">AJ729</f>
        <v>0</v>
      </c>
      <c r="AK730" s="410">
        <f t="shared" ref="AK730" si="2221">AK729</f>
        <v>0</v>
      </c>
      <c r="AL730" s="410">
        <f t="shared" ref="AL730" si="2222">AL729</f>
        <v>0</v>
      </c>
      <c r="AM730" s="305"/>
    </row>
    <row r="731" spans="1:39" outlineLevel="1">
      <c r="A731" s="530"/>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0">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0"/>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3">Z732</f>
        <v>0</v>
      </c>
      <c r="AA733" s="410">
        <f t="shared" ref="AA733" si="2224">AA732</f>
        <v>0</v>
      </c>
      <c r="AB733" s="410">
        <f t="shared" ref="AB733" si="2225">AB732</f>
        <v>0</v>
      </c>
      <c r="AC733" s="410">
        <f t="shared" ref="AC733" si="2226">AC732</f>
        <v>0</v>
      </c>
      <c r="AD733" s="410">
        <f t="shared" ref="AD733" si="2227">AD732</f>
        <v>0</v>
      </c>
      <c r="AE733" s="410">
        <f t="shared" ref="AE733" si="2228">AE732</f>
        <v>0</v>
      </c>
      <c r="AF733" s="410">
        <f t="shared" ref="AF733" si="2229">AF732</f>
        <v>0</v>
      </c>
      <c r="AG733" s="410">
        <f t="shared" ref="AG733" si="2230">AG732</f>
        <v>0</v>
      </c>
      <c r="AH733" s="410">
        <f t="shared" ref="AH733" si="2231">AH732</f>
        <v>0</v>
      </c>
      <c r="AI733" s="410">
        <f t="shared" ref="AI733" si="2232">AI732</f>
        <v>0</v>
      </c>
      <c r="AJ733" s="410">
        <f t="shared" ref="AJ733" si="2233">AJ732</f>
        <v>0</v>
      </c>
      <c r="AK733" s="410">
        <f t="shared" ref="AK733" si="2234">AK732</f>
        <v>0</v>
      </c>
      <c r="AL733" s="410">
        <f t="shared" ref="AL733" si="2235">AL732</f>
        <v>0</v>
      </c>
      <c r="AM733" s="305"/>
    </row>
    <row r="734" spans="1:39" outlineLevel="1">
      <c r="A734" s="530"/>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0">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0"/>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36">Z735</f>
        <v>0</v>
      </c>
      <c r="AA736" s="410">
        <f t="shared" ref="AA736" si="2237">AA735</f>
        <v>0</v>
      </c>
      <c r="AB736" s="410">
        <f t="shared" ref="AB736" si="2238">AB735</f>
        <v>0</v>
      </c>
      <c r="AC736" s="410">
        <f t="shared" ref="AC736" si="2239">AC735</f>
        <v>0</v>
      </c>
      <c r="AD736" s="410">
        <f t="shared" ref="AD736" si="2240">AD735</f>
        <v>0</v>
      </c>
      <c r="AE736" s="410">
        <f t="shared" ref="AE736" si="2241">AE735</f>
        <v>0</v>
      </c>
      <c r="AF736" s="410">
        <f t="shared" ref="AF736" si="2242">AF735</f>
        <v>0</v>
      </c>
      <c r="AG736" s="410">
        <f t="shared" ref="AG736" si="2243">AG735</f>
        <v>0</v>
      </c>
      <c r="AH736" s="410">
        <f t="shared" ref="AH736" si="2244">AH735</f>
        <v>0</v>
      </c>
      <c r="AI736" s="410">
        <f t="shared" ref="AI736" si="2245">AI735</f>
        <v>0</v>
      </c>
      <c r="AJ736" s="410">
        <f t="shared" ref="AJ736" si="2246">AJ735</f>
        <v>0</v>
      </c>
      <c r="AK736" s="410">
        <f t="shared" ref="AK736" si="2247">AK735</f>
        <v>0</v>
      </c>
      <c r="AL736" s="410">
        <f t="shared" ref="AL736" si="2248">AL735</f>
        <v>0</v>
      </c>
      <c r="AM736" s="305"/>
    </row>
    <row r="737" spans="1:40" outlineLevel="1">
      <c r="A737" s="530"/>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0">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0"/>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49">Z738</f>
        <v>0</v>
      </c>
      <c r="AA739" s="410">
        <f t="shared" ref="AA739" si="2250">AA738</f>
        <v>0</v>
      </c>
      <c r="AB739" s="410">
        <f t="shared" ref="AB739" si="2251">AB738</f>
        <v>0</v>
      </c>
      <c r="AC739" s="410">
        <f t="shared" ref="AC739" si="2252">AC738</f>
        <v>0</v>
      </c>
      <c r="AD739" s="410">
        <f t="shared" ref="AD739" si="2253">AD738</f>
        <v>0</v>
      </c>
      <c r="AE739" s="410">
        <f t="shared" ref="AE739" si="2254">AE738</f>
        <v>0</v>
      </c>
      <c r="AF739" s="410">
        <f t="shared" ref="AF739" si="2255">AF738</f>
        <v>0</v>
      </c>
      <c r="AG739" s="410">
        <f t="shared" ref="AG739" si="2256">AG738</f>
        <v>0</v>
      </c>
      <c r="AH739" s="410">
        <f t="shared" ref="AH739" si="2257">AH738</f>
        <v>0</v>
      </c>
      <c r="AI739" s="410">
        <f t="shared" ref="AI739" si="2258">AI738</f>
        <v>0</v>
      </c>
      <c r="AJ739" s="410">
        <f t="shared" ref="AJ739" si="2259">AJ738</f>
        <v>0</v>
      </c>
      <c r="AK739" s="410">
        <f t="shared" ref="AK739" si="2260">AK738</f>
        <v>0</v>
      </c>
      <c r="AL739" s="410">
        <f t="shared" ref="AL739" si="2261">AL738</f>
        <v>0</v>
      </c>
      <c r="AM739" s="305"/>
    </row>
    <row r="740" spans="1:40" outlineLevel="1">
      <c r="A740" s="530"/>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0">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0"/>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2">Z741</f>
        <v>0</v>
      </c>
      <c r="AA742" s="410">
        <f t="shared" ref="AA742" si="2263">AA741</f>
        <v>0</v>
      </c>
      <c r="AB742" s="410">
        <f t="shared" ref="AB742" si="2264">AB741</f>
        <v>0</v>
      </c>
      <c r="AC742" s="410">
        <f t="shared" ref="AC742" si="2265">AC741</f>
        <v>0</v>
      </c>
      <c r="AD742" s="410">
        <f t="shared" ref="AD742" si="2266">AD741</f>
        <v>0</v>
      </c>
      <c r="AE742" s="410">
        <f t="shared" ref="AE742" si="2267">AE741</f>
        <v>0</v>
      </c>
      <c r="AF742" s="410">
        <f t="shared" ref="AF742" si="2268">AF741</f>
        <v>0</v>
      </c>
      <c r="AG742" s="410">
        <f t="shared" ref="AG742" si="2269">AG741</f>
        <v>0</v>
      </c>
      <c r="AH742" s="410">
        <f t="shared" ref="AH742" si="2270">AH741</f>
        <v>0</v>
      </c>
      <c r="AI742" s="410">
        <f t="shared" ref="AI742" si="2271">AI741</f>
        <v>0</v>
      </c>
      <c r="AJ742" s="410">
        <f t="shared" ref="AJ742" si="2272">AJ741</f>
        <v>0</v>
      </c>
      <c r="AK742" s="410">
        <f t="shared" ref="AK742" si="2273">AK741</f>
        <v>0</v>
      </c>
      <c r="AL742" s="410">
        <f t="shared" ref="AL742" si="2274">AL741</f>
        <v>0</v>
      </c>
      <c r="AM742" s="305"/>
    </row>
    <row r="743" spans="1:40" outlineLevel="1">
      <c r="A743" s="530"/>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7">
        <f t="shared" ref="AM748:AM755" si="2275">SUM(Y748:AL748)</f>
        <v>0</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7">
        <f t="shared" si="2275"/>
        <v>0</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7">
        <f t="shared" si="2275"/>
        <v>0</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7">
        <f t="shared" si="2275"/>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76">Y210*Y747</f>
        <v>0</v>
      </c>
      <c r="Z752" s="377">
        <f t="shared" si="2276"/>
        <v>0</v>
      </c>
      <c r="AA752" s="377">
        <f t="shared" si="2276"/>
        <v>0</v>
      </c>
      <c r="AB752" s="377">
        <f t="shared" si="2276"/>
        <v>0</v>
      </c>
      <c r="AC752" s="377">
        <f t="shared" si="2276"/>
        <v>0</v>
      </c>
      <c r="AD752" s="377">
        <f t="shared" si="2276"/>
        <v>0</v>
      </c>
      <c r="AE752" s="377">
        <f t="shared" si="2276"/>
        <v>0</v>
      </c>
      <c r="AF752" s="377">
        <f t="shared" si="2276"/>
        <v>0</v>
      </c>
      <c r="AG752" s="377">
        <f t="shared" si="2276"/>
        <v>0</v>
      </c>
      <c r="AH752" s="377">
        <f t="shared" si="2276"/>
        <v>0</v>
      </c>
      <c r="AI752" s="377">
        <f t="shared" si="2276"/>
        <v>0</v>
      </c>
      <c r="AJ752" s="377">
        <f t="shared" si="2276"/>
        <v>0</v>
      </c>
      <c r="AK752" s="377">
        <f t="shared" si="2276"/>
        <v>0</v>
      </c>
      <c r="AL752" s="377">
        <f t="shared" si="2276"/>
        <v>0</v>
      </c>
      <c r="AM752" s="627">
        <f t="shared" si="2275"/>
        <v>0</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77">Y393*Y747</f>
        <v>0</v>
      </c>
      <c r="Z753" s="377">
        <f t="shared" si="2277"/>
        <v>0</v>
      </c>
      <c r="AA753" s="377">
        <f t="shared" si="2277"/>
        <v>0</v>
      </c>
      <c r="AB753" s="377">
        <f t="shared" si="2277"/>
        <v>0</v>
      </c>
      <c r="AC753" s="377">
        <f t="shared" si="2277"/>
        <v>0</v>
      </c>
      <c r="AD753" s="377">
        <f t="shared" si="2277"/>
        <v>0</v>
      </c>
      <c r="AE753" s="377">
        <f t="shared" si="2277"/>
        <v>0</v>
      </c>
      <c r="AF753" s="377">
        <f t="shared" si="2277"/>
        <v>0</v>
      </c>
      <c r="AG753" s="377">
        <f t="shared" si="2277"/>
        <v>0</v>
      </c>
      <c r="AH753" s="377">
        <f t="shared" si="2277"/>
        <v>0</v>
      </c>
      <c r="AI753" s="377">
        <f t="shared" si="2277"/>
        <v>0</v>
      </c>
      <c r="AJ753" s="377">
        <f t="shared" si="2277"/>
        <v>0</v>
      </c>
      <c r="AK753" s="377">
        <f t="shared" si="2277"/>
        <v>0</v>
      </c>
      <c r="AL753" s="377">
        <f t="shared" si="2277"/>
        <v>0</v>
      </c>
      <c r="AM753" s="627">
        <f t="shared" si="2275"/>
        <v>0</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78">Y576*Y747</f>
        <v>0</v>
      </c>
      <c r="Z754" s="377">
        <f t="shared" si="2278"/>
        <v>0</v>
      </c>
      <c r="AA754" s="377">
        <f t="shared" si="2278"/>
        <v>0</v>
      </c>
      <c r="AB754" s="377">
        <f t="shared" si="2278"/>
        <v>0</v>
      </c>
      <c r="AC754" s="377">
        <f t="shared" si="2278"/>
        <v>0</v>
      </c>
      <c r="AD754" s="377">
        <f t="shared" si="2278"/>
        <v>0</v>
      </c>
      <c r="AE754" s="377">
        <f t="shared" si="2278"/>
        <v>0</v>
      </c>
      <c r="AF754" s="377">
        <f t="shared" si="2278"/>
        <v>0</v>
      </c>
      <c r="AG754" s="377">
        <f t="shared" si="2278"/>
        <v>0</v>
      </c>
      <c r="AH754" s="377">
        <f t="shared" si="2278"/>
        <v>0</v>
      </c>
      <c r="AI754" s="377">
        <f t="shared" si="2278"/>
        <v>0</v>
      </c>
      <c r="AJ754" s="377">
        <f t="shared" si="2278"/>
        <v>0</v>
      </c>
      <c r="AK754" s="377">
        <f t="shared" si="2278"/>
        <v>0</v>
      </c>
      <c r="AL754" s="377">
        <f t="shared" si="2278"/>
        <v>0</v>
      </c>
      <c r="AM754" s="627">
        <f t="shared" si="2275"/>
        <v>0</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79">Z744*Z747</f>
        <v>0</v>
      </c>
      <c r="AA755" s="377">
        <f t="shared" si="2279"/>
        <v>0</v>
      </c>
      <c r="AB755" s="377">
        <f t="shared" si="2279"/>
        <v>0</v>
      </c>
      <c r="AC755" s="377">
        <f t="shared" si="2279"/>
        <v>0</v>
      </c>
      <c r="AD755" s="377">
        <f t="shared" si="2279"/>
        <v>0</v>
      </c>
      <c r="AE755" s="377">
        <f t="shared" si="2279"/>
        <v>0</v>
      </c>
      <c r="AF755" s="377">
        <f t="shared" si="2279"/>
        <v>0</v>
      </c>
      <c r="AG755" s="377">
        <f t="shared" si="2279"/>
        <v>0</v>
      </c>
      <c r="AH755" s="377">
        <f t="shared" si="2279"/>
        <v>0</v>
      </c>
      <c r="AI755" s="377">
        <f t="shared" si="2279"/>
        <v>0</v>
      </c>
      <c r="AJ755" s="377">
        <f t="shared" si="2279"/>
        <v>0</v>
      </c>
      <c r="AK755" s="377">
        <f t="shared" si="2279"/>
        <v>0</v>
      </c>
      <c r="AL755" s="377">
        <f t="shared" si="2279"/>
        <v>0</v>
      </c>
      <c r="AM755" s="627">
        <f t="shared" si="2275"/>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SUM(Z748:Z755)</f>
        <v>0</v>
      </c>
      <c r="AA756" s="345">
        <f t="shared" ref="AA756:AE756" si="2280">SUM(AA748:AA755)</f>
        <v>0</v>
      </c>
      <c r="AB756" s="345">
        <f t="shared" si="2280"/>
        <v>0</v>
      </c>
      <c r="AC756" s="345">
        <f t="shared" si="2280"/>
        <v>0</v>
      </c>
      <c r="AD756" s="345">
        <f t="shared" si="2280"/>
        <v>0</v>
      </c>
      <c r="AE756" s="345">
        <f t="shared" si="2280"/>
        <v>0</v>
      </c>
      <c r="AF756" s="345">
        <f t="shared" ref="AF756:AL756" si="2281">SUM(AF748:AF755)</f>
        <v>0</v>
      </c>
      <c r="AG756" s="345">
        <f t="shared" si="2281"/>
        <v>0</v>
      </c>
      <c r="AH756" s="345">
        <f t="shared" si="2281"/>
        <v>0</v>
      </c>
      <c r="AI756" s="345">
        <f t="shared" si="2281"/>
        <v>0</v>
      </c>
      <c r="AJ756" s="345">
        <f t="shared" si="2281"/>
        <v>0</v>
      </c>
      <c r="AK756" s="345">
        <f t="shared" si="2281"/>
        <v>0</v>
      </c>
      <c r="AL756" s="345">
        <f t="shared" si="2281"/>
        <v>0</v>
      </c>
      <c r="AM756" s="406">
        <f>SUM(AM748:AM755)</f>
        <v>0</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2">Z745*Z747</f>
        <v>0</v>
      </c>
      <c r="AA757" s="346">
        <f t="shared" si="2282"/>
        <v>0</v>
      </c>
      <c r="AB757" s="346">
        <f t="shared" si="2282"/>
        <v>0</v>
      </c>
      <c r="AC757" s="346">
        <f t="shared" si="2282"/>
        <v>0</v>
      </c>
      <c r="AD757" s="346">
        <f t="shared" si="2282"/>
        <v>0</v>
      </c>
      <c r="AE757" s="346">
        <f t="shared" si="2282"/>
        <v>0</v>
      </c>
      <c r="AF757" s="346">
        <f t="shared" ref="AF757:AL757" si="2283">AF745*AF747</f>
        <v>0</v>
      </c>
      <c r="AG757" s="346">
        <f t="shared" si="2283"/>
        <v>0</v>
      </c>
      <c r="AH757" s="346">
        <f t="shared" si="2283"/>
        <v>0</v>
      </c>
      <c r="AI757" s="346">
        <f t="shared" si="2283"/>
        <v>0</v>
      </c>
      <c r="AJ757" s="346">
        <f t="shared" si="2283"/>
        <v>0</v>
      </c>
      <c r="AK757" s="346">
        <f t="shared" si="2283"/>
        <v>0</v>
      </c>
      <c r="AL757" s="346">
        <f t="shared" si="2283"/>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84">IF(AA585="kw",SUMPRODUCT($N$587:$N$742,$P$587:$P$742,AA587:AA742),SUMPRODUCT($E$587:$E$742,AA587:AA742))</f>
        <v>0</v>
      </c>
      <c r="AB760" s="290">
        <f t="shared" si="2284"/>
        <v>0</v>
      </c>
      <c r="AC760" s="290">
        <f t="shared" si="2284"/>
        <v>0</v>
      </c>
      <c r="AD760" s="290">
        <f t="shared" si="2284"/>
        <v>0</v>
      </c>
      <c r="AE760" s="290">
        <f t="shared" si="2284"/>
        <v>0</v>
      </c>
      <c r="AF760" s="290">
        <f t="shared" si="2284"/>
        <v>0</v>
      </c>
      <c r="AG760" s="290">
        <f t="shared" si="2284"/>
        <v>0</v>
      </c>
      <c r="AH760" s="290">
        <f t="shared" si="2284"/>
        <v>0</v>
      </c>
      <c r="AI760" s="290">
        <f t="shared" si="2284"/>
        <v>0</v>
      </c>
      <c r="AJ760" s="290">
        <f t="shared" si="2284"/>
        <v>0</v>
      </c>
      <c r="AK760" s="290">
        <f t="shared" si="2284"/>
        <v>0</v>
      </c>
      <c r="AL760" s="290">
        <f t="shared" si="2284"/>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85">IF(AA585="kw",SUMPRODUCT($N$587:$N$742,$Q$587:$Q$742,AA587:AA742),SUMPRODUCT($F$587:$F$742,AA587:AA742))</f>
        <v>0</v>
      </c>
      <c r="AB761" s="325">
        <f t="shared" si="2285"/>
        <v>0</v>
      </c>
      <c r="AC761" s="325">
        <f t="shared" si="2285"/>
        <v>0</v>
      </c>
      <c r="AD761" s="325">
        <f t="shared" si="2285"/>
        <v>0</v>
      </c>
      <c r="AE761" s="325">
        <f t="shared" si="2285"/>
        <v>0</v>
      </c>
      <c r="AF761" s="325">
        <f t="shared" si="2285"/>
        <v>0</v>
      </c>
      <c r="AG761" s="325">
        <f t="shared" si="2285"/>
        <v>0</v>
      </c>
      <c r="AH761" s="325">
        <f t="shared" si="2285"/>
        <v>0</v>
      </c>
      <c r="AI761" s="325">
        <f t="shared" si="2285"/>
        <v>0</v>
      </c>
      <c r="AJ761" s="325">
        <f t="shared" si="2285"/>
        <v>0</v>
      </c>
      <c r="AK761" s="325">
        <f t="shared" si="2285"/>
        <v>0</v>
      </c>
      <c r="AL761" s="325">
        <f t="shared" si="2285"/>
        <v>0</v>
      </c>
      <c r="AM761" s="385"/>
    </row>
    <row r="762" spans="1:40" ht="20.25" customHeight="1">
      <c r="B762" s="367" t="s">
        <v>595</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8" t="s">
        <v>526</v>
      </c>
      <c r="E765" s="252"/>
      <c r="F765" s="588"/>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16" t="s">
        <v>211</v>
      </c>
      <c r="C766" s="818" t="s">
        <v>33</v>
      </c>
      <c r="D766" s="283" t="s">
        <v>422</v>
      </c>
      <c r="E766" s="820" t="s">
        <v>209</v>
      </c>
      <c r="F766" s="821"/>
      <c r="G766" s="821"/>
      <c r="H766" s="821"/>
      <c r="I766" s="821"/>
      <c r="J766" s="821"/>
      <c r="K766" s="821"/>
      <c r="L766" s="821"/>
      <c r="M766" s="822"/>
      <c r="N766" s="823" t="s">
        <v>213</v>
      </c>
      <c r="O766" s="283" t="s">
        <v>423</v>
      </c>
      <c r="P766" s="820" t="s">
        <v>212</v>
      </c>
      <c r="Q766" s="821"/>
      <c r="R766" s="821"/>
      <c r="S766" s="821"/>
      <c r="T766" s="821"/>
      <c r="U766" s="821"/>
      <c r="V766" s="821"/>
      <c r="W766" s="821"/>
      <c r="X766" s="822"/>
      <c r="Y766" s="813" t="s">
        <v>243</v>
      </c>
      <c r="Z766" s="814"/>
      <c r="AA766" s="814"/>
      <c r="AB766" s="814"/>
      <c r="AC766" s="814"/>
      <c r="AD766" s="814"/>
      <c r="AE766" s="814"/>
      <c r="AF766" s="814"/>
      <c r="AG766" s="814"/>
      <c r="AH766" s="814"/>
      <c r="AI766" s="814"/>
      <c r="AJ766" s="814"/>
      <c r="AK766" s="814"/>
      <c r="AL766" s="814"/>
      <c r="AM766" s="815"/>
    </row>
    <row r="767" spans="1:40" ht="65.25" customHeight="1">
      <c r="B767" s="817"/>
      <c r="C767" s="819"/>
      <c r="D767" s="284">
        <v>2019</v>
      </c>
      <c r="E767" s="284">
        <v>2020</v>
      </c>
      <c r="F767" s="284">
        <v>2021</v>
      </c>
      <c r="G767" s="284">
        <v>2022</v>
      </c>
      <c r="H767" s="284">
        <v>2023</v>
      </c>
      <c r="I767" s="284">
        <v>2024</v>
      </c>
      <c r="J767" s="284">
        <v>2025</v>
      </c>
      <c r="K767" s="284">
        <v>2026</v>
      </c>
      <c r="L767" s="284">
        <v>2027</v>
      </c>
      <c r="M767" s="284">
        <v>2028</v>
      </c>
      <c r="N767" s="824"/>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Commercial 50 kW to Large Use</v>
      </c>
      <c r="AB767" s="284" t="str">
        <f>'1.  LRAMVA Summary'!G52</f>
        <v>Unmetered Scattered Load</v>
      </c>
      <c r="AC767" s="284" t="str">
        <f>'1.  LRAMVA Summary'!H52</f>
        <v>Street Lighting</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0"/>
      <c r="B768" s="516"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kWh</v>
      </c>
      <c r="AC768" s="290" t="str">
        <f>'1.  LRAMVA Summary'!H53</f>
        <v>kW</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0"/>
      <c r="B769" s="502"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0">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0"/>
      <c r="B771" s="293" t="s">
        <v>342</v>
      </c>
      <c r="C771" s="290" t="s">
        <v>163</v>
      </c>
      <c r="D771" s="294"/>
      <c r="E771" s="294"/>
      <c r="F771" s="294"/>
      <c r="G771" s="294"/>
      <c r="H771" s="294"/>
      <c r="I771" s="294"/>
      <c r="J771" s="294"/>
      <c r="K771" s="294"/>
      <c r="L771" s="294"/>
      <c r="M771" s="294"/>
      <c r="N771" s="466"/>
      <c r="O771" s="294"/>
      <c r="P771" s="294"/>
      <c r="Q771" s="294"/>
      <c r="R771" s="294"/>
      <c r="S771" s="294"/>
      <c r="T771" s="294"/>
      <c r="U771" s="294"/>
      <c r="V771" s="294"/>
      <c r="W771" s="294"/>
      <c r="X771" s="294"/>
      <c r="Y771" s="410">
        <f>Y770</f>
        <v>0</v>
      </c>
      <c r="Z771" s="410">
        <f t="shared" ref="Z771" si="2286">Z770</f>
        <v>0</v>
      </c>
      <c r="AA771" s="410">
        <f t="shared" ref="AA771" si="2287">AA770</f>
        <v>0</v>
      </c>
      <c r="AB771" s="410">
        <f t="shared" ref="AB771" si="2288">AB770</f>
        <v>0</v>
      </c>
      <c r="AC771" s="410">
        <f t="shared" ref="AC771" si="2289">AC770</f>
        <v>0</v>
      </c>
      <c r="AD771" s="410">
        <f t="shared" ref="AD771" si="2290">AD770</f>
        <v>0</v>
      </c>
      <c r="AE771" s="410">
        <f t="shared" ref="AE771" si="2291">AE770</f>
        <v>0</v>
      </c>
      <c r="AF771" s="410">
        <f t="shared" ref="AF771" si="2292">AF770</f>
        <v>0</v>
      </c>
      <c r="AG771" s="410">
        <f t="shared" ref="AG771" si="2293">AG770</f>
        <v>0</v>
      </c>
      <c r="AH771" s="410">
        <f t="shared" ref="AH771" si="2294">AH770</f>
        <v>0</v>
      </c>
      <c r="AI771" s="410">
        <f t="shared" ref="AI771" si="2295">AI770</f>
        <v>0</v>
      </c>
      <c r="AJ771" s="410">
        <f t="shared" ref="AJ771" si="2296">AJ770</f>
        <v>0</v>
      </c>
      <c r="AK771" s="410">
        <f t="shared" ref="AK771" si="2297">AK770</f>
        <v>0</v>
      </c>
      <c r="AL771" s="410">
        <f t="shared" ref="AL771" si="2298">AL770</f>
        <v>0</v>
      </c>
      <c r="AM771" s="296"/>
    </row>
    <row r="772" spans="1:39" ht="15.75" hidden="1" outlineLevel="1">
      <c r="A772" s="530"/>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0">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0"/>
      <c r="B774" s="293" t="s">
        <v>342</v>
      </c>
      <c r="C774" s="290" t="s">
        <v>163</v>
      </c>
      <c r="D774" s="294"/>
      <c r="E774" s="294"/>
      <c r="F774" s="294"/>
      <c r="G774" s="294"/>
      <c r="H774" s="294"/>
      <c r="I774" s="294"/>
      <c r="J774" s="294"/>
      <c r="K774" s="294"/>
      <c r="L774" s="294"/>
      <c r="M774" s="294"/>
      <c r="N774" s="466"/>
      <c r="O774" s="294"/>
      <c r="P774" s="294"/>
      <c r="Q774" s="294"/>
      <c r="R774" s="294"/>
      <c r="S774" s="294"/>
      <c r="T774" s="294"/>
      <c r="U774" s="294"/>
      <c r="V774" s="294"/>
      <c r="W774" s="294"/>
      <c r="X774" s="294"/>
      <c r="Y774" s="410">
        <f>Y773</f>
        <v>0</v>
      </c>
      <c r="Z774" s="410">
        <f t="shared" ref="Z774" si="2299">Z773</f>
        <v>0</v>
      </c>
      <c r="AA774" s="410">
        <f t="shared" ref="AA774" si="2300">AA773</f>
        <v>0</v>
      </c>
      <c r="AB774" s="410">
        <f t="shared" ref="AB774" si="2301">AB773</f>
        <v>0</v>
      </c>
      <c r="AC774" s="410">
        <f t="shared" ref="AC774" si="2302">AC773</f>
        <v>0</v>
      </c>
      <c r="AD774" s="410">
        <f t="shared" ref="AD774" si="2303">AD773</f>
        <v>0</v>
      </c>
      <c r="AE774" s="410">
        <f t="shared" ref="AE774" si="2304">AE773</f>
        <v>0</v>
      </c>
      <c r="AF774" s="410">
        <f t="shared" ref="AF774" si="2305">AF773</f>
        <v>0</v>
      </c>
      <c r="AG774" s="410">
        <f t="shared" ref="AG774" si="2306">AG773</f>
        <v>0</v>
      </c>
      <c r="AH774" s="410">
        <f t="shared" ref="AH774" si="2307">AH773</f>
        <v>0</v>
      </c>
      <c r="AI774" s="410">
        <f t="shared" ref="AI774" si="2308">AI773</f>
        <v>0</v>
      </c>
      <c r="AJ774" s="410">
        <f t="shared" ref="AJ774" si="2309">AJ773</f>
        <v>0</v>
      </c>
      <c r="AK774" s="410">
        <f t="shared" ref="AK774" si="2310">AK773</f>
        <v>0</v>
      </c>
      <c r="AL774" s="410">
        <f t="shared" ref="AL774" si="2311">AL773</f>
        <v>0</v>
      </c>
      <c r="AM774" s="296"/>
    </row>
    <row r="775" spans="1:39" ht="15.75" hidden="1" outlineLevel="1">
      <c r="A775" s="530"/>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0">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0"/>
      <c r="B777" s="293" t="s">
        <v>342</v>
      </c>
      <c r="C777" s="290" t="s">
        <v>163</v>
      </c>
      <c r="D777" s="294"/>
      <c r="E777" s="294"/>
      <c r="F777" s="294"/>
      <c r="G777" s="294"/>
      <c r="H777" s="294"/>
      <c r="I777" s="294"/>
      <c r="J777" s="294"/>
      <c r="K777" s="294"/>
      <c r="L777" s="294"/>
      <c r="M777" s="294"/>
      <c r="N777" s="466"/>
      <c r="O777" s="294"/>
      <c r="P777" s="294"/>
      <c r="Q777" s="294"/>
      <c r="R777" s="294"/>
      <c r="S777" s="294"/>
      <c r="T777" s="294"/>
      <c r="U777" s="294"/>
      <c r="V777" s="294"/>
      <c r="W777" s="294"/>
      <c r="X777" s="294"/>
      <c r="Y777" s="410">
        <f>Y776</f>
        <v>0</v>
      </c>
      <c r="Z777" s="410">
        <f t="shared" ref="Z777" si="2312">Z776</f>
        <v>0</v>
      </c>
      <c r="AA777" s="410">
        <f t="shared" ref="AA777" si="2313">AA776</f>
        <v>0</v>
      </c>
      <c r="AB777" s="410">
        <f t="shared" ref="AB777" si="2314">AB776</f>
        <v>0</v>
      </c>
      <c r="AC777" s="410">
        <f t="shared" ref="AC777" si="2315">AC776</f>
        <v>0</v>
      </c>
      <c r="AD777" s="410">
        <f t="shared" ref="AD777" si="2316">AD776</f>
        <v>0</v>
      </c>
      <c r="AE777" s="410">
        <f t="shared" ref="AE777" si="2317">AE776</f>
        <v>0</v>
      </c>
      <c r="AF777" s="410">
        <f t="shared" ref="AF777" si="2318">AF776</f>
        <v>0</v>
      </c>
      <c r="AG777" s="410">
        <f t="shared" ref="AG777" si="2319">AG776</f>
        <v>0</v>
      </c>
      <c r="AH777" s="410">
        <f t="shared" ref="AH777" si="2320">AH776</f>
        <v>0</v>
      </c>
      <c r="AI777" s="410">
        <f t="shared" ref="AI777" si="2321">AI776</f>
        <v>0</v>
      </c>
      <c r="AJ777" s="410">
        <f t="shared" ref="AJ777" si="2322">AJ776</f>
        <v>0</v>
      </c>
      <c r="AK777" s="410">
        <f t="shared" ref="AK777" si="2323">AK776</f>
        <v>0</v>
      </c>
      <c r="AL777" s="410">
        <f t="shared" ref="AL777" si="2324">AL776</f>
        <v>0</v>
      </c>
      <c r="AM777" s="296"/>
    </row>
    <row r="778" spans="1:39" hidden="1" outlineLevel="1">
      <c r="A778" s="530"/>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0">
        <v>4</v>
      </c>
      <c r="B779" s="518" t="s">
        <v>685</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0"/>
      <c r="B780" s="293" t="s">
        <v>342</v>
      </c>
      <c r="C780" s="290" t="s">
        <v>163</v>
      </c>
      <c r="D780" s="294"/>
      <c r="E780" s="294"/>
      <c r="F780" s="294"/>
      <c r="G780" s="294"/>
      <c r="H780" s="294"/>
      <c r="I780" s="294"/>
      <c r="J780" s="294"/>
      <c r="K780" s="294"/>
      <c r="L780" s="294"/>
      <c r="M780" s="294"/>
      <c r="N780" s="466"/>
      <c r="O780" s="294"/>
      <c r="P780" s="294"/>
      <c r="Q780" s="294"/>
      <c r="R780" s="294"/>
      <c r="S780" s="294"/>
      <c r="T780" s="294"/>
      <c r="U780" s="294"/>
      <c r="V780" s="294"/>
      <c r="W780" s="294"/>
      <c r="X780" s="294"/>
      <c r="Y780" s="410">
        <f>Y779</f>
        <v>0</v>
      </c>
      <c r="Z780" s="410">
        <f t="shared" ref="Z780" si="2325">Z779</f>
        <v>0</v>
      </c>
      <c r="AA780" s="410">
        <f t="shared" ref="AA780" si="2326">AA779</f>
        <v>0</v>
      </c>
      <c r="AB780" s="410">
        <f t="shared" ref="AB780" si="2327">AB779</f>
        <v>0</v>
      </c>
      <c r="AC780" s="410">
        <f t="shared" ref="AC780" si="2328">AC779</f>
        <v>0</v>
      </c>
      <c r="AD780" s="410">
        <f t="shared" ref="AD780" si="2329">AD779</f>
        <v>0</v>
      </c>
      <c r="AE780" s="410">
        <f t="shared" ref="AE780" si="2330">AE779</f>
        <v>0</v>
      </c>
      <c r="AF780" s="410">
        <f t="shared" ref="AF780" si="2331">AF779</f>
        <v>0</v>
      </c>
      <c r="AG780" s="410">
        <f t="shared" ref="AG780" si="2332">AG779</f>
        <v>0</v>
      </c>
      <c r="AH780" s="410">
        <f t="shared" ref="AH780" si="2333">AH779</f>
        <v>0</v>
      </c>
      <c r="AI780" s="410">
        <f t="shared" ref="AI780" si="2334">AI779</f>
        <v>0</v>
      </c>
      <c r="AJ780" s="410">
        <f t="shared" ref="AJ780" si="2335">AJ779</f>
        <v>0</v>
      </c>
      <c r="AK780" s="410">
        <f t="shared" ref="AK780" si="2336">AK779</f>
        <v>0</v>
      </c>
      <c r="AL780" s="410">
        <f t="shared" ref="AL780" si="2337">AL779</f>
        <v>0</v>
      </c>
      <c r="AM780" s="296"/>
    </row>
    <row r="781" spans="1:39" hidden="1" outlineLevel="1">
      <c r="A781" s="530"/>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0">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0"/>
      <c r="B783" s="293" t="s">
        <v>342</v>
      </c>
      <c r="C783" s="290" t="s">
        <v>163</v>
      </c>
      <c r="D783" s="294"/>
      <c r="E783" s="294"/>
      <c r="F783" s="294"/>
      <c r="G783" s="294"/>
      <c r="H783" s="294"/>
      <c r="I783" s="294"/>
      <c r="J783" s="294"/>
      <c r="K783" s="294"/>
      <c r="L783" s="294"/>
      <c r="M783" s="294"/>
      <c r="N783" s="466"/>
      <c r="O783" s="294"/>
      <c r="P783" s="294"/>
      <c r="Q783" s="294"/>
      <c r="R783" s="294"/>
      <c r="S783" s="294"/>
      <c r="T783" s="294"/>
      <c r="U783" s="294"/>
      <c r="V783" s="294"/>
      <c r="W783" s="294"/>
      <c r="X783" s="294"/>
      <c r="Y783" s="410">
        <f>Y782</f>
        <v>0</v>
      </c>
      <c r="Z783" s="410">
        <f t="shared" ref="Z783" si="2338">Z782</f>
        <v>0</v>
      </c>
      <c r="AA783" s="410">
        <f t="shared" ref="AA783" si="2339">AA782</f>
        <v>0</v>
      </c>
      <c r="AB783" s="410">
        <f t="shared" ref="AB783" si="2340">AB782</f>
        <v>0</v>
      </c>
      <c r="AC783" s="410">
        <f t="shared" ref="AC783" si="2341">AC782</f>
        <v>0</v>
      </c>
      <c r="AD783" s="410">
        <f t="shared" ref="AD783" si="2342">AD782</f>
        <v>0</v>
      </c>
      <c r="AE783" s="410">
        <f t="shared" ref="AE783" si="2343">AE782</f>
        <v>0</v>
      </c>
      <c r="AF783" s="410">
        <f t="shared" ref="AF783" si="2344">AF782</f>
        <v>0</v>
      </c>
      <c r="AG783" s="410">
        <f t="shared" ref="AG783" si="2345">AG782</f>
        <v>0</v>
      </c>
      <c r="AH783" s="410">
        <f t="shared" ref="AH783" si="2346">AH782</f>
        <v>0</v>
      </c>
      <c r="AI783" s="410">
        <f t="shared" ref="AI783" si="2347">AI782</f>
        <v>0</v>
      </c>
      <c r="AJ783" s="410">
        <f t="shared" ref="AJ783" si="2348">AJ782</f>
        <v>0</v>
      </c>
      <c r="AK783" s="410">
        <f t="shared" ref="AK783" si="2349">AK782</f>
        <v>0</v>
      </c>
      <c r="AL783" s="410">
        <f t="shared" ref="AL783" si="2350">AL782</f>
        <v>0</v>
      </c>
      <c r="AM783" s="296"/>
    </row>
    <row r="784" spans="1:39" hidden="1" outlineLevel="1">
      <c r="A784" s="530"/>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0"/>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0">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0"/>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1">Z786</f>
        <v>0</v>
      </c>
      <c r="AA787" s="410">
        <f t="shared" ref="AA787" si="2352">AA786</f>
        <v>0</v>
      </c>
      <c r="AB787" s="410">
        <f t="shared" ref="AB787" si="2353">AB786</f>
        <v>0</v>
      </c>
      <c r="AC787" s="410">
        <f t="shared" ref="AC787" si="2354">AC786</f>
        <v>0</v>
      </c>
      <c r="AD787" s="410">
        <f t="shared" ref="AD787" si="2355">AD786</f>
        <v>0</v>
      </c>
      <c r="AE787" s="410">
        <f t="shared" ref="AE787" si="2356">AE786</f>
        <v>0</v>
      </c>
      <c r="AF787" s="410">
        <f t="shared" ref="AF787" si="2357">AF786</f>
        <v>0</v>
      </c>
      <c r="AG787" s="410">
        <f t="shared" ref="AG787" si="2358">AG786</f>
        <v>0</v>
      </c>
      <c r="AH787" s="410">
        <f t="shared" ref="AH787" si="2359">AH786</f>
        <v>0</v>
      </c>
      <c r="AI787" s="410">
        <f t="shared" ref="AI787" si="2360">AI786</f>
        <v>0</v>
      </c>
      <c r="AJ787" s="410">
        <f t="shared" ref="AJ787" si="2361">AJ786</f>
        <v>0</v>
      </c>
      <c r="AK787" s="410">
        <f t="shared" ref="AK787" si="2362">AK786</f>
        <v>0</v>
      </c>
      <c r="AL787" s="410">
        <f t="shared" ref="AL787" si="2363">AL786</f>
        <v>0</v>
      </c>
      <c r="AM787" s="310"/>
    </row>
    <row r="788" spans="1:39" hidden="1" outlineLevel="1">
      <c r="A788" s="530"/>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0">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0"/>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64">Z789</f>
        <v>0</v>
      </c>
      <c r="AA790" s="410">
        <f t="shared" ref="AA790" si="2365">AA789</f>
        <v>0</v>
      </c>
      <c r="AB790" s="410">
        <f t="shared" ref="AB790" si="2366">AB789</f>
        <v>0</v>
      </c>
      <c r="AC790" s="410">
        <f t="shared" ref="AC790" si="2367">AC789</f>
        <v>0</v>
      </c>
      <c r="AD790" s="410">
        <f t="shared" ref="AD790" si="2368">AD789</f>
        <v>0</v>
      </c>
      <c r="AE790" s="410">
        <f t="shared" ref="AE790" si="2369">AE789</f>
        <v>0</v>
      </c>
      <c r="AF790" s="410">
        <f t="shared" ref="AF790" si="2370">AF789</f>
        <v>0</v>
      </c>
      <c r="AG790" s="410">
        <f t="shared" ref="AG790" si="2371">AG789</f>
        <v>0</v>
      </c>
      <c r="AH790" s="410">
        <f t="shared" ref="AH790" si="2372">AH789</f>
        <v>0</v>
      </c>
      <c r="AI790" s="410">
        <f t="shared" ref="AI790" si="2373">AI789</f>
        <v>0</v>
      </c>
      <c r="AJ790" s="410">
        <f t="shared" ref="AJ790" si="2374">AJ789</f>
        <v>0</v>
      </c>
      <c r="AK790" s="410">
        <f t="shared" ref="AK790" si="2375">AK789</f>
        <v>0</v>
      </c>
      <c r="AL790" s="410">
        <f t="shared" ref="AL790" si="2376">AL789</f>
        <v>0</v>
      </c>
      <c r="AM790" s="310"/>
    </row>
    <row r="791" spans="1:39" hidden="1" outlineLevel="1">
      <c r="A791" s="530"/>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0">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0"/>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77">Z792</f>
        <v>0</v>
      </c>
      <c r="AA793" s="410">
        <f t="shared" ref="AA793" si="2378">AA792</f>
        <v>0</v>
      </c>
      <c r="AB793" s="410">
        <f t="shared" ref="AB793" si="2379">AB792</f>
        <v>0</v>
      </c>
      <c r="AC793" s="410">
        <f t="shared" ref="AC793" si="2380">AC792</f>
        <v>0</v>
      </c>
      <c r="AD793" s="410">
        <f t="shared" ref="AD793" si="2381">AD792</f>
        <v>0</v>
      </c>
      <c r="AE793" s="410">
        <f t="shared" ref="AE793" si="2382">AE792</f>
        <v>0</v>
      </c>
      <c r="AF793" s="410">
        <f t="shared" ref="AF793" si="2383">AF792</f>
        <v>0</v>
      </c>
      <c r="AG793" s="410">
        <f t="shared" ref="AG793" si="2384">AG792</f>
        <v>0</v>
      </c>
      <c r="AH793" s="410">
        <f t="shared" ref="AH793" si="2385">AH792</f>
        <v>0</v>
      </c>
      <c r="AI793" s="410">
        <f t="shared" ref="AI793" si="2386">AI792</f>
        <v>0</v>
      </c>
      <c r="AJ793" s="410">
        <f t="shared" ref="AJ793" si="2387">AJ792</f>
        <v>0</v>
      </c>
      <c r="AK793" s="410">
        <f t="shared" ref="AK793" si="2388">AK792</f>
        <v>0</v>
      </c>
      <c r="AL793" s="410">
        <f t="shared" ref="AL793" si="2389">AL792</f>
        <v>0</v>
      </c>
      <c r="AM793" s="310"/>
    </row>
    <row r="794" spans="1:39" hidden="1" outlineLevel="1">
      <c r="A794" s="530"/>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0">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0"/>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0">Z795</f>
        <v>0</v>
      </c>
      <c r="AA796" s="410">
        <f t="shared" ref="AA796" si="2391">AA795</f>
        <v>0</v>
      </c>
      <c r="AB796" s="410">
        <f t="shared" ref="AB796" si="2392">AB795</f>
        <v>0</v>
      </c>
      <c r="AC796" s="410">
        <f t="shared" ref="AC796" si="2393">AC795</f>
        <v>0</v>
      </c>
      <c r="AD796" s="410">
        <f t="shared" ref="AD796" si="2394">AD795</f>
        <v>0</v>
      </c>
      <c r="AE796" s="410">
        <f t="shared" ref="AE796" si="2395">AE795</f>
        <v>0</v>
      </c>
      <c r="AF796" s="410">
        <f t="shared" ref="AF796" si="2396">AF795</f>
        <v>0</v>
      </c>
      <c r="AG796" s="410">
        <f t="shared" ref="AG796" si="2397">AG795</f>
        <v>0</v>
      </c>
      <c r="AH796" s="410">
        <f t="shared" ref="AH796" si="2398">AH795</f>
        <v>0</v>
      </c>
      <c r="AI796" s="410">
        <f t="shared" ref="AI796" si="2399">AI795</f>
        <v>0</v>
      </c>
      <c r="AJ796" s="410">
        <f t="shared" ref="AJ796" si="2400">AJ795</f>
        <v>0</v>
      </c>
      <c r="AK796" s="410">
        <f t="shared" ref="AK796" si="2401">AK795</f>
        <v>0</v>
      </c>
      <c r="AL796" s="410">
        <f t="shared" ref="AL796" si="2402">AL795</f>
        <v>0</v>
      </c>
      <c r="AM796" s="310"/>
    </row>
    <row r="797" spans="1:39" hidden="1" outlineLevel="1">
      <c r="A797" s="530"/>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0">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0"/>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3">Z798</f>
        <v>0</v>
      </c>
      <c r="AA799" s="410">
        <f t="shared" ref="AA799" si="2404">AA798</f>
        <v>0</v>
      </c>
      <c r="AB799" s="410">
        <f t="shared" ref="AB799" si="2405">AB798</f>
        <v>0</v>
      </c>
      <c r="AC799" s="410">
        <f t="shared" ref="AC799" si="2406">AC798</f>
        <v>0</v>
      </c>
      <c r="AD799" s="410">
        <f t="shared" ref="AD799" si="2407">AD798</f>
        <v>0</v>
      </c>
      <c r="AE799" s="410">
        <f t="shared" ref="AE799" si="2408">AE798</f>
        <v>0</v>
      </c>
      <c r="AF799" s="410">
        <f t="shared" ref="AF799" si="2409">AF798</f>
        <v>0</v>
      </c>
      <c r="AG799" s="410">
        <f t="shared" ref="AG799" si="2410">AG798</f>
        <v>0</v>
      </c>
      <c r="AH799" s="410">
        <f t="shared" ref="AH799" si="2411">AH798</f>
        <v>0</v>
      </c>
      <c r="AI799" s="410">
        <f t="shared" ref="AI799" si="2412">AI798</f>
        <v>0</v>
      </c>
      <c r="AJ799" s="410">
        <f t="shared" ref="AJ799" si="2413">AJ798</f>
        <v>0</v>
      </c>
      <c r="AK799" s="410">
        <f t="shared" ref="AK799" si="2414">AK798</f>
        <v>0</v>
      </c>
      <c r="AL799" s="410">
        <f t="shared" ref="AL799" si="2415">AL798</f>
        <v>0</v>
      </c>
      <c r="AM799" s="310"/>
    </row>
    <row r="800" spans="1:39" hidden="1" outlineLevel="1">
      <c r="A800" s="530"/>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0"/>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0">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0"/>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16">Z802</f>
        <v>0</v>
      </c>
      <c r="AA803" s="410">
        <f t="shared" ref="AA803" si="2417">AA802</f>
        <v>0</v>
      </c>
      <c r="AB803" s="410">
        <f t="shared" ref="AB803" si="2418">AB802</f>
        <v>0</v>
      </c>
      <c r="AC803" s="410">
        <f t="shared" ref="AC803" si="2419">AC802</f>
        <v>0</v>
      </c>
      <c r="AD803" s="410">
        <f t="shared" ref="AD803" si="2420">AD802</f>
        <v>0</v>
      </c>
      <c r="AE803" s="410">
        <f t="shared" ref="AE803" si="2421">AE802</f>
        <v>0</v>
      </c>
      <c r="AF803" s="410">
        <f t="shared" ref="AF803" si="2422">AF802</f>
        <v>0</v>
      </c>
      <c r="AG803" s="410">
        <f t="shared" ref="AG803" si="2423">AG802</f>
        <v>0</v>
      </c>
      <c r="AH803" s="410">
        <f t="shared" ref="AH803" si="2424">AH802</f>
        <v>0</v>
      </c>
      <c r="AI803" s="410">
        <f t="shared" ref="AI803" si="2425">AI802</f>
        <v>0</v>
      </c>
      <c r="AJ803" s="410">
        <f t="shared" ref="AJ803" si="2426">AJ802</f>
        <v>0</v>
      </c>
      <c r="AK803" s="410">
        <f t="shared" ref="AK803" si="2427">AK802</f>
        <v>0</v>
      </c>
      <c r="AL803" s="410">
        <f t="shared" ref="AL803" si="2428">AL802</f>
        <v>0</v>
      </c>
      <c r="AM803" s="296"/>
    </row>
    <row r="804" spans="1:39" hidden="1" outlineLevel="1">
      <c r="A804" s="530"/>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0">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0"/>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29">Z805</f>
        <v>0</v>
      </c>
      <c r="AA806" s="410">
        <f t="shared" ref="AA806" si="2430">AA805</f>
        <v>0</v>
      </c>
      <c r="AB806" s="410">
        <f t="shared" ref="AB806" si="2431">AB805</f>
        <v>0</v>
      </c>
      <c r="AC806" s="410">
        <f t="shared" ref="AC806" si="2432">AC805</f>
        <v>0</v>
      </c>
      <c r="AD806" s="410">
        <f t="shared" ref="AD806" si="2433">AD805</f>
        <v>0</v>
      </c>
      <c r="AE806" s="410">
        <f t="shared" ref="AE806" si="2434">AE805</f>
        <v>0</v>
      </c>
      <c r="AF806" s="410">
        <f t="shared" ref="AF806" si="2435">AF805</f>
        <v>0</v>
      </c>
      <c r="AG806" s="410">
        <f t="shared" ref="AG806" si="2436">AG805</f>
        <v>0</v>
      </c>
      <c r="AH806" s="410">
        <f t="shared" ref="AH806" si="2437">AH805</f>
        <v>0</v>
      </c>
      <c r="AI806" s="410">
        <f t="shared" ref="AI806" si="2438">AI805</f>
        <v>0</v>
      </c>
      <c r="AJ806" s="410">
        <f t="shared" ref="AJ806" si="2439">AJ805</f>
        <v>0</v>
      </c>
      <c r="AK806" s="410">
        <f t="shared" ref="AK806" si="2440">AK805</f>
        <v>0</v>
      </c>
      <c r="AL806" s="410">
        <f t="shared" ref="AL806" si="2441">AL805</f>
        <v>0</v>
      </c>
      <c r="AM806" s="296"/>
    </row>
    <row r="807" spans="1:39" hidden="1" outlineLevel="1">
      <c r="A807" s="530"/>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0">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0"/>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2">Z808</f>
        <v>0</v>
      </c>
      <c r="AA809" s="410">
        <f t="shared" ref="AA809" si="2443">AA808</f>
        <v>0</v>
      </c>
      <c r="AB809" s="410">
        <f t="shared" ref="AB809" si="2444">AB808</f>
        <v>0</v>
      </c>
      <c r="AC809" s="410">
        <f t="shared" ref="AC809" si="2445">AC808</f>
        <v>0</v>
      </c>
      <c r="AD809" s="410">
        <f t="shared" ref="AD809" si="2446">AD808</f>
        <v>0</v>
      </c>
      <c r="AE809" s="410">
        <f t="shared" ref="AE809" si="2447">AE808</f>
        <v>0</v>
      </c>
      <c r="AF809" s="410">
        <f t="shared" ref="AF809" si="2448">AF808</f>
        <v>0</v>
      </c>
      <c r="AG809" s="410">
        <f t="shared" ref="AG809" si="2449">AG808</f>
        <v>0</v>
      </c>
      <c r="AH809" s="410">
        <f t="shared" ref="AH809" si="2450">AH808</f>
        <v>0</v>
      </c>
      <c r="AI809" s="410">
        <f t="shared" ref="AI809" si="2451">AI808</f>
        <v>0</v>
      </c>
      <c r="AJ809" s="410">
        <f t="shared" ref="AJ809" si="2452">AJ808</f>
        <v>0</v>
      </c>
      <c r="AK809" s="410">
        <f t="shared" ref="AK809" si="2453">AK808</f>
        <v>0</v>
      </c>
      <c r="AL809" s="410">
        <f t="shared" ref="AL809" si="2454">AL808</f>
        <v>0</v>
      </c>
      <c r="AM809" s="305"/>
    </row>
    <row r="810" spans="1:39" hidden="1" outlineLevel="1">
      <c r="A810" s="530"/>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0"/>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0">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0"/>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55">Z812</f>
        <v>0</v>
      </c>
      <c r="AA813" s="410">
        <f t="shared" ref="AA813" si="2456">AA812</f>
        <v>0</v>
      </c>
      <c r="AB813" s="410">
        <f t="shared" ref="AB813" si="2457">AB812</f>
        <v>0</v>
      </c>
      <c r="AC813" s="410">
        <f t="shared" ref="AC813" si="2458">AC812</f>
        <v>0</v>
      </c>
      <c r="AD813" s="410">
        <f t="shared" ref="AD813" si="2459">AD812</f>
        <v>0</v>
      </c>
      <c r="AE813" s="410">
        <f t="shared" ref="AE813" si="2460">AE812</f>
        <v>0</v>
      </c>
      <c r="AF813" s="410">
        <f t="shared" ref="AF813" si="2461">AF812</f>
        <v>0</v>
      </c>
      <c r="AG813" s="410">
        <f t="shared" ref="AG813" si="2462">AG812</f>
        <v>0</v>
      </c>
      <c r="AH813" s="410">
        <f t="shared" ref="AH813" si="2463">AH812</f>
        <v>0</v>
      </c>
      <c r="AI813" s="410">
        <f t="shared" ref="AI813" si="2464">AI812</f>
        <v>0</v>
      </c>
      <c r="AJ813" s="410">
        <f t="shared" ref="AJ813" si="2465">AJ812</f>
        <v>0</v>
      </c>
      <c r="AK813" s="410">
        <f t="shared" ref="AK813" si="2466">AK812</f>
        <v>0</v>
      </c>
      <c r="AL813" s="410">
        <f t="shared" ref="AL813" si="2467">AL812</f>
        <v>0</v>
      </c>
      <c r="AM813" s="296"/>
    </row>
    <row r="814" spans="1:39" hidden="1" outlineLevel="1">
      <c r="A814" s="530"/>
      <c r="B814" s="314"/>
      <c r="C814" s="304"/>
      <c r="D814" s="290"/>
      <c r="E814" s="290"/>
      <c r="F814" s="290"/>
      <c r="G814" s="290"/>
      <c r="H814" s="290"/>
      <c r="I814" s="290"/>
      <c r="J814" s="290"/>
      <c r="K814" s="290"/>
      <c r="L814" s="290"/>
      <c r="M814" s="290"/>
      <c r="N814" s="466"/>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0"/>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5"/>
    </row>
    <row r="816" spans="1:39" hidden="1" outlineLevel="1">
      <c r="A816" s="530">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0"/>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68">Z816</f>
        <v>0</v>
      </c>
      <c r="AA817" s="410">
        <f t="shared" si="2468"/>
        <v>0</v>
      </c>
      <c r="AB817" s="410">
        <f t="shared" si="2468"/>
        <v>0</v>
      </c>
      <c r="AC817" s="410">
        <f t="shared" si="2468"/>
        <v>0</v>
      </c>
      <c r="AD817" s="410">
        <f t="shared" si="2468"/>
        <v>0</v>
      </c>
      <c r="AE817" s="410">
        <f t="shared" si="2468"/>
        <v>0</v>
      </c>
      <c r="AF817" s="410">
        <f t="shared" si="2468"/>
        <v>0</v>
      </c>
      <c r="AG817" s="410">
        <f t="shared" si="2468"/>
        <v>0</v>
      </c>
      <c r="AH817" s="410">
        <f t="shared" si="2468"/>
        <v>0</v>
      </c>
      <c r="AI817" s="410">
        <f t="shared" si="2468"/>
        <v>0</v>
      </c>
      <c r="AJ817" s="410">
        <f t="shared" si="2468"/>
        <v>0</v>
      </c>
      <c r="AK817" s="410">
        <f t="shared" si="2468"/>
        <v>0</v>
      </c>
      <c r="AL817" s="410">
        <f t="shared" si="2468"/>
        <v>0</v>
      </c>
      <c r="AM817" s="296"/>
    </row>
    <row r="818" spans="1:39" hidden="1" outlineLevel="1">
      <c r="A818" s="530"/>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0">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0"/>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69">Z819</f>
        <v>0</v>
      </c>
      <c r="AA820" s="410">
        <f t="shared" si="2469"/>
        <v>0</v>
      </c>
      <c r="AB820" s="410">
        <f t="shared" si="2469"/>
        <v>0</v>
      </c>
      <c r="AC820" s="410">
        <f t="shared" si="2469"/>
        <v>0</v>
      </c>
      <c r="AD820" s="410">
        <f t="shared" si="2469"/>
        <v>0</v>
      </c>
      <c r="AE820" s="410">
        <f t="shared" si="2469"/>
        <v>0</v>
      </c>
      <c r="AF820" s="410">
        <f t="shared" si="2469"/>
        <v>0</v>
      </c>
      <c r="AG820" s="410">
        <f t="shared" si="2469"/>
        <v>0</v>
      </c>
      <c r="AH820" s="410">
        <f t="shared" si="2469"/>
        <v>0</v>
      </c>
      <c r="AI820" s="410">
        <f t="shared" si="2469"/>
        <v>0</v>
      </c>
      <c r="AJ820" s="410">
        <f t="shared" si="2469"/>
        <v>0</v>
      </c>
      <c r="AK820" s="410">
        <f t="shared" si="2469"/>
        <v>0</v>
      </c>
      <c r="AL820" s="410">
        <f t="shared" si="2469"/>
        <v>0</v>
      </c>
      <c r="AM820" s="296"/>
    </row>
    <row r="821" spans="1:39" s="282" customFormat="1" hidden="1" outlineLevel="1">
      <c r="A821" s="530"/>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0"/>
      <c r="B822" s="517"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0">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0"/>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0">Z823</f>
        <v>0</v>
      </c>
      <c r="AA824" s="410">
        <f t="shared" si="2470"/>
        <v>0</v>
      </c>
      <c r="AB824" s="410">
        <f t="shared" si="2470"/>
        <v>0</v>
      </c>
      <c r="AC824" s="410">
        <f t="shared" si="2470"/>
        <v>0</v>
      </c>
      <c r="AD824" s="410">
        <f t="shared" si="2470"/>
        <v>0</v>
      </c>
      <c r="AE824" s="410">
        <f t="shared" si="2470"/>
        <v>0</v>
      </c>
      <c r="AF824" s="410">
        <f t="shared" si="2470"/>
        <v>0</v>
      </c>
      <c r="AG824" s="410">
        <f t="shared" si="2470"/>
        <v>0</v>
      </c>
      <c r="AH824" s="410">
        <f t="shared" si="2470"/>
        <v>0</v>
      </c>
      <c r="AI824" s="410">
        <f t="shared" si="2470"/>
        <v>0</v>
      </c>
      <c r="AJ824" s="410">
        <f t="shared" si="2470"/>
        <v>0</v>
      </c>
      <c r="AK824" s="410">
        <f t="shared" si="2470"/>
        <v>0</v>
      </c>
      <c r="AL824" s="410">
        <f t="shared" si="2470"/>
        <v>0</v>
      </c>
      <c r="AM824" s="305"/>
    </row>
    <row r="825" spans="1:39" hidden="1" outlineLevel="1">
      <c r="A825" s="530"/>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0">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0"/>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1">Z826</f>
        <v>0</v>
      </c>
      <c r="AA827" s="410">
        <f t="shared" si="2471"/>
        <v>0</v>
      </c>
      <c r="AB827" s="410">
        <f t="shared" si="2471"/>
        <v>0</v>
      </c>
      <c r="AC827" s="410">
        <f t="shared" si="2471"/>
        <v>0</v>
      </c>
      <c r="AD827" s="410">
        <f t="shared" si="2471"/>
        <v>0</v>
      </c>
      <c r="AE827" s="410">
        <f t="shared" si="2471"/>
        <v>0</v>
      </c>
      <c r="AF827" s="410">
        <f t="shared" si="2471"/>
        <v>0</v>
      </c>
      <c r="AG827" s="410">
        <f t="shared" si="2471"/>
        <v>0</v>
      </c>
      <c r="AH827" s="410">
        <f t="shared" si="2471"/>
        <v>0</v>
      </c>
      <c r="AI827" s="410">
        <f t="shared" si="2471"/>
        <v>0</v>
      </c>
      <c r="AJ827" s="410">
        <f t="shared" si="2471"/>
        <v>0</v>
      </c>
      <c r="AK827" s="410">
        <f t="shared" si="2471"/>
        <v>0</v>
      </c>
      <c r="AL827" s="410">
        <f t="shared" si="2471"/>
        <v>0</v>
      </c>
      <c r="AM827" s="305"/>
    </row>
    <row r="828" spans="1:39" hidden="1" outlineLevel="1">
      <c r="A828" s="530"/>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0">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0"/>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2">Z829</f>
        <v>0</v>
      </c>
      <c r="AA830" s="410">
        <f t="shared" si="2472"/>
        <v>0</v>
      </c>
      <c r="AB830" s="410">
        <f t="shared" si="2472"/>
        <v>0</v>
      </c>
      <c r="AC830" s="410">
        <f t="shared" si="2472"/>
        <v>0</v>
      </c>
      <c r="AD830" s="410">
        <f t="shared" si="2472"/>
        <v>0</v>
      </c>
      <c r="AE830" s="410">
        <f t="shared" si="2472"/>
        <v>0</v>
      </c>
      <c r="AF830" s="410">
        <f t="shared" si="2472"/>
        <v>0</v>
      </c>
      <c r="AG830" s="410">
        <f t="shared" si="2472"/>
        <v>0</v>
      </c>
      <c r="AH830" s="410">
        <f t="shared" si="2472"/>
        <v>0</v>
      </c>
      <c r="AI830" s="410">
        <f t="shared" si="2472"/>
        <v>0</v>
      </c>
      <c r="AJ830" s="410">
        <f t="shared" si="2472"/>
        <v>0</v>
      </c>
      <c r="AK830" s="410">
        <f t="shared" si="2472"/>
        <v>0</v>
      </c>
      <c r="AL830" s="410">
        <f t="shared" si="2472"/>
        <v>0</v>
      </c>
      <c r="AM830" s="296"/>
    </row>
    <row r="831" spans="1:39" hidden="1" outlineLevel="1">
      <c r="A831" s="530"/>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0">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0"/>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3">Z832</f>
        <v>0</v>
      </c>
      <c r="AA833" s="410">
        <f t="shared" si="2473"/>
        <v>0</v>
      </c>
      <c r="AB833" s="410">
        <f t="shared" si="2473"/>
        <v>0</v>
      </c>
      <c r="AC833" s="410">
        <f t="shared" si="2473"/>
        <v>0</v>
      </c>
      <c r="AD833" s="410">
        <f t="shared" si="2473"/>
        <v>0</v>
      </c>
      <c r="AE833" s="410">
        <f t="shared" si="2473"/>
        <v>0</v>
      </c>
      <c r="AF833" s="410">
        <f t="shared" si="2473"/>
        <v>0</v>
      </c>
      <c r="AG833" s="410">
        <f t="shared" si="2473"/>
        <v>0</v>
      </c>
      <c r="AH833" s="410">
        <f t="shared" si="2473"/>
        <v>0</v>
      </c>
      <c r="AI833" s="410">
        <f t="shared" si="2473"/>
        <v>0</v>
      </c>
      <c r="AJ833" s="410">
        <f t="shared" si="2473"/>
        <v>0</v>
      </c>
      <c r="AK833" s="410">
        <f t="shared" si="2473"/>
        <v>0</v>
      </c>
      <c r="AL833" s="410">
        <f t="shared" si="2473"/>
        <v>0</v>
      </c>
      <c r="AM833" s="305"/>
    </row>
    <row r="834" spans="1:39" ht="15.75" hidden="1" outlineLevel="1">
      <c r="A834" s="530"/>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0"/>
      <c r="B835" s="516"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0"/>
      <c r="B836" s="502"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0">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0"/>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74">Z837</f>
        <v>0</v>
      </c>
      <c r="AA838" s="410">
        <f t="shared" ref="AA838" si="2475">AA837</f>
        <v>0</v>
      </c>
      <c r="AB838" s="410">
        <f t="shared" ref="AB838" si="2476">AB837</f>
        <v>0</v>
      </c>
      <c r="AC838" s="410">
        <f t="shared" ref="AC838" si="2477">AC837</f>
        <v>0</v>
      </c>
      <c r="AD838" s="410">
        <f t="shared" ref="AD838" si="2478">AD837</f>
        <v>0</v>
      </c>
      <c r="AE838" s="410">
        <f t="shared" ref="AE838" si="2479">AE837</f>
        <v>0</v>
      </c>
      <c r="AF838" s="410">
        <f t="shared" ref="AF838" si="2480">AF837</f>
        <v>0</v>
      </c>
      <c r="AG838" s="410">
        <f t="shared" ref="AG838" si="2481">AG837</f>
        <v>0</v>
      </c>
      <c r="AH838" s="410">
        <f t="shared" ref="AH838" si="2482">AH837</f>
        <v>0</v>
      </c>
      <c r="AI838" s="410">
        <f t="shared" ref="AI838" si="2483">AI837</f>
        <v>0</v>
      </c>
      <c r="AJ838" s="410">
        <f t="shared" ref="AJ838" si="2484">AJ837</f>
        <v>0</v>
      </c>
      <c r="AK838" s="410">
        <f t="shared" ref="AK838" si="2485">AK837</f>
        <v>0</v>
      </c>
      <c r="AL838" s="410">
        <f t="shared" ref="AL838" si="2486">AL837</f>
        <v>0</v>
      </c>
      <c r="AM838" s="305"/>
    </row>
    <row r="839" spans="1:39" hidden="1" outlineLevel="1">
      <c r="A839" s="530"/>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0">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0"/>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87">Z840</f>
        <v>0</v>
      </c>
      <c r="AA841" s="410">
        <f t="shared" ref="AA841" si="2488">AA840</f>
        <v>0</v>
      </c>
      <c r="AB841" s="410">
        <f t="shared" ref="AB841" si="2489">AB840</f>
        <v>0</v>
      </c>
      <c r="AC841" s="410">
        <f t="shared" ref="AC841" si="2490">AC840</f>
        <v>0</v>
      </c>
      <c r="AD841" s="410">
        <f t="shared" ref="AD841" si="2491">AD840</f>
        <v>0</v>
      </c>
      <c r="AE841" s="410">
        <f t="shared" ref="AE841" si="2492">AE840</f>
        <v>0</v>
      </c>
      <c r="AF841" s="410">
        <f t="shared" ref="AF841" si="2493">AF840</f>
        <v>0</v>
      </c>
      <c r="AG841" s="410">
        <f t="shared" ref="AG841" si="2494">AG840</f>
        <v>0</v>
      </c>
      <c r="AH841" s="410">
        <f t="shared" ref="AH841" si="2495">AH840</f>
        <v>0</v>
      </c>
      <c r="AI841" s="410">
        <f t="shared" ref="AI841" si="2496">AI840</f>
        <v>0</v>
      </c>
      <c r="AJ841" s="410">
        <f t="shared" ref="AJ841" si="2497">AJ840</f>
        <v>0</v>
      </c>
      <c r="AK841" s="410">
        <f t="shared" ref="AK841" si="2498">AK840</f>
        <v>0</v>
      </c>
      <c r="AL841" s="410">
        <f t="shared" ref="AL841" si="2499">AL840</f>
        <v>0</v>
      </c>
      <c r="AM841" s="305"/>
    </row>
    <row r="842" spans="1:39" hidden="1" outlineLevel="1">
      <c r="A842" s="530"/>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0">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0"/>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0">Z843</f>
        <v>0</v>
      </c>
      <c r="AA844" s="410">
        <f t="shared" ref="AA844" si="2501">AA843</f>
        <v>0</v>
      </c>
      <c r="AB844" s="410">
        <f t="shared" ref="AB844" si="2502">AB843</f>
        <v>0</v>
      </c>
      <c r="AC844" s="410">
        <f t="shared" ref="AC844" si="2503">AC843</f>
        <v>0</v>
      </c>
      <c r="AD844" s="410">
        <f t="shared" ref="AD844" si="2504">AD843</f>
        <v>0</v>
      </c>
      <c r="AE844" s="410">
        <f t="shared" ref="AE844" si="2505">AE843</f>
        <v>0</v>
      </c>
      <c r="AF844" s="410">
        <f t="shared" ref="AF844" si="2506">AF843</f>
        <v>0</v>
      </c>
      <c r="AG844" s="410">
        <f t="shared" ref="AG844" si="2507">AG843</f>
        <v>0</v>
      </c>
      <c r="AH844" s="410">
        <f t="shared" ref="AH844" si="2508">AH843</f>
        <v>0</v>
      </c>
      <c r="AI844" s="410">
        <f t="shared" ref="AI844" si="2509">AI843</f>
        <v>0</v>
      </c>
      <c r="AJ844" s="410">
        <f t="shared" ref="AJ844" si="2510">AJ843</f>
        <v>0</v>
      </c>
      <c r="AK844" s="410">
        <f t="shared" ref="AK844" si="2511">AK843</f>
        <v>0</v>
      </c>
      <c r="AL844" s="410">
        <f t="shared" ref="AL844" si="2512">AL843</f>
        <v>0</v>
      </c>
      <c r="AM844" s="305"/>
    </row>
    <row r="845" spans="1:39" hidden="1" outlineLevel="1">
      <c r="A845" s="530"/>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0">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0"/>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3">Z846</f>
        <v>0</v>
      </c>
      <c r="AA847" s="410">
        <f t="shared" ref="AA847" si="2514">AA846</f>
        <v>0</v>
      </c>
      <c r="AB847" s="410">
        <f t="shared" ref="AB847" si="2515">AB846</f>
        <v>0</v>
      </c>
      <c r="AC847" s="410">
        <f t="shared" ref="AC847" si="2516">AC846</f>
        <v>0</v>
      </c>
      <c r="AD847" s="410">
        <f t="shared" ref="AD847" si="2517">AD846</f>
        <v>0</v>
      </c>
      <c r="AE847" s="410">
        <f t="shared" ref="AE847" si="2518">AE846</f>
        <v>0</v>
      </c>
      <c r="AF847" s="410">
        <f t="shared" ref="AF847" si="2519">AF846</f>
        <v>0</v>
      </c>
      <c r="AG847" s="410">
        <f t="shared" ref="AG847" si="2520">AG846</f>
        <v>0</v>
      </c>
      <c r="AH847" s="410">
        <f t="shared" ref="AH847" si="2521">AH846</f>
        <v>0</v>
      </c>
      <c r="AI847" s="410">
        <f t="shared" ref="AI847" si="2522">AI846</f>
        <v>0</v>
      </c>
      <c r="AJ847" s="410">
        <f t="shared" ref="AJ847" si="2523">AJ846</f>
        <v>0</v>
      </c>
      <c r="AK847" s="410">
        <f t="shared" ref="AK847" si="2524">AK846</f>
        <v>0</v>
      </c>
      <c r="AL847" s="410">
        <f t="shared" ref="AL847" si="2525">AL846</f>
        <v>0</v>
      </c>
      <c r="AM847" s="305"/>
    </row>
    <row r="848" spans="1:39" hidden="1" outlineLevel="1">
      <c r="A848" s="530"/>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0"/>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0">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0"/>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26">Z850</f>
        <v>0</v>
      </c>
      <c r="AA851" s="410">
        <f t="shared" ref="AA851" si="2527">AA850</f>
        <v>0</v>
      </c>
      <c r="AB851" s="410">
        <f t="shared" ref="AB851" si="2528">AB850</f>
        <v>0</v>
      </c>
      <c r="AC851" s="410">
        <f t="shared" ref="AC851" si="2529">AC850</f>
        <v>0</v>
      </c>
      <c r="AD851" s="410">
        <f t="shared" ref="AD851" si="2530">AD850</f>
        <v>0</v>
      </c>
      <c r="AE851" s="410">
        <f t="shared" ref="AE851" si="2531">AE850</f>
        <v>0</v>
      </c>
      <c r="AF851" s="410">
        <f t="shared" ref="AF851" si="2532">AF850</f>
        <v>0</v>
      </c>
      <c r="AG851" s="410">
        <f t="shared" ref="AG851" si="2533">AG850</f>
        <v>0</v>
      </c>
      <c r="AH851" s="410">
        <f t="shared" ref="AH851" si="2534">AH850</f>
        <v>0</v>
      </c>
      <c r="AI851" s="410">
        <f t="shared" ref="AI851" si="2535">AI850</f>
        <v>0</v>
      </c>
      <c r="AJ851" s="410">
        <f t="shared" ref="AJ851" si="2536">AJ850</f>
        <v>0</v>
      </c>
      <c r="AK851" s="410">
        <f t="shared" ref="AK851" si="2537">AK850</f>
        <v>0</v>
      </c>
      <c r="AL851" s="410">
        <f t="shared" ref="AL851" si="2538">AL850</f>
        <v>0</v>
      </c>
      <c r="AM851" s="305"/>
    </row>
    <row r="852" spans="1:39" hidden="1" outlineLevel="1">
      <c r="A852" s="530"/>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0">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0"/>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39">Z853</f>
        <v>0</v>
      </c>
      <c r="AA854" s="410">
        <f t="shared" ref="AA854" si="2540">AA853</f>
        <v>0</v>
      </c>
      <c r="AB854" s="410">
        <f t="shared" ref="AB854" si="2541">AB853</f>
        <v>0</v>
      </c>
      <c r="AC854" s="410">
        <f t="shared" ref="AC854" si="2542">AC853</f>
        <v>0</v>
      </c>
      <c r="AD854" s="410">
        <f t="shared" ref="AD854" si="2543">AD853</f>
        <v>0</v>
      </c>
      <c r="AE854" s="410">
        <f t="shared" ref="AE854" si="2544">AE853</f>
        <v>0</v>
      </c>
      <c r="AF854" s="410">
        <f t="shared" ref="AF854" si="2545">AF853</f>
        <v>0</v>
      </c>
      <c r="AG854" s="410">
        <f t="shared" ref="AG854" si="2546">AG853</f>
        <v>0</v>
      </c>
      <c r="AH854" s="410">
        <f t="shared" ref="AH854" si="2547">AH853</f>
        <v>0</v>
      </c>
      <c r="AI854" s="410">
        <f t="shared" ref="AI854" si="2548">AI853</f>
        <v>0</v>
      </c>
      <c r="AJ854" s="410">
        <f t="shared" ref="AJ854" si="2549">AJ853</f>
        <v>0</v>
      </c>
      <c r="AK854" s="410">
        <f t="shared" ref="AK854" si="2550">AK853</f>
        <v>0</v>
      </c>
      <c r="AL854" s="410">
        <f t="shared" ref="AL854" si="2551">AL853</f>
        <v>0</v>
      </c>
      <c r="AM854" s="305"/>
    </row>
    <row r="855" spans="1:39" hidden="1" outlineLevel="1">
      <c r="A855" s="530"/>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0">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0"/>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2">Z856</f>
        <v>0</v>
      </c>
      <c r="AA857" s="410">
        <f t="shared" ref="AA857" si="2553">AA856</f>
        <v>0</v>
      </c>
      <c r="AB857" s="410">
        <f t="shared" ref="AB857" si="2554">AB856</f>
        <v>0</v>
      </c>
      <c r="AC857" s="410">
        <f t="shared" ref="AC857" si="2555">AC856</f>
        <v>0</v>
      </c>
      <c r="AD857" s="410">
        <f t="shared" ref="AD857" si="2556">AD856</f>
        <v>0</v>
      </c>
      <c r="AE857" s="410">
        <f t="shared" ref="AE857" si="2557">AE856</f>
        <v>0</v>
      </c>
      <c r="AF857" s="410">
        <f t="shared" ref="AF857" si="2558">AF856</f>
        <v>0</v>
      </c>
      <c r="AG857" s="410">
        <f t="shared" ref="AG857" si="2559">AG856</f>
        <v>0</v>
      </c>
      <c r="AH857" s="410">
        <f t="shared" ref="AH857" si="2560">AH856</f>
        <v>0</v>
      </c>
      <c r="AI857" s="410">
        <f t="shared" ref="AI857" si="2561">AI856</f>
        <v>0</v>
      </c>
      <c r="AJ857" s="410">
        <f t="shared" ref="AJ857" si="2562">AJ856</f>
        <v>0</v>
      </c>
      <c r="AK857" s="410">
        <f t="shared" ref="AK857" si="2563">AK856</f>
        <v>0</v>
      </c>
      <c r="AL857" s="410">
        <f t="shared" ref="AL857" si="2564">AL856</f>
        <v>0</v>
      </c>
      <c r="AM857" s="305"/>
    </row>
    <row r="858" spans="1:39" hidden="1" outlineLevel="1">
      <c r="A858" s="530"/>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0">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0"/>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65">Z859</f>
        <v>0</v>
      </c>
      <c r="AA860" s="410">
        <f t="shared" ref="AA860" si="2566">AA859</f>
        <v>0</v>
      </c>
      <c r="AB860" s="410">
        <f t="shared" ref="AB860" si="2567">AB859</f>
        <v>0</v>
      </c>
      <c r="AC860" s="410">
        <f t="shared" ref="AC860" si="2568">AC859</f>
        <v>0</v>
      </c>
      <c r="AD860" s="410">
        <f t="shared" ref="AD860" si="2569">AD859</f>
        <v>0</v>
      </c>
      <c r="AE860" s="410">
        <f t="shared" ref="AE860" si="2570">AE859</f>
        <v>0</v>
      </c>
      <c r="AF860" s="410">
        <f t="shared" ref="AF860" si="2571">AF859</f>
        <v>0</v>
      </c>
      <c r="AG860" s="410">
        <f t="shared" ref="AG860" si="2572">AG859</f>
        <v>0</v>
      </c>
      <c r="AH860" s="410">
        <f t="shared" ref="AH860" si="2573">AH859</f>
        <v>0</v>
      </c>
      <c r="AI860" s="410">
        <f t="shared" ref="AI860" si="2574">AI859</f>
        <v>0</v>
      </c>
      <c r="AJ860" s="410">
        <f t="shared" ref="AJ860" si="2575">AJ859</f>
        <v>0</v>
      </c>
      <c r="AK860" s="410">
        <f t="shared" ref="AK860" si="2576">AK859</f>
        <v>0</v>
      </c>
      <c r="AL860" s="410">
        <f t="shared" ref="AL860" si="2577">AL859</f>
        <v>0</v>
      </c>
      <c r="AM860" s="305"/>
    </row>
    <row r="861" spans="1:39" hidden="1" outlineLevel="1">
      <c r="A861" s="530"/>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0">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0"/>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78">Z862</f>
        <v>0</v>
      </c>
      <c r="AA863" s="410">
        <f t="shared" ref="AA863" si="2579">AA862</f>
        <v>0</v>
      </c>
      <c r="AB863" s="410">
        <f t="shared" ref="AB863" si="2580">AB862</f>
        <v>0</v>
      </c>
      <c r="AC863" s="410">
        <f t="shared" ref="AC863" si="2581">AC862</f>
        <v>0</v>
      </c>
      <c r="AD863" s="410">
        <f t="shared" ref="AD863" si="2582">AD862</f>
        <v>0</v>
      </c>
      <c r="AE863" s="410">
        <f t="shared" ref="AE863" si="2583">AE862</f>
        <v>0</v>
      </c>
      <c r="AF863" s="410">
        <f t="shared" ref="AF863" si="2584">AF862</f>
        <v>0</v>
      </c>
      <c r="AG863" s="410">
        <f t="shared" ref="AG863" si="2585">AG862</f>
        <v>0</v>
      </c>
      <c r="AH863" s="410">
        <f t="shared" ref="AH863" si="2586">AH862</f>
        <v>0</v>
      </c>
      <c r="AI863" s="410">
        <f t="shared" ref="AI863" si="2587">AI862</f>
        <v>0</v>
      </c>
      <c r="AJ863" s="410">
        <f t="shared" ref="AJ863" si="2588">AJ862</f>
        <v>0</v>
      </c>
      <c r="AK863" s="410">
        <f t="shared" ref="AK863" si="2589">AK862</f>
        <v>0</v>
      </c>
      <c r="AL863" s="410">
        <f t="shared" ref="AL863" si="2590">AL862</f>
        <v>0</v>
      </c>
      <c r="AM863" s="305"/>
    </row>
    <row r="864" spans="1:39" hidden="1" outlineLevel="1">
      <c r="A864" s="530"/>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0">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0"/>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1">Z865</f>
        <v>0</v>
      </c>
      <c r="AA866" s="410">
        <f t="shared" ref="AA866" si="2592">AA865</f>
        <v>0</v>
      </c>
      <c r="AB866" s="410">
        <f t="shared" ref="AB866" si="2593">AB865</f>
        <v>0</v>
      </c>
      <c r="AC866" s="410">
        <f t="shared" ref="AC866" si="2594">AC865</f>
        <v>0</v>
      </c>
      <c r="AD866" s="410">
        <f t="shared" ref="AD866" si="2595">AD865</f>
        <v>0</v>
      </c>
      <c r="AE866" s="410">
        <f t="shared" ref="AE866" si="2596">AE865</f>
        <v>0</v>
      </c>
      <c r="AF866" s="410">
        <f t="shared" ref="AF866" si="2597">AF865</f>
        <v>0</v>
      </c>
      <c r="AG866" s="410">
        <f t="shared" ref="AG866" si="2598">AG865</f>
        <v>0</v>
      </c>
      <c r="AH866" s="410">
        <f t="shared" ref="AH866" si="2599">AH865</f>
        <v>0</v>
      </c>
      <c r="AI866" s="410">
        <f t="shared" ref="AI866" si="2600">AI865</f>
        <v>0</v>
      </c>
      <c r="AJ866" s="410">
        <f t="shared" ref="AJ866" si="2601">AJ865</f>
        <v>0</v>
      </c>
      <c r="AK866" s="410">
        <f t="shared" ref="AK866" si="2602">AK865</f>
        <v>0</v>
      </c>
      <c r="AL866" s="410">
        <f t="shared" ref="AL866" si="2603">AL865</f>
        <v>0</v>
      </c>
      <c r="AM866" s="305"/>
    </row>
    <row r="867" spans="1:39" hidden="1" outlineLevel="1">
      <c r="A867" s="530"/>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0">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0"/>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04">Z868</f>
        <v>0</v>
      </c>
      <c r="AA869" s="410">
        <f t="shared" ref="AA869" si="2605">AA868</f>
        <v>0</v>
      </c>
      <c r="AB869" s="410">
        <f t="shared" ref="AB869" si="2606">AB868</f>
        <v>0</v>
      </c>
      <c r="AC869" s="410">
        <f t="shared" ref="AC869" si="2607">AC868</f>
        <v>0</v>
      </c>
      <c r="AD869" s="410">
        <f t="shared" ref="AD869" si="2608">AD868</f>
        <v>0</v>
      </c>
      <c r="AE869" s="410">
        <f t="shared" ref="AE869" si="2609">AE868</f>
        <v>0</v>
      </c>
      <c r="AF869" s="410">
        <f t="shared" ref="AF869" si="2610">AF868</f>
        <v>0</v>
      </c>
      <c r="AG869" s="410">
        <f t="shared" ref="AG869" si="2611">AG868</f>
        <v>0</v>
      </c>
      <c r="AH869" s="410">
        <f t="shared" ref="AH869" si="2612">AH868</f>
        <v>0</v>
      </c>
      <c r="AI869" s="410">
        <f t="shared" ref="AI869" si="2613">AI868</f>
        <v>0</v>
      </c>
      <c r="AJ869" s="410">
        <f t="shared" ref="AJ869" si="2614">AJ868</f>
        <v>0</v>
      </c>
      <c r="AK869" s="410">
        <f t="shared" ref="AK869" si="2615">AK868</f>
        <v>0</v>
      </c>
      <c r="AL869" s="410">
        <f t="shared" ref="AL869" si="2616">AL868</f>
        <v>0</v>
      </c>
      <c r="AM869" s="305"/>
    </row>
    <row r="870" spans="1:39" hidden="1" outlineLevel="1">
      <c r="A870" s="530"/>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0">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0"/>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17">Z871</f>
        <v>0</v>
      </c>
      <c r="AA872" s="410">
        <f t="shared" ref="AA872" si="2618">AA871</f>
        <v>0</v>
      </c>
      <c r="AB872" s="410">
        <f t="shared" ref="AB872" si="2619">AB871</f>
        <v>0</v>
      </c>
      <c r="AC872" s="410">
        <f t="shared" ref="AC872" si="2620">AC871</f>
        <v>0</v>
      </c>
      <c r="AD872" s="410">
        <f t="shared" ref="AD872" si="2621">AD871</f>
        <v>0</v>
      </c>
      <c r="AE872" s="410">
        <f t="shared" ref="AE872" si="2622">AE871</f>
        <v>0</v>
      </c>
      <c r="AF872" s="410">
        <f t="shared" ref="AF872" si="2623">AF871</f>
        <v>0</v>
      </c>
      <c r="AG872" s="410">
        <f t="shared" ref="AG872" si="2624">AG871</f>
        <v>0</v>
      </c>
      <c r="AH872" s="410">
        <f t="shared" ref="AH872" si="2625">AH871</f>
        <v>0</v>
      </c>
      <c r="AI872" s="410">
        <f t="shared" ref="AI872" si="2626">AI871</f>
        <v>0</v>
      </c>
      <c r="AJ872" s="410">
        <f t="shared" ref="AJ872" si="2627">AJ871</f>
        <v>0</v>
      </c>
      <c r="AK872" s="410">
        <f t="shared" ref="AK872" si="2628">AK871</f>
        <v>0</v>
      </c>
      <c r="AL872" s="410">
        <f>AL871</f>
        <v>0</v>
      </c>
      <c r="AM872" s="305"/>
    </row>
    <row r="873" spans="1:39" hidden="1" outlineLevel="1">
      <c r="A873" s="530"/>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0"/>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0">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0"/>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29">Z875</f>
        <v>0</v>
      </c>
      <c r="AA876" s="410">
        <f t="shared" ref="AA876" si="2630">AA875</f>
        <v>0</v>
      </c>
      <c r="AB876" s="410">
        <f t="shared" ref="AB876" si="2631">AB875</f>
        <v>0</v>
      </c>
      <c r="AC876" s="410">
        <f t="shared" ref="AC876" si="2632">AC875</f>
        <v>0</v>
      </c>
      <c r="AD876" s="410">
        <f t="shared" ref="AD876" si="2633">AD875</f>
        <v>0</v>
      </c>
      <c r="AE876" s="410">
        <f t="shared" ref="AE876" si="2634">AE875</f>
        <v>0</v>
      </c>
      <c r="AF876" s="410">
        <f t="shared" ref="AF876" si="2635">AF875</f>
        <v>0</v>
      </c>
      <c r="AG876" s="410">
        <f t="shared" ref="AG876" si="2636">AG875</f>
        <v>0</v>
      </c>
      <c r="AH876" s="410">
        <f t="shared" ref="AH876" si="2637">AH875</f>
        <v>0</v>
      </c>
      <c r="AI876" s="410">
        <f t="shared" ref="AI876" si="2638">AI875</f>
        <v>0</v>
      </c>
      <c r="AJ876" s="410">
        <f t="shared" ref="AJ876" si="2639">AJ875</f>
        <v>0</v>
      </c>
      <c r="AK876" s="410">
        <f t="shared" ref="AK876" si="2640">AK875</f>
        <v>0</v>
      </c>
      <c r="AL876" s="410">
        <f t="shared" ref="AL876" si="2641">AL875</f>
        <v>0</v>
      </c>
      <c r="AM876" s="305"/>
    </row>
    <row r="877" spans="1:39" hidden="1" outlineLevel="1">
      <c r="A877" s="530"/>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0">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0"/>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2">Z878</f>
        <v>0</v>
      </c>
      <c r="AA879" s="410">
        <f t="shared" ref="AA879" si="2643">AA878</f>
        <v>0</v>
      </c>
      <c r="AB879" s="410">
        <f t="shared" ref="AB879" si="2644">AB878</f>
        <v>0</v>
      </c>
      <c r="AC879" s="410">
        <f t="shared" ref="AC879" si="2645">AC878</f>
        <v>0</v>
      </c>
      <c r="AD879" s="410">
        <f t="shared" ref="AD879" si="2646">AD878</f>
        <v>0</v>
      </c>
      <c r="AE879" s="410">
        <f t="shared" ref="AE879" si="2647">AE878</f>
        <v>0</v>
      </c>
      <c r="AF879" s="410">
        <f t="shared" ref="AF879" si="2648">AF878</f>
        <v>0</v>
      </c>
      <c r="AG879" s="410">
        <f t="shared" ref="AG879" si="2649">AG878</f>
        <v>0</v>
      </c>
      <c r="AH879" s="410">
        <f t="shared" ref="AH879" si="2650">AH878</f>
        <v>0</v>
      </c>
      <c r="AI879" s="410">
        <f t="shared" ref="AI879" si="2651">AI878</f>
        <v>0</v>
      </c>
      <c r="AJ879" s="410">
        <f t="shared" ref="AJ879" si="2652">AJ878</f>
        <v>0</v>
      </c>
      <c r="AK879" s="410">
        <f t="shared" ref="AK879" si="2653">AK878</f>
        <v>0</v>
      </c>
      <c r="AL879" s="410">
        <f t="shared" ref="AL879" si="2654">AL878</f>
        <v>0</v>
      </c>
      <c r="AM879" s="305"/>
    </row>
    <row r="880" spans="1:39" hidden="1" outlineLevel="1">
      <c r="A880" s="530"/>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0">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0"/>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55">Z881</f>
        <v>0</v>
      </c>
      <c r="AA882" s="410">
        <f t="shared" ref="AA882" si="2656">AA881</f>
        <v>0</v>
      </c>
      <c r="AB882" s="410">
        <f t="shared" ref="AB882" si="2657">AB881</f>
        <v>0</v>
      </c>
      <c r="AC882" s="410">
        <f t="shared" ref="AC882" si="2658">AC881</f>
        <v>0</v>
      </c>
      <c r="AD882" s="410">
        <f t="shared" ref="AD882" si="2659">AD881</f>
        <v>0</v>
      </c>
      <c r="AE882" s="410">
        <f t="shared" ref="AE882" si="2660">AE881</f>
        <v>0</v>
      </c>
      <c r="AF882" s="410">
        <f t="shared" ref="AF882" si="2661">AF881</f>
        <v>0</v>
      </c>
      <c r="AG882" s="410">
        <f t="shared" ref="AG882" si="2662">AG881</f>
        <v>0</v>
      </c>
      <c r="AH882" s="410">
        <f t="shared" ref="AH882" si="2663">AH881</f>
        <v>0</v>
      </c>
      <c r="AI882" s="410">
        <f t="shared" ref="AI882" si="2664">AI881</f>
        <v>0</v>
      </c>
      <c r="AJ882" s="410">
        <f t="shared" ref="AJ882" si="2665">AJ881</f>
        <v>0</v>
      </c>
      <c r="AK882" s="410">
        <f t="shared" ref="AK882" si="2666">AK881</f>
        <v>0</v>
      </c>
      <c r="AL882" s="410">
        <f t="shared" ref="AL882" si="2667">AL881</f>
        <v>0</v>
      </c>
      <c r="AM882" s="305"/>
    </row>
    <row r="883" spans="1:39" hidden="1" outlineLevel="1">
      <c r="A883" s="530"/>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0"/>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0">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0"/>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68">Z885</f>
        <v>0</v>
      </c>
      <c r="AA886" s="410">
        <f t="shared" ref="AA886" si="2669">AA885</f>
        <v>0</v>
      </c>
      <c r="AB886" s="410">
        <f t="shared" ref="AB886" si="2670">AB885</f>
        <v>0</v>
      </c>
      <c r="AC886" s="410">
        <f t="shared" ref="AC886" si="2671">AC885</f>
        <v>0</v>
      </c>
      <c r="AD886" s="410">
        <f t="shared" ref="AD886" si="2672">AD885</f>
        <v>0</v>
      </c>
      <c r="AE886" s="410">
        <f t="shared" ref="AE886" si="2673">AE885</f>
        <v>0</v>
      </c>
      <c r="AF886" s="410">
        <f t="shared" ref="AF886" si="2674">AF885</f>
        <v>0</v>
      </c>
      <c r="AG886" s="410">
        <f t="shared" ref="AG886" si="2675">AG885</f>
        <v>0</v>
      </c>
      <c r="AH886" s="410">
        <f t="shared" ref="AH886" si="2676">AH885</f>
        <v>0</v>
      </c>
      <c r="AI886" s="410">
        <f t="shared" ref="AI886" si="2677">AI885</f>
        <v>0</v>
      </c>
      <c r="AJ886" s="410">
        <f t="shared" ref="AJ886" si="2678">AJ885</f>
        <v>0</v>
      </c>
      <c r="AK886" s="410">
        <f t="shared" ref="AK886" si="2679">AK885</f>
        <v>0</v>
      </c>
      <c r="AL886" s="410">
        <f t="shared" ref="AL886" si="2680">AL885</f>
        <v>0</v>
      </c>
      <c r="AM886" s="305"/>
    </row>
    <row r="887" spans="1:39" hidden="1" outlineLevel="1">
      <c r="A887" s="530"/>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0">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0"/>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1">Z888</f>
        <v>0</v>
      </c>
      <c r="AA889" s="410">
        <f t="shared" ref="AA889" si="2682">AA888</f>
        <v>0</v>
      </c>
      <c r="AB889" s="410">
        <f t="shared" ref="AB889" si="2683">AB888</f>
        <v>0</v>
      </c>
      <c r="AC889" s="410">
        <f t="shared" ref="AC889" si="2684">AC888</f>
        <v>0</v>
      </c>
      <c r="AD889" s="410">
        <f t="shared" ref="AD889" si="2685">AD888</f>
        <v>0</v>
      </c>
      <c r="AE889" s="410">
        <f t="shared" ref="AE889" si="2686">AE888</f>
        <v>0</v>
      </c>
      <c r="AF889" s="410">
        <f t="shared" ref="AF889" si="2687">AF888</f>
        <v>0</v>
      </c>
      <c r="AG889" s="410">
        <f t="shared" ref="AG889" si="2688">AG888</f>
        <v>0</v>
      </c>
      <c r="AH889" s="410">
        <f t="shared" ref="AH889" si="2689">AH888</f>
        <v>0</v>
      </c>
      <c r="AI889" s="410">
        <f t="shared" ref="AI889" si="2690">AI888</f>
        <v>0</v>
      </c>
      <c r="AJ889" s="410">
        <f t="shared" ref="AJ889" si="2691">AJ888</f>
        <v>0</v>
      </c>
      <c r="AK889" s="410">
        <f t="shared" ref="AK889" si="2692">AK888</f>
        <v>0</v>
      </c>
      <c r="AL889" s="410">
        <f t="shared" ref="AL889" si="2693">AL888</f>
        <v>0</v>
      </c>
      <c r="AM889" s="305"/>
    </row>
    <row r="890" spans="1:39" hidden="1" outlineLevel="1">
      <c r="A890" s="530"/>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0">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0"/>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694">Z891</f>
        <v>0</v>
      </c>
      <c r="AA892" s="410">
        <f t="shared" ref="AA892" si="2695">AA891</f>
        <v>0</v>
      </c>
      <c r="AB892" s="410">
        <f t="shared" ref="AB892" si="2696">AB891</f>
        <v>0</v>
      </c>
      <c r="AC892" s="410">
        <f t="shared" ref="AC892" si="2697">AC891</f>
        <v>0</v>
      </c>
      <c r="AD892" s="410">
        <f t="shared" ref="AD892" si="2698">AD891</f>
        <v>0</v>
      </c>
      <c r="AE892" s="410">
        <f t="shared" ref="AE892" si="2699">AE891</f>
        <v>0</v>
      </c>
      <c r="AF892" s="410">
        <f t="shared" ref="AF892" si="2700">AF891</f>
        <v>0</v>
      </c>
      <c r="AG892" s="410">
        <f t="shared" ref="AG892" si="2701">AG891</f>
        <v>0</v>
      </c>
      <c r="AH892" s="410">
        <f t="shared" ref="AH892" si="2702">AH891</f>
        <v>0</v>
      </c>
      <c r="AI892" s="410">
        <f t="shared" ref="AI892" si="2703">AI891</f>
        <v>0</v>
      </c>
      <c r="AJ892" s="410">
        <f t="shared" ref="AJ892" si="2704">AJ891</f>
        <v>0</v>
      </c>
      <c r="AK892" s="410">
        <f t="shared" ref="AK892" si="2705">AK891</f>
        <v>0</v>
      </c>
      <c r="AL892" s="410">
        <f t="shared" ref="AL892" si="2706">AL891</f>
        <v>0</v>
      </c>
      <c r="AM892" s="305"/>
    </row>
    <row r="893" spans="1:39" hidden="1" outlineLevel="1">
      <c r="A893" s="530"/>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0">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0"/>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07">Z894</f>
        <v>0</v>
      </c>
      <c r="AA895" s="410">
        <f t="shared" ref="AA895" si="2708">AA894</f>
        <v>0</v>
      </c>
      <c r="AB895" s="410">
        <f t="shared" ref="AB895" si="2709">AB894</f>
        <v>0</v>
      </c>
      <c r="AC895" s="410">
        <f t="shared" ref="AC895" si="2710">AC894</f>
        <v>0</v>
      </c>
      <c r="AD895" s="410">
        <f t="shared" ref="AD895" si="2711">AD894</f>
        <v>0</v>
      </c>
      <c r="AE895" s="410">
        <f t="shared" ref="AE895" si="2712">AE894</f>
        <v>0</v>
      </c>
      <c r="AF895" s="410">
        <f t="shared" ref="AF895" si="2713">AF894</f>
        <v>0</v>
      </c>
      <c r="AG895" s="410">
        <f t="shared" ref="AG895" si="2714">AG894</f>
        <v>0</v>
      </c>
      <c r="AH895" s="410">
        <f t="shared" ref="AH895" si="2715">AH894</f>
        <v>0</v>
      </c>
      <c r="AI895" s="410">
        <f t="shared" ref="AI895" si="2716">AI894</f>
        <v>0</v>
      </c>
      <c r="AJ895" s="410">
        <f t="shared" ref="AJ895" si="2717">AJ894</f>
        <v>0</v>
      </c>
      <c r="AK895" s="410">
        <f t="shared" ref="AK895" si="2718">AK894</f>
        <v>0</v>
      </c>
      <c r="AL895" s="410">
        <f t="shared" ref="AL895" si="2719">AL894</f>
        <v>0</v>
      </c>
      <c r="AM895" s="305"/>
    </row>
    <row r="896" spans="1:39" hidden="1" outlineLevel="1">
      <c r="A896" s="530"/>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0">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0"/>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0">Z897</f>
        <v>0</v>
      </c>
      <c r="AA898" s="410">
        <f t="shared" ref="AA898" si="2721">AA897</f>
        <v>0</v>
      </c>
      <c r="AB898" s="410">
        <f t="shared" ref="AB898" si="2722">AB897</f>
        <v>0</v>
      </c>
      <c r="AC898" s="410">
        <f t="shared" ref="AC898" si="2723">AC897</f>
        <v>0</v>
      </c>
      <c r="AD898" s="410">
        <f t="shared" ref="AD898" si="2724">AD897</f>
        <v>0</v>
      </c>
      <c r="AE898" s="410">
        <f t="shared" ref="AE898" si="2725">AE897</f>
        <v>0</v>
      </c>
      <c r="AF898" s="410">
        <f t="shared" ref="AF898" si="2726">AF897</f>
        <v>0</v>
      </c>
      <c r="AG898" s="410">
        <f t="shared" ref="AG898" si="2727">AG897</f>
        <v>0</v>
      </c>
      <c r="AH898" s="410">
        <f t="shared" ref="AH898" si="2728">AH897</f>
        <v>0</v>
      </c>
      <c r="AI898" s="410">
        <f t="shared" ref="AI898" si="2729">AI897</f>
        <v>0</v>
      </c>
      <c r="AJ898" s="410">
        <f t="shared" ref="AJ898" si="2730">AJ897</f>
        <v>0</v>
      </c>
      <c r="AK898" s="410">
        <f t="shared" ref="AK898" si="2731">AK897</f>
        <v>0</v>
      </c>
      <c r="AL898" s="410">
        <f t="shared" ref="AL898" si="2732">AL897</f>
        <v>0</v>
      </c>
      <c r="AM898" s="305"/>
    </row>
    <row r="899" spans="1:39" hidden="1" outlineLevel="1">
      <c r="A899" s="530"/>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0">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0"/>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3">Z900</f>
        <v>0</v>
      </c>
      <c r="AA901" s="410">
        <f t="shared" ref="AA901" si="2734">AA900</f>
        <v>0</v>
      </c>
      <c r="AB901" s="410">
        <f t="shared" ref="AB901" si="2735">AB900</f>
        <v>0</v>
      </c>
      <c r="AC901" s="410">
        <f t="shared" ref="AC901" si="2736">AC900</f>
        <v>0</v>
      </c>
      <c r="AD901" s="410">
        <f t="shared" ref="AD901" si="2737">AD900</f>
        <v>0</v>
      </c>
      <c r="AE901" s="410">
        <f t="shared" ref="AE901" si="2738">AE900</f>
        <v>0</v>
      </c>
      <c r="AF901" s="410">
        <f t="shared" ref="AF901" si="2739">AF900</f>
        <v>0</v>
      </c>
      <c r="AG901" s="410">
        <f t="shared" ref="AG901" si="2740">AG900</f>
        <v>0</v>
      </c>
      <c r="AH901" s="410">
        <f t="shared" ref="AH901" si="2741">AH900</f>
        <v>0</v>
      </c>
      <c r="AI901" s="410">
        <f t="shared" ref="AI901" si="2742">AI900</f>
        <v>0</v>
      </c>
      <c r="AJ901" s="410">
        <f t="shared" ref="AJ901" si="2743">AJ900</f>
        <v>0</v>
      </c>
      <c r="AK901" s="410">
        <f t="shared" ref="AK901" si="2744">AK900</f>
        <v>0</v>
      </c>
      <c r="AL901" s="410">
        <f t="shared" ref="AL901" si="2745">AL900</f>
        <v>0</v>
      </c>
      <c r="AM901" s="305"/>
    </row>
    <row r="902" spans="1:39" hidden="1" outlineLevel="1">
      <c r="A902" s="530"/>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0">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0"/>
      <c r="B904" s="293" t="s">
        <v>342</v>
      </c>
      <c r="C904" s="290" t="s">
        <v>163</v>
      </c>
      <c r="D904" s="294"/>
      <c r="E904" s="294"/>
      <c r="F904" s="294"/>
      <c r="G904" s="294"/>
      <c r="H904" s="294"/>
      <c r="I904" s="294"/>
      <c r="J904" s="294"/>
      <c r="K904" s="294"/>
      <c r="L904" s="294"/>
      <c r="M904" s="294"/>
      <c r="N904" s="466"/>
      <c r="O904" s="294"/>
      <c r="P904" s="294"/>
      <c r="Q904" s="294"/>
      <c r="R904" s="294"/>
      <c r="S904" s="294"/>
      <c r="T904" s="294"/>
      <c r="U904" s="294"/>
      <c r="V904" s="294"/>
      <c r="W904" s="294"/>
      <c r="X904" s="294"/>
      <c r="Y904" s="410">
        <f>Y903</f>
        <v>0</v>
      </c>
      <c r="Z904" s="410">
        <f t="shared" ref="Z904" si="2746">Z903</f>
        <v>0</v>
      </c>
      <c r="AA904" s="410">
        <f t="shared" ref="AA904" si="2747">AA903</f>
        <v>0</v>
      </c>
      <c r="AB904" s="410">
        <f t="shared" ref="AB904" si="2748">AB903</f>
        <v>0</v>
      </c>
      <c r="AC904" s="410">
        <f t="shared" ref="AC904" si="2749">AC903</f>
        <v>0</v>
      </c>
      <c r="AD904" s="410">
        <f t="shared" ref="AD904" si="2750">AD903</f>
        <v>0</v>
      </c>
      <c r="AE904" s="410">
        <f t="shared" ref="AE904" si="2751">AE903</f>
        <v>0</v>
      </c>
      <c r="AF904" s="410">
        <f t="shared" ref="AF904" si="2752">AF903</f>
        <v>0</v>
      </c>
      <c r="AG904" s="410">
        <f t="shared" ref="AG904" si="2753">AG903</f>
        <v>0</v>
      </c>
      <c r="AH904" s="410">
        <f t="shared" ref="AH904" si="2754">AH903</f>
        <v>0</v>
      </c>
      <c r="AI904" s="410">
        <f t="shared" ref="AI904" si="2755">AI903</f>
        <v>0</v>
      </c>
      <c r="AJ904" s="410">
        <f t="shared" ref="AJ904" si="2756">AJ903</f>
        <v>0</v>
      </c>
      <c r="AK904" s="410">
        <f t="shared" ref="AK904" si="2757">AK903</f>
        <v>0</v>
      </c>
      <c r="AL904" s="410">
        <f t="shared" ref="AL904" si="2758">AL903</f>
        <v>0</v>
      </c>
      <c r="AM904" s="305"/>
    </row>
    <row r="905" spans="1:39" hidden="1" outlineLevel="1">
      <c r="A905" s="530"/>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0">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0"/>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59">Z906</f>
        <v>0</v>
      </c>
      <c r="AA907" s="410">
        <f t="shared" ref="AA907" si="2760">AA906</f>
        <v>0</v>
      </c>
      <c r="AB907" s="410">
        <f t="shared" ref="AB907" si="2761">AB906</f>
        <v>0</v>
      </c>
      <c r="AC907" s="410">
        <f t="shared" ref="AC907" si="2762">AC906</f>
        <v>0</v>
      </c>
      <c r="AD907" s="410">
        <f t="shared" ref="AD907" si="2763">AD906</f>
        <v>0</v>
      </c>
      <c r="AE907" s="410">
        <f t="shared" ref="AE907" si="2764">AE906</f>
        <v>0</v>
      </c>
      <c r="AF907" s="410">
        <f t="shared" ref="AF907" si="2765">AF906</f>
        <v>0</v>
      </c>
      <c r="AG907" s="410">
        <f t="shared" ref="AG907" si="2766">AG906</f>
        <v>0</v>
      </c>
      <c r="AH907" s="410">
        <f t="shared" ref="AH907" si="2767">AH906</f>
        <v>0</v>
      </c>
      <c r="AI907" s="410">
        <f t="shared" ref="AI907" si="2768">AI906</f>
        <v>0</v>
      </c>
      <c r="AJ907" s="410">
        <f t="shared" ref="AJ907" si="2769">AJ906</f>
        <v>0</v>
      </c>
      <c r="AK907" s="410">
        <f t="shared" ref="AK907" si="2770">AK906</f>
        <v>0</v>
      </c>
      <c r="AL907" s="410">
        <f t="shared" ref="AL907" si="2771">AL906</f>
        <v>0</v>
      </c>
      <c r="AM907" s="305"/>
    </row>
    <row r="908" spans="1:39" hidden="1" outlineLevel="1">
      <c r="A908" s="530"/>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0">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0"/>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2">Z909</f>
        <v>0</v>
      </c>
      <c r="AA910" s="410">
        <f t="shared" ref="AA910" si="2773">AA909</f>
        <v>0</v>
      </c>
      <c r="AB910" s="410">
        <f t="shared" ref="AB910" si="2774">AB909</f>
        <v>0</v>
      </c>
      <c r="AC910" s="410">
        <f t="shared" ref="AC910" si="2775">AC909</f>
        <v>0</v>
      </c>
      <c r="AD910" s="410">
        <f t="shared" ref="AD910" si="2776">AD909</f>
        <v>0</v>
      </c>
      <c r="AE910" s="410">
        <f t="shared" ref="AE910" si="2777">AE909</f>
        <v>0</v>
      </c>
      <c r="AF910" s="410">
        <f t="shared" ref="AF910" si="2778">AF909</f>
        <v>0</v>
      </c>
      <c r="AG910" s="410">
        <f t="shared" ref="AG910" si="2779">AG909</f>
        <v>0</v>
      </c>
      <c r="AH910" s="410">
        <f t="shared" ref="AH910" si="2780">AH909</f>
        <v>0</v>
      </c>
      <c r="AI910" s="410">
        <f t="shared" ref="AI910" si="2781">AI909</f>
        <v>0</v>
      </c>
      <c r="AJ910" s="410">
        <f t="shared" ref="AJ910" si="2782">AJ909</f>
        <v>0</v>
      </c>
      <c r="AK910" s="410">
        <f t="shared" ref="AK910" si="2783">AK909</f>
        <v>0</v>
      </c>
      <c r="AL910" s="410">
        <f t="shared" ref="AL910" si="2784">AL909</f>
        <v>0</v>
      </c>
      <c r="AM910" s="305"/>
    </row>
    <row r="911" spans="1:39" hidden="1" outlineLevel="1">
      <c r="A911" s="530"/>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0">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0"/>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85">Z912</f>
        <v>0</v>
      </c>
      <c r="AA913" s="410">
        <f t="shared" ref="AA913" si="2786">AA912</f>
        <v>0</v>
      </c>
      <c r="AB913" s="410">
        <f t="shared" ref="AB913" si="2787">AB912</f>
        <v>0</v>
      </c>
      <c r="AC913" s="410">
        <f t="shared" ref="AC913" si="2788">AC912</f>
        <v>0</v>
      </c>
      <c r="AD913" s="410">
        <f t="shared" ref="AD913" si="2789">AD912</f>
        <v>0</v>
      </c>
      <c r="AE913" s="410">
        <f t="shared" ref="AE913" si="2790">AE912</f>
        <v>0</v>
      </c>
      <c r="AF913" s="410">
        <f t="shared" ref="AF913" si="2791">AF912</f>
        <v>0</v>
      </c>
      <c r="AG913" s="410">
        <f t="shared" ref="AG913" si="2792">AG912</f>
        <v>0</v>
      </c>
      <c r="AH913" s="410">
        <f t="shared" ref="AH913" si="2793">AH912</f>
        <v>0</v>
      </c>
      <c r="AI913" s="410">
        <f t="shared" ref="AI913" si="2794">AI912</f>
        <v>0</v>
      </c>
      <c r="AJ913" s="410">
        <f t="shared" ref="AJ913" si="2795">AJ912</f>
        <v>0</v>
      </c>
      <c r="AK913" s="410">
        <f t="shared" ref="AK913" si="2796">AK912</f>
        <v>0</v>
      </c>
      <c r="AL913" s="410">
        <f t="shared" ref="AL913" si="2797">AL912</f>
        <v>0</v>
      </c>
      <c r="AM913" s="305"/>
    </row>
    <row r="914" spans="1:39" hidden="1" outlineLevel="1">
      <c r="A914" s="530"/>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0">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0"/>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798">Z915</f>
        <v>0</v>
      </c>
      <c r="AA916" s="410">
        <f t="shared" ref="AA916" si="2799">AA915</f>
        <v>0</v>
      </c>
      <c r="AB916" s="410">
        <f t="shared" ref="AB916" si="2800">AB915</f>
        <v>0</v>
      </c>
      <c r="AC916" s="410">
        <f t="shared" ref="AC916" si="2801">AC915</f>
        <v>0</v>
      </c>
      <c r="AD916" s="410">
        <f t="shared" ref="AD916" si="2802">AD915</f>
        <v>0</v>
      </c>
      <c r="AE916" s="410">
        <f t="shared" ref="AE916" si="2803">AE915</f>
        <v>0</v>
      </c>
      <c r="AF916" s="410">
        <f t="shared" ref="AF916" si="2804">AF915</f>
        <v>0</v>
      </c>
      <c r="AG916" s="410">
        <f t="shared" ref="AG916" si="2805">AG915</f>
        <v>0</v>
      </c>
      <c r="AH916" s="410">
        <f t="shared" ref="AH916" si="2806">AH915</f>
        <v>0</v>
      </c>
      <c r="AI916" s="410">
        <f t="shared" ref="AI916" si="2807">AI915</f>
        <v>0</v>
      </c>
      <c r="AJ916" s="410">
        <f t="shared" ref="AJ916" si="2808">AJ915</f>
        <v>0</v>
      </c>
      <c r="AK916" s="410">
        <f t="shared" ref="AK916" si="2809">AK915</f>
        <v>0</v>
      </c>
      <c r="AL916" s="410">
        <f t="shared" ref="AL916" si="2810">AL915</f>
        <v>0</v>
      </c>
      <c r="AM916" s="305"/>
    </row>
    <row r="917" spans="1:39" hidden="1" outlineLevel="1">
      <c r="A917" s="530"/>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0">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0"/>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1">Z918</f>
        <v>0</v>
      </c>
      <c r="AA919" s="410">
        <f t="shared" ref="AA919" si="2812">AA918</f>
        <v>0</v>
      </c>
      <c r="AB919" s="410">
        <f t="shared" ref="AB919" si="2813">AB918</f>
        <v>0</v>
      </c>
      <c r="AC919" s="410">
        <f t="shared" ref="AC919" si="2814">AC918</f>
        <v>0</v>
      </c>
      <c r="AD919" s="410">
        <f t="shared" ref="AD919" si="2815">AD918</f>
        <v>0</v>
      </c>
      <c r="AE919" s="410">
        <f t="shared" ref="AE919" si="2816">AE918</f>
        <v>0</v>
      </c>
      <c r="AF919" s="410">
        <f t="shared" ref="AF919" si="2817">AF918</f>
        <v>0</v>
      </c>
      <c r="AG919" s="410">
        <f t="shared" ref="AG919" si="2818">AG918</f>
        <v>0</v>
      </c>
      <c r="AH919" s="410">
        <f t="shared" ref="AH919" si="2819">AH918</f>
        <v>0</v>
      </c>
      <c r="AI919" s="410">
        <f t="shared" ref="AI919" si="2820">AI918</f>
        <v>0</v>
      </c>
      <c r="AJ919" s="410">
        <f t="shared" ref="AJ919" si="2821">AJ918</f>
        <v>0</v>
      </c>
      <c r="AK919" s="410">
        <f t="shared" ref="AK919" si="2822">AK918</f>
        <v>0</v>
      </c>
      <c r="AL919" s="410">
        <f t="shared" ref="AL919" si="2823">AL918</f>
        <v>0</v>
      </c>
      <c r="AM919" s="305"/>
    </row>
    <row r="920" spans="1:39" hidden="1" outlineLevel="1">
      <c r="A920" s="530"/>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0">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0"/>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24">Z921</f>
        <v>0</v>
      </c>
      <c r="AA922" s="410">
        <f t="shared" ref="AA922" si="2825">AA921</f>
        <v>0</v>
      </c>
      <c r="AB922" s="410">
        <f t="shared" ref="AB922" si="2826">AB921</f>
        <v>0</v>
      </c>
      <c r="AC922" s="410">
        <f t="shared" ref="AC922" si="2827">AC921</f>
        <v>0</v>
      </c>
      <c r="AD922" s="410">
        <f t="shared" ref="AD922" si="2828">AD921</f>
        <v>0</v>
      </c>
      <c r="AE922" s="410">
        <f t="shared" ref="AE922" si="2829">AE921</f>
        <v>0</v>
      </c>
      <c r="AF922" s="410">
        <f t="shared" ref="AF922" si="2830">AF921</f>
        <v>0</v>
      </c>
      <c r="AG922" s="410">
        <f t="shared" ref="AG922" si="2831">AG921</f>
        <v>0</v>
      </c>
      <c r="AH922" s="410">
        <f t="shared" ref="AH922" si="2832">AH921</f>
        <v>0</v>
      </c>
      <c r="AI922" s="410">
        <f t="shared" ref="AI922" si="2833">AI921</f>
        <v>0</v>
      </c>
      <c r="AJ922" s="410">
        <f t="shared" ref="AJ922" si="2834">AJ921</f>
        <v>0</v>
      </c>
      <c r="AK922" s="410">
        <f t="shared" ref="AK922" si="2835">AK921</f>
        <v>0</v>
      </c>
      <c r="AL922" s="410">
        <f t="shared" ref="AL922" si="2836">AL921</f>
        <v>0</v>
      </c>
      <c r="AM922" s="305"/>
    </row>
    <row r="923" spans="1:39" hidden="1" outlineLevel="1">
      <c r="A923" s="530"/>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0">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0"/>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37">Z924</f>
        <v>0</v>
      </c>
      <c r="AA925" s="410">
        <f t="shared" ref="AA925" si="2838">AA924</f>
        <v>0</v>
      </c>
      <c r="AB925" s="410">
        <f t="shared" ref="AB925" si="2839">AB924</f>
        <v>0</v>
      </c>
      <c r="AC925" s="410">
        <f t="shared" ref="AC925" si="2840">AC924</f>
        <v>0</v>
      </c>
      <c r="AD925" s="410">
        <f t="shared" ref="AD925" si="2841">AD924</f>
        <v>0</v>
      </c>
      <c r="AE925" s="410">
        <f t="shared" ref="AE925" si="2842">AE924</f>
        <v>0</v>
      </c>
      <c r="AF925" s="410">
        <f t="shared" ref="AF925" si="2843">AF924</f>
        <v>0</v>
      </c>
      <c r="AG925" s="410">
        <f t="shared" ref="AG925" si="2844">AG924</f>
        <v>0</v>
      </c>
      <c r="AH925" s="410">
        <f t="shared" ref="AH925" si="2845">AH924</f>
        <v>0</v>
      </c>
      <c r="AI925" s="410">
        <f t="shared" ref="AI925" si="2846">AI924</f>
        <v>0</v>
      </c>
      <c r="AJ925" s="410">
        <f t="shared" ref="AJ925" si="2847">AJ924</f>
        <v>0</v>
      </c>
      <c r="AK925" s="410">
        <f t="shared" ref="AK925" si="2848">AK924</f>
        <v>0</v>
      </c>
      <c r="AL925" s="410">
        <f t="shared" ref="AL925" si="2849">AL924</f>
        <v>0</v>
      </c>
      <c r="AM925" s="305"/>
    </row>
    <row r="926" spans="1:39" hidden="1" outlineLevel="1">
      <c r="A926" s="530"/>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0</v>
      </c>
      <c r="Z930" s="340">
        <f>HLOOKUP(Z$35,'3.  Distribution Rates'!$C$122:$P$133,11,FALSE)</f>
        <v>0</v>
      </c>
      <c r="AA930" s="340">
        <f>HLOOKUP(AA$35,'3.  Distribution Rates'!$C$122:$P$133,11,FALSE)</f>
        <v>0</v>
      </c>
      <c r="AB930" s="340">
        <f>HLOOKUP(AB$35,'3.  Distribution Rates'!$C$122:$P$133,11,FALSE)</f>
        <v>0</v>
      </c>
      <c r="AC930" s="340">
        <f>HLOOKUP(AC$35,'3.  Distribution Rates'!$C$122:$P$133,11,FALSE)</f>
        <v>0</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0</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7">
        <f t="shared" ref="AM931:AM939" si="2850">SUM(Y931:AL931)</f>
        <v>0</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0</v>
      </c>
      <c r="Z932" s="377">
        <f>'4.  2011-2014 LRAM'!Z271*Z930</f>
        <v>0</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7">
        <f t="shared" si="2850"/>
        <v>0</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0</v>
      </c>
      <c r="Z933" s="377">
        <f>'4.  2011-2014 LRAM'!Z400*Z930</f>
        <v>0</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7">
        <f t="shared" si="2850"/>
        <v>0</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0</v>
      </c>
      <c r="Z934" s="377">
        <f>'4.  2011-2014 LRAM'!Z530*Z930</f>
        <v>0</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7">
        <f t="shared" si="2850"/>
        <v>0</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1">Y211*Y930</f>
        <v>0</v>
      </c>
      <c r="Z935" s="377">
        <f t="shared" si="2851"/>
        <v>0</v>
      </c>
      <c r="AA935" s="377">
        <f t="shared" si="2851"/>
        <v>0</v>
      </c>
      <c r="AB935" s="377">
        <f t="shared" si="2851"/>
        <v>0</v>
      </c>
      <c r="AC935" s="377">
        <f t="shared" si="2851"/>
        <v>0</v>
      </c>
      <c r="AD935" s="377">
        <f t="shared" si="2851"/>
        <v>0</v>
      </c>
      <c r="AE935" s="377">
        <f t="shared" si="2851"/>
        <v>0</v>
      </c>
      <c r="AF935" s="377">
        <f t="shared" si="2851"/>
        <v>0</v>
      </c>
      <c r="AG935" s="377">
        <f t="shared" si="2851"/>
        <v>0</v>
      </c>
      <c r="AH935" s="377">
        <f t="shared" si="2851"/>
        <v>0</v>
      </c>
      <c r="AI935" s="377">
        <f t="shared" si="2851"/>
        <v>0</v>
      </c>
      <c r="AJ935" s="377">
        <f t="shared" si="2851"/>
        <v>0</v>
      </c>
      <c r="AK935" s="377">
        <f t="shared" si="2851"/>
        <v>0</v>
      </c>
      <c r="AL935" s="377">
        <f t="shared" si="2851"/>
        <v>0</v>
      </c>
      <c r="AM935" s="627">
        <f t="shared" si="2850"/>
        <v>0</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2">Y394*Y930</f>
        <v>0</v>
      </c>
      <c r="Z936" s="377">
        <f t="shared" si="2852"/>
        <v>0</v>
      </c>
      <c r="AA936" s="377">
        <f t="shared" si="2852"/>
        <v>0</v>
      </c>
      <c r="AB936" s="377">
        <f t="shared" si="2852"/>
        <v>0</v>
      </c>
      <c r="AC936" s="377">
        <f t="shared" si="2852"/>
        <v>0</v>
      </c>
      <c r="AD936" s="377">
        <f t="shared" si="2852"/>
        <v>0</v>
      </c>
      <c r="AE936" s="377">
        <f t="shared" si="2852"/>
        <v>0</v>
      </c>
      <c r="AF936" s="377">
        <f t="shared" si="2852"/>
        <v>0</v>
      </c>
      <c r="AG936" s="377">
        <f t="shared" si="2852"/>
        <v>0</v>
      </c>
      <c r="AH936" s="377">
        <f t="shared" si="2852"/>
        <v>0</v>
      </c>
      <c r="AI936" s="377">
        <f t="shared" si="2852"/>
        <v>0</v>
      </c>
      <c r="AJ936" s="377">
        <f t="shared" si="2852"/>
        <v>0</v>
      </c>
      <c r="AK936" s="377">
        <f t="shared" si="2852"/>
        <v>0</v>
      </c>
      <c r="AL936" s="377">
        <f t="shared" si="2852"/>
        <v>0</v>
      </c>
      <c r="AM936" s="627">
        <f t="shared" si="2850"/>
        <v>0</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3">Y577*Y930</f>
        <v>0</v>
      </c>
      <c r="Z937" s="377">
        <f t="shared" si="2853"/>
        <v>0</v>
      </c>
      <c r="AA937" s="377">
        <f t="shared" si="2853"/>
        <v>0</v>
      </c>
      <c r="AB937" s="377">
        <f t="shared" si="2853"/>
        <v>0</v>
      </c>
      <c r="AC937" s="377">
        <f t="shared" si="2853"/>
        <v>0</v>
      </c>
      <c r="AD937" s="377">
        <f t="shared" si="2853"/>
        <v>0</v>
      </c>
      <c r="AE937" s="377">
        <f t="shared" si="2853"/>
        <v>0</v>
      </c>
      <c r="AF937" s="377">
        <f t="shared" si="2853"/>
        <v>0</v>
      </c>
      <c r="AG937" s="377">
        <f t="shared" si="2853"/>
        <v>0</v>
      </c>
      <c r="AH937" s="377">
        <f t="shared" si="2853"/>
        <v>0</v>
      </c>
      <c r="AI937" s="377">
        <f t="shared" si="2853"/>
        <v>0</v>
      </c>
      <c r="AJ937" s="377">
        <f t="shared" si="2853"/>
        <v>0</v>
      </c>
      <c r="AK937" s="377">
        <f t="shared" si="2853"/>
        <v>0</v>
      </c>
      <c r="AL937" s="377">
        <f t="shared" si="2853"/>
        <v>0</v>
      </c>
      <c r="AM937" s="627">
        <f t="shared" si="2850"/>
        <v>0</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54">Y760*Y930</f>
        <v>0</v>
      </c>
      <c r="Z938" s="377">
        <f t="shared" si="2854"/>
        <v>0</v>
      </c>
      <c r="AA938" s="377">
        <f t="shared" si="2854"/>
        <v>0</v>
      </c>
      <c r="AB938" s="377">
        <f t="shared" si="2854"/>
        <v>0</v>
      </c>
      <c r="AC938" s="377">
        <f t="shared" si="2854"/>
        <v>0</v>
      </c>
      <c r="AD938" s="377">
        <f t="shared" si="2854"/>
        <v>0</v>
      </c>
      <c r="AE938" s="377">
        <f t="shared" si="2854"/>
        <v>0</v>
      </c>
      <c r="AF938" s="377">
        <f t="shared" si="2854"/>
        <v>0</v>
      </c>
      <c r="AG938" s="377">
        <f t="shared" si="2854"/>
        <v>0</v>
      </c>
      <c r="AH938" s="377">
        <f t="shared" si="2854"/>
        <v>0</v>
      </c>
      <c r="AI938" s="377">
        <f t="shared" si="2854"/>
        <v>0</v>
      </c>
      <c r="AJ938" s="377">
        <f t="shared" si="2854"/>
        <v>0</v>
      </c>
      <c r="AK938" s="377">
        <f t="shared" si="2854"/>
        <v>0</v>
      </c>
      <c r="AL938" s="377">
        <f t="shared" si="2854"/>
        <v>0</v>
      </c>
      <c r="AM938" s="627">
        <f t="shared" si="2850"/>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55">Z927*Z930</f>
        <v>0</v>
      </c>
      <c r="AA939" s="377">
        <f t="shared" si="2855"/>
        <v>0</v>
      </c>
      <c r="AB939" s="377">
        <f t="shared" si="2855"/>
        <v>0</v>
      </c>
      <c r="AC939" s="377">
        <f t="shared" si="2855"/>
        <v>0</v>
      </c>
      <c r="AD939" s="377">
        <f t="shared" si="2855"/>
        <v>0</v>
      </c>
      <c r="AE939" s="377">
        <f t="shared" si="2855"/>
        <v>0</v>
      </c>
      <c r="AF939" s="377">
        <f t="shared" si="2855"/>
        <v>0</v>
      </c>
      <c r="AG939" s="377">
        <f t="shared" si="2855"/>
        <v>0</v>
      </c>
      <c r="AH939" s="377">
        <f t="shared" si="2855"/>
        <v>0</v>
      </c>
      <c r="AI939" s="377">
        <f t="shared" si="2855"/>
        <v>0</v>
      </c>
      <c r="AJ939" s="377">
        <f t="shared" si="2855"/>
        <v>0</v>
      </c>
      <c r="AK939" s="377">
        <f t="shared" si="2855"/>
        <v>0</v>
      </c>
      <c r="AL939" s="377">
        <f t="shared" si="2855"/>
        <v>0</v>
      </c>
      <c r="AM939" s="627">
        <f t="shared" si="2850"/>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0</v>
      </c>
      <c r="Z940" s="345">
        <f t="shared" ref="Z940:AE940" si="2856">SUM(Z931:Z939)</f>
        <v>0</v>
      </c>
      <c r="AA940" s="345">
        <f t="shared" si="2856"/>
        <v>0</v>
      </c>
      <c r="AB940" s="345">
        <f t="shared" si="2856"/>
        <v>0</v>
      </c>
      <c r="AC940" s="345">
        <f t="shared" si="2856"/>
        <v>0</v>
      </c>
      <c r="AD940" s="345">
        <f t="shared" si="2856"/>
        <v>0</v>
      </c>
      <c r="AE940" s="345">
        <f t="shared" si="2856"/>
        <v>0</v>
      </c>
      <c r="AF940" s="345">
        <f>SUM(AF931:AF939)</f>
        <v>0</v>
      </c>
      <c r="AG940" s="345">
        <f t="shared" ref="AG940:AL940" si="2857">SUM(AG931:AG939)</f>
        <v>0</v>
      </c>
      <c r="AH940" s="345">
        <f t="shared" si="2857"/>
        <v>0</v>
      </c>
      <c r="AI940" s="345">
        <f t="shared" si="2857"/>
        <v>0</v>
      </c>
      <c r="AJ940" s="345">
        <f t="shared" si="2857"/>
        <v>0</v>
      </c>
      <c r="AK940" s="345">
        <f t="shared" si="2857"/>
        <v>0</v>
      </c>
      <c r="AL940" s="345">
        <f t="shared" si="2857"/>
        <v>0</v>
      </c>
      <c r="AM940" s="406">
        <f>SUM(AM931:AM939)</f>
        <v>0</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58">Z928*Z930</f>
        <v>0</v>
      </c>
      <c r="AA941" s="346">
        <f t="shared" si="2858"/>
        <v>0</v>
      </c>
      <c r="AB941" s="346">
        <f t="shared" si="2858"/>
        <v>0</v>
      </c>
      <c r="AC941" s="346">
        <f t="shared" si="2858"/>
        <v>0</v>
      </c>
      <c r="AD941" s="346">
        <f t="shared" si="2858"/>
        <v>0</v>
      </c>
      <c r="AE941" s="346">
        <f t="shared" si="2858"/>
        <v>0</v>
      </c>
      <c r="AF941" s="346">
        <f>AF928*AF930</f>
        <v>0</v>
      </c>
      <c r="AG941" s="346">
        <f t="shared" ref="AG941:AL941" si="2859">AG928*AG930</f>
        <v>0</v>
      </c>
      <c r="AH941" s="346">
        <f t="shared" si="2859"/>
        <v>0</v>
      </c>
      <c r="AI941" s="346">
        <f t="shared" si="2859"/>
        <v>0</v>
      </c>
      <c r="AJ941" s="346">
        <f t="shared" si="2859"/>
        <v>0</v>
      </c>
      <c r="AK941" s="346">
        <f t="shared" si="2859"/>
        <v>0</v>
      </c>
      <c r="AL941" s="346">
        <f t="shared" si="2859"/>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0</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0">IF(AA768="kw",SUMPRODUCT($N$770:$N$925,$P$770:$P$925,AA770:AA925),SUMPRODUCT($E$770:$E$925,AA770:AA925))</f>
        <v>0</v>
      </c>
      <c r="AB944" s="325">
        <f t="shared" si="2860"/>
        <v>0</v>
      </c>
      <c r="AC944" s="325">
        <f t="shared" si="2860"/>
        <v>0</v>
      </c>
      <c r="AD944" s="325">
        <f t="shared" si="2860"/>
        <v>0</v>
      </c>
      <c r="AE944" s="325">
        <f t="shared" si="2860"/>
        <v>0</v>
      </c>
      <c r="AF944" s="325">
        <f t="shared" si="2860"/>
        <v>0</v>
      </c>
      <c r="AG944" s="325">
        <f t="shared" si="2860"/>
        <v>0</v>
      </c>
      <c r="AH944" s="325">
        <f t="shared" si="2860"/>
        <v>0</v>
      </c>
      <c r="AI944" s="325">
        <f t="shared" si="2860"/>
        <v>0</v>
      </c>
      <c r="AJ944" s="325">
        <f t="shared" si="2860"/>
        <v>0</v>
      </c>
      <c r="AK944" s="325">
        <f t="shared" si="2860"/>
        <v>0</v>
      </c>
      <c r="AL944" s="325">
        <f t="shared" si="2860"/>
        <v>0</v>
      </c>
      <c r="AM944" s="385"/>
    </row>
    <row r="945" spans="1:39" ht="18.75" customHeight="1">
      <c r="B945" s="367" t="s">
        <v>595</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8" t="s">
        <v>526</v>
      </c>
      <c r="E948" s="252"/>
      <c r="F948" s="588"/>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16" t="s">
        <v>211</v>
      </c>
      <c r="C949" s="818" t="s">
        <v>33</v>
      </c>
      <c r="D949" s="283" t="s">
        <v>422</v>
      </c>
      <c r="E949" s="820" t="s">
        <v>209</v>
      </c>
      <c r="F949" s="821"/>
      <c r="G949" s="821"/>
      <c r="H949" s="821"/>
      <c r="I949" s="821"/>
      <c r="J949" s="821"/>
      <c r="K949" s="821"/>
      <c r="L949" s="821"/>
      <c r="M949" s="822"/>
      <c r="N949" s="823" t="s">
        <v>213</v>
      </c>
      <c r="O949" s="283" t="s">
        <v>423</v>
      </c>
      <c r="P949" s="820" t="s">
        <v>212</v>
      </c>
      <c r="Q949" s="821"/>
      <c r="R949" s="821"/>
      <c r="S949" s="821"/>
      <c r="T949" s="821"/>
      <c r="U949" s="821"/>
      <c r="V949" s="821"/>
      <c r="W949" s="821"/>
      <c r="X949" s="822"/>
      <c r="Y949" s="813" t="s">
        <v>243</v>
      </c>
      <c r="Z949" s="814"/>
      <c r="AA949" s="814"/>
      <c r="AB949" s="814"/>
      <c r="AC949" s="814"/>
      <c r="AD949" s="814"/>
      <c r="AE949" s="814"/>
      <c r="AF949" s="814"/>
      <c r="AG949" s="814"/>
      <c r="AH949" s="814"/>
      <c r="AI949" s="814"/>
      <c r="AJ949" s="814"/>
      <c r="AK949" s="814"/>
      <c r="AL949" s="814"/>
      <c r="AM949" s="815"/>
    </row>
    <row r="950" spans="1:39" ht="65.25" customHeight="1">
      <c r="B950" s="817"/>
      <c r="C950" s="819"/>
      <c r="D950" s="284">
        <v>2020</v>
      </c>
      <c r="E950" s="284">
        <v>2021</v>
      </c>
      <c r="F950" s="284">
        <v>2022</v>
      </c>
      <c r="G950" s="284">
        <v>2023</v>
      </c>
      <c r="H950" s="284">
        <v>2024</v>
      </c>
      <c r="I950" s="284">
        <v>2025</v>
      </c>
      <c r="J950" s="284">
        <v>2026</v>
      </c>
      <c r="K950" s="284">
        <v>2027</v>
      </c>
      <c r="L950" s="284">
        <v>2028</v>
      </c>
      <c r="M950" s="284">
        <v>2029</v>
      </c>
      <c r="N950" s="824"/>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Commercial 50 kW to Large Use</v>
      </c>
      <c r="AB950" s="284" t="str">
        <f>'1.  LRAMVA Summary'!G52</f>
        <v>Unmetered Scattered Load</v>
      </c>
      <c r="AC950" s="284" t="str">
        <f>'1.  LRAMVA Summary'!H52</f>
        <v>Street Lighting</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0"/>
      <c r="B951" s="516"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kWh</v>
      </c>
      <c r="AC951" s="290" t="str">
        <f>'1.  LRAMVA Summary'!H53</f>
        <v>kW</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0"/>
      <c r="B952" s="502"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0">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0"/>
      <c r="B954" s="293" t="s">
        <v>346</v>
      </c>
      <c r="C954" s="290" t="s">
        <v>163</v>
      </c>
      <c r="D954" s="294"/>
      <c r="E954" s="294"/>
      <c r="F954" s="294"/>
      <c r="G954" s="294"/>
      <c r="H954" s="294"/>
      <c r="I954" s="294"/>
      <c r="J954" s="294"/>
      <c r="K954" s="294"/>
      <c r="L954" s="294"/>
      <c r="M954" s="294"/>
      <c r="N954" s="466"/>
      <c r="O954" s="294"/>
      <c r="P954" s="294"/>
      <c r="Q954" s="294"/>
      <c r="R954" s="294"/>
      <c r="S954" s="294"/>
      <c r="T954" s="294"/>
      <c r="U954" s="294"/>
      <c r="V954" s="294"/>
      <c r="W954" s="294"/>
      <c r="X954" s="294"/>
      <c r="Y954" s="410">
        <f>Y953</f>
        <v>0</v>
      </c>
      <c r="Z954" s="410">
        <f t="shared" ref="Z954" si="2861">Z953</f>
        <v>0</v>
      </c>
      <c r="AA954" s="410">
        <f t="shared" ref="AA954" si="2862">AA953</f>
        <v>0</v>
      </c>
      <c r="AB954" s="410">
        <f t="shared" ref="AB954" si="2863">AB953</f>
        <v>0</v>
      </c>
      <c r="AC954" s="410">
        <f t="shared" ref="AC954" si="2864">AC953</f>
        <v>0</v>
      </c>
      <c r="AD954" s="410">
        <f t="shared" ref="AD954" si="2865">AD953</f>
        <v>0</v>
      </c>
      <c r="AE954" s="410">
        <f t="shared" ref="AE954" si="2866">AE953</f>
        <v>0</v>
      </c>
      <c r="AF954" s="410">
        <f t="shared" ref="AF954" si="2867">AF953</f>
        <v>0</v>
      </c>
      <c r="AG954" s="410">
        <f t="shared" ref="AG954" si="2868">AG953</f>
        <v>0</v>
      </c>
      <c r="AH954" s="410">
        <f t="shared" ref="AH954" si="2869">AH953</f>
        <v>0</v>
      </c>
      <c r="AI954" s="410">
        <f t="shared" ref="AI954" si="2870">AI953</f>
        <v>0</v>
      </c>
      <c r="AJ954" s="410">
        <f t="shared" ref="AJ954" si="2871">AJ953</f>
        <v>0</v>
      </c>
      <c r="AK954" s="410">
        <f t="shared" ref="AK954" si="2872">AK953</f>
        <v>0</v>
      </c>
      <c r="AL954" s="410">
        <f t="shared" ref="AL954" si="2873">AL953</f>
        <v>0</v>
      </c>
      <c r="AM954" s="296"/>
    </row>
    <row r="955" spans="1:39" ht="15" hidden="1" customHeight="1" outlineLevel="1">
      <c r="A955" s="530"/>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0">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0"/>
      <c r="B957" s="293" t="s">
        <v>346</v>
      </c>
      <c r="C957" s="290" t="s">
        <v>163</v>
      </c>
      <c r="D957" s="294"/>
      <c r="E957" s="294"/>
      <c r="F957" s="294"/>
      <c r="G957" s="294"/>
      <c r="H957" s="294"/>
      <c r="I957" s="294"/>
      <c r="J957" s="294"/>
      <c r="K957" s="294"/>
      <c r="L957" s="294"/>
      <c r="M957" s="294"/>
      <c r="N957" s="466"/>
      <c r="O957" s="294"/>
      <c r="P957" s="294"/>
      <c r="Q957" s="294"/>
      <c r="R957" s="294"/>
      <c r="S957" s="294"/>
      <c r="T957" s="294"/>
      <c r="U957" s="294"/>
      <c r="V957" s="294"/>
      <c r="W957" s="294"/>
      <c r="X957" s="294"/>
      <c r="Y957" s="410">
        <f>Y956</f>
        <v>0</v>
      </c>
      <c r="Z957" s="410">
        <f t="shared" ref="Z957" si="2874">Z956</f>
        <v>0</v>
      </c>
      <c r="AA957" s="410">
        <f t="shared" ref="AA957" si="2875">AA956</f>
        <v>0</v>
      </c>
      <c r="AB957" s="410">
        <f t="shared" ref="AB957" si="2876">AB956</f>
        <v>0</v>
      </c>
      <c r="AC957" s="410">
        <f t="shared" ref="AC957" si="2877">AC956</f>
        <v>0</v>
      </c>
      <c r="AD957" s="410">
        <f t="shared" ref="AD957" si="2878">AD956</f>
        <v>0</v>
      </c>
      <c r="AE957" s="410">
        <f t="shared" ref="AE957" si="2879">AE956</f>
        <v>0</v>
      </c>
      <c r="AF957" s="410">
        <f t="shared" ref="AF957" si="2880">AF956</f>
        <v>0</v>
      </c>
      <c r="AG957" s="410">
        <f t="shared" ref="AG957" si="2881">AG956</f>
        <v>0</v>
      </c>
      <c r="AH957" s="410">
        <f t="shared" ref="AH957" si="2882">AH956</f>
        <v>0</v>
      </c>
      <c r="AI957" s="410">
        <f t="shared" ref="AI957" si="2883">AI956</f>
        <v>0</v>
      </c>
      <c r="AJ957" s="410">
        <f t="shared" ref="AJ957" si="2884">AJ956</f>
        <v>0</v>
      </c>
      <c r="AK957" s="410">
        <f t="shared" ref="AK957" si="2885">AK956</f>
        <v>0</v>
      </c>
      <c r="AL957" s="410">
        <f t="shared" ref="AL957" si="2886">AL956</f>
        <v>0</v>
      </c>
      <c r="AM957" s="296"/>
    </row>
    <row r="958" spans="1:39" ht="15" hidden="1" customHeight="1" outlineLevel="1">
      <c r="A958" s="530"/>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0">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0"/>
      <c r="B960" s="293" t="s">
        <v>346</v>
      </c>
      <c r="C960" s="290" t="s">
        <v>163</v>
      </c>
      <c r="D960" s="294"/>
      <c r="E960" s="294"/>
      <c r="F960" s="294"/>
      <c r="G960" s="294"/>
      <c r="H960" s="294"/>
      <c r="I960" s="294"/>
      <c r="J960" s="294"/>
      <c r="K960" s="294"/>
      <c r="L960" s="294"/>
      <c r="M960" s="294"/>
      <c r="N960" s="466"/>
      <c r="O960" s="294"/>
      <c r="P960" s="294"/>
      <c r="Q960" s="294"/>
      <c r="R960" s="294"/>
      <c r="S960" s="294"/>
      <c r="T960" s="294"/>
      <c r="U960" s="294"/>
      <c r="V960" s="294"/>
      <c r="W960" s="294"/>
      <c r="X960" s="294"/>
      <c r="Y960" s="410">
        <f>Y959</f>
        <v>0</v>
      </c>
      <c r="Z960" s="410">
        <f t="shared" ref="Z960" si="2887">Z959</f>
        <v>0</v>
      </c>
      <c r="AA960" s="410">
        <f t="shared" ref="AA960" si="2888">AA959</f>
        <v>0</v>
      </c>
      <c r="AB960" s="410">
        <f t="shared" ref="AB960" si="2889">AB959</f>
        <v>0</v>
      </c>
      <c r="AC960" s="410">
        <f t="shared" ref="AC960" si="2890">AC959</f>
        <v>0</v>
      </c>
      <c r="AD960" s="410">
        <f t="shared" ref="AD960" si="2891">AD959</f>
        <v>0</v>
      </c>
      <c r="AE960" s="410">
        <f t="shared" ref="AE960" si="2892">AE959</f>
        <v>0</v>
      </c>
      <c r="AF960" s="410">
        <f t="shared" ref="AF960" si="2893">AF959</f>
        <v>0</v>
      </c>
      <c r="AG960" s="410">
        <f t="shared" ref="AG960" si="2894">AG959</f>
        <v>0</v>
      </c>
      <c r="AH960" s="410">
        <f t="shared" ref="AH960" si="2895">AH959</f>
        <v>0</v>
      </c>
      <c r="AI960" s="410">
        <f t="shared" ref="AI960" si="2896">AI959</f>
        <v>0</v>
      </c>
      <c r="AJ960" s="410">
        <f t="shared" ref="AJ960" si="2897">AJ959</f>
        <v>0</v>
      </c>
      <c r="AK960" s="410">
        <f t="shared" ref="AK960" si="2898">AK959</f>
        <v>0</v>
      </c>
      <c r="AL960" s="410">
        <f t="shared" ref="AL960" si="2899">AL959</f>
        <v>0</v>
      </c>
      <c r="AM960" s="296"/>
    </row>
    <row r="961" spans="1:39" ht="15" hidden="1" customHeight="1" outlineLevel="1">
      <c r="A961" s="530"/>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0">
        <v>4</v>
      </c>
      <c r="B962" s="518" t="s">
        <v>685</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0"/>
      <c r="B963" s="293" t="s">
        <v>346</v>
      </c>
      <c r="C963" s="290" t="s">
        <v>163</v>
      </c>
      <c r="D963" s="294"/>
      <c r="E963" s="294"/>
      <c r="F963" s="294"/>
      <c r="G963" s="294"/>
      <c r="H963" s="294"/>
      <c r="I963" s="294"/>
      <c r="J963" s="294"/>
      <c r="K963" s="294"/>
      <c r="L963" s="294"/>
      <c r="M963" s="294"/>
      <c r="N963" s="466"/>
      <c r="O963" s="294"/>
      <c r="P963" s="294"/>
      <c r="Q963" s="294"/>
      <c r="R963" s="294"/>
      <c r="S963" s="294"/>
      <c r="T963" s="294"/>
      <c r="U963" s="294"/>
      <c r="V963" s="294"/>
      <c r="W963" s="294"/>
      <c r="X963" s="294"/>
      <c r="Y963" s="410">
        <f>Y962</f>
        <v>0</v>
      </c>
      <c r="Z963" s="410">
        <f t="shared" ref="Z963" si="2900">Z962</f>
        <v>0</v>
      </c>
      <c r="AA963" s="410">
        <f t="shared" ref="AA963" si="2901">AA962</f>
        <v>0</v>
      </c>
      <c r="AB963" s="410">
        <f t="shared" ref="AB963" si="2902">AB962</f>
        <v>0</v>
      </c>
      <c r="AC963" s="410">
        <f t="shared" ref="AC963" si="2903">AC962</f>
        <v>0</v>
      </c>
      <c r="AD963" s="410">
        <f t="shared" ref="AD963" si="2904">AD962</f>
        <v>0</v>
      </c>
      <c r="AE963" s="410">
        <f t="shared" ref="AE963" si="2905">AE962</f>
        <v>0</v>
      </c>
      <c r="AF963" s="410">
        <f t="shared" ref="AF963" si="2906">AF962</f>
        <v>0</v>
      </c>
      <c r="AG963" s="410">
        <f t="shared" ref="AG963" si="2907">AG962</f>
        <v>0</v>
      </c>
      <c r="AH963" s="410">
        <f t="shared" ref="AH963" si="2908">AH962</f>
        <v>0</v>
      </c>
      <c r="AI963" s="410">
        <f t="shared" ref="AI963" si="2909">AI962</f>
        <v>0</v>
      </c>
      <c r="AJ963" s="410">
        <f t="shared" ref="AJ963" si="2910">AJ962</f>
        <v>0</v>
      </c>
      <c r="AK963" s="410">
        <f t="shared" ref="AK963" si="2911">AK962</f>
        <v>0</v>
      </c>
      <c r="AL963" s="410">
        <f t="shared" ref="AL963" si="2912">AL962</f>
        <v>0</v>
      </c>
      <c r="AM963" s="296"/>
    </row>
    <row r="964" spans="1:39" ht="15" hidden="1" customHeight="1" outlineLevel="1">
      <c r="A964" s="530"/>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0">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0"/>
      <c r="B966" s="293" t="s">
        <v>346</v>
      </c>
      <c r="C966" s="290" t="s">
        <v>163</v>
      </c>
      <c r="D966" s="294"/>
      <c r="E966" s="294"/>
      <c r="F966" s="294"/>
      <c r="G966" s="294"/>
      <c r="H966" s="294"/>
      <c r="I966" s="294"/>
      <c r="J966" s="294"/>
      <c r="K966" s="294"/>
      <c r="L966" s="294"/>
      <c r="M966" s="294"/>
      <c r="N966" s="466"/>
      <c r="O966" s="294"/>
      <c r="P966" s="294"/>
      <c r="Q966" s="294"/>
      <c r="R966" s="294"/>
      <c r="S966" s="294"/>
      <c r="T966" s="294"/>
      <c r="U966" s="294"/>
      <c r="V966" s="294"/>
      <c r="W966" s="294"/>
      <c r="X966" s="294"/>
      <c r="Y966" s="410">
        <f>Y965</f>
        <v>0</v>
      </c>
      <c r="Z966" s="410">
        <f t="shared" ref="Z966" si="2913">Z965</f>
        <v>0</v>
      </c>
      <c r="AA966" s="410">
        <f t="shared" ref="AA966" si="2914">AA965</f>
        <v>0</v>
      </c>
      <c r="AB966" s="410">
        <f t="shared" ref="AB966" si="2915">AB965</f>
        <v>0</v>
      </c>
      <c r="AC966" s="410">
        <f t="shared" ref="AC966" si="2916">AC965</f>
        <v>0</v>
      </c>
      <c r="AD966" s="410">
        <f t="shared" ref="AD966" si="2917">AD965</f>
        <v>0</v>
      </c>
      <c r="AE966" s="410">
        <f t="shared" ref="AE966" si="2918">AE965</f>
        <v>0</v>
      </c>
      <c r="AF966" s="410">
        <f t="shared" ref="AF966" si="2919">AF965</f>
        <v>0</v>
      </c>
      <c r="AG966" s="410">
        <f t="shared" ref="AG966" si="2920">AG965</f>
        <v>0</v>
      </c>
      <c r="AH966" s="410">
        <f t="shared" ref="AH966" si="2921">AH965</f>
        <v>0</v>
      </c>
      <c r="AI966" s="410">
        <f t="shared" ref="AI966" si="2922">AI965</f>
        <v>0</v>
      </c>
      <c r="AJ966" s="410">
        <f t="shared" ref="AJ966" si="2923">AJ965</f>
        <v>0</v>
      </c>
      <c r="AK966" s="410">
        <f t="shared" ref="AK966" si="2924">AK965</f>
        <v>0</v>
      </c>
      <c r="AL966" s="410">
        <f t="shared" ref="AL966" si="2925">AL965</f>
        <v>0</v>
      </c>
      <c r="AM966" s="296"/>
    </row>
    <row r="967" spans="1:39" ht="15" hidden="1" customHeight="1" outlineLevel="1">
      <c r="A967" s="530"/>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0"/>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0">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0"/>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26">Z969</f>
        <v>0</v>
      </c>
      <c r="AA970" s="410">
        <f t="shared" ref="AA970" si="2927">AA969</f>
        <v>0</v>
      </c>
      <c r="AB970" s="410">
        <f t="shared" ref="AB970" si="2928">AB969</f>
        <v>0</v>
      </c>
      <c r="AC970" s="410">
        <f t="shared" ref="AC970" si="2929">AC969</f>
        <v>0</v>
      </c>
      <c r="AD970" s="410">
        <f t="shared" ref="AD970" si="2930">AD969</f>
        <v>0</v>
      </c>
      <c r="AE970" s="410">
        <f t="shared" ref="AE970" si="2931">AE969</f>
        <v>0</v>
      </c>
      <c r="AF970" s="410">
        <f t="shared" ref="AF970" si="2932">AF969</f>
        <v>0</v>
      </c>
      <c r="AG970" s="410">
        <f t="shared" ref="AG970" si="2933">AG969</f>
        <v>0</v>
      </c>
      <c r="AH970" s="410">
        <f t="shared" ref="AH970" si="2934">AH969</f>
        <v>0</v>
      </c>
      <c r="AI970" s="410">
        <f t="shared" ref="AI970" si="2935">AI969</f>
        <v>0</v>
      </c>
      <c r="AJ970" s="410">
        <f t="shared" ref="AJ970" si="2936">AJ969</f>
        <v>0</v>
      </c>
      <c r="AK970" s="410">
        <f t="shared" ref="AK970" si="2937">AK969</f>
        <v>0</v>
      </c>
      <c r="AL970" s="410">
        <f t="shared" ref="AL970" si="2938">AL969</f>
        <v>0</v>
      </c>
      <c r="AM970" s="310"/>
    </row>
    <row r="971" spans="1:39" ht="15" hidden="1" customHeight="1" outlineLevel="1">
      <c r="A971" s="530"/>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0">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0"/>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39">Z972</f>
        <v>0</v>
      </c>
      <c r="AA973" s="410">
        <f t="shared" ref="AA973" si="2940">AA972</f>
        <v>0</v>
      </c>
      <c r="AB973" s="410">
        <f t="shared" ref="AB973" si="2941">AB972</f>
        <v>0</v>
      </c>
      <c r="AC973" s="410">
        <f t="shared" ref="AC973" si="2942">AC972</f>
        <v>0</v>
      </c>
      <c r="AD973" s="410">
        <f t="shared" ref="AD973" si="2943">AD972</f>
        <v>0</v>
      </c>
      <c r="AE973" s="410">
        <f t="shared" ref="AE973" si="2944">AE972</f>
        <v>0</v>
      </c>
      <c r="AF973" s="410">
        <f t="shared" ref="AF973" si="2945">AF972</f>
        <v>0</v>
      </c>
      <c r="AG973" s="410">
        <f t="shared" ref="AG973" si="2946">AG972</f>
        <v>0</v>
      </c>
      <c r="AH973" s="410">
        <f t="shared" ref="AH973" si="2947">AH972</f>
        <v>0</v>
      </c>
      <c r="AI973" s="410">
        <f t="shared" ref="AI973" si="2948">AI972</f>
        <v>0</v>
      </c>
      <c r="AJ973" s="410">
        <f t="shared" ref="AJ973" si="2949">AJ972</f>
        <v>0</v>
      </c>
      <c r="AK973" s="410">
        <f t="shared" ref="AK973" si="2950">AK972</f>
        <v>0</v>
      </c>
      <c r="AL973" s="410">
        <f t="shared" ref="AL973" si="2951">AL972</f>
        <v>0</v>
      </c>
      <c r="AM973" s="310"/>
    </row>
    <row r="974" spans="1:39" ht="15" hidden="1" customHeight="1" outlineLevel="1">
      <c r="A974" s="530"/>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0">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0"/>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2">Z975</f>
        <v>0</v>
      </c>
      <c r="AA976" s="410">
        <f t="shared" ref="AA976" si="2953">AA975</f>
        <v>0</v>
      </c>
      <c r="AB976" s="410">
        <f t="shared" ref="AB976" si="2954">AB975</f>
        <v>0</v>
      </c>
      <c r="AC976" s="410">
        <f t="shared" ref="AC976" si="2955">AC975</f>
        <v>0</v>
      </c>
      <c r="AD976" s="410">
        <f t="shared" ref="AD976" si="2956">AD975</f>
        <v>0</v>
      </c>
      <c r="AE976" s="410">
        <f t="shared" ref="AE976" si="2957">AE975</f>
        <v>0</v>
      </c>
      <c r="AF976" s="410">
        <f t="shared" ref="AF976" si="2958">AF975</f>
        <v>0</v>
      </c>
      <c r="AG976" s="410">
        <f t="shared" ref="AG976" si="2959">AG975</f>
        <v>0</v>
      </c>
      <c r="AH976" s="410">
        <f t="shared" ref="AH976" si="2960">AH975</f>
        <v>0</v>
      </c>
      <c r="AI976" s="410">
        <f t="shared" ref="AI976" si="2961">AI975</f>
        <v>0</v>
      </c>
      <c r="AJ976" s="410">
        <f t="shared" ref="AJ976" si="2962">AJ975</f>
        <v>0</v>
      </c>
      <c r="AK976" s="410">
        <f t="shared" ref="AK976" si="2963">AK975</f>
        <v>0</v>
      </c>
      <c r="AL976" s="410">
        <f t="shared" ref="AL976" si="2964">AL975</f>
        <v>0</v>
      </c>
      <c r="AM976" s="310"/>
    </row>
    <row r="977" spans="1:39" ht="15" hidden="1" customHeight="1" outlineLevel="1">
      <c r="A977" s="530"/>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0">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0"/>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65">Z978</f>
        <v>0</v>
      </c>
      <c r="AA979" s="410">
        <f t="shared" ref="AA979" si="2966">AA978</f>
        <v>0</v>
      </c>
      <c r="AB979" s="410">
        <f t="shared" ref="AB979" si="2967">AB978</f>
        <v>0</v>
      </c>
      <c r="AC979" s="410">
        <f t="shared" ref="AC979" si="2968">AC978</f>
        <v>0</v>
      </c>
      <c r="AD979" s="410">
        <f t="shared" ref="AD979" si="2969">AD978</f>
        <v>0</v>
      </c>
      <c r="AE979" s="410">
        <f t="shared" ref="AE979" si="2970">AE978</f>
        <v>0</v>
      </c>
      <c r="AF979" s="410">
        <f t="shared" ref="AF979" si="2971">AF978</f>
        <v>0</v>
      </c>
      <c r="AG979" s="410">
        <f t="shared" ref="AG979" si="2972">AG978</f>
        <v>0</v>
      </c>
      <c r="AH979" s="410">
        <f t="shared" ref="AH979" si="2973">AH978</f>
        <v>0</v>
      </c>
      <c r="AI979" s="410">
        <f t="shared" ref="AI979" si="2974">AI978</f>
        <v>0</v>
      </c>
      <c r="AJ979" s="410">
        <f t="shared" ref="AJ979" si="2975">AJ978</f>
        <v>0</v>
      </c>
      <c r="AK979" s="410">
        <f t="shared" ref="AK979" si="2976">AK978</f>
        <v>0</v>
      </c>
      <c r="AL979" s="410">
        <f t="shared" ref="AL979" si="2977">AL978</f>
        <v>0</v>
      </c>
      <c r="AM979" s="310"/>
    </row>
    <row r="980" spans="1:39" ht="15" hidden="1" customHeight="1" outlineLevel="1">
      <c r="A980" s="530"/>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0">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0"/>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78">Z981</f>
        <v>0</v>
      </c>
      <c r="AA982" s="410">
        <f t="shared" ref="AA982" si="2979">AA981</f>
        <v>0</v>
      </c>
      <c r="AB982" s="410">
        <f t="shared" ref="AB982" si="2980">AB981</f>
        <v>0</v>
      </c>
      <c r="AC982" s="410">
        <f t="shared" ref="AC982" si="2981">AC981</f>
        <v>0</v>
      </c>
      <c r="AD982" s="410">
        <f t="shared" ref="AD982" si="2982">AD981</f>
        <v>0</v>
      </c>
      <c r="AE982" s="410">
        <f t="shared" ref="AE982" si="2983">AE981</f>
        <v>0</v>
      </c>
      <c r="AF982" s="410">
        <f t="shared" ref="AF982" si="2984">AF981</f>
        <v>0</v>
      </c>
      <c r="AG982" s="410">
        <f t="shared" ref="AG982" si="2985">AG981</f>
        <v>0</v>
      </c>
      <c r="AH982" s="410">
        <f t="shared" ref="AH982" si="2986">AH981</f>
        <v>0</v>
      </c>
      <c r="AI982" s="410">
        <f t="shared" ref="AI982" si="2987">AI981</f>
        <v>0</v>
      </c>
      <c r="AJ982" s="410">
        <f t="shared" ref="AJ982" si="2988">AJ981</f>
        <v>0</v>
      </c>
      <c r="AK982" s="410">
        <f t="shared" ref="AK982" si="2989">AK981</f>
        <v>0</v>
      </c>
      <c r="AL982" s="410">
        <f t="shared" ref="AL982" si="2990">AL981</f>
        <v>0</v>
      </c>
      <c r="AM982" s="310"/>
    </row>
    <row r="983" spans="1:39" ht="15" hidden="1" customHeight="1" outlineLevel="1">
      <c r="A983" s="530"/>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0"/>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0">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0"/>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1">Z985</f>
        <v>0</v>
      </c>
      <c r="AA986" s="410">
        <f t="shared" ref="AA986" si="2992">AA985</f>
        <v>0</v>
      </c>
      <c r="AB986" s="410">
        <f t="shared" ref="AB986" si="2993">AB985</f>
        <v>0</v>
      </c>
      <c r="AC986" s="410">
        <f t="shared" ref="AC986" si="2994">AC985</f>
        <v>0</v>
      </c>
      <c r="AD986" s="410">
        <f t="shared" ref="AD986" si="2995">AD985</f>
        <v>0</v>
      </c>
      <c r="AE986" s="410">
        <f t="shared" ref="AE986" si="2996">AE985</f>
        <v>0</v>
      </c>
      <c r="AF986" s="410">
        <f t="shared" ref="AF986" si="2997">AF985</f>
        <v>0</v>
      </c>
      <c r="AG986" s="410">
        <f t="shared" ref="AG986" si="2998">AG985</f>
        <v>0</v>
      </c>
      <c r="AH986" s="410">
        <f t="shared" ref="AH986" si="2999">AH985</f>
        <v>0</v>
      </c>
      <c r="AI986" s="410">
        <f t="shared" ref="AI986" si="3000">AI985</f>
        <v>0</v>
      </c>
      <c r="AJ986" s="410">
        <f t="shared" ref="AJ986" si="3001">AJ985</f>
        <v>0</v>
      </c>
      <c r="AK986" s="410">
        <f t="shared" ref="AK986" si="3002">AK985</f>
        <v>0</v>
      </c>
      <c r="AL986" s="410">
        <f t="shared" ref="AL986" si="3003">AL985</f>
        <v>0</v>
      </c>
      <c r="AM986" s="296"/>
    </row>
    <row r="987" spans="1:39" ht="15" hidden="1" customHeight="1" outlineLevel="1">
      <c r="A987" s="530"/>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0">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0"/>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04">Z988</f>
        <v>0</v>
      </c>
      <c r="AA989" s="410">
        <f t="shared" ref="AA989" si="3005">AA988</f>
        <v>0</v>
      </c>
      <c r="AB989" s="410">
        <f t="shared" ref="AB989" si="3006">AB988</f>
        <v>0</v>
      </c>
      <c r="AC989" s="410">
        <f t="shared" ref="AC989" si="3007">AC988</f>
        <v>0</v>
      </c>
      <c r="AD989" s="410">
        <f t="shared" ref="AD989" si="3008">AD988</f>
        <v>0</v>
      </c>
      <c r="AE989" s="410">
        <f t="shared" ref="AE989" si="3009">AE988</f>
        <v>0</v>
      </c>
      <c r="AF989" s="410">
        <f t="shared" ref="AF989" si="3010">AF988</f>
        <v>0</v>
      </c>
      <c r="AG989" s="410">
        <f t="shared" ref="AG989" si="3011">AG988</f>
        <v>0</v>
      </c>
      <c r="AH989" s="410">
        <f t="shared" ref="AH989" si="3012">AH988</f>
        <v>0</v>
      </c>
      <c r="AI989" s="410">
        <f t="shared" ref="AI989" si="3013">AI988</f>
        <v>0</v>
      </c>
      <c r="AJ989" s="410">
        <f t="shared" ref="AJ989" si="3014">AJ988</f>
        <v>0</v>
      </c>
      <c r="AK989" s="410">
        <f t="shared" ref="AK989" si="3015">AK988</f>
        <v>0</v>
      </c>
      <c r="AL989" s="410">
        <f t="shared" ref="AL989" si="3016">AL988</f>
        <v>0</v>
      </c>
      <c r="AM989" s="296"/>
    </row>
    <row r="990" spans="1:39" ht="15" hidden="1" customHeight="1" outlineLevel="1">
      <c r="A990" s="530"/>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0">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0"/>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17">Z991</f>
        <v>0</v>
      </c>
      <c r="AA992" s="410">
        <f t="shared" ref="AA992" si="3018">AA991</f>
        <v>0</v>
      </c>
      <c r="AB992" s="410">
        <f t="shared" ref="AB992" si="3019">AB991</f>
        <v>0</v>
      </c>
      <c r="AC992" s="410">
        <f t="shared" ref="AC992" si="3020">AC991</f>
        <v>0</v>
      </c>
      <c r="AD992" s="410">
        <f t="shared" ref="AD992" si="3021">AD991</f>
        <v>0</v>
      </c>
      <c r="AE992" s="410">
        <f t="shared" ref="AE992" si="3022">AE991</f>
        <v>0</v>
      </c>
      <c r="AF992" s="410">
        <f t="shared" ref="AF992" si="3023">AF991</f>
        <v>0</v>
      </c>
      <c r="AG992" s="410">
        <f t="shared" ref="AG992" si="3024">AG991</f>
        <v>0</v>
      </c>
      <c r="AH992" s="410">
        <f t="shared" ref="AH992" si="3025">AH991</f>
        <v>0</v>
      </c>
      <c r="AI992" s="410">
        <f t="shared" ref="AI992" si="3026">AI991</f>
        <v>0</v>
      </c>
      <c r="AJ992" s="410">
        <f t="shared" ref="AJ992" si="3027">AJ991</f>
        <v>0</v>
      </c>
      <c r="AK992" s="410">
        <f t="shared" ref="AK992" si="3028">AK991</f>
        <v>0</v>
      </c>
      <c r="AL992" s="410">
        <f t="shared" ref="AL992" si="3029">AL991</f>
        <v>0</v>
      </c>
      <c r="AM992" s="305"/>
    </row>
    <row r="993" spans="1:40" ht="15" hidden="1" customHeight="1" outlineLevel="1">
      <c r="A993" s="530"/>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0"/>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0">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0"/>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0">Z995</f>
        <v>0</v>
      </c>
      <c r="AA996" s="410">
        <f t="shared" ref="AA996" si="3031">AA995</f>
        <v>0</v>
      </c>
      <c r="AB996" s="410">
        <f t="shared" ref="AB996" si="3032">AB995</f>
        <v>0</v>
      </c>
      <c r="AC996" s="410">
        <f t="shared" ref="AC996" si="3033">AC995</f>
        <v>0</v>
      </c>
      <c r="AD996" s="410">
        <f t="shared" ref="AD996" si="3034">AD995</f>
        <v>0</v>
      </c>
      <c r="AE996" s="410">
        <f t="shared" ref="AE996" si="3035">AE995</f>
        <v>0</v>
      </c>
      <c r="AF996" s="410">
        <f t="shared" ref="AF996" si="3036">AF995</f>
        <v>0</v>
      </c>
      <c r="AG996" s="410">
        <f t="shared" ref="AG996" si="3037">AG995</f>
        <v>0</v>
      </c>
      <c r="AH996" s="410">
        <f t="shared" ref="AH996" si="3038">AH995</f>
        <v>0</v>
      </c>
      <c r="AI996" s="410">
        <f t="shared" ref="AI996" si="3039">AI995</f>
        <v>0</v>
      </c>
      <c r="AJ996" s="410">
        <f t="shared" ref="AJ996" si="3040">AJ995</f>
        <v>0</v>
      </c>
      <c r="AK996" s="410">
        <f t="shared" ref="AK996" si="3041">AK995</f>
        <v>0</v>
      </c>
      <c r="AL996" s="410">
        <f t="shared" ref="AL996" si="3042">AL995</f>
        <v>0</v>
      </c>
      <c r="AM996" s="296"/>
    </row>
    <row r="997" spans="1:40" ht="15" hidden="1" customHeight="1" outlineLevel="1">
      <c r="A997" s="530"/>
      <c r="B997" s="314"/>
      <c r="C997" s="304"/>
      <c r="D997" s="290"/>
      <c r="E997" s="290"/>
      <c r="F997" s="290"/>
      <c r="G997" s="290"/>
      <c r="H997" s="290"/>
      <c r="I997" s="290"/>
      <c r="J997" s="290"/>
      <c r="K997" s="290"/>
      <c r="L997" s="290"/>
      <c r="M997" s="290"/>
      <c r="N997" s="466"/>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8"/>
    </row>
    <row r="998" spans="1:40" s="308" customFormat="1" ht="15.75" hidden="1" outlineLevel="1">
      <c r="A998" s="530"/>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5"/>
      <c r="AN998" s="629"/>
    </row>
    <row r="999" spans="1:40" hidden="1" outlineLevel="1">
      <c r="A999" s="530">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0">
        <f>SUM(Y999:AL999)</f>
        <v>0</v>
      </c>
      <c r="AN999" s="628"/>
    </row>
    <row r="1000" spans="1:40" hidden="1" outlineLevel="1">
      <c r="A1000" s="530"/>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3">AA999</f>
        <v>0</v>
      </c>
      <c r="AB1000" s="410">
        <f t="shared" si="3043"/>
        <v>0</v>
      </c>
      <c r="AC1000" s="410">
        <f t="shared" si="3043"/>
        <v>0</v>
      </c>
      <c r="AD1000" s="410">
        <f>AD999</f>
        <v>0</v>
      </c>
      <c r="AE1000" s="410">
        <f t="shared" si="3043"/>
        <v>0</v>
      </c>
      <c r="AF1000" s="410">
        <f t="shared" si="3043"/>
        <v>0</v>
      </c>
      <c r="AG1000" s="410">
        <f t="shared" si="3043"/>
        <v>0</v>
      </c>
      <c r="AH1000" s="410">
        <f t="shared" si="3043"/>
        <v>0</v>
      </c>
      <c r="AI1000" s="410">
        <f t="shared" si="3043"/>
        <v>0</v>
      </c>
      <c r="AJ1000" s="410">
        <f t="shared" si="3043"/>
        <v>0</v>
      </c>
      <c r="AK1000" s="410">
        <f t="shared" si="3043"/>
        <v>0</v>
      </c>
      <c r="AL1000" s="410">
        <f t="shared" si="3043"/>
        <v>0</v>
      </c>
      <c r="AM1000" s="296"/>
    </row>
    <row r="1001" spans="1:40" hidden="1" outlineLevel="1">
      <c r="A1001" s="530"/>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0">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0"/>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44">Z1002</f>
        <v>0</v>
      </c>
      <c r="AA1003" s="410">
        <f t="shared" si="3044"/>
        <v>0</v>
      </c>
      <c r="AB1003" s="410">
        <f t="shared" si="3044"/>
        <v>0</v>
      </c>
      <c r="AC1003" s="410">
        <f t="shared" si="3044"/>
        <v>0</v>
      </c>
      <c r="AD1003" s="410">
        <f t="shared" si="3044"/>
        <v>0</v>
      </c>
      <c r="AE1003" s="410">
        <f t="shared" si="3044"/>
        <v>0</v>
      </c>
      <c r="AF1003" s="410">
        <f t="shared" si="3044"/>
        <v>0</v>
      </c>
      <c r="AG1003" s="410">
        <f t="shared" si="3044"/>
        <v>0</v>
      </c>
      <c r="AH1003" s="410">
        <f t="shared" si="3044"/>
        <v>0</v>
      </c>
      <c r="AI1003" s="410">
        <f t="shared" si="3044"/>
        <v>0</v>
      </c>
      <c r="AJ1003" s="410">
        <f t="shared" si="3044"/>
        <v>0</v>
      </c>
      <c r="AK1003" s="410">
        <f t="shared" si="3044"/>
        <v>0</v>
      </c>
      <c r="AL1003" s="410">
        <f>AL1002</f>
        <v>0</v>
      </c>
      <c r="AM1003" s="296"/>
    </row>
    <row r="1004" spans="1:40" s="282" customFormat="1" hidden="1" outlineLevel="1">
      <c r="A1004" s="530"/>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0"/>
      <c r="B1005" s="517"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0">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0"/>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45">Z1006</f>
        <v>0</v>
      </c>
      <c r="AA1007" s="410">
        <f t="shared" si="3045"/>
        <v>0</v>
      </c>
      <c r="AB1007" s="410">
        <f t="shared" si="3045"/>
        <v>0</v>
      </c>
      <c r="AC1007" s="410">
        <f t="shared" si="3045"/>
        <v>0</v>
      </c>
      <c r="AD1007" s="410">
        <f t="shared" si="3045"/>
        <v>0</v>
      </c>
      <c r="AE1007" s="410">
        <f t="shared" si="3045"/>
        <v>0</v>
      </c>
      <c r="AF1007" s="410">
        <f t="shared" si="3045"/>
        <v>0</v>
      </c>
      <c r="AG1007" s="410">
        <f t="shared" si="3045"/>
        <v>0</v>
      </c>
      <c r="AH1007" s="410">
        <f t="shared" si="3045"/>
        <v>0</v>
      </c>
      <c r="AI1007" s="410">
        <f t="shared" si="3045"/>
        <v>0</v>
      </c>
      <c r="AJ1007" s="410">
        <f t="shared" si="3045"/>
        <v>0</v>
      </c>
      <c r="AK1007" s="410">
        <f t="shared" si="3045"/>
        <v>0</v>
      </c>
      <c r="AL1007" s="410">
        <f t="shared" si="3045"/>
        <v>0</v>
      </c>
      <c r="AM1007" s="305"/>
    </row>
    <row r="1008" spans="1:40" hidden="1" outlineLevel="1">
      <c r="A1008" s="530"/>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0">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0"/>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46">Z1009</f>
        <v>0</v>
      </c>
      <c r="AA1010" s="410">
        <f t="shared" si="3046"/>
        <v>0</v>
      </c>
      <c r="AB1010" s="410">
        <f t="shared" si="3046"/>
        <v>0</v>
      </c>
      <c r="AC1010" s="410">
        <f t="shared" si="3046"/>
        <v>0</v>
      </c>
      <c r="AD1010" s="410">
        <f t="shared" si="3046"/>
        <v>0</v>
      </c>
      <c r="AE1010" s="410">
        <f t="shared" si="3046"/>
        <v>0</v>
      </c>
      <c r="AF1010" s="410">
        <f t="shared" si="3046"/>
        <v>0</v>
      </c>
      <c r="AG1010" s="410">
        <f t="shared" si="3046"/>
        <v>0</v>
      </c>
      <c r="AH1010" s="410">
        <f t="shared" si="3046"/>
        <v>0</v>
      </c>
      <c r="AI1010" s="410">
        <f t="shared" si="3046"/>
        <v>0</v>
      </c>
      <c r="AJ1010" s="410">
        <f t="shared" si="3046"/>
        <v>0</v>
      </c>
      <c r="AK1010" s="410">
        <f t="shared" si="3046"/>
        <v>0</v>
      </c>
      <c r="AL1010" s="410">
        <f t="shared" si="3046"/>
        <v>0</v>
      </c>
      <c r="AM1010" s="305"/>
    </row>
    <row r="1011" spans="1:39" hidden="1" outlineLevel="1">
      <c r="A1011" s="530"/>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0">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0"/>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47">Z1012</f>
        <v>0</v>
      </c>
      <c r="AA1013" s="410">
        <f t="shared" si="3047"/>
        <v>0</v>
      </c>
      <c r="AB1013" s="410">
        <f t="shared" si="3047"/>
        <v>0</v>
      </c>
      <c r="AC1013" s="410">
        <f t="shared" si="3047"/>
        <v>0</v>
      </c>
      <c r="AD1013" s="410">
        <f t="shared" si="3047"/>
        <v>0</v>
      </c>
      <c r="AE1013" s="410">
        <f t="shared" si="3047"/>
        <v>0</v>
      </c>
      <c r="AF1013" s="410">
        <f t="shared" si="3047"/>
        <v>0</v>
      </c>
      <c r="AG1013" s="410">
        <f t="shared" si="3047"/>
        <v>0</v>
      </c>
      <c r="AH1013" s="410">
        <f t="shared" si="3047"/>
        <v>0</v>
      </c>
      <c r="AI1013" s="410">
        <f t="shared" si="3047"/>
        <v>0</v>
      </c>
      <c r="AJ1013" s="410">
        <f t="shared" si="3047"/>
        <v>0</v>
      </c>
      <c r="AK1013" s="410">
        <f t="shared" si="3047"/>
        <v>0</v>
      </c>
      <c r="AL1013" s="410">
        <f t="shared" si="3047"/>
        <v>0</v>
      </c>
      <c r="AM1013" s="296"/>
    </row>
    <row r="1014" spans="1:39" hidden="1" outlineLevel="1">
      <c r="A1014" s="530"/>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0">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0"/>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48">Y1015</f>
        <v>0</v>
      </c>
      <c r="Z1016" s="410">
        <f t="shared" si="3048"/>
        <v>0</v>
      </c>
      <c r="AA1016" s="410">
        <f t="shared" si="3048"/>
        <v>0</v>
      </c>
      <c r="AB1016" s="410">
        <f t="shared" si="3048"/>
        <v>0</v>
      </c>
      <c r="AC1016" s="410">
        <f t="shared" si="3048"/>
        <v>0</v>
      </c>
      <c r="AD1016" s="410">
        <f t="shared" si="3048"/>
        <v>0</v>
      </c>
      <c r="AE1016" s="410">
        <f t="shared" si="3048"/>
        <v>0</v>
      </c>
      <c r="AF1016" s="410">
        <f t="shared" si="3048"/>
        <v>0</v>
      </c>
      <c r="AG1016" s="410">
        <f t="shared" si="3048"/>
        <v>0</v>
      </c>
      <c r="AH1016" s="410">
        <f t="shared" si="3048"/>
        <v>0</v>
      </c>
      <c r="AI1016" s="410">
        <f t="shared" si="3048"/>
        <v>0</v>
      </c>
      <c r="AJ1016" s="410">
        <f t="shared" si="3048"/>
        <v>0</v>
      </c>
      <c r="AK1016" s="410">
        <f t="shared" si="3048"/>
        <v>0</v>
      </c>
      <c r="AL1016" s="410">
        <f t="shared" si="3048"/>
        <v>0</v>
      </c>
      <c r="AM1016" s="305"/>
    </row>
    <row r="1017" spans="1:39" ht="15.75" hidden="1" outlineLevel="1">
      <c r="A1017" s="530"/>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0"/>
      <c r="B1018" s="516"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0"/>
      <c r="B1019" s="502"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0">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0"/>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49">Z1020</f>
        <v>0</v>
      </c>
      <c r="AA1021" s="410">
        <f t="shared" ref="AA1021" si="3050">AA1020</f>
        <v>0</v>
      </c>
      <c r="AB1021" s="410">
        <f t="shared" ref="AB1021" si="3051">AB1020</f>
        <v>0</v>
      </c>
      <c r="AC1021" s="410">
        <f t="shared" ref="AC1021" si="3052">AC1020</f>
        <v>0</v>
      </c>
      <c r="AD1021" s="410">
        <f t="shared" ref="AD1021" si="3053">AD1020</f>
        <v>0</v>
      </c>
      <c r="AE1021" s="410">
        <f t="shared" ref="AE1021" si="3054">AE1020</f>
        <v>0</v>
      </c>
      <c r="AF1021" s="410">
        <f t="shared" ref="AF1021" si="3055">AF1020</f>
        <v>0</v>
      </c>
      <c r="AG1021" s="410">
        <f t="shared" ref="AG1021" si="3056">AG1020</f>
        <v>0</v>
      </c>
      <c r="AH1021" s="410">
        <f t="shared" ref="AH1021" si="3057">AH1020</f>
        <v>0</v>
      </c>
      <c r="AI1021" s="410">
        <f t="shared" ref="AI1021" si="3058">AI1020</f>
        <v>0</v>
      </c>
      <c r="AJ1021" s="410">
        <f t="shared" ref="AJ1021" si="3059">AJ1020</f>
        <v>0</v>
      </c>
      <c r="AK1021" s="410">
        <f t="shared" ref="AK1021" si="3060">AK1020</f>
        <v>0</v>
      </c>
      <c r="AL1021" s="410">
        <f t="shared" ref="AL1021" si="3061">AL1020</f>
        <v>0</v>
      </c>
      <c r="AM1021" s="305"/>
    </row>
    <row r="1022" spans="1:39" ht="15" hidden="1" customHeight="1" outlineLevel="1">
      <c r="A1022" s="530"/>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0">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0"/>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2">Z1023</f>
        <v>0</v>
      </c>
      <c r="AA1024" s="410">
        <f t="shared" ref="AA1024" si="3063">AA1023</f>
        <v>0</v>
      </c>
      <c r="AB1024" s="410">
        <f t="shared" ref="AB1024" si="3064">AB1023</f>
        <v>0</v>
      </c>
      <c r="AC1024" s="410">
        <f t="shared" ref="AC1024" si="3065">AC1023</f>
        <v>0</v>
      </c>
      <c r="AD1024" s="410">
        <f t="shared" ref="AD1024" si="3066">AD1023</f>
        <v>0</v>
      </c>
      <c r="AE1024" s="410">
        <f t="shared" ref="AE1024" si="3067">AE1023</f>
        <v>0</v>
      </c>
      <c r="AF1024" s="410">
        <f t="shared" ref="AF1024" si="3068">AF1023</f>
        <v>0</v>
      </c>
      <c r="AG1024" s="410">
        <f t="shared" ref="AG1024" si="3069">AG1023</f>
        <v>0</v>
      </c>
      <c r="AH1024" s="410">
        <f t="shared" ref="AH1024" si="3070">AH1023</f>
        <v>0</v>
      </c>
      <c r="AI1024" s="410">
        <f t="shared" ref="AI1024" si="3071">AI1023</f>
        <v>0</v>
      </c>
      <c r="AJ1024" s="410">
        <f t="shared" ref="AJ1024" si="3072">AJ1023</f>
        <v>0</v>
      </c>
      <c r="AK1024" s="410">
        <f t="shared" ref="AK1024" si="3073">AK1023</f>
        <v>0</v>
      </c>
      <c r="AL1024" s="410">
        <f t="shared" ref="AL1024" si="3074">AL1023</f>
        <v>0</v>
      </c>
      <c r="AM1024" s="305"/>
    </row>
    <row r="1025" spans="1:39" ht="15" hidden="1" customHeight="1" outlineLevel="1">
      <c r="A1025" s="530"/>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0">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0"/>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75">Z1026</f>
        <v>0</v>
      </c>
      <c r="AA1027" s="410">
        <f t="shared" ref="AA1027" si="3076">AA1026</f>
        <v>0</v>
      </c>
      <c r="AB1027" s="410">
        <f t="shared" ref="AB1027" si="3077">AB1026</f>
        <v>0</v>
      </c>
      <c r="AC1027" s="410">
        <f t="shared" ref="AC1027" si="3078">AC1026</f>
        <v>0</v>
      </c>
      <c r="AD1027" s="410">
        <f t="shared" ref="AD1027" si="3079">AD1026</f>
        <v>0</v>
      </c>
      <c r="AE1027" s="410">
        <f t="shared" ref="AE1027" si="3080">AE1026</f>
        <v>0</v>
      </c>
      <c r="AF1027" s="410">
        <f t="shared" ref="AF1027" si="3081">AF1026</f>
        <v>0</v>
      </c>
      <c r="AG1027" s="410">
        <f t="shared" ref="AG1027" si="3082">AG1026</f>
        <v>0</v>
      </c>
      <c r="AH1027" s="410">
        <f t="shared" ref="AH1027" si="3083">AH1026</f>
        <v>0</v>
      </c>
      <c r="AI1027" s="410">
        <f t="shared" ref="AI1027" si="3084">AI1026</f>
        <v>0</v>
      </c>
      <c r="AJ1027" s="410">
        <f t="shared" ref="AJ1027" si="3085">AJ1026</f>
        <v>0</v>
      </c>
      <c r="AK1027" s="410">
        <f t="shared" ref="AK1027" si="3086">AK1026</f>
        <v>0</v>
      </c>
      <c r="AL1027" s="410">
        <f t="shared" ref="AL1027" si="3087">AL1026</f>
        <v>0</v>
      </c>
      <c r="AM1027" s="305"/>
    </row>
    <row r="1028" spans="1:39" ht="15" hidden="1" customHeight="1" outlineLevel="1">
      <c r="A1028" s="530"/>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0">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0"/>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88">Z1029</f>
        <v>0</v>
      </c>
      <c r="AA1030" s="410">
        <f t="shared" ref="AA1030" si="3089">AA1029</f>
        <v>0</v>
      </c>
      <c r="AB1030" s="410">
        <f t="shared" ref="AB1030" si="3090">AB1029</f>
        <v>0</v>
      </c>
      <c r="AC1030" s="410">
        <f t="shared" ref="AC1030" si="3091">AC1029</f>
        <v>0</v>
      </c>
      <c r="AD1030" s="410">
        <f t="shared" ref="AD1030" si="3092">AD1029</f>
        <v>0</v>
      </c>
      <c r="AE1030" s="410">
        <f t="shared" ref="AE1030" si="3093">AE1029</f>
        <v>0</v>
      </c>
      <c r="AF1030" s="410">
        <f t="shared" ref="AF1030" si="3094">AF1029</f>
        <v>0</v>
      </c>
      <c r="AG1030" s="410">
        <f t="shared" ref="AG1030" si="3095">AG1029</f>
        <v>0</v>
      </c>
      <c r="AH1030" s="410">
        <f t="shared" ref="AH1030" si="3096">AH1029</f>
        <v>0</v>
      </c>
      <c r="AI1030" s="410">
        <f t="shared" ref="AI1030" si="3097">AI1029</f>
        <v>0</v>
      </c>
      <c r="AJ1030" s="410">
        <f t="shared" ref="AJ1030" si="3098">AJ1029</f>
        <v>0</v>
      </c>
      <c r="AK1030" s="410">
        <f t="shared" ref="AK1030" si="3099">AK1029</f>
        <v>0</v>
      </c>
      <c r="AL1030" s="410">
        <f t="shared" ref="AL1030" si="3100">AL1029</f>
        <v>0</v>
      </c>
      <c r="AM1030" s="305"/>
    </row>
    <row r="1031" spans="1:39" ht="15" hidden="1" customHeight="1" outlineLevel="1">
      <c r="A1031" s="530"/>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0"/>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0">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0"/>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1">Z1033</f>
        <v>0</v>
      </c>
      <c r="AA1034" s="410">
        <f t="shared" ref="AA1034" si="3102">AA1033</f>
        <v>0</v>
      </c>
      <c r="AB1034" s="410">
        <f t="shared" ref="AB1034" si="3103">AB1033</f>
        <v>0</v>
      </c>
      <c r="AC1034" s="410">
        <f t="shared" ref="AC1034" si="3104">AC1033</f>
        <v>0</v>
      </c>
      <c r="AD1034" s="410">
        <f t="shared" ref="AD1034" si="3105">AD1033</f>
        <v>0</v>
      </c>
      <c r="AE1034" s="410">
        <f t="shared" ref="AE1034" si="3106">AE1033</f>
        <v>0</v>
      </c>
      <c r="AF1034" s="410">
        <f t="shared" ref="AF1034" si="3107">AF1033</f>
        <v>0</v>
      </c>
      <c r="AG1034" s="410">
        <f t="shared" ref="AG1034" si="3108">AG1033</f>
        <v>0</v>
      </c>
      <c r="AH1034" s="410">
        <f t="shared" ref="AH1034" si="3109">AH1033</f>
        <v>0</v>
      </c>
      <c r="AI1034" s="410">
        <f t="shared" ref="AI1034" si="3110">AI1033</f>
        <v>0</v>
      </c>
      <c r="AJ1034" s="410">
        <f t="shared" ref="AJ1034" si="3111">AJ1033</f>
        <v>0</v>
      </c>
      <c r="AK1034" s="410">
        <f t="shared" ref="AK1034" si="3112">AK1033</f>
        <v>0</v>
      </c>
      <c r="AL1034" s="410">
        <f t="shared" ref="AL1034" si="3113">AL1033</f>
        <v>0</v>
      </c>
      <c r="AM1034" s="305"/>
    </row>
    <row r="1035" spans="1:39" ht="15" hidden="1" customHeight="1" outlineLevel="1">
      <c r="A1035" s="530"/>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0">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0"/>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14">Z1036</f>
        <v>0</v>
      </c>
      <c r="AA1037" s="410">
        <f t="shared" ref="AA1037" si="3115">AA1036</f>
        <v>0</v>
      </c>
      <c r="AB1037" s="410">
        <f t="shared" ref="AB1037" si="3116">AB1036</f>
        <v>0</v>
      </c>
      <c r="AC1037" s="410">
        <f t="shared" ref="AC1037" si="3117">AC1036</f>
        <v>0</v>
      </c>
      <c r="AD1037" s="410">
        <f t="shared" ref="AD1037" si="3118">AD1036</f>
        <v>0</v>
      </c>
      <c r="AE1037" s="410">
        <f t="shared" ref="AE1037" si="3119">AE1036</f>
        <v>0</v>
      </c>
      <c r="AF1037" s="410">
        <f t="shared" ref="AF1037" si="3120">AF1036</f>
        <v>0</v>
      </c>
      <c r="AG1037" s="410">
        <f t="shared" ref="AG1037" si="3121">AG1036</f>
        <v>0</v>
      </c>
      <c r="AH1037" s="410">
        <f t="shared" ref="AH1037" si="3122">AH1036</f>
        <v>0</v>
      </c>
      <c r="AI1037" s="410">
        <f t="shared" ref="AI1037" si="3123">AI1036</f>
        <v>0</v>
      </c>
      <c r="AJ1037" s="410">
        <f t="shared" ref="AJ1037" si="3124">AJ1036</f>
        <v>0</v>
      </c>
      <c r="AK1037" s="410">
        <f t="shared" ref="AK1037" si="3125">AK1036</f>
        <v>0</v>
      </c>
      <c r="AL1037" s="410">
        <f t="shared" ref="AL1037" si="3126">AL1036</f>
        <v>0</v>
      </c>
      <c r="AM1037" s="305"/>
    </row>
    <row r="1038" spans="1:39" ht="15" hidden="1" customHeight="1" outlineLevel="1">
      <c r="A1038" s="530"/>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0">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0"/>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27">Z1039</f>
        <v>0</v>
      </c>
      <c r="AA1040" s="410">
        <f t="shared" ref="AA1040" si="3128">AA1039</f>
        <v>0</v>
      </c>
      <c r="AB1040" s="410">
        <f t="shared" ref="AB1040" si="3129">AB1039</f>
        <v>0</v>
      </c>
      <c r="AC1040" s="410">
        <f t="shared" ref="AC1040" si="3130">AC1039</f>
        <v>0</v>
      </c>
      <c r="AD1040" s="410">
        <f t="shared" ref="AD1040" si="3131">AD1039</f>
        <v>0</v>
      </c>
      <c r="AE1040" s="410">
        <f t="shared" ref="AE1040" si="3132">AE1039</f>
        <v>0</v>
      </c>
      <c r="AF1040" s="410">
        <f t="shared" ref="AF1040" si="3133">AF1039</f>
        <v>0</v>
      </c>
      <c r="AG1040" s="410">
        <f t="shared" ref="AG1040" si="3134">AG1039</f>
        <v>0</v>
      </c>
      <c r="AH1040" s="410">
        <f t="shared" ref="AH1040" si="3135">AH1039</f>
        <v>0</v>
      </c>
      <c r="AI1040" s="410">
        <f t="shared" ref="AI1040" si="3136">AI1039</f>
        <v>0</v>
      </c>
      <c r="AJ1040" s="410">
        <f t="shared" ref="AJ1040" si="3137">AJ1039</f>
        <v>0</v>
      </c>
      <c r="AK1040" s="410">
        <f t="shared" ref="AK1040" si="3138">AK1039</f>
        <v>0</v>
      </c>
      <c r="AL1040" s="410">
        <f t="shared" ref="AL1040" si="3139">AL1039</f>
        <v>0</v>
      </c>
      <c r="AM1040" s="305"/>
    </row>
    <row r="1041" spans="1:39" ht="15" hidden="1" customHeight="1" outlineLevel="1">
      <c r="A1041" s="530"/>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0">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0"/>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0">AA1042</f>
        <v>0</v>
      </c>
      <c r="AB1043" s="410">
        <f t="shared" ref="AB1043" si="3141">AB1042</f>
        <v>0</v>
      </c>
      <c r="AC1043" s="410">
        <f t="shared" ref="AC1043" si="3142">AC1042</f>
        <v>0</v>
      </c>
      <c r="AD1043" s="410">
        <f t="shared" ref="AD1043" si="3143">AD1042</f>
        <v>0</v>
      </c>
      <c r="AE1043" s="410">
        <f>AE1042</f>
        <v>0</v>
      </c>
      <c r="AF1043" s="410">
        <f t="shared" ref="AF1043" si="3144">AF1042</f>
        <v>0</v>
      </c>
      <c r="AG1043" s="410">
        <f t="shared" ref="AG1043" si="3145">AG1042</f>
        <v>0</v>
      </c>
      <c r="AH1043" s="410">
        <f t="shared" ref="AH1043" si="3146">AH1042</f>
        <v>0</v>
      </c>
      <c r="AI1043" s="410">
        <f t="shared" ref="AI1043" si="3147">AI1042</f>
        <v>0</v>
      </c>
      <c r="AJ1043" s="410">
        <f t="shared" ref="AJ1043" si="3148">AJ1042</f>
        <v>0</v>
      </c>
      <c r="AK1043" s="410">
        <f t="shared" ref="AK1043" si="3149">AK1042</f>
        <v>0</v>
      </c>
      <c r="AL1043" s="410">
        <f t="shared" ref="AL1043" si="3150">AL1042</f>
        <v>0</v>
      </c>
      <c r="AM1043" s="305"/>
    </row>
    <row r="1044" spans="1:39" ht="15" hidden="1" customHeight="1" outlineLevel="1">
      <c r="A1044" s="530"/>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0">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0"/>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1">Z1045</f>
        <v>0</v>
      </c>
      <c r="AA1046" s="410">
        <f t="shared" ref="AA1046" si="3152">AA1045</f>
        <v>0</v>
      </c>
      <c r="AB1046" s="410">
        <f t="shared" ref="AB1046" si="3153">AB1045</f>
        <v>0</v>
      </c>
      <c r="AC1046" s="410">
        <f t="shared" ref="AC1046" si="3154">AC1045</f>
        <v>0</v>
      </c>
      <c r="AD1046" s="410">
        <f t="shared" ref="AD1046" si="3155">AD1045</f>
        <v>0</v>
      </c>
      <c r="AE1046" s="410">
        <f t="shared" ref="AE1046" si="3156">AE1045</f>
        <v>0</v>
      </c>
      <c r="AF1046" s="410">
        <f t="shared" ref="AF1046" si="3157">AF1045</f>
        <v>0</v>
      </c>
      <c r="AG1046" s="410">
        <f t="shared" ref="AG1046" si="3158">AG1045</f>
        <v>0</v>
      </c>
      <c r="AH1046" s="410">
        <f t="shared" ref="AH1046" si="3159">AH1045</f>
        <v>0</v>
      </c>
      <c r="AI1046" s="410">
        <f t="shared" ref="AI1046" si="3160">AI1045</f>
        <v>0</v>
      </c>
      <c r="AJ1046" s="410">
        <f t="shared" ref="AJ1046" si="3161">AJ1045</f>
        <v>0</v>
      </c>
      <c r="AK1046" s="410">
        <f t="shared" ref="AK1046" si="3162">AK1045</f>
        <v>0</v>
      </c>
      <c r="AL1046" s="410">
        <f t="shared" ref="AL1046" si="3163">AL1045</f>
        <v>0</v>
      </c>
      <c r="AM1046" s="305"/>
    </row>
    <row r="1047" spans="1:39" ht="15" hidden="1" customHeight="1" outlineLevel="1">
      <c r="A1047" s="530"/>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0">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0"/>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64">Z1048</f>
        <v>0</v>
      </c>
      <c r="AA1049" s="410">
        <f t="shared" ref="AA1049" si="3165">AA1048</f>
        <v>0</v>
      </c>
      <c r="AB1049" s="410">
        <f t="shared" ref="AB1049" si="3166">AB1048</f>
        <v>0</v>
      </c>
      <c r="AC1049" s="410">
        <f t="shared" ref="AC1049" si="3167">AC1048</f>
        <v>0</v>
      </c>
      <c r="AD1049" s="410">
        <f t="shared" ref="AD1049" si="3168">AD1048</f>
        <v>0</v>
      </c>
      <c r="AE1049" s="410">
        <f t="shared" ref="AE1049" si="3169">AE1048</f>
        <v>0</v>
      </c>
      <c r="AF1049" s="410">
        <f t="shared" ref="AF1049" si="3170">AF1048</f>
        <v>0</v>
      </c>
      <c r="AG1049" s="410">
        <f t="shared" ref="AG1049" si="3171">AG1048</f>
        <v>0</v>
      </c>
      <c r="AH1049" s="410">
        <f t="shared" ref="AH1049" si="3172">AH1048</f>
        <v>0</v>
      </c>
      <c r="AI1049" s="410">
        <f t="shared" ref="AI1049" si="3173">AI1048</f>
        <v>0</v>
      </c>
      <c r="AJ1049" s="410">
        <f t="shared" ref="AJ1049" si="3174">AJ1048</f>
        <v>0</v>
      </c>
      <c r="AK1049" s="410">
        <f t="shared" ref="AK1049" si="3175">AK1048</f>
        <v>0</v>
      </c>
      <c r="AL1049" s="410">
        <f t="shared" ref="AL1049" si="3176">AL1048</f>
        <v>0</v>
      </c>
      <c r="AM1049" s="305"/>
    </row>
    <row r="1050" spans="1:39" ht="15" hidden="1" customHeight="1" outlineLevel="1">
      <c r="A1050" s="530"/>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0">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0"/>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77">Z1051</f>
        <v>0</v>
      </c>
      <c r="AA1052" s="410">
        <f t="shared" ref="AA1052" si="3178">AA1051</f>
        <v>0</v>
      </c>
      <c r="AB1052" s="410">
        <f t="shared" ref="AB1052" si="3179">AB1051</f>
        <v>0</v>
      </c>
      <c r="AC1052" s="410">
        <f t="shared" ref="AC1052" si="3180">AC1051</f>
        <v>0</v>
      </c>
      <c r="AD1052" s="410">
        <f t="shared" ref="AD1052" si="3181">AD1051</f>
        <v>0</v>
      </c>
      <c r="AE1052" s="410">
        <f t="shared" ref="AE1052" si="3182">AE1051</f>
        <v>0</v>
      </c>
      <c r="AF1052" s="410">
        <f t="shared" ref="AF1052" si="3183">AF1051</f>
        <v>0</v>
      </c>
      <c r="AG1052" s="410">
        <f t="shared" ref="AG1052" si="3184">AG1051</f>
        <v>0</v>
      </c>
      <c r="AH1052" s="410">
        <f t="shared" ref="AH1052" si="3185">AH1051</f>
        <v>0</v>
      </c>
      <c r="AI1052" s="410">
        <f t="shared" ref="AI1052" si="3186">AI1051</f>
        <v>0</v>
      </c>
      <c r="AJ1052" s="410">
        <f t="shared" ref="AJ1052" si="3187">AJ1051</f>
        <v>0</v>
      </c>
      <c r="AK1052" s="410">
        <f t="shared" ref="AK1052" si="3188">AK1051</f>
        <v>0</v>
      </c>
      <c r="AL1052" s="410">
        <f t="shared" ref="AL1052" si="3189">AL1051</f>
        <v>0</v>
      </c>
      <c r="AM1052" s="305"/>
    </row>
    <row r="1053" spans="1:39" ht="15" hidden="1" customHeight="1" outlineLevel="1">
      <c r="A1053" s="530"/>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0">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0"/>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0">Z1054</f>
        <v>0</v>
      </c>
      <c r="AA1055" s="410">
        <f t="shared" ref="AA1055" si="3191">AA1054</f>
        <v>0</v>
      </c>
      <c r="AB1055" s="410">
        <f t="shared" ref="AB1055" si="3192">AB1054</f>
        <v>0</v>
      </c>
      <c r="AC1055" s="410">
        <f t="shared" ref="AC1055" si="3193">AC1054</f>
        <v>0</v>
      </c>
      <c r="AD1055" s="410">
        <f t="shared" ref="AD1055" si="3194">AD1054</f>
        <v>0</v>
      </c>
      <c r="AE1055" s="410">
        <f t="shared" ref="AE1055" si="3195">AE1054</f>
        <v>0</v>
      </c>
      <c r="AF1055" s="410">
        <f t="shared" ref="AF1055" si="3196">AF1054</f>
        <v>0</v>
      </c>
      <c r="AG1055" s="410">
        <f t="shared" ref="AG1055" si="3197">AG1054</f>
        <v>0</v>
      </c>
      <c r="AH1055" s="410">
        <f t="shared" ref="AH1055" si="3198">AH1054</f>
        <v>0</v>
      </c>
      <c r="AI1055" s="410">
        <f t="shared" ref="AI1055" si="3199">AI1054</f>
        <v>0</v>
      </c>
      <c r="AJ1055" s="410">
        <f t="shared" ref="AJ1055" si="3200">AJ1054</f>
        <v>0</v>
      </c>
      <c r="AK1055" s="410">
        <f t="shared" ref="AK1055" si="3201">AK1054</f>
        <v>0</v>
      </c>
      <c r="AL1055" s="410">
        <f t="shared" ref="AL1055" si="3202">AL1054</f>
        <v>0</v>
      </c>
      <c r="AM1055" s="305"/>
    </row>
    <row r="1056" spans="1:39" ht="15" hidden="1" customHeight="1" outlineLevel="1">
      <c r="A1056" s="530"/>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0"/>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0">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0"/>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3">Z1058</f>
        <v>0</v>
      </c>
      <c r="AA1059" s="410">
        <f t="shared" ref="AA1059" si="3204">AA1058</f>
        <v>0</v>
      </c>
      <c r="AB1059" s="410">
        <f t="shared" ref="AB1059" si="3205">AB1058</f>
        <v>0</v>
      </c>
      <c r="AC1059" s="410">
        <f t="shared" ref="AC1059" si="3206">AC1058</f>
        <v>0</v>
      </c>
      <c r="AD1059" s="410">
        <f t="shared" ref="AD1059" si="3207">AD1058</f>
        <v>0</v>
      </c>
      <c r="AE1059" s="410">
        <f t="shared" ref="AE1059" si="3208">AE1058</f>
        <v>0</v>
      </c>
      <c r="AF1059" s="410">
        <f t="shared" ref="AF1059" si="3209">AF1058</f>
        <v>0</v>
      </c>
      <c r="AG1059" s="410">
        <f t="shared" ref="AG1059" si="3210">AG1058</f>
        <v>0</v>
      </c>
      <c r="AH1059" s="410">
        <f t="shared" ref="AH1059" si="3211">AH1058</f>
        <v>0</v>
      </c>
      <c r="AI1059" s="410">
        <f t="shared" ref="AI1059" si="3212">AI1058</f>
        <v>0</v>
      </c>
      <c r="AJ1059" s="410">
        <f t="shared" ref="AJ1059" si="3213">AJ1058</f>
        <v>0</v>
      </c>
      <c r="AK1059" s="410">
        <f t="shared" ref="AK1059" si="3214">AK1058</f>
        <v>0</v>
      </c>
      <c r="AL1059" s="410">
        <f t="shared" ref="AL1059" si="3215">AL1058</f>
        <v>0</v>
      </c>
      <c r="AM1059" s="305"/>
    </row>
    <row r="1060" spans="1:39" ht="15" hidden="1" customHeight="1" outlineLevel="1">
      <c r="A1060" s="530"/>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0">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0"/>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16">Z1061</f>
        <v>0</v>
      </c>
      <c r="AA1062" s="410">
        <f t="shared" ref="AA1062" si="3217">AA1061</f>
        <v>0</v>
      </c>
      <c r="AB1062" s="410">
        <f t="shared" ref="AB1062" si="3218">AB1061</f>
        <v>0</v>
      </c>
      <c r="AC1062" s="410">
        <f t="shared" ref="AC1062" si="3219">AC1061</f>
        <v>0</v>
      </c>
      <c r="AD1062" s="410">
        <f t="shared" ref="AD1062" si="3220">AD1061</f>
        <v>0</v>
      </c>
      <c r="AE1062" s="410">
        <f t="shared" ref="AE1062" si="3221">AE1061</f>
        <v>0</v>
      </c>
      <c r="AF1062" s="410">
        <f t="shared" ref="AF1062" si="3222">AF1061</f>
        <v>0</v>
      </c>
      <c r="AG1062" s="410">
        <f t="shared" ref="AG1062" si="3223">AG1061</f>
        <v>0</v>
      </c>
      <c r="AH1062" s="410">
        <f t="shared" ref="AH1062" si="3224">AH1061</f>
        <v>0</v>
      </c>
      <c r="AI1062" s="410">
        <f t="shared" ref="AI1062" si="3225">AI1061</f>
        <v>0</v>
      </c>
      <c r="AJ1062" s="410">
        <f t="shared" ref="AJ1062" si="3226">AJ1061</f>
        <v>0</v>
      </c>
      <c r="AK1062" s="410">
        <f t="shared" ref="AK1062" si="3227">AK1061</f>
        <v>0</v>
      </c>
      <c r="AL1062" s="410">
        <f t="shared" ref="AL1062" si="3228">AL1061</f>
        <v>0</v>
      </c>
      <c r="AM1062" s="305"/>
    </row>
    <row r="1063" spans="1:39" ht="15" hidden="1" customHeight="1" outlineLevel="1">
      <c r="A1063" s="530"/>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0">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0"/>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29">Z1064</f>
        <v>0</v>
      </c>
      <c r="AA1065" s="410">
        <f t="shared" ref="AA1065" si="3230">AA1064</f>
        <v>0</v>
      </c>
      <c r="AB1065" s="410">
        <f t="shared" ref="AB1065" si="3231">AB1064</f>
        <v>0</v>
      </c>
      <c r="AC1065" s="410">
        <f t="shared" ref="AC1065" si="3232">AC1064</f>
        <v>0</v>
      </c>
      <c r="AD1065" s="410">
        <f t="shared" ref="AD1065" si="3233">AD1064</f>
        <v>0</v>
      </c>
      <c r="AE1065" s="410">
        <f t="shared" ref="AE1065" si="3234">AE1064</f>
        <v>0</v>
      </c>
      <c r="AF1065" s="410">
        <f t="shared" ref="AF1065" si="3235">AF1064</f>
        <v>0</v>
      </c>
      <c r="AG1065" s="410">
        <f t="shared" ref="AG1065" si="3236">AG1064</f>
        <v>0</v>
      </c>
      <c r="AH1065" s="410">
        <f t="shared" ref="AH1065" si="3237">AH1064</f>
        <v>0</v>
      </c>
      <c r="AI1065" s="410">
        <f t="shared" ref="AI1065" si="3238">AI1064</f>
        <v>0</v>
      </c>
      <c r="AJ1065" s="410">
        <f t="shared" ref="AJ1065" si="3239">AJ1064</f>
        <v>0</v>
      </c>
      <c r="AK1065" s="410">
        <f t="shared" ref="AK1065" si="3240">AK1064</f>
        <v>0</v>
      </c>
      <c r="AL1065" s="410">
        <f t="shared" ref="AL1065" si="3241">AL1064</f>
        <v>0</v>
      </c>
      <c r="AM1065" s="305"/>
    </row>
    <row r="1066" spans="1:39" ht="15" hidden="1" customHeight="1" outlineLevel="1">
      <c r="A1066" s="530"/>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0"/>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0">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0"/>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2">Z1068</f>
        <v>0</v>
      </c>
      <c r="AA1069" s="410">
        <f t="shared" ref="AA1069" si="3243">AA1068</f>
        <v>0</v>
      </c>
      <c r="AB1069" s="410">
        <f t="shared" ref="AB1069" si="3244">AB1068</f>
        <v>0</v>
      </c>
      <c r="AC1069" s="410">
        <f t="shared" ref="AC1069" si="3245">AC1068</f>
        <v>0</v>
      </c>
      <c r="AD1069" s="410">
        <f t="shared" ref="AD1069" si="3246">AD1068</f>
        <v>0</v>
      </c>
      <c r="AE1069" s="410">
        <f t="shared" ref="AE1069" si="3247">AE1068</f>
        <v>0</v>
      </c>
      <c r="AF1069" s="410">
        <f t="shared" ref="AF1069" si="3248">AF1068</f>
        <v>0</v>
      </c>
      <c r="AG1069" s="410">
        <f t="shared" ref="AG1069" si="3249">AG1068</f>
        <v>0</v>
      </c>
      <c r="AH1069" s="410">
        <f t="shared" ref="AH1069" si="3250">AH1068</f>
        <v>0</v>
      </c>
      <c r="AI1069" s="410">
        <f t="shared" ref="AI1069" si="3251">AI1068</f>
        <v>0</v>
      </c>
      <c r="AJ1069" s="410">
        <f t="shared" ref="AJ1069" si="3252">AJ1068</f>
        <v>0</v>
      </c>
      <c r="AK1069" s="410">
        <f t="shared" ref="AK1069" si="3253">AK1068</f>
        <v>0</v>
      </c>
      <c r="AL1069" s="410">
        <f t="shared" ref="AL1069" si="3254">AL1068</f>
        <v>0</v>
      </c>
      <c r="AM1069" s="305"/>
    </row>
    <row r="1070" spans="1:39" ht="15" hidden="1" customHeight="1" outlineLevel="1">
      <c r="A1070" s="530"/>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0">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0"/>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55">Z1071</f>
        <v>0</v>
      </c>
      <c r="AA1072" s="410">
        <f t="shared" ref="AA1072" si="3256">AA1071</f>
        <v>0</v>
      </c>
      <c r="AB1072" s="410">
        <f t="shared" ref="AB1072" si="3257">AB1071</f>
        <v>0</v>
      </c>
      <c r="AC1072" s="410">
        <f t="shared" ref="AC1072" si="3258">AC1071</f>
        <v>0</v>
      </c>
      <c r="AD1072" s="410">
        <f t="shared" ref="AD1072" si="3259">AD1071</f>
        <v>0</v>
      </c>
      <c r="AE1072" s="410">
        <f t="shared" ref="AE1072" si="3260">AE1071</f>
        <v>0</v>
      </c>
      <c r="AF1072" s="410">
        <f t="shared" ref="AF1072" si="3261">AF1071</f>
        <v>0</v>
      </c>
      <c r="AG1072" s="410">
        <f t="shared" ref="AG1072" si="3262">AG1071</f>
        <v>0</v>
      </c>
      <c r="AH1072" s="410">
        <f t="shared" ref="AH1072" si="3263">AH1071</f>
        <v>0</v>
      </c>
      <c r="AI1072" s="410">
        <f t="shared" ref="AI1072" si="3264">AI1071</f>
        <v>0</v>
      </c>
      <c r="AJ1072" s="410">
        <f t="shared" ref="AJ1072" si="3265">AJ1071</f>
        <v>0</v>
      </c>
      <c r="AK1072" s="410">
        <f t="shared" ref="AK1072" si="3266">AK1071</f>
        <v>0</v>
      </c>
      <c r="AL1072" s="410">
        <f t="shared" ref="AL1072" si="3267">AL1071</f>
        <v>0</v>
      </c>
      <c r="AM1072" s="305"/>
    </row>
    <row r="1073" spans="1:39" ht="15" hidden="1" customHeight="1" outlineLevel="1">
      <c r="A1073" s="530"/>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0">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0"/>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68">Z1074</f>
        <v>0</v>
      </c>
      <c r="AA1075" s="410">
        <f t="shared" ref="AA1075" si="3269">AA1074</f>
        <v>0</v>
      </c>
      <c r="AB1075" s="410">
        <f t="shared" ref="AB1075" si="3270">AB1074</f>
        <v>0</v>
      </c>
      <c r="AC1075" s="410">
        <f t="shared" ref="AC1075" si="3271">AC1074</f>
        <v>0</v>
      </c>
      <c r="AD1075" s="410">
        <f t="shared" ref="AD1075" si="3272">AD1074</f>
        <v>0</v>
      </c>
      <c r="AE1075" s="410">
        <f t="shared" ref="AE1075" si="3273">AE1074</f>
        <v>0</v>
      </c>
      <c r="AF1075" s="410">
        <f t="shared" ref="AF1075" si="3274">AF1074</f>
        <v>0</v>
      </c>
      <c r="AG1075" s="410">
        <f t="shared" ref="AG1075" si="3275">AG1074</f>
        <v>0</v>
      </c>
      <c r="AH1075" s="410">
        <f t="shared" ref="AH1075" si="3276">AH1074</f>
        <v>0</v>
      </c>
      <c r="AI1075" s="410">
        <f t="shared" ref="AI1075" si="3277">AI1074</f>
        <v>0</v>
      </c>
      <c r="AJ1075" s="410">
        <f t="shared" ref="AJ1075" si="3278">AJ1074</f>
        <v>0</v>
      </c>
      <c r="AK1075" s="410">
        <f t="shared" ref="AK1075" si="3279">AK1074</f>
        <v>0</v>
      </c>
      <c r="AL1075" s="410">
        <f t="shared" ref="AL1075" si="3280">AL1074</f>
        <v>0</v>
      </c>
      <c r="AM1075" s="305"/>
    </row>
    <row r="1076" spans="1:39" ht="15" hidden="1" customHeight="1" outlineLevel="1">
      <c r="A1076" s="530"/>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0">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0"/>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1">Z1077</f>
        <v>0</v>
      </c>
      <c r="AA1078" s="410">
        <f t="shared" ref="AA1078" si="3282">AA1077</f>
        <v>0</v>
      </c>
      <c r="AB1078" s="410">
        <f t="shared" ref="AB1078" si="3283">AB1077</f>
        <v>0</v>
      </c>
      <c r="AC1078" s="410">
        <f t="shared" ref="AC1078" si="3284">AC1077</f>
        <v>0</v>
      </c>
      <c r="AD1078" s="410">
        <f t="shared" ref="AD1078" si="3285">AD1077</f>
        <v>0</v>
      </c>
      <c r="AE1078" s="410">
        <f t="shared" ref="AE1078" si="3286">AE1077</f>
        <v>0</v>
      </c>
      <c r="AF1078" s="410">
        <f t="shared" ref="AF1078" si="3287">AF1077</f>
        <v>0</v>
      </c>
      <c r="AG1078" s="410">
        <f t="shared" ref="AG1078" si="3288">AG1077</f>
        <v>0</v>
      </c>
      <c r="AH1078" s="410">
        <f t="shared" ref="AH1078" si="3289">AH1077</f>
        <v>0</v>
      </c>
      <c r="AI1078" s="410">
        <f t="shared" ref="AI1078" si="3290">AI1077</f>
        <v>0</v>
      </c>
      <c r="AJ1078" s="410">
        <f t="shared" ref="AJ1078" si="3291">AJ1077</f>
        <v>0</v>
      </c>
      <c r="AK1078" s="410">
        <f t="shared" ref="AK1078" si="3292">AK1077</f>
        <v>0</v>
      </c>
      <c r="AL1078" s="410">
        <f t="shared" ref="AL1078" si="3293">AL1077</f>
        <v>0</v>
      </c>
      <c r="AM1078" s="305"/>
    </row>
    <row r="1079" spans="1:39" ht="15" hidden="1" customHeight="1" outlineLevel="1">
      <c r="A1079" s="530"/>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0">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0"/>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294">Z1080</f>
        <v>0</v>
      </c>
      <c r="AA1081" s="410">
        <f t="shared" ref="AA1081" si="3295">AA1080</f>
        <v>0</v>
      </c>
      <c r="AB1081" s="410">
        <f t="shared" ref="AB1081" si="3296">AB1080</f>
        <v>0</v>
      </c>
      <c r="AC1081" s="410">
        <f t="shared" ref="AC1081" si="3297">AC1080</f>
        <v>0</v>
      </c>
      <c r="AD1081" s="410">
        <f t="shared" ref="AD1081" si="3298">AD1080</f>
        <v>0</v>
      </c>
      <c r="AE1081" s="410">
        <f t="shared" ref="AE1081" si="3299">AE1080</f>
        <v>0</v>
      </c>
      <c r="AF1081" s="410">
        <f t="shared" ref="AF1081" si="3300">AF1080</f>
        <v>0</v>
      </c>
      <c r="AG1081" s="410">
        <f t="shared" ref="AG1081" si="3301">AG1080</f>
        <v>0</v>
      </c>
      <c r="AH1081" s="410">
        <f t="shared" ref="AH1081" si="3302">AH1080</f>
        <v>0</v>
      </c>
      <c r="AI1081" s="410">
        <f t="shared" ref="AI1081" si="3303">AI1080</f>
        <v>0</v>
      </c>
      <c r="AJ1081" s="410">
        <f t="shared" ref="AJ1081" si="3304">AJ1080</f>
        <v>0</v>
      </c>
      <c r="AK1081" s="410">
        <f t="shared" ref="AK1081" si="3305">AK1080</f>
        <v>0</v>
      </c>
      <c r="AL1081" s="410">
        <f t="shared" ref="AL1081" si="3306">AL1080</f>
        <v>0</v>
      </c>
      <c r="AM1081" s="305"/>
    </row>
    <row r="1082" spans="1:39" ht="15" hidden="1" customHeight="1" outlineLevel="1">
      <c r="A1082" s="530"/>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0">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0"/>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07">Z1083</f>
        <v>0</v>
      </c>
      <c r="AA1084" s="410">
        <f t="shared" ref="AA1084" si="3308">AA1083</f>
        <v>0</v>
      </c>
      <c r="AB1084" s="410">
        <f t="shared" ref="AB1084" si="3309">AB1083</f>
        <v>0</v>
      </c>
      <c r="AC1084" s="410">
        <f t="shared" ref="AC1084" si="3310">AC1083</f>
        <v>0</v>
      </c>
      <c r="AD1084" s="410">
        <f t="shared" ref="AD1084" si="3311">AD1083</f>
        <v>0</v>
      </c>
      <c r="AE1084" s="410">
        <f t="shared" ref="AE1084" si="3312">AE1083</f>
        <v>0</v>
      </c>
      <c r="AF1084" s="410">
        <f t="shared" ref="AF1084" si="3313">AF1083</f>
        <v>0</v>
      </c>
      <c r="AG1084" s="410">
        <f t="shared" ref="AG1084" si="3314">AG1083</f>
        <v>0</v>
      </c>
      <c r="AH1084" s="410">
        <f t="shared" ref="AH1084" si="3315">AH1083</f>
        <v>0</v>
      </c>
      <c r="AI1084" s="410">
        <f t="shared" ref="AI1084" si="3316">AI1083</f>
        <v>0</v>
      </c>
      <c r="AJ1084" s="410">
        <f t="shared" ref="AJ1084" si="3317">AJ1083</f>
        <v>0</v>
      </c>
      <c r="AK1084" s="410">
        <f t="shared" ref="AK1084" si="3318">AK1083</f>
        <v>0</v>
      </c>
      <c r="AL1084" s="410">
        <f t="shared" ref="AL1084" si="3319">AL1083</f>
        <v>0</v>
      </c>
      <c r="AM1084" s="305"/>
    </row>
    <row r="1085" spans="1:39" ht="15" hidden="1" customHeight="1" outlineLevel="1">
      <c r="A1085" s="530"/>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0">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0"/>
      <c r="B1087" s="293" t="s">
        <v>346</v>
      </c>
      <c r="C1087" s="290" t="s">
        <v>163</v>
      </c>
      <c r="D1087" s="294"/>
      <c r="E1087" s="294"/>
      <c r="F1087" s="294"/>
      <c r="G1087" s="294"/>
      <c r="H1087" s="294"/>
      <c r="I1087" s="294"/>
      <c r="J1087" s="294"/>
      <c r="K1087" s="294"/>
      <c r="L1087" s="294"/>
      <c r="M1087" s="294"/>
      <c r="N1087" s="466"/>
      <c r="O1087" s="294"/>
      <c r="P1087" s="294"/>
      <c r="Q1087" s="294"/>
      <c r="R1087" s="294"/>
      <c r="S1087" s="294"/>
      <c r="T1087" s="294"/>
      <c r="U1087" s="294"/>
      <c r="V1087" s="294"/>
      <c r="W1087" s="294"/>
      <c r="X1087" s="294"/>
      <c r="Y1087" s="410">
        <f>Y1086</f>
        <v>0</v>
      </c>
      <c r="Z1087" s="410">
        <f t="shared" ref="Z1087" si="3320">Z1086</f>
        <v>0</v>
      </c>
      <c r="AA1087" s="410">
        <f t="shared" ref="AA1087" si="3321">AA1086</f>
        <v>0</v>
      </c>
      <c r="AB1087" s="410">
        <f t="shared" ref="AB1087" si="3322">AB1086</f>
        <v>0</v>
      </c>
      <c r="AC1087" s="410">
        <f t="shared" ref="AC1087" si="3323">AC1086</f>
        <v>0</v>
      </c>
      <c r="AD1087" s="410">
        <f t="shared" ref="AD1087" si="3324">AD1086</f>
        <v>0</v>
      </c>
      <c r="AE1087" s="410">
        <f t="shared" ref="AE1087" si="3325">AE1086</f>
        <v>0</v>
      </c>
      <c r="AF1087" s="410">
        <f t="shared" ref="AF1087" si="3326">AF1086</f>
        <v>0</v>
      </c>
      <c r="AG1087" s="410">
        <f t="shared" ref="AG1087" si="3327">AG1086</f>
        <v>0</v>
      </c>
      <c r="AH1087" s="410">
        <f t="shared" ref="AH1087" si="3328">AH1086</f>
        <v>0</v>
      </c>
      <c r="AI1087" s="410">
        <f t="shared" ref="AI1087" si="3329">AI1086</f>
        <v>0</v>
      </c>
      <c r="AJ1087" s="410">
        <f t="shared" ref="AJ1087" si="3330">AJ1086</f>
        <v>0</v>
      </c>
      <c r="AK1087" s="410">
        <f t="shared" ref="AK1087" si="3331">AK1086</f>
        <v>0</v>
      </c>
      <c r="AL1087" s="410">
        <f t="shared" ref="AL1087" si="3332">AL1086</f>
        <v>0</v>
      </c>
      <c r="AM1087" s="305"/>
    </row>
    <row r="1088" spans="1:39" ht="15" hidden="1" customHeight="1" outlineLevel="1">
      <c r="A1088" s="530"/>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0">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0"/>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3">Z1089</f>
        <v>0</v>
      </c>
      <c r="AA1090" s="410">
        <f t="shared" ref="AA1090" si="3334">AA1089</f>
        <v>0</v>
      </c>
      <c r="AB1090" s="410">
        <f t="shared" ref="AB1090" si="3335">AB1089</f>
        <v>0</v>
      </c>
      <c r="AC1090" s="410">
        <f t="shared" ref="AC1090" si="3336">AC1089</f>
        <v>0</v>
      </c>
      <c r="AD1090" s="410">
        <f t="shared" ref="AD1090" si="3337">AD1089</f>
        <v>0</v>
      </c>
      <c r="AE1090" s="410">
        <f t="shared" ref="AE1090" si="3338">AE1089</f>
        <v>0</v>
      </c>
      <c r="AF1090" s="410">
        <f t="shared" ref="AF1090" si="3339">AF1089</f>
        <v>0</v>
      </c>
      <c r="AG1090" s="410">
        <f t="shared" ref="AG1090" si="3340">AG1089</f>
        <v>0</v>
      </c>
      <c r="AH1090" s="410">
        <f t="shared" ref="AH1090" si="3341">AH1089</f>
        <v>0</v>
      </c>
      <c r="AI1090" s="410">
        <f t="shared" ref="AI1090" si="3342">AI1089</f>
        <v>0</v>
      </c>
      <c r="AJ1090" s="410">
        <f t="shared" ref="AJ1090" si="3343">AJ1089</f>
        <v>0</v>
      </c>
      <c r="AK1090" s="410">
        <f t="shared" ref="AK1090" si="3344">AK1089</f>
        <v>0</v>
      </c>
      <c r="AL1090" s="410">
        <f t="shared" ref="AL1090" si="3345">AL1089</f>
        <v>0</v>
      </c>
      <c r="AM1090" s="305"/>
    </row>
    <row r="1091" spans="1:39" ht="15" hidden="1" customHeight="1" outlineLevel="1">
      <c r="A1091" s="530"/>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0">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0"/>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46">Z1092</f>
        <v>0</v>
      </c>
      <c r="AA1093" s="410">
        <f t="shared" ref="AA1093" si="3347">AA1092</f>
        <v>0</v>
      </c>
      <c r="AB1093" s="410">
        <f t="shared" ref="AB1093" si="3348">AB1092</f>
        <v>0</v>
      </c>
      <c r="AC1093" s="410">
        <f t="shared" ref="AC1093" si="3349">AC1092</f>
        <v>0</v>
      </c>
      <c r="AD1093" s="410">
        <f t="shared" ref="AD1093" si="3350">AD1092</f>
        <v>0</v>
      </c>
      <c r="AE1093" s="410">
        <f t="shared" ref="AE1093" si="3351">AE1092</f>
        <v>0</v>
      </c>
      <c r="AF1093" s="410">
        <f t="shared" ref="AF1093" si="3352">AF1092</f>
        <v>0</v>
      </c>
      <c r="AG1093" s="410">
        <f t="shared" ref="AG1093" si="3353">AG1092</f>
        <v>0</v>
      </c>
      <c r="AH1093" s="410">
        <f t="shared" ref="AH1093" si="3354">AH1092</f>
        <v>0</v>
      </c>
      <c r="AI1093" s="410">
        <f t="shared" ref="AI1093" si="3355">AI1092</f>
        <v>0</v>
      </c>
      <c r="AJ1093" s="410">
        <f t="shared" ref="AJ1093" si="3356">AJ1092</f>
        <v>0</v>
      </c>
      <c r="AK1093" s="410">
        <f t="shared" ref="AK1093" si="3357">AK1092</f>
        <v>0</v>
      </c>
      <c r="AL1093" s="410">
        <f t="shared" ref="AL1093" si="3358">AL1092</f>
        <v>0</v>
      </c>
      <c r="AM1093" s="305"/>
    </row>
    <row r="1094" spans="1:39" ht="15" hidden="1" customHeight="1" outlineLevel="1">
      <c r="A1094" s="530"/>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0">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0"/>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59">Z1095</f>
        <v>0</v>
      </c>
      <c r="AA1096" s="410">
        <f t="shared" ref="AA1096" si="3360">AA1095</f>
        <v>0</v>
      </c>
      <c r="AB1096" s="410">
        <f t="shared" ref="AB1096" si="3361">AB1095</f>
        <v>0</v>
      </c>
      <c r="AC1096" s="410">
        <f t="shared" ref="AC1096" si="3362">AC1095</f>
        <v>0</v>
      </c>
      <c r="AD1096" s="410">
        <f t="shared" ref="AD1096" si="3363">AD1095</f>
        <v>0</v>
      </c>
      <c r="AE1096" s="410">
        <f t="shared" ref="AE1096" si="3364">AE1095</f>
        <v>0</v>
      </c>
      <c r="AF1096" s="410">
        <f t="shared" ref="AF1096" si="3365">AF1095</f>
        <v>0</v>
      </c>
      <c r="AG1096" s="410">
        <f t="shared" ref="AG1096" si="3366">AG1095</f>
        <v>0</v>
      </c>
      <c r="AH1096" s="410">
        <f t="shared" ref="AH1096" si="3367">AH1095</f>
        <v>0</v>
      </c>
      <c r="AI1096" s="410">
        <f t="shared" ref="AI1096" si="3368">AI1095</f>
        <v>0</v>
      </c>
      <c r="AJ1096" s="410">
        <f t="shared" ref="AJ1096" si="3369">AJ1095</f>
        <v>0</v>
      </c>
      <c r="AK1096" s="410">
        <f t="shared" ref="AK1096" si="3370">AK1095</f>
        <v>0</v>
      </c>
      <c r="AL1096" s="410">
        <f t="shared" ref="AL1096" si="3371">AL1095</f>
        <v>0</v>
      </c>
      <c r="AM1096" s="305"/>
    </row>
    <row r="1097" spans="1:39" ht="15" hidden="1" customHeight="1" outlineLevel="1">
      <c r="A1097" s="530"/>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0">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0"/>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2">Z1098</f>
        <v>0</v>
      </c>
      <c r="AA1099" s="410">
        <f t="shared" ref="AA1099" si="3373">AA1098</f>
        <v>0</v>
      </c>
      <c r="AB1099" s="410">
        <f t="shared" ref="AB1099" si="3374">AB1098</f>
        <v>0</v>
      </c>
      <c r="AC1099" s="410">
        <f t="shared" ref="AC1099" si="3375">AC1098</f>
        <v>0</v>
      </c>
      <c r="AD1099" s="410">
        <f t="shared" ref="AD1099" si="3376">AD1098</f>
        <v>0</v>
      </c>
      <c r="AE1099" s="410">
        <f t="shared" ref="AE1099" si="3377">AE1098</f>
        <v>0</v>
      </c>
      <c r="AF1099" s="410">
        <f t="shared" ref="AF1099" si="3378">AF1098</f>
        <v>0</v>
      </c>
      <c r="AG1099" s="410">
        <f t="shared" ref="AG1099" si="3379">AG1098</f>
        <v>0</v>
      </c>
      <c r="AH1099" s="410">
        <f t="shared" ref="AH1099" si="3380">AH1098</f>
        <v>0</v>
      </c>
      <c r="AI1099" s="410">
        <f t="shared" ref="AI1099" si="3381">AI1098</f>
        <v>0</v>
      </c>
      <c r="AJ1099" s="410">
        <f t="shared" ref="AJ1099" si="3382">AJ1098</f>
        <v>0</v>
      </c>
      <c r="AK1099" s="410">
        <f t="shared" ref="AK1099" si="3383">AK1098</f>
        <v>0</v>
      </c>
      <c r="AL1099" s="410">
        <f t="shared" ref="AL1099" si="3384">AL1098</f>
        <v>0</v>
      </c>
      <c r="AM1099" s="305"/>
    </row>
    <row r="1100" spans="1:39" ht="15" hidden="1" customHeight="1" outlineLevel="1">
      <c r="A1100" s="530"/>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0">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0"/>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85">Z1101</f>
        <v>0</v>
      </c>
      <c r="AA1102" s="410">
        <f t="shared" ref="AA1102" si="3386">AA1101</f>
        <v>0</v>
      </c>
      <c r="AB1102" s="410">
        <f t="shared" ref="AB1102" si="3387">AB1101</f>
        <v>0</v>
      </c>
      <c r="AC1102" s="410">
        <f t="shared" ref="AC1102" si="3388">AC1101</f>
        <v>0</v>
      </c>
      <c r="AD1102" s="410">
        <f t="shared" ref="AD1102" si="3389">AD1101</f>
        <v>0</v>
      </c>
      <c r="AE1102" s="410">
        <f t="shared" ref="AE1102" si="3390">AE1101</f>
        <v>0</v>
      </c>
      <c r="AF1102" s="410">
        <f t="shared" ref="AF1102" si="3391">AF1101</f>
        <v>0</v>
      </c>
      <c r="AG1102" s="410">
        <f t="shared" ref="AG1102" si="3392">AG1101</f>
        <v>0</v>
      </c>
      <c r="AH1102" s="410">
        <f t="shared" ref="AH1102" si="3393">AH1101</f>
        <v>0</v>
      </c>
      <c r="AI1102" s="410">
        <f t="shared" ref="AI1102" si="3394">AI1101</f>
        <v>0</v>
      </c>
      <c r="AJ1102" s="410">
        <f t="shared" ref="AJ1102" si="3395">AJ1101</f>
        <v>0</v>
      </c>
      <c r="AK1102" s="410">
        <f t="shared" ref="AK1102" si="3396">AK1101</f>
        <v>0</v>
      </c>
      <c r="AL1102" s="410">
        <f t="shared" ref="AL1102" si="3397">AL1101</f>
        <v>0</v>
      </c>
      <c r="AM1102" s="305"/>
    </row>
    <row r="1103" spans="1:39" ht="15" hidden="1" customHeight="1" outlineLevel="1">
      <c r="A1103" s="530"/>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0">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0"/>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398">Z1104</f>
        <v>0</v>
      </c>
      <c r="AA1105" s="410">
        <f t="shared" ref="AA1105" si="3399">AA1104</f>
        <v>0</v>
      </c>
      <c r="AB1105" s="410">
        <f t="shared" ref="AB1105" si="3400">AB1104</f>
        <v>0</v>
      </c>
      <c r="AC1105" s="410">
        <f t="shared" ref="AC1105" si="3401">AC1104</f>
        <v>0</v>
      </c>
      <c r="AD1105" s="410">
        <f t="shared" ref="AD1105" si="3402">AD1104</f>
        <v>0</v>
      </c>
      <c r="AE1105" s="410">
        <f t="shared" ref="AE1105" si="3403">AE1104</f>
        <v>0</v>
      </c>
      <c r="AF1105" s="410">
        <f t="shared" ref="AF1105" si="3404">AF1104</f>
        <v>0</v>
      </c>
      <c r="AG1105" s="410">
        <f t="shared" ref="AG1105" si="3405">AG1104</f>
        <v>0</v>
      </c>
      <c r="AH1105" s="410">
        <f t="shared" ref="AH1105" si="3406">AH1104</f>
        <v>0</v>
      </c>
      <c r="AI1105" s="410">
        <f t="shared" ref="AI1105" si="3407">AI1104</f>
        <v>0</v>
      </c>
      <c r="AJ1105" s="410">
        <f t="shared" ref="AJ1105" si="3408">AJ1104</f>
        <v>0</v>
      </c>
      <c r="AK1105" s="410">
        <f t="shared" ref="AK1105" si="3409">AK1104</f>
        <v>0</v>
      </c>
      <c r="AL1105" s="410">
        <f t="shared" ref="AL1105" si="3410">AL1104</f>
        <v>0</v>
      </c>
      <c r="AM1105" s="305"/>
    </row>
    <row r="1106" spans="1:39" ht="15" hidden="1" customHeight="1" outlineLevel="1">
      <c r="A1106" s="530"/>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0">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0"/>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1">Z1107</f>
        <v>0</v>
      </c>
      <c r="AA1108" s="410">
        <f t="shared" ref="AA1108" si="3412">AA1107</f>
        <v>0</v>
      </c>
      <c r="AB1108" s="410">
        <f t="shared" ref="AB1108" si="3413">AB1107</f>
        <v>0</v>
      </c>
      <c r="AC1108" s="410">
        <f t="shared" ref="AC1108" si="3414">AC1107</f>
        <v>0</v>
      </c>
      <c r="AD1108" s="410">
        <f t="shared" ref="AD1108" si="3415">AD1107</f>
        <v>0</v>
      </c>
      <c r="AE1108" s="410">
        <f t="shared" ref="AE1108" si="3416">AE1107</f>
        <v>0</v>
      </c>
      <c r="AF1108" s="410">
        <f t="shared" ref="AF1108" si="3417">AF1107</f>
        <v>0</v>
      </c>
      <c r="AG1108" s="410">
        <f t="shared" ref="AG1108" si="3418">AG1107</f>
        <v>0</v>
      </c>
      <c r="AH1108" s="410">
        <f t="shared" ref="AH1108" si="3419">AH1107</f>
        <v>0</v>
      </c>
      <c r="AI1108" s="410">
        <f t="shared" ref="AI1108" si="3420">AI1107</f>
        <v>0</v>
      </c>
      <c r="AJ1108" s="410">
        <f t="shared" ref="AJ1108" si="3421">AJ1107</f>
        <v>0</v>
      </c>
      <c r="AK1108" s="410">
        <f t="shared" ref="AK1108" si="3422">AK1107</f>
        <v>0</v>
      </c>
      <c r="AL1108" s="410">
        <f t="shared" ref="AL1108" si="3423">AL1107</f>
        <v>0</v>
      </c>
      <c r="AM1108" s="305"/>
    </row>
    <row r="1109" spans="1:39" ht="15" hidden="1" customHeight="1" outlineLevel="1">
      <c r="A1109" s="530"/>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7">
        <f t="shared" ref="AM1114:AM1123" si="3424">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7">
        <f t="shared" si="3424"/>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7">
        <f t="shared" si="3424"/>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7">
        <f t="shared" si="3424"/>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25">Y212*Y1113</f>
        <v>0</v>
      </c>
      <c r="Z1118" s="377">
        <f t="shared" si="3425"/>
        <v>0</v>
      </c>
      <c r="AA1118" s="377">
        <f t="shared" si="3425"/>
        <v>0</v>
      </c>
      <c r="AB1118" s="377">
        <f t="shared" si="3425"/>
        <v>0</v>
      </c>
      <c r="AC1118" s="377">
        <f t="shared" si="3425"/>
        <v>0</v>
      </c>
      <c r="AD1118" s="377">
        <f t="shared" si="3425"/>
        <v>0</v>
      </c>
      <c r="AE1118" s="377">
        <f t="shared" si="3425"/>
        <v>0</v>
      </c>
      <c r="AF1118" s="377">
        <f t="shared" si="3425"/>
        <v>0</v>
      </c>
      <c r="AG1118" s="377">
        <f t="shared" si="3425"/>
        <v>0</v>
      </c>
      <c r="AH1118" s="377">
        <f t="shared" si="3425"/>
        <v>0</v>
      </c>
      <c r="AI1118" s="377">
        <f t="shared" si="3425"/>
        <v>0</v>
      </c>
      <c r="AJ1118" s="377">
        <f t="shared" si="3425"/>
        <v>0</v>
      </c>
      <c r="AK1118" s="377">
        <f t="shared" si="3425"/>
        <v>0</v>
      </c>
      <c r="AL1118" s="377">
        <f t="shared" si="3425"/>
        <v>0</v>
      </c>
      <c r="AM1118" s="627">
        <f t="shared" si="3424"/>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26">Y395*Y1113</f>
        <v>0</v>
      </c>
      <c r="Z1119" s="377">
        <f t="shared" si="3426"/>
        <v>0</v>
      </c>
      <c r="AA1119" s="377">
        <f t="shared" si="3426"/>
        <v>0</v>
      </c>
      <c r="AB1119" s="377">
        <f t="shared" si="3426"/>
        <v>0</v>
      </c>
      <c r="AC1119" s="377">
        <f t="shared" si="3426"/>
        <v>0</v>
      </c>
      <c r="AD1119" s="377">
        <f t="shared" si="3426"/>
        <v>0</v>
      </c>
      <c r="AE1119" s="377">
        <f t="shared" si="3426"/>
        <v>0</v>
      </c>
      <c r="AF1119" s="377">
        <f t="shared" si="3426"/>
        <v>0</v>
      </c>
      <c r="AG1119" s="377">
        <f t="shared" si="3426"/>
        <v>0</v>
      </c>
      <c r="AH1119" s="377">
        <f t="shared" si="3426"/>
        <v>0</v>
      </c>
      <c r="AI1119" s="377">
        <f t="shared" si="3426"/>
        <v>0</v>
      </c>
      <c r="AJ1119" s="377">
        <f t="shared" si="3426"/>
        <v>0</v>
      </c>
      <c r="AK1119" s="377">
        <f t="shared" si="3426"/>
        <v>0</v>
      </c>
      <c r="AL1119" s="377">
        <f t="shared" si="3426"/>
        <v>0</v>
      </c>
      <c r="AM1119" s="627">
        <f t="shared" si="3424"/>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27">Y578*Y1113</f>
        <v>0</v>
      </c>
      <c r="Z1120" s="377">
        <f t="shared" si="3427"/>
        <v>0</v>
      </c>
      <c r="AA1120" s="377">
        <f t="shared" si="3427"/>
        <v>0</v>
      </c>
      <c r="AB1120" s="377">
        <f t="shared" si="3427"/>
        <v>0</v>
      </c>
      <c r="AC1120" s="377">
        <f t="shared" si="3427"/>
        <v>0</v>
      </c>
      <c r="AD1120" s="377">
        <f t="shared" si="3427"/>
        <v>0</v>
      </c>
      <c r="AE1120" s="377">
        <f t="shared" si="3427"/>
        <v>0</v>
      </c>
      <c r="AF1120" s="377">
        <f t="shared" si="3427"/>
        <v>0</v>
      </c>
      <c r="AG1120" s="377">
        <f t="shared" si="3427"/>
        <v>0</v>
      </c>
      <c r="AH1120" s="377">
        <f t="shared" si="3427"/>
        <v>0</v>
      </c>
      <c r="AI1120" s="377">
        <f t="shared" si="3427"/>
        <v>0</v>
      </c>
      <c r="AJ1120" s="377">
        <f t="shared" si="3427"/>
        <v>0</v>
      </c>
      <c r="AK1120" s="377">
        <f t="shared" si="3427"/>
        <v>0</v>
      </c>
      <c r="AL1120" s="377">
        <f t="shared" si="3427"/>
        <v>0</v>
      </c>
      <c r="AM1120" s="627">
        <f t="shared" si="3424"/>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28">Y761*Y1113</f>
        <v>0</v>
      </c>
      <c r="Z1121" s="377">
        <f t="shared" si="3428"/>
        <v>0</v>
      </c>
      <c r="AA1121" s="377">
        <f t="shared" si="3428"/>
        <v>0</v>
      </c>
      <c r="AB1121" s="377">
        <f t="shared" si="3428"/>
        <v>0</v>
      </c>
      <c r="AC1121" s="377">
        <f t="shared" si="3428"/>
        <v>0</v>
      </c>
      <c r="AD1121" s="377">
        <f t="shared" si="3428"/>
        <v>0</v>
      </c>
      <c r="AE1121" s="377">
        <f t="shared" si="3428"/>
        <v>0</v>
      </c>
      <c r="AF1121" s="377">
        <f t="shared" si="3428"/>
        <v>0</v>
      </c>
      <c r="AG1121" s="377">
        <f t="shared" si="3428"/>
        <v>0</v>
      </c>
      <c r="AH1121" s="377">
        <f t="shared" si="3428"/>
        <v>0</v>
      </c>
      <c r="AI1121" s="377">
        <f t="shared" si="3428"/>
        <v>0</v>
      </c>
      <c r="AJ1121" s="377">
        <f t="shared" si="3428"/>
        <v>0</v>
      </c>
      <c r="AK1121" s="377">
        <f t="shared" si="3428"/>
        <v>0</v>
      </c>
      <c r="AL1121" s="377">
        <f t="shared" si="3428"/>
        <v>0</v>
      </c>
      <c r="AM1121" s="627">
        <f t="shared" si="3424"/>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29">Y944*Y1113</f>
        <v>0</v>
      </c>
      <c r="Z1122" s="377">
        <f t="shared" si="3429"/>
        <v>0</v>
      </c>
      <c r="AA1122" s="377">
        <f t="shared" si="3429"/>
        <v>0</v>
      </c>
      <c r="AB1122" s="377">
        <f t="shared" si="3429"/>
        <v>0</v>
      </c>
      <c r="AC1122" s="377">
        <f t="shared" si="3429"/>
        <v>0</v>
      </c>
      <c r="AD1122" s="377">
        <f t="shared" si="3429"/>
        <v>0</v>
      </c>
      <c r="AE1122" s="377">
        <f t="shared" si="3429"/>
        <v>0</v>
      </c>
      <c r="AF1122" s="377">
        <f t="shared" si="3429"/>
        <v>0</v>
      </c>
      <c r="AG1122" s="377">
        <f t="shared" si="3429"/>
        <v>0</v>
      </c>
      <c r="AH1122" s="377">
        <f t="shared" si="3429"/>
        <v>0</v>
      </c>
      <c r="AI1122" s="377">
        <f t="shared" si="3429"/>
        <v>0</v>
      </c>
      <c r="AJ1122" s="377">
        <f t="shared" si="3429"/>
        <v>0</v>
      </c>
      <c r="AK1122" s="377">
        <f t="shared" si="3429"/>
        <v>0</v>
      </c>
      <c r="AL1122" s="377">
        <f t="shared" si="3429"/>
        <v>0</v>
      </c>
      <c r="AM1122" s="627">
        <f t="shared" si="3424"/>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0">AA1110*AA1113</f>
        <v>0</v>
      </c>
      <c r="AB1123" s="377">
        <f t="shared" si="3430"/>
        <v>0</v>
      </c>
      <c r="AC1123" s="377">
        <f t="shared" si="3430"/>
        <v>0</v>
      </c>
      <c r="AD1123" s="377">
        <f t="shared" si="3430"/>
        <v>0</v>
      </c>
      <c r="AE1123" s="377">
        <f t="shared" si="3430"/>
        <v>0</v>
      </c>
      <c r="AF1123" s="377">
        <f t="shared" si="3430"/>
        <v>0</v>
      </c>
      <c r="AG1123" s="377">
        <f t="shared" si="3430"/>
        <v>0</v>
      </c>
      <c r="AH1123" s="377">
        <f t="shared" si="3430"/>
        <v>0</v>
      </c>
      <c r="AI1123" s="377">
        <f t="shared" si="3430"/>
        <v>0</v>
      </c>
      <c r="AJ1123" s="377">
        <f t="shared" si="3430"/>
        <v>0</v>
      </c>
      <c r="AK1123" s="377">
        <f t="shared" si="3430"/>
        <v>0</v>
      </c>
      <c r="AL1123" s="377">
        <f t="shared" si="3430"/>
        <v>0</v>
      </c>
      <c r="AM1123" s="627">
        <f t="shared" si="3424"/>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1">SUM(Z1114:Z1123)</f>
        <v>0</v>
      </c>
      <c r="AA1124" s="345">
        <f t="shared" si="3431"/>
        <v>0</v>
      </c>
      <c r="AB1124" s="345">
        <f t="shared" si="3431"/>
        <v>0</v>
      </c>
      <c r="AC1124" s="345">
        <f t="shared" si="3431"/>
        <v>0</v>
      </c>
      <c r="AD1124" s="345">
        <f t="shared" si="3431"/>
        <v>0</v>
      </c>
      <c r="AE1124" s="345">
        <f t="shared" si="3431"/>
        <v>0</v>
      </c>
      <c r="AF1124" s="345">
        <f>SUM(AF1114:AF1123)</f>
        <v>0</v>
      </c>
      <c r="AG1124" s="345">
        <f t="shared" ref="AG1124:AL1124" si="3432">SUM(AG1114:AG1123)</f>
        <v>0</v>
      </c>
      <c r="AH1124" s="345">
        <f t="shared" si="3432"/>
        <v>0</v>
      </c>
      <c r="AI1124" s="345">
        <f t="shared" si="3432"/>
        <v>0</v>
      </c>
      <c r="AJ1124" s="345">
        <f t="shared" si="3432"/>
        <v>0</v>
      </c>
      <c r="AK1124" s="345">
        <f t="shared" si="3432"/>
        <v>0</v>
      </c>
      <c r="AL1124" s="345">
        <f t="shared" si="3432"/>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3">Z1111*Z1113</f>
        <v>0</v>
      </c>
      <c r="AA1125" s="346">
        <f>AA1111*AA1113</f>
        <v>0</v>
      </c>
      <c r="AB1125" s="346">
        <f t="shared" si="3433"/>
        <v>0</v>
      </c>
      <c r="AC1125" s="346">
        <f t="shared" si="3433"/>
        <v>0</v>
      </c>
      <c r="AD1125" s="346">
        <f t="shared" si="3433"/>
        <v>0</v>
      </c>
      <c r="AE1125" s="346">
        <f t="shared" si="3433"/>
        <v>0</v>
      </c>
      <c r="AF1125" s="346">
        <f t="shared" ref="AF1125:AL1125" si="3434">AF1111*AF1113</f>
        <v>0</v>
      </c>
      <c r="AG1125" s="346">
        <f t="shared" si="3434"/>
        <v>0</v>
      </c>
      <c r="AH1125" s="346">
        <f t="shared" si="3434"/>
        <v>0</v>
      </c>
      <c r="AI1125" s="346">
        <f t="shared" si="3434"/>
        <v>0</v>
      </c>
      <c r="AJ1125" s="346">
        <f t="shared" si="3434"/>
        <v>0</v>
      </c>
      <c r="AK1125" s="346">
        <f t="shared" si="3434"/>
        <v>0</v>
      </c>
      <c r="AL1125" s="346">
        <f t="shared" si="3434"/>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595</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8"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5" zoomScale="90" zoomScaleNormal="90" workbookViewId="0">
      <selection activeCell="C55" sqref="C5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9"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8"/>
      <c r="C6" s="608" t="s">
        <v>551</v>
      </c>
      <c r="D6" s="176"/>
      <c r="E6" s="176"/>
      <c r="F6" s="17"/>
      <c r="G6" s="176"/>
      <c r="H6" s="177"/>
      <c r="I6" s="178"/>
      <c r="J6" s="178"/>
      <c r="K6" s="178"/>
      <c r="L6" s="178"/>
      <c r="M6" s="178"/>
      <c r="N6" s="176"/>
      <c r="O6" s="176"/>
      <c r="P6" s="176"/>
      <c r="Q6" s="176"/>
      <c r="R6" s="176"/>
      <c r="S6" s="176"/>
      <c r="T6" s="176"/>
      <c r="U6" s="176"/>
      <c r="V6" s="176"/>
      <c r="W6" s="17"/>
    </row>
    <row r="7" spans="1:28" s="9" customFormat="1" ht="25.15" customHeight="1">
      <c r="B7" s="88"/>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6" t="s">
        <v>505</v>
      </c>
      <c r="C8" s="828" t="s">
        <v>672</v>
      </c>
      <c r="D8" s="828"/>
      <c r="E8" s="828"/>
      <c r="F8" s="828"/>
      <c r="G8" s="828"/>
      <c r="H8" s="828"/>
      <c r="I8" s="828"/>
      <c r="J8" s="828"/>
      <c r="K8" s="828"/>
      <c r="L8" s="828"/>
      <c r="M8" s="828"/>
      <c r="N8" s="828"/>
      <c r="O8" s="828"/>
      <c r="P8" s="828"/>
      <c r="Q8" s="828"/>
      <c r="R8" s="828"/>
      <c r="S8" s="828"/>
      <c r="T8" s="105"/>
      <c r="U8" s="105"/>
      <c r="V8" s="105"/>
      <c r="W8" s="105"/>
    </row>
    <row r="9" spans="1:28" s="9" customFormat="1" ht="46.9" customHeight="1">
      <c r="B9" s="55"/>
      <c r="C9" s="788" t="s">
        <v>683</v>
      </c>
      <c r="D9" s="788"/>
      <c r="E9" s="788"/>
      <c r="F9" s="788"/>
      <c r="G9" s="788"/>
      <c r="H9" s="788"/>
      <c r="I9" s="788"/>
      <c r="J9" s="788"/>
      <c r="K9" s="788"/>
      <c r="L9" s="788"/>
      <c r="M9" s="788"/>
      <c r="N9" s="788"/>
      <c r="O9" s="788"/>
      <c r="P9" s="788"/>
      <c r="Q9" s="788"/>
      <c r="R9" s="788"/>
      <c r="S9" s="788"/>
      <c r="T9" s="105"/>
      <c r="U9" s="105"/>
      <c r="V9" s="105"/>
      <c r="W9" s="105"/>
    </row>
    <row r="10" spans="1:28" s="9" customFormat="1" ht="37.9" customHeight="1">
      <c r="B10" s="88"/>
      <c r="C10" s="811" t="s">
        <v>684</v>
      </c>
      <c r="D10" s="788"/>
      <c r="E10" s="788"/>
      <c r="F10" s="788"/>
      <c r="G10" s="788"/>
      <c r="H10" s="788"/>
      <c r="I10" s="788"/>
      <c r="J10" s="788"/>
      <c r="K10" s="788"/>
      <c r="L10" s="788"/>
      <c r="M10" s="788"/>
      <c r="N10" s="788"/>
      <c r="O10" s="788"/>
      <c r="P10" s="788"/>
      <c r="Q10" s="788"/>
      <c r="R10" s="788"/>
      <c r="S10" s="78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7" t="s">
        <v>235</v>
      </c>
      <c r="C12" s="827"/>
      <c r="D12" s="180"/>
      <c r="E12" s="181"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Commercial 50 kW to Large Use</v>
      </c>
      <c r="L14" s="203" t="str">
        <f>'1.  LRAMVA Summary'!G52</f>
        <v>Unmetered Scattered Load</v>
      </c>
      <c r="M14" s="203" t="str">
        <f>'1.  LRAMVA Summary'!H52</f>
        <v>Street Lighting</v>
      </c>
      <c r="N14" s="203" t="str">
        <f>'1.  LRAMVA Summary'!I52</f>
        <v/>
      </c>
      <c r="O14" s="203" t="str">
        <f>'1.  LRAMVA Summary'!J52</f>
        <v/>
      </c>
      <c r="P14" s="203" t="str">
        <f>'1.  LRAMVA Summary'!K52</f>
        <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8">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8">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8">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8">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8">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8">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8">
        <v>2.1700000000000001E-2</v>
      </c>
      <c r="D46" s="205"/>
      <c r="E46" s="213">
        <v>41306</v>
      </c>
      <c r="F46" s="213" t="s">
        <v>179</v>
      </c>
      <c r="G46" s="214" t="s">
        <v>65</v>
      </c>
      <c r="H46" s="228">
        <f>C$23/12</f>
        <v>1.225E-3</v>
      </c>
      <c r="I46" s="229">
        <f>(SUM('1.  LRAMVA Summary'!D$54:D$59)+SUM('1.  LRAMVA Summary'!D$60:D$61)*(MONTH($E46)-1)/12)*$H46</f>
        <v>1.0138473412925186</v>
      </c>
      <c r="J46" s="229">
        <f>(SUM('1.  LRAMVA Summary'!E$54:E$59)+SUM('1.  LRAMVA Summary'!E$60:E$61)*(MONTH($E46)-1)/12)*$H46</f>
        <v>5.0074075812950002E-2</v>
      </c>
      <c r="K46" s="229">
        <f>(SUM('1.  LRAMVA Summary'!F$54:F$59)+SUM('1.  LRAMVA Summary'!F$60:F$61)*(MONTH($E46)-1)/12)*$H46</f>
        <v>5.1184524783283685</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6.1823738954338374</v>
      </c>
    </row>
    <row r="47" spans="2:23" s="9" customFormat="1">
      <c r="B47" s="212" t="s">
        <v>85</v>
      </c>
      <c r="C47" s="745">
        <v>2.4500000000000001E-2</v>
      </c>
      <c r="D47" s="205"/>
      <c r="E47" s="213">
        <v>41334</v>
      </c>
      <c r="F47" s="213" t="s">
        <v>179</v>
      </c>
      <c r="G47" s="214" t="s">
        <v>65</v>
      </c>
      <c r="H47" s="228">
        <f>C$23/12</f>
        <v>1.225E-3</v>
      </c>
      <c r="I47" s="229">
        <f>(SUM('1.  LRAMVA Summary'!D$54:D$59)+SUM('1.  LRAMVA Summary'!D$60:D$61)*(MONTH($E47)-1)/12)*$H47</f>
        <v>2.0276946825850373</v>
      </c>
      <c r="J47" s="229">
        <f>(SUM('1.  LRAMVA Summary'!E$54:E$59)+SUM('1.  LRAMVA Summary'!E$60:E$61)*(MONTH($E47)-1)/12)*$H47</f>
        <v>0.1001481516259</v>
      </c>
      <c r="K47" s="229">
        <f>(SUM('1.  LRAMVA Summary'!F$54:F$59)+SUM('1.  LRAMVA Summary'!F$60:F$61)*(MONTH($E47)-1)/12)*$H47</f>
        <v>10.236904956656737</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12.364747790867675</v>
      </c>
    </row>
    <row r="48" spans="2:23" s="9" customFormat="1">
      <c r="B48" s="212" t="s">
        <v>86</v>
      </c>
      <c r="C48" s="745">
        <v>2.18E-2</v>
      </c>
      <c r="D48" s="205"/>
      <c r="E48" s="213">
        <v>41365</v>
      </c>
      <c r="F48" s="213" t="s">
        <v>179</v>
      </c>
      <c r="G48" s="214" t="s">
        <v>66</v>
      </c>
      <c r="H48" s="231">
        <f>C$24/12</f>
        <v>1.225E-3</v>
      </c>
      <c r="I48" s="229">
        <f>(SUM('1.  LRAMVA Summary'!D$54:D$59)+SUM('1.  LRAMVA Summary'!D$60:D$61)*(MONTH($E48)-1)/12)*$H48</f>
        <v>3.0415420238775557</v>
      </c>
      <c r="J48" s="229">
        <f>(SUM('1.  LRAMVA Summary'!E$54:E$59)+SUM('1.  LRAMVA Summary'!E$60:E$61)*(MONTH($E48)-1)/12)*$H48</f>
        <v>0.15022222743885</v>
      </c>
      <c r="K48" s="229">
        <f>(SUM('1.  LRAMVA Summary'!F$54:F$59)+SUM('1.  LRAMVA Summary'!F$60:F$61)*(MONTH($E48)-1)/12)*$H48</f>
        <v>15.355357434985105</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18.547121686301512</v>
      </c>
    </row>
    <row r="49" spans="1:23" s="9" customFormat="1">
      <c r="B49" s="212" t="s">
        <v>87</v>
      </c>
      <c r="C49" s="232">
        <f>C48</f>
        <v>2.18E-2</v>
      </c>
      <c r="D49" s="205"/>
      <c r="E49" s="213">
        <v>41395</v>
      </c>
      <c r="F49" s="213" t="s">
        <v>179</v>
      </c>
      <c r="G49" s="214" t="s">
        <v>66</v>
      </c>
      <c r="H49" s="228">
        <f>C$24/12</f>
        <v>1.225E-3</v>
      </c>
      <c r="I49" s="229">
        <f>(SUM('1.  LRAMVA Summary'!D$54:D$59)+SUM('1.  LRAMVA Summary'!D$60:D$61)*(MONTH($E49)-1)/12)*$H49</f>
        <v>4.0553893651700745</v>
      </c>
      <c r="J49" s="229">
        <f>(SUM('1.  LRAMVA Summary'!E$54:E$59)+SUM('1.  LRAMVA Summary'!E$60:E$61)*(MONTH($E49)-1)/12)*$H49</f>
        <v>0.20029630325180001</v>
      </c>
      <c r="K49" s="229">
        <f>(SUM('1.  LRAMVA Summary'!F$54:F$59)+SUM('1.  LRAMVA Summary'!F$60:F$61)*(MONTH($E49)-1)/12)*$H49</f>
        <v>20.473809913313474</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24.72949558173535</v>
      </c>
    </row>
    <row r="50" spans="1:23" s="9" customFormat="1">
      <c r="B50" s="212" t="s">
        <v>88</v>
      </c>
      <c r="C50" s="232">
        <f t="shared" ref="C50:C53" si="11">C49</f>
        <v>2.18E-2</v>
      </c>
      <c r="D50" s="205"/>
      <c r="E50" s="213">
        <v>41426</v>
      </c>
      <c r="F50" s="213" t="s">
        <v>179</v>
      </c>
      <c r="G50" s="214" t="s">
        <v>66</v>
      </c>
      <c r="H50" s="228">
        <f>C$24/12</f>
        <v>1.225E-3</v>
      </c>
      <c r="I50" s="229">
        <f>(SUM('1.  LRAMVA Summary'!D$54:D$59)+SUM('1.  LRAMVA Summary'!D$60:D$61)*(MONTH($E50)-1)/12)*$H50</f>
        <v>5.0692367064625925</v>
      </c>
      <c r="J50" s="229">
        <f>(SUM('1.  LRAMVA Summary'!E$54:E$59)+SUM('1.  LRAMVA Summary'!E$60:E$61)*(MONTH($E50)-1)/12)*$H50</f>
        <v>0.25037037906475001</v>
      </c>
      <c r="K50" s="229">
        <f>(SUM('1.  LRAMVA Summary'!F$54:F$59)+SUM('1.  LRAMVA Summary'!F$60:F$61)*(MONTH($E50)-1)/12)*$H50</f>
        <v>25.592262391641842</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30.911869477169184</v>
      </c>
    </row>
    <row r="51" spans="1:23" s="9" customFormat="1">
      <c r="B51" s="212" t="s">
        <v>89</v>
      </c>
      <c r="C51" s="232">
        <f t="shared" si="11"/>
        <v>2.18E-2</v>
      </c>
      <c r="D51" s="205"/>
      <c r="E51" s="213">
        <v>41456</v>
      </c>
      <c r="F51" s="213" t="s">
        <v>179</v>
      </c>
      <c r="G51" s="214" t="s">
        <v>68</v>
      </c>
      <c r="H51" s="231">
        <f>C$25/12</f>
        <v>1.225E-3</v>
      </c>
      <c r="I51" s="229">
        <f>(SUM('1.  LRAMVA Summary'!D$54:D$59)+SUM('1.  LRAMVA Summary'!D$60:D$61)*(MONTH($E51)-1)/12)*$H51</f>
        <v>6.0830840477551114</v>
      </c>
      <c r="J51" s="229">
        <f>(SUM('1.  LRAMVA Summary'!E$54:E$59)+SUM('1.  LRAMVA Summary'!E$60:E$61)*(MONTH($E51)-1)/12)*$H51</f>
        <v>0.3004444548777</v>
      </c>
      <c r="K51" s="229">
        <f>(SUM('1.  LRAMVA Summary'!F$54:F$59)+SUM('1.  LRAMVA Summary'!F$60:F$61)*(MONTH($E51)-1)/12)*$H51</f>
        <v>30.710714869970211</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37.094243372603025</v>
      </c>
    </row>
    <row r="52" spans="1:23" s="9" customFormat="1">
      <c r="B52" s="212" t="s">
        <v>91</v>
      </c>
      <c r="C52" s="232">
        <f t="shared" si="11"/>
        <v>2.18E-2</v>
      </c>
      <c r="D52" s="205"/>
      <c r="E52" s="213">
        <v>41487</v>
      </c>
      <c r="F52" s="213" t="s">
        <v>179</v>
      </c>
      <c r="G52" s="214" t="s">
        <v>68</v>
      </c>
      <c r="H52" s="228">
        <f>C$25/12</f>
        <v>1.225E-3</v>
      </c>
      <c r="I52" s="229">
        <f>(SUM('1.  LRAMVA Summary'!D$54:D$59)+SUM('1.  LRAMVA Summary'!D$60:D$61)*(MONTH($E52)-1)/12)*$H52</f>
        <v>7.0969313890476293</v>
      </c>
      <c r="J52" s="229">
        <f>(SUM('1.  LRAMVA Summary'!E$54:E$59)+SUM('1.  LRAMVA Summary'!E$60:E$61)*(MONTH($E52)-1)/12)*$H52</f>
        <v>0.35051853069065003</v>
      </c>
      <c r="K52" s="229">
        <f>(SUM('1.  LRAMVA Summary'!F$54:F$59)+SUM('1.  LRAMVA Summary'!F$60:F$61)*(MONTH($E52)-1)/12)*$H52</f>
        <v>35.829167348298583</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43.276617268036858</v>
      </c>
    </row>
    <row r="53" spans="1:23" s="9" customFormat="1">
      <c r="B53" s="212" t="s">
        <v>90</v>
      </c>
      <c r="C53" s="232">
        <f t="shared" si="11"/>
        <v>2.18E-2</v>
      </c>
      <c r="D53" s="205"/>
      <c r="E53" s="213">
        <v>41518</v>
      </c>
      <c r="F53" s="213" t="s">
        <v>179</v>
      </c>
      <c r="G53" s="214" t="s">
        <v>68</v>
      </c>
      <c r="H53" s="228">
        <f>C$25/12</f>
        <v>1.225E-3</v>
      </c>
      <c r="I53" s="229">
        <f>(SUM('1.  LRAMVA Summary'!D$54:D$59)+SUM('1.  LRAMVA Summary'!D$60:D$61)*(MONTH($E53)-1)/12)*$H53</f>
        <v>8.1107787303401491</v>
      </c>
      <c r="J53" s="229">
        <f>(SUM('1.  LRAMVA Summary'!E$54:E$59)+SUM('1.  LRAMVA Summary'!E$60:E$61)*(MONTH($E53)-1)/12)*$H53</f>
        <v>0.40059260650360001</v>
      </c>
      <c r="K53" s="229">
        <f>(SUM('1.  LRAMVA Summary'!F$54:F$59)+SUM('1.  LRAMVA Summary'!F$60:F$61)*(MONTH($E53)-1)/12)*$H53</f>
        <v>40.947619826626948</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49.458991163470699</v>
      </c>
    </row>
    <row r="54" spans="1:23" s="9" customFormat="1">
      <c r="B54" s="234" t="s">
        <v>92</v>
      </c>
      <c r="C54" s="235">
        <f>C53</f>
        <v>2.18E-2</v>
      </c>
      <c r="D54" s="205"/>
      <c r="E54" s="213">
        <v>41548</v>
      </c>
      <c r="F54" s="213" t="s">
        <v>179</v>
      </c>
      <c r="G54" s="214" t="s">
        <v>69</v>
      </c>
      <c r="H54" s="231">
        <f>C$26/12</f>
        <v>1.225E-3</v>
      </c>
      <c r="I54" s="229">
        <f>(SUM('1.  LRAMVA Summary'!D$54:D$59)+SUM('1.  LRAMVA Summary'!D$60:D$61)*(MONTH($E54)-1)/12)*$H54</f>
        <v>9.1246260716326653</v>
      </c>
      <c r="J54" s="229">
        <f>(SUM('1.  LRAMVA Summary'!E$54:E$59)+SUM('1.  LRAMVA Summary'!E$60:E$61)*(MONTH($E54)-1)/12)*$H54</f>
        <v>0.45066668231655005</v>
      </c>
      <c r="K54" s="229">
        <f>(SUM('1.  LRAMVA Summary'!F$54:F$59)+SUM('1.  LRAMVA Summary'!F$60:F$61)*(MONTH($E54)-1)/12)*$H54</f>
        <v>46.066072304955313</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55.641365058904526</v>
      </c>
    </row>
    <row r="55" spans="1:23" s="9" customFormat="1">
      <c r="D55" s="205"/>
      <c r="E55" s="213">
        <v>41579</v>
      </c>
      <c r="F55" s="213" t="s">
        <v>179</v>
      </c>
      <c r="G55" s="214" t="s">
        <v>69</v>
      </c>
      <c r="H55" s="228">
        <f>C$26/12</f>
        <v>1.225E-3</v>
      </c>
      <c r="I55" s="229">
        <f>(SUM('1.  LRAMVA Summary'!D$54:D$59)+SUM('1.  LRAMVA Summary'!D$60:D$61)*(MONTH($E55)-1)/12)*$H55</f>
        <v>10.138473412925185</v>
      </c>
      <c r="J55" s="229">
        <f>(SUM('1.  LRAMVA Summary'!E$54:E$59)+SUM('1.  LRAMVA Summary'!E$60:E$61)*(MONTH($E55)-1)/12)*$H55</f>
        <v>0.50074075812950003</v>
      </c>
      <c r="K55" s="229">
        <f>(SUM('1.  LRAMVA Summary'!F$54:F$59)+SUM('1.  LRAMVA Summary'!F$60:F$61)*(MONTH($E55)-1)/12)*$H55</f>
        <v>51.184524783283685</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61.823738954338367</v>
      </c>
    </row>
    <row r="56" spans="1:23" s="9" customFormat="1" ht="15.75">
      <c r="B56" s="182" t="s">
        <v>182</v>
      </c>
      <c r="C56" s="27"/>
      <c r="D56" s="205"/>
      <c r="E56" s="213">
        <v>41609</v>
      </c>
      <c r="F56" s="213" t="s">
        <v>179</v>
      </c>
      <c r="G56" s="214" t="s">
        <v>69</v>
      </c>
      <c r="H56" s="228">
        <f>C$26/12</f>
        <v>1.225E-3</v>
      </c>
      <c r="I56" s="229">
        <f>(SUM('1.  LRAMVA Summary'!D$54:D$59)+SUM('1.  LRAMVA Summary'!D$60:D$61)*(MONTH($E56)-1)/12)*$H56</f>
        <v>11.152320754217703</v>
      </c>
      <c r="J56" s="229">
        <f>(SUM('1.  LRAMVA Summary'!E$54:E$59)+SUM('1.  LRAMVA Summary'!E$60:E$61)*(MONTH($E56)-1)/12)*$H56</f>
        <v>0.55081483394245001</v>
      </c>
      <c r="K56" s="229">
        <f>(SUM('1.  LRAMVA Summary'!F$54:F$59)+SUM('1.  LRAMVA Summary'!F$60:F$61)*(MONTH($E56)-1)/12)*$H56</f>
        <v>56.30297726161205</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68.006112849772208</v>
      </c>
    </row>
    <row r="57" spans="1:23" s="9" customFormat="1" ht="15.75" thickBot="1">
      <c r="B57" s="27"/>
      <c r="C57" s="27"/>
      <c r="D57" s="205"/>
      <c r="E57" s="215" t="s">
        <v>463</v>
      </c>
      <c r="F57" s="215"/>
      <c r="G57" s="216"/>
      <c r="H57" s="217"/>
      <c r="I57" s="218">
        <f>SUM(I44:I56)</f>
        <v>66.913924525306228</v>
      </c>
      <c r="J57" s="218">
        <f t="shared" ref="J57:O57" si="12">SUM(J44:J56)</f>
        <v>3.3048890036547003</v>
      </c>
      <c r="K57" s="218">
        <f t="shared" si="12"/>
        <v>337.81786356967234</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408.03667709863322</v>
      </c>
    </row>
    <row r="58" spans="1:23" s="9" customFormat="1" ht="15.75" thickTop="1">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D59" s="205"/>
      <c r="E59" s="224" t="s">
        <v>427</v>
      </c>
      <c r="F59" s="224"/>
      <c r="G59" s="225"/>
      <c r="H59" s="226"/>
      <c r="I59" s="227">
        <f t="shared" ref="I59:W59" si="14">I57+I58</f>
        <v>66.913924525306228</v>
      </c>
      <c r="J59" s="227">
        <f t="shared" si="14"/>
        <v>3.3048890036547003</v>
      </c>
      <c r="K59" s="227">
        <f t="shared" si="14"/>
        <v>337.81786356967234</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408.03667709863322</v>
      </c>
    </row>
    <row r="60" spans="1:23" s="9" customFormat="1">
      <c r="D60" s="205"/>
      <c r="E60" s="213">
        <v>41640</v>
      </c>
      <c r="F60" s="213" t="s">
        <v>180</v>
      </c>
      <c r="G60" s="214" t="s">
        <v>65</v>
      </c>
      <c r="H60" s="231">
        <f>C$27/12</f>
        <v>1.225E-3</v>
      </c>
      <c r="I60" s="229">
        <f>(SUM('1.  LRAMVA Summary'!D$54:D$62)+SUM('1.  LRAMVA Summary'!D$63:D$64)*(MONTH($E60)-1)/12)*$H60</f>
        <v>12.166168095510223</v>
      </c>
      <c r="J60" s="229">
        <f>(SUM('1.  LRAMVA Summary'!E$54:E$62)+SUM('1.  LRAMVA Summary'!E$63:E$64)*(MONTH($E60)-1)/12)*$H60</f>
        <v>0.60088890975539999</v>
      </c>
      <c r="K60" s="229">
        <f>(SUM('1.  LRAMVA Summary'!F$54:F$62)+SUM('1.  LRAMVA Summary'!F$63:F$64)*(MONTH($E60)-1)/12)*$H60</f>
        <v>61.421429739940422</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74.188486745206049</v>
      </c>
    </row>
    <row r="61" spans="1:23" s="9" customFormat="1">
      <c r="A61" s="28"/>
      <c r="E61" s="213">
        <v>41671</v>
      </c>
      <c r="F61" s="213" t="s">
        <v>180</v>
      </c>
      <c r="G61" s="214" t="s">
        <v>65</v>
      </c>
      <c r="H61" s="228">
        <f>C$27/12</f>
        <v>1.225E-3</v>
      </c>
      <c r="I61" s="229">
        <f>(SUM('1.  LRAMVA Summary'!D$54:D$62)+SUM('1.  LRAMVA Summary'!D$63:D$64)*(MONTH($E61)-1)/12)*$H61</f>
        <v>12.166168095510223</v>
      </c>
      <c r="J61" s="229">
        <f>(SUM('1.  LRAMVA Summary'!E$54:E$62)+SUM('1.  LRAMVA Summary'!E$63:E$64)*(MONTH($E61)-1)/12)*$H61</f>
        <v>0.60088890975539999</v>
      </c>
      <c r="K61" s="229">
        <f>(SUM('1.  LRAMVA Summary'!F$54:F$62)+SUM('1.  LRAMVA Summary'!F$63:F$64)*(MONTH($E61)-1)/12)*$H61</f>
        <v>61.421429739940422</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74.188486745206049</v>
      </c>
    </row>
    <row r="62" spans="1:23" s="9" customFormat="1">
      <c r="B62" s="66"/>
      <c r="E62" s="213">
        <v>41699</v>
      </c>
      <c r="F62" s="213" t="s">
        <v>180</v>
      </c>
      <c r="G62" s="214" t="s">
        <v>65</v>
      </c>
      <c r="H62" s="228">
        <f>C$27/12</f>
        <v>1.225E-3</v>
      </c>
      <c r="I62" s="229">
        <f>(SUM('1.  LRAMVA Summary'!D$54:D$62)+SUM('1.  LRAMVA Summary'!D$63:D$64)*(MONTH($E62)-1)/12)*$H62</f>
        <v>12.166168095510223</v>
      </c>
      <c r="J62" s="229">
        <f>(SUM('1.  LRAMVA Summary'!E$54:E$62)+SUM('1.  LRAMVA Summary'!E$63:E$64)*(MONTH($E62)-1)/12)*$H62</f>
        <v>0.60088890975539999</v>
      </c>
      <c r="K62" s="229">
        <f>(SUM('1.  LRAMVA Summary'!F$54:F$62)+SUM('1.  LRAMVA Summary'!F$63:F$64)*(MONTH($E62)-1)/12)*$H62</f>
        <v>61.421429739940422</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74.188486745206049</v>
      </c>
    </row>
    <row r="63" spans="1:23" s="9" customFormat="1">
      <c r="B63" s="66"/>
      <c r="E63" s="213">
        <v>41730</v>
      </c>
      <c r="F63" s="213" t="s">
        <v>180</v>
      </c>
      <c r="G63" s="214" t="s">
        <v>66</v>
      </c>
      <c r="H63" s="231">
        <f>C$28/12</f>
        <v>1.225E-3</v>
      </c>
      <c r="I63" s="229">
        <f>(SUM('1.  LRAMVA Summary'!D$54:D$62)+SUM('1.  LRAMVA Summary'!D$63:D$64)*(MONTH($E63)-1)/12)*$H63</f>
        <v>12.166168095510223</v>
      </c>
      <c r="J63" s="229">
        <f>(SUM('1.  LRAMVA Summary'!E$54:E$62)+SUM('1.  LRAMVA Summary'!E$63:E$64)*(MONTH($E63)-1)/12)*$H63</f>
        <v>0.60088890975539999</v>
      </c>
      <c r="K63" s="229">
        <f>(SUM('1.  LRAMVA Summary'!F$54:F$62)+SUM('1.  LRAMVA Summary'!F$63:F$64)*(MONTH($E63)-1)/12)*$H63</f>
        <v>61.421429739940422</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74.188486745206049</v>
      </c>
    </row>
    <row r="64" spans="1:23" s="9" customFormat="1">
      <c r="B64" s="66"/>
      <c r="E64" s="213">
        <v>41760</v>
      </c>
      <c r="F64" s="213" t="s">
        <v>180</v>
      </c>
      <c r="G64" s="214" t="s">
        <v>66</v>
      </c>
      <c r="H64" s="228">
        <f>C$28/12</f>
        <v>1.225E-3</v>
      </c>
      <c r="I64" s="229">
        <f>(SUM('1.  LRAMVA Summary'!D$54:D$62)+SUM('1.  LRAMVA Summary'!D$63:D$64)*(MONTH($E64)-1)/12)*$H64</f>
        <v>12.166168095510223</v>
      </c>
      <c r="J64" s="229">
        <f>(SUM('1.  LRAMVA Summary'!E$54:E$62)+SUM('1.  LRAMVA Summary'!E$63:E$64)*(MONTH($E64)-1)/12)*$H64</f>
        <v>0.60088890975539999</v>
      </c>
      <c r="K64" s="229">
        <f>(SUM('1.  LRAMVA Summary'!F$54:F$62)+SUM('1.  LRAMVA Summary'!F$63:F$64)*(MONTH($E64)-1)/12)*$H64</f>
        <v>61.421429739940422</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74.188486745206049</v>
      </c>
    </row>
    <row r="65" spans="2:23" s="9" customFormat="1">
      <c r="B65" s="66"/>
      <c r="E65" s="213">
        <v>41791</v>
      </c>
      <c r="F65" s="213" t="s">
        <v>180</v>
      </c>
      <c r="G65" s="214" t="s">
        <v>66</v>
      </c>
      <c r="H65" s="228">
        <f>C$28/12</f>
        <v>1.225E-3</v>
      </c>
      <c r="I65" s="229">
        <f>(SUM('1.  LRAMVA Summary'!D$54:D$62)+SUM('1.  LRAMVA Summary'!D$63:D$64)*(MONTH($E65)-1)/12)*$H65</f>
        <v>12.166168095510223</v>
      </c>
      <c r="J65" s="229">
        <f>(SUM('1.  LRAMVA Summary'!E$54:E$62)+SUM('1.  LRAMVA Summary'!E$63:E$64)*(MONTH($E65)-1)/12)*$H65</f>
        <v>0.60088890975539999</v>
      </c>
      <c r="K65" s="229">
        <f>(SUM('1.  LRAMVA Summary'!F$54:F$62)+SUM('1.  LRAMVA Summary'!F$63:F$64)*(MONTH($E65)-1)/12)*$H65</f>
        <v>61.421429739940422</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74.188486745206049</v>
      </c>
    </row>
    <row r="66" spans="2:23" s="9" customFormat="1">
      <c r="B66" s="66"/>
      <c r="E66" s="213">
        <v>41821</v>
      </c>
      <c r="F66" s="213" t="s">
        <v>180</v>
      </c>
      <c r="G66" s="214" t="s">
        <v>68</v>
      </c>
      <c r="H66" s="231">
        <f>C$29/12</f>
        <v>1.225E-3</v>
      </c>
      <c r="I66" s="229">
        <f>(SUM('1.  LRAMVA Summary'!D$54:D$62)+SUM('1.  LRAMVA Summary'!D$63:D$64)*(MONTH($E66)-1)/12)*$H66</f>
        <v>12.166168095510223</v>
      </c>
      <c r="J66" s="229">
        <f>(SUM('1.  LRAMVA Summary'!E$54:E$62)+SUM('1.  LRAMVA Summary'!E$63:E$64)*(MONTH($E66)-1)/12)*$H66</f>
        <v>0.60088890975539999</v>
      </c>
      <c r="K66" s="229">
        <f>(SUM('1.  LRAMVA Summary'!F$54:F$62)+SUM('1.  LRAMVA Summary'!F$63:F$64)*(MONTH($E66)-1)/12)*$H66</f>
        <v>61.421429739940422</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74.188486745206049</v>
      </c>
    </row>
    <row r="67" spans="2:23" s="9" customFormat="1">
      <c r="B67" s="66"/>
      <c r="E67" s="213">
        <v>41852</v>
      </c>
      <c r="F67" s="213" t="s">
        <v>180</v>
      </c>
      <c r="G67" s="214" t="s">
        <v>68</v>
      </c>
      <c r="H67" s="228">
        <f>C$29/12</f>
        <v>1.225E-3</v>
      </c>
      <c r="I67" s="229">
        <f>(SUM('1.  LRAMVA Summary'!D$54:D$62)+SUM('1.  LRAMVA Summary'!D$63:D$64)*(MONTH($E67)-1)/12)*$H67</f>
        <v>12.166168095510223</v>
      </c>
      <c r="J67" s="229">
        <f>(SUM('1.  LRAMVA Summary'!E$54:E$62)+SUM('1.  LRAMVA Summary'!E$63:E$64)*(MONTH($E67)-1)/12)*$H67</f>
        <v>0.60088890975539999</v>
      </c>
      <c r="K67" s="229">
        <f>(SUM('1.  LRAMVA Summary'!F$54:F$62)+SUM('1.  LRAMVA Summary'!F$63:F$64)*(MONTH($E67)-1)/12)*$H67</f>
        <v>61.421429739940422</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74.188486745206049</v>
      </c>
    </row>
    <row r="68" spans="2:23" s="9" customFormat="1">
      <c r="B68" s="66"/>
      <c r="E68" s="213">
        <v>41883</v>
      </c>
      <c r="F68" s="213" t="s">
        <v>180</v>
      </c>
      <c r="G68" s="214" t="s">
        <v>68</v>
      </c>
      <c r="H68" s="228">
        <f>C$29/12</f>
        <v>1.225E-3</v>
      </c>
      <c r="I68" s="229">
        <f>(SUM('1.  LRAMVA Summary'!D$54:D$62)+SUM('1.  LRAMVA Summary'!D$63:D$64)*(MONTH($E68)-1)/12)*$H68</f>
        <v>12.166168095510223</v>
      </c>
      <c r="J68" s="229">
        <f>(SUM('1.  LRAMVA Summary'!E$54:E$62)+SUM('1.  LRAMVA Summary'!E$63:E$64)*(MONTH($E68)-1)/12)*$H68</f>
        <v>0.60088890975539999</v>
      </c>
      <c r="K68" s="229">
        <f>(SUM('1.  LRAMVA Summary'!F$54:F$62)+SUM('1.  LRAMVA Summary'!F$63:F$64)*(MONTH($E68)-1)/12)*$H68</f>
        <v>61.421429739940422</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74.188486745206049</v>
      </c>
    </row>
    <row r="69" spans="2:23" s="9" customFormat="1">
      <c r="B69" s="66"/>
      <c r="E69" s="213">
        <v>41913</v>
      </c>
      <c r="F69" s="213" t="s">
        <v>180</v>
      </c>
      <c r="G69" s="214" t="s">
        <v>69</v>
      </c>
      <c r="H69" s="231">
        <f>C$30/12</f>
        <v>1.225E-3</v>
      </c>
      <c r="I69" s="229">
        <f>(SUM('1.  LRAMVA Summary'!D$54:D$62)+SUM('1.  LRAMVA Summary'!D$63:D$64)*(MONTH($E69)-1)/12)*$H69</f>
        <v>12.166168095510223</v>
      </c>
      <c r="J69" s="229">
        <f>(SUM('1.  LRAMVA Summary'!E$54:E$62)+SUM('1.  LRAMVA Summary'!E$63:E$64)*(MONTH($E69)-1)/12)*$H69</f>
        <v>0.60088890975539999</v>
      </c>
      <c r="K69" s="229">
        <f>(SUM('1.  LRAMVA Summary'!F$54:F$62)+SUM('1.  LRAMVA Summary'!F$63:F$64)*(MONTH($E69)-1)/12)*$H69</f>
        <v>61.421429739940422</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74.188486745206049</v>
      </c>
    </row>
    <row r="70" spans="2:23" s="9" customFormat="1">
      <c r="B70" s="66"/>
      <c r="E70" s="213">
        <v>41944</v>
      </c>
      <c r="F70" s="213" t="s">
        <v>180</v>
      </c>
      <c r="G70" s="214" t="s">
        <v>69</v>
      </c>
      <c r="H70" s="228">
        <f>C$30/12</f>
        <v>1.225E-3</v>
      </c>
      <c r="I70" s="229">
        <f>(SUM('1.  LRAMVA Summary'!D$54:D$62)+SUM('1.  LRAMVA Summary'!D$63:D$64)*(MONTH($E70)-1)/12)*$H70</f>
        <v>12.166168095510223</v>
      </c>
      <c r="J70" s="229">
        <f>(SUM('1.  LRAMVA Summary'!E$54:E$62)+SUM('1.  LRAMVA Summary'!E$63:E$64)*(MONTH($E70)-1)/12)*$H70</f>
        <v>0.60088890975539999</v>
      </c>
      <c r="K70" s="229">
        <f>(SUM('1.  LRAMVA Summary'!F$54:F$62)+SUM('1.  LRAMVA Summary'!F$63:F$64)*(MONTH($E70)-1)/12)*$H70</f>
        <v>61.421429739940422</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74.188486745206049</v>
      </c>
    </row>
    <row r="71" spans="2:23" s="9" customFormat="1">
      <c r="B71" s="66"/>
      <c r="E71" s="213">
        <v>41974</v>
      </c>
      <c r="F71" s="213" t="s">
        <v>180</v>
      </c>
      <c r="G71" s="214" t="s">
        <v>69</v>
      </c>
      <c r="H71" s="228">
        <f>C$30/12</f>
        <v>1.225E-3</v>
      </c>
      <c r="I71" s="229">
        <f>(SUM('1.  LRAMVA Summary'!D$54:D$62)+SUM('1.  LRAMVA Summary'!D$63:D$64)*(MONTH($E71)-1)/12)*$H71</f>
        <v>12.166168095510223</v>
      </c>
      <c r="J71" s="229">
        <f>(SUM('1.  LRAMVA Summary'!E$54:E$62)+SUM('1.  LRAMVA Summary'!E$63:E$64)*(MONTH($E71)-1)/12)*$H71</f>
        <v>0.60088890975539999</v>
      </c>
      <c r="K71" s="229">
        <f>(SUM('1.  LRAMVA Summary'!F$54:F$62)+SUM('1.  LRAMVA Summary'!F$63:F$64)*(MONTH($E71)-1)/12)*$H71</f>
        <v>61.421429739940422</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74.188486745206049</v>
      </c>
    </row>
    <row r="72" spans="2:23" s="9" customFormat="1" ht="15.75" thickBot="1">
      <c r="B72" s="66"/>
      <c r="E72" s="215" t="s">
        <v>464</v>
      </c>
      <c r="F72" s="215"/>
      <c r="G72" s="216"/>
      <c r="H72" s="217"/>
      <c r="I72" s="218">
        <f>SUM(I59:I71)</f>
        <v>212.90794167142883</v>
      </c>
      <c r="J72" s="218">
        <f t="shared" ref="J72:V72" si="17">SUM(J59:J71)</f>
        <v>10.515555920719498</v>
      </c>
      <c r="K72" s="218">
        <f t="shared" si="17"/>
        <v>1074.8750204489575</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1298.2985180411063</v>
      </c>
    </row>
    <row r="73" spans="2:23" s="9" customFormat="1" ht="15.75" thickTop="1">
      <c r="B73" s="66"/>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66"/>
      <c r="E74" s="224" t="s">
        <v>428</v>
      </c>
      <c r="F74" s="224"/>
      <c r="G74" s="225"/>
      <c r="H74" s="226"/>
      <c r="I74" s="227">
        <f t="shared" ref="I74:O74" si="18">I72+I73</f>
        <v>212.90794167142883</v>
      </c>
      <c r="J74" s="227">
        <f t="shared" si="18"/>
        <v>10.515555920719498</v>
      </c>
      <c r="K74" s="227">
        <f t="shared" si="18"/>
        <v>1074.8750204489575</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1298.2985180411063</v>
      </c>
    </row>
    <row r="75" spans="2:23" s="9" customFormat="1">
      <c r="B75" s="66"/>
      <c r="E75" s="213">
        <v>42005</v>
      </c>
      <c r="F75" s="213" t="s">
        <v>181</v>
      </c>
      <c r="G75" s="214" t="s">
        <v>65</v>
      </c>
      <c r="H75" s="228">
        <f>C$31/12</f>
        <v>1.225E-3</v>
      </c>
      <c r="I75" s="229">
        <f>(SUM('1.  LRAMVA Summary'!D$54:D$65)+SUM('1.  LRAMVA Summary'!D$66:D$67)*(MONTH($E75)-1)/12)*$H75</f>
        <v>12.166168095510223</v>
      </c>
      <c r="J75" s="229">
        <f>(SUM('1.  LRAMVA Summary'!E$54:E$65)+SUM('1.  LRAMVA Summary'!E$66:E$67)*(MONTH($E75)-1)/12)*$H75</f>
        <v>0.60088890975539999</v>
      </c>
      <c r="K75" s="229">
        <f>(SUM('1.  LRAMVA Summary'!F$54:F$65)+SUM('1.  LRAMVA Summary'!F$66:F$67)*(MONTH($E75)-1)/12)*$H75</f>
        <v>61.421429739940422</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74.188486745206049</v>
      </c>
    </row>
    <row r="76" spans="2:23" s="237" customFormat="1">
      <c r="B76" s="236"/>
      <c r="E76" s="213">
        <v>42036</v>
      </c>
      <c r="F76" s="213" t="s">
        <v>181</v>
      </c>
      <c r="G76" s="214" t="s">
        <v>65</v>
      </c>
      <c r="H76" s="228">
        <f t="shared" ref="H76:H77" si="20">C$31/12</f>
        <v>1.225E-3</v>
      </c>
      <c r="I76" s="229">
        <f>(SUM('1.  LRAMVA Summary'!D$54:D$65)+SUM('1.  LRAMVA Summary'!D$66:D$67)*(MONTH($E76)-1)/12)*$H76</f>
        <v>12.166168095510223</v>
      </c>
      <c r="J76" s="229">
        <f>(SUM('1.  LRAMVA Summary'!E$54:E$65)+SUM('1.  LRAMVA Summary'!E$66:E$67)*(MONTH($E76)-1)/12)*$H76</f>
        <v>0.60088890975539999</v>
      </c>
      <c r="K76" s="229">
        <f>(SUM('1.  LRAMVA Summary'!F$54:F$65)+SUM('1.  LRAMVA Summary'!F$66:F$67)*(MONTH($E76)-1)/12)*$H76</f>
        <v>61.421429739940422</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74.188486745206049</v>
      </c>
    </row>
    <row r="77" spans="2:23" s="9" customFormat="1">
      <c r="B77" s="66"/>
      <c r="E77" s="213">
        <v>42064</v>
      </c>
      <c r="F77" s="213" t="s">
        <v>181</v>
      </c>
      <c r="G77" s="214" t="s">
        <v>65</v>
      </c>
      <c r="H77" s="228">
        <f t="shared" si="20"/>
        <v>1.225E-3</v>
      </c>
      <c r="I77" s="229">
        <f>(SUM('1.  LRAMVA Summary'!D$54:D$65)+SUM('1.  LRAMVA Summary'!D$66:D$67)*(MONTH($E77)-1)/12)*$H77</f>
        <v>12.166168095510223</v>
      </c>
      <c r="J77" s="229">
        <f>(SUM('1.  LRAMVA Summary'!E$54:E$65)+SUM('1.  LRAMVA Summary'!E$66:E$67)*(MONTH($E77)-1)/12)*$H77</f>
        <v>0.60088890975539999</v>
      </c>
      <c r="K77" s="229">
        <f>(SUM('1.  LRAMVA Summary'!F$54:F$65)+SUM('1.  LRAMVA Summary'!F$66:F$67)*(MONTH($E77)-1)/12)*$H77</f>
        <v>61.421429739940422</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74.188486745206049</v>
      </c>
    </row>
    <row r="78" spans="2:23" s="9" customFormat="1">
      <c r="B78" s="66"/>
      <c r="E78" s="213">
        <v>42095</v>
      </c>
      <c r="F78" s="213" t="s">
        <v>181</v>
      </c>
      <c r="G78" s="214" t="s">
        <v>66</v>
      </c>
      <c r="H78" s="228">
        <f>C$32/12</f>
        <v>9.1666666666666665E-4</v>
      </c>
      <c r="I78" s="229">
        <f>(SUM('1.  LRAMVA Summary'!D$54:D$65)+SUM('1.  LRAMVA Summary'!D$66:D$67)*(MONTH($E78)-1)/12)*$H78</f>
        <v>9.1039353095654718</v>
      </c>
      <c r="J78" s="229">
        <f>(SUM('1.  LRAMVA Summary'!E$54:E$65)+SUM('1.  LRAMVA Summary'!E$66:E$67)*(MONTH($E78)-1)/12)*$H78</f>
        <v>0.44964476240200002</v>
      </c>
      <c r="K78" s="229">
        <f>(SUM('1.  LRAMVA Summary'!F$54:F$65)+SUM('1.  LRAMVA Summary'!F$66:F$67)*(MONTH($E78)-1)/12)*$H78</f>
        <v>45.961614091111883</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55.515194163079357</v>
      </c>
    </row>
    <row r="79" spans="2:23" s="9" customFormat="1">
      <c r="B79" s="66"/>
      <c r="E79" s="213">
        <v>42125</v>
      </c>
      <c r="F79" s="213" t="s">
        <v>181</v>
      </c>
      <c r="G79" s="214" t="s">
        <v>66</v>
      </c>
      <c r="H79" s="228">
        <f t="shared" ref="H79:H80" si="22">C$32/12</f>
        <v>9.1666666666666665E-4</v>
      </c>
      <c r="I79" s="229">
        <f>(SUM('1.  LRAMVA Summary'!D$54:D$65)+SUM('1.  LRAMVA Summary'!D$66:D$67)*(MONTH($E79)-1)/12)*$H79</f>
        <v>9.1039353095654718</v>
      </c>
      <c r="J79" s="229">
        <f>(SUM('1.  LRAMVA Summary'!E$54:E$65)+SUM('1.  LRAMVA Summary'!E$66:E$67)*(MONTH($E79)-1)/12)*$H79</f>
        <v>0.44964476240200002</v>
      </c>
      <c r="K79" s="229">
        <f>(SUM('1.  LRAMVA Summary'!F$54:F$65)+SUM('1.  LRAMVA Summary'!F$66:F$67)*(MONTH($E79)-1)/12)*$H79</f>
        <v>45.961614091111883</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55.515194163079357</v>
      </c>
    </row>
    <row r="80" spans="2:23" s="9" customFormat="1">
      <c r="B80" s="66"/>
      <c r="E80" s="213">
        <v>42156</v>
      </c>
      <c r="F80" s="213" t="s">
        <v>181</v>
      </c>
      <c r="G80" s="214" t="s">
        <v>66</v>
      </c>
      <c r="H80" s="228">
        <f t="shared" si="22"/>
        <v>9.1666666666666665E-4</v>
      </c>
      <c r="I80" s="229">
        <f>(SUM('1.  LRAMVA Summary'!D$54:D$65)+SUM('1.  LRAMVA Summary'!D$66:D$67)*(MONTH($E80)-1)/12)*$H80</f>
        <v>9.1039353095654718</v>
      </c>
      <c r="J80" s="229">
        <f>(SUM('1.  LRAMVA Summary'!E$54:E$65)+SUM('1.  LRAMVA Summary'!E$66:E$67)*(MONTH($E80)-1)/12)*$H80</f>
        <v>0.44964476240200002</v>
      </c>
      <c r="K80" s="229">
        <f>(SUM('1.  LRAMVA Summary'!F$54:F$65)+SUM('1.  LRAMVA Summary'!F$66:F$67)*(MONTH($E80)-1)/12)*$H80</f>
        <v>45.961614091111883</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55.515194163079357</v>
      </c>
    </row>
    <row r="81" spans="2:23" s="9" customFormat="1">
      <c r="B81" s="66"/>
      <c r="E81" s="213">
        <v>42186</v>
      </c>
      <c r="F81" s="213" t="s">
        <v>181</v>
      </c>
      <c r="G81" s="214" t="s">
        <v>68</v>
      </c>
      <c r="H81" s="228">
        <f>C$33/12</f>
        <v>9.1666666666666665E-4</v>
      </c>
      <c r="I81" s="229">
        <f>(SUM('1.  LRAMVA Summary'!D$54:D$65)+SUM('1.  LRAMVA Summary'!D$66:D$67)*(MONTH($E81)-1)/12)*$H81</f>
        <v>9.1039353095654718</v>
      </c>
      <c r="J81" s="229">
        <f>(SUM('1.  LRAMVA Summary'!E$54:E$65)+SUM('1.  LRAMVA Summary'!E$66:E$67)*(MONTH($E81)-1)/12)*$H81</f>
        <v>0.44964476240200002</v>
      </c>
      <c r="K81" s="229">
        <f>(SUM('1.  LRAMVA Summary'!F$54:F$65)+SUM('1.  LRAMVA Summary'!F$66:F$67)*(MONTH($E81)-1)/12)*$H81</f>
        <v>45.961614091111883</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55.515194163079357</v>
      </c>
    </row>
    <row r="82" spans="2:23" s="9" customFormat="1">
      <c r="B82" s="66"/>
      <c r="E82" s="213">
        <v>42217</v>
      </c>
      <c r="F82" s="213" t="s">
        <v>181</v>
      </c>
      <c r="G82" s="214" t="s">
        <v>68</v>
      </c>
      <c r="H82" s="228">
        <f t="shared" ref="H82:H83" si="23">C$33/12</f>
        <v>9.1666666666666665E-4</v>
      </c>
      <c r="I82" s="229">
        <f>(SUM('1.  LRAMVA Summary'!D$54:D$65)+SUM('1.  LRAMVA Summary'!D$66:D$67)*(MONTH($E82)-1)/12)*$H82</f>
        <v>9.1039353095654718</v>
      </c>
      <c r="J82" s="229">
        <f>(SUM('1.  LRAMVA Summary'!E$54:E$65)+SUM('1.  LRAMVA Summary'!E$66:E$67)*(MONTH($E82)-1)/12)*$H82</f>
        <v>0.44964476240200002</v>
      </c>
      <c r="K82" s="229">
        <f>(SUM('1.  LRAMVA Summary'!F$54:F$65)+SUM('1.  LRAMVA Summary'!F$66:F$67)*(MONTH($E82)-1)/12)*$H82</f>
        <v>45.961614091111883</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55.515194163079357</v>
      </c>
    </row>
    <row r="83" spans="2:23" s="9" customFormat="1">
      <c r="B83" s="66"/>
      <c r="E83" s="213">
        <v>42248</v>
      </c>
      <c r="F83" s="213" t="s">
        <v>181</v>
      </c>
      <c r="G83" s="214" t="s">
        <v>68</v>
      </c>
      <c r="H83" s="228">
        <f t="shared" si="23"/>
        <v>9.1666666666666665E-4</v>
      </c>
      <c r="I83" s="229">
        <f>(SUM('1.  LRAMVA Summary'!D$54:D$65)+SUM('1.  LRAMVA Summary'!D$66:D$67)*(MONTH($E83)-1)/12)*$H83</f>
        <v>9.1039353095654718</v>
      </c>
      <c r="J83" s="229">
        <f>(SUM('1.  LRAMVA Summary'!E$54:E$65)+SUM('1.  LRAMVA Summary'!E$66:E$67)*(MONTH($E83)-1)/12)*$H83</f>
        <v>0.44964476240200002</v>
      </c>
      <c r="K83" s="229">
        <f>(SUM('1.  LRAMVA Summary'!F$54:F$65)+SUM('1.  LRAMVA Summary'!F$66:F$67)*(MONTH($E83)-1)/12)*$H83</f>
        <v>45.961614091111883</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55.515194163079357</v>
      </c>
    </row>
    <row r="84" spans="2:23" s="9" customFormat="1">
      <c r="B84" s="66"/>
      <c r="E84" s="213">
        <v>42278</v>
      </c>
      <c r="F84" s="213" t="s">
        <v>181</v>
      </c>
      <c r="G84" s="214" t="s">
        <v>69</v>
      </c>
      <c r="H84" s="228">
        <f>C$34/12</f>
        <v>9.1666666666666665E-4</v>
      </c>
      <c r="I84" s="229">
        <f>(SUM('1.  LRAMVA Summary'!D$54:D$65)+SUM('1.  LRAMVA Summary'!D$66:D$67)*(MONTH($E84)-1)/12)*$H84</f>
        <v>9.1039353095654718</v>
      </c>
      <c r="J84" s="229">
        <f>(SUM('1.  LRAMVA Summary'!E$54:E$65)+SUM('1.  LRAMVA Summary'!E$66:E$67)*(MONTH($E84)-1)/12)*$H84</f>
        <v>0.44964476240200002</v>
      </c>
      <c r="K84" s="229">
        <f>(SUM('1.  LRAMVA Summary'!F$54:F$65)+SUM('1.  LRAMVA Summary'!F$66:F$67)*(MONTH($E84)-1)/12)*$H84</f>
        <v>45.961614091111883</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55.515194163079357</v>
      </c>
    </row>
    <row r="85" spans="2:23" s="9" customFormat="1">
      <c r="B85" s="66"/>
      <c r="E85" s="213">
        <v>42309</v>
      </c>
      <c r="F85" s="213" t="s">
        <v>181</v>
      </c>
      <c r="G85" s="214" t="s">
        <v>69</v>
      </c>
      <c r="H85" s="228">
        <f t="shared" ref="H85:H86" si="24">C$34/12</f>
        <v>9.1666666666666665E-4</v>
      </c>
      <c r="I85" s="229">
        <f>(SUM('1.  LRAMVA Summary'!D$54:D$65)+SUM('1.  LRAMVA Summary'!D$66:D$67)*(MONTH($E85)-1)/12)*$H85</f>
        <v>9.1039353095654718</v>
      </c>
      <c r="J85" s="229">
        <f>(SUM('1.  LRAMVA Summary'!E$54:E$65)+SUM('1.  LRAMVA Summary'!E$66:E$67)*(MONTH($E85)-1)/12)*$H85</f>
        <v>0.44964476240200002</v>
      </c>
      <c r="K85" s="229">
        <f>(SUM('1.  LRAMVA Summary'!F$54:F$65)+SUM('1.  LRAMVA Summary'!F$66:F$67)*(MONTH($E85)-1)/12)*$H85</f>
        <v>45.961614091111883</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55.515194163079357</v>
      </c>
    </row>
    <row r="86" spans="2:23" s="9" customFormat="1">
      <c r="B86" s="66"/>
      <c r="E86" s="213">
        <v>42339</v>
      </c>
      <c r="F86" s="213" t="s">
        <v>181</v>
      </c>
      <c r="G86" s="214" t="s">
        <v>69</v>
      </c>
      <c r="H86" s="228">
        <f t="shared" si="24"/>
        <v>9.1666666666666665E-4</v>
      </c>
      <c r="I86" s="229">
        <f>(SUM('1.  LRAMVA Summary'!D$54:D$65)+SUM('1.  LRAMVA Summary'!D$66:D$67)*(MONTH($E86)-1)/12)*$H86</f>
        <v>9.1039353095654718</v>
      </c>
      <c r="J86" s="229">
        <f>(SUM('1.  LRAMVA Summary'!E$54:E$65)+SUM('1.  LRAMVA Summary'!E$66:E$67)*(MONTH($E86)-1)/12)*$H86</f>
        <v>0.44964476240200002</v>
      </c>
      <c r="K86" s="229">
        <f>(SUM('1.  LRAMVA Summary'!F$54:F$65)+SUM('1.  LRAMVA Summary'!F$66:F$67)*(MONTH($E86)-1)/12)*$H86</f>
        <v>45.961614091111883</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55.515194163079357</v>
      </c>
    </row>
    <row r="87" spans="2:23" s="9" customFormat="1" ht="15.75" thickBot="1">
      <c r="B87" s="66"/>
      <c r="E87" s="215" t="s">
        <v>465</v>
      </c>
      <c r="F87" s="215"/>
      <c r="G87" s="216"/>
      <c r="H87" s="217"/>
      <c r="I87" s="218">
        <f>SUM(I74:I86)</f>
        <v>331.34186374404885</v>
      </c>
      <c r="J87" s="218">
        <f>SUM(J74:J86)</f>
        <v>16.365025511603697</v>
      </c>
      <c r="K87" s="218">
        <f t="shared" ref="K87:O87" si="25">SUM(K74:K86)</f>
        <v>1672.7938364887852</v>
      </c>
      <c r="L87" s="218">
        <f t="shared" si="25"/>
        <v>0</v>
      </c>
      <c r="M87" s="218">
        <f t="shared" si="25"/>
        <v>0</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2020.5007257444381</v>
      </c>
    </row>
    <row r="88" spans="2:23" s="9" customFormat="1" ht="15.75" thickTop="1">
      <c r="B88" s="66"/>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331.34186374404885</v>
      </c>
      <c r="J89" s="227">
        <f t="shared" ref="J89" si="27">J87+J88</f>
        <v>16.365025511603697</v>
      </c>
      <c r="K89" s="227">
        <f t="shared" ref="K89" si="28">K87+K88</f>
        <v>1672.7938364887852</v>
      </c>
      <c r="L89" s="227">
        <f t="shared" ref="L89" si="29">L87+L88</f>
        <v>0</v>
      </c>
      <c r="M89" s="227">
        <f t="shared" ref="M89" si="30">M87+M88</f>
        <v>0</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2020.5007257444381</v>
      </c>
    </row>
    <row r="90" spans="2:23" s="9" customFormat="1">
      <c r="B90" s="66"/>
      <c r="E90" s="213">
        <v>42370</v>
      </c>
      <c r="F90" s="213" t="s">
        <v>183</v>
      </c>
      <c r="G90" s="214" t="s">
        <v>65</v>
      </c>
      <c r="H90" s="228">
        <f>$C$35/12</f>
        <v>9.1666666666666665E-4</v>
      </c>
      <c r="I90" s="229">
        <f>(SUM('1.  LRAMVA Summary'!D$54:D$68)+SUM('1.  LRAMVA Summary'!D$69:D$70)*(MONTH($E90)-1)/12)*$H90</f>
        <v>9.1039353095654718</v>
      </c>
      <c r="J90" s="229">
        <f>(SUM('1.  LRAMVA Summary'!E$54:E$68)+SUM('1.  LRAMVA Summary'!E$69:E$70)*(MONTH($E90)-1)/12)*$H90</f>
        <v>0.44964476240200002</v>
      </c>
      <c r="K90" s="229">
        <f>(SUM('1.  LRAMVA Summary'!F$54:F$68)+SUM('1.  LRAMVA Summary'!F$69:F$70)*(MONTH($E90)-1)/12)*$H90</f>
        <v>45.961614091111883</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55.515194163079357</v>
      </c>
    </row>
    <row r="91" spans="2:23" s="9" customFormat="1">
      <c r="B91" s="66"/>
      <c r="E91" s="213">
        <v>42401</v>
      </c>
      <c r="F91" s="213" t="s">
        <v>183</v>
      </c>
      <c r="G91" s="214" t="s">
        <v>65</v>
      </c>
      <c r="H91" s="228">
        <f t="shared" ref="H91:H92" si="35">$C$35/12</f>
        <v>9.1666666666666665E-4</v>
      </c>
      <c r="I91" s="229">
        <f>(SUM('1.  LRAMVA Summary'!D$54:D$68)+SUM('1.  LRAMVA Summary'!D$69:D$70)*(MONTH($E91)-1)/12)*$H91</f>
        <v>9.1039353095654718</v>
      </c>
      <c r="J91" s="229">
        <f>(SUM('1.  LRAMVA Summary'!E$54:E$68)+SUM('1.  LRAMVA Summary'!E$69:E$70)*(MONTH($E91)-1)/12)*$H91</f>
        <v>0.44964476240200002</v>
      </c>
      <c r="K91" s="229">
        <f>(SUM('1.  LRAMVA Summary'!F$54:F$68)+SUM('1.  LRAMVA Summary'!F$69:F$70)*(MONTH($E91)-1)/12)*$H91</f>
        <v>45.961614091111883</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55.515194163079357</v>
      </c>
    </row>
    <row r="92" spans="2:23" s="9" customFormat="1" ht="14.25" customHeight="1">
      <c r="B92" s="66"/>
      <c r="E92" s="213">
        <v>42430</v>
      </c>
      <c r="F92" s="213" t="s">
        <v>183</v>
      </c>
      <c r="G92" s="214" t="s">
        <v>65</v>
      </c>
      <c r="H92" s="228">
        <f t="shared" si="35"/>
        <v>9.1666666666666665E-4</v>
      </c>
      <c r="I92" s="229">
        <f>(SUM('1.  LRAMVA Summary'!D$54:D$68)+SUM('1.  LRAMVA Summary'!D$69:D$70)*(MONTH($E92)-1)/12)*$H92</f>
        <v>9.1039353095654718</v>
      </c>
      <c r="J92" s="229">
        <f>(SUM('1.  LRAMVA Summary'!E$54:E$68)+SUM('1.  LRAMVA Summary'!E$69:E$70)*(MONTH($E92)-1)/12)*$H92</f>
        <v>0.44964476240200002</v>
      </c>
      <c r="K92" s="229">
        <f>(SUM('1.  LRAMVA Summary'!F$54:F$68)+SUM('1.  LRAMVA Summary'!F$69:F$70)*(MONTH($E92)-1)/12)*$H92</f>
        <v>45.961614091111883</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55.515194163079357</v>
      </c>
    </row>
    <row r="93" spans="2:23" s="8" customFormat="1">
      <c r="B93" s="238"/>
      <c r="D93" s="9"/>
      <c r="E93" s="213">
        <v>42461</v>
      </c>
      <c r="F93" s="213" t="s">
        <v>183</v>
      </c>
      <c r="G93" s="214" t="s">
        <v>66</v>
      </c>
      <c r="H93" s="228">
        <f>$C$36/12</f>
        <v>9.1666666666666665E-4</v>
      </c>
      <c r="I93" s="229">
        <f>(SUM('1.  LRAMVA Summary'!D$54:D$68)+SUM('1.  LRAMVA Summary'!D$69:D$70)*(MONTH($E93)-1)/12)*$H93</f>
        <v>9.1039353095654718</v>
      </c>
      <c r="J93" s="229">
        <f>(SUM('1.  LRAMVA Summary'!E$54:E$68)+SUM('1.  LRAMVA Summary'!E$69:E$70)*(MONTH($E93)-1)/12)*$H93</f>
        <v>0.44964476240200002</v>
      </c>
      <c r="K93" s="229">
        <f>(SUM('1.  LRAMVA Summary'!F$54:F$68)+SUM('1.  LRAMVA Summary'!F$69:F$70)*(MONTH($E93)-1)/12)*$H93</f>
        <v>45.961614091111883</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55.515194163079357</v>
      </c>
    </row>
    <row r="94" spans="2:23" s="9" customFormat="1">
      <c r="B94" s="66"/>
      <c r="E94" s="213">
        <v>42491</v>
      </c>
      <c r="F94" s="213" t="s">
        <v>183</v>
      </c>
      <c r="G94" s="214" t="s">
        <v>66</v>
      </c>
      <c r="H94" s="228">
        <f t="shared" ref="H94:H95" si="37">$C$36/12</f>
        <v>9.1666666666666665E-4</v>
      </c>
      <c r="I94" s="229">
        <f>(SUM('1.  LRAMVA Summary'!D$54:D$68)+SUM('1.  LRAMVA Summary'!D$69:D$70)*(MONTH($E94)-1)/12)*$H94</f>
        <v>9.1039353095654718</v>
      </c>
      <c r="J94" s="229">
        <f>(SUM('1.  LRAMVA Summary'!E$54:E$68)+SUM('1.  LRAMVA Summary'!E$69:E$70)*(MONTH($E94)-1)/12)*$H94</f>
        <v>0.44964476240200002</v>
      </c>
      <c r="K94" s="229">
        <f>(SUM('1.  LRAMVA Summary'!F$54:F$68)+SUM('1.  LRAMVA Summary'!F$69:F$70)*(MONTH($E94)-1)/12)*$H94</f>
        <v>45.961614091111883</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55.515194163079357</v>
      </c>
    </row>
    <row r="95" spans="2:23" s="237" customFormat="1">
      <c r="B95" s="236"/>
      <c r="D95" s="9"/>
      <c r="E95" s="213">
        <v>42522</v>
      </c>
      <c r="F95" s="213" t="s">
        <v>183</v>
      </c>
      <c r="G95" s="214" t="s">
        <v>66</v>
      </c>
      <c r="H95" s="228">
        <f t="shared" si="37"/>
        <v>9.1666666666666665E-4</v>
      </c>
      <c r="I95" s="229">
        <f>(SUM('1.  LRAMVA Summary'!D$54:D$68)+SUM('1.  LRAMVA Summary'!D$69:D$70)*(MONTH($E95)-1)/12)*$H95</f>
        <v>9.1039353095654718</v>
      </c>
      <c r="J95" s="229">
        <f>(SUM('1.  LRAMVA Summary'!E$54:E$68)+SUM('1.  LRAMVA Summary'!E$69:E$70)*(MONTH($E95)-1)/12)*$H95</f>
        <v>0.44964476240200002</v>
      </c>
      <c r="K95" s="229">
        <f>(SUM('1.  LRAMVA Summary'!F$54:F$68)+SUM('1.  LRAMVA Summary'!F$69:F$70)*(MONTH($E95)-1)/12)*$H95</f>
        <v>45.961614091111883</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55.515194163079357</v>
      </c>
    </row>
    <row r="96" spans="2:23" s="9" customFormat="1">
      <c r="B96" s="66"/>
      <c r="E96" s="213">
        <v>42552</v>
      </c>
      <c r="F96" s="213" t="s">
        <v>183</v>
      </c>
      <c r="G96" s="214" t="s">
        <v>68</v>
      </c>
      <c r="H96" s="228">
        <f>$C$37/12</f>
        <v>9.1666666666666665E-4</v>
      </c>
      <c r="I96" s="229">
        <f>(SUM('1.  LRAMVA Summary'!D$54:D$68)+SUM('1.  LRAMVA Summary'!D$69:D$70)*(MONTH($E96)-1)/12)*$H96</f>
        <v>9.1039353095654718</v>
      </c>
      <c r="J96" s="229">
        <f>(SUM('1.  LRAMVA Summary'!E$54:E$68)+SUM('1.  LRAMVA Summary'!E$69:E$70)*(MONTH($E96)-1)/12)*$H96</f>
        <v>0.44964476240200002</v>
      </c>
      <c r="K96" s="229">
        <f>(SUM('1.  LRAMVA Summary'!F$54:F$68)+SUM('1.  LRAMVA Summary'!F$69:F$70)*(MONTH($E96)-1)/12)*$H96</f>
        <v>45.961614091111883</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55.515194163079357</v>
      </c>
    </row>
    <row r="97" spans="2:23" s="9" customFormat="1">
      <c r="B97" s="66"/>
      <c r="E97" s="213">
        <v>42583</v>
      </c>
      <c r="F97" s="213" t="s">
        <v>183</v>
      </c>
      <c r="G97" s="214" t="s">
        <v>68</v>
      </c>
      <c r="H97" s="228">
        <f t="shared" ref="H97:H98" si="38">$C$37/12</f>
        <v>9.1666666666666665E-4</v>
      </c>
      <c r="I97" s="229">
        <f>(SUM('1.  LRAMVA Summary'!D$54:D$68)+SUM('1.  LRAMVA Summary'!D$69:D$70)*(MONTH($E97)-1)/12)*$H97</f>
        <v>9.1039353095654718</v>
      </c>
      <c r="J97" s="229">
        <f>(SUM('1.  LRAMVA Summary'!E$54:E$68)+SUM('1.  LRAMVA Summary'!E$69:E$70)*(MONTH($E97)-1)/12)*$H97</f>
        <v>0.44964476240200002</v>
      </c>
      <c r="K97" s="229">
        <f>(SUM('1.  LRAMVA Summary'!F$54:F$68)+SUM('1.  LRAMVA Summary'!F$69:F$70)*(MONTH($E97)-1)/12)*$H97</f>
        <v>45.961614091111883</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55.515194163079357</v>
      </c>
    </row>
    <row r="98" spans="2:23" s="9" customFormat="1">
      <c r="B98" s="66"/>
      <c r="E98" s="213">
        <v>42614</v>
      </c>
      <c r="F98" s="213" t="s">
        <v>183</v>
      </c>
      <c r="G98" s="214" t="s">
        <v>68</v>
      </c>
      <c r="H98" s="228">
        <f t="shared" si="38"/>
        <v>9.1666666666666665E-4</v>
      </c>
      <c r="I98" s="229">
        <f>(SUM('1.  LRAMVA Summary'!D$54:D$68)+SUM('1.  LRAMVA Summary'!D$69:D$70)*(MONTH($E98)-1)/12)*$H98</f>
        <v>9.1039353095654718</v>
      </c>
      <c r="J98" s="229">
        <f>(SUM('1.  LRAMVA Summary'!E$54:E$68)+SUM('1.  LRAMVA Summary'!E$69:E$70)*(MONTH($E98)-1)/12)*$H98</f>
        <v>0.44964476240200002</v>
      </c>
      <c r="K98" s="229">
        <f>(SUM('1.  LRAMVA Summary'!F$54:F$68)+SUM('1.  LRAMVA Summary'!F$69:F$70)*(MONTH($E98)-1)/12)*$H98</f>
        <v>45.961614091111883</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55.515194163079357</v>
      </c>
    </row>
    <row r="99" spans="2:23" s="9" customFormat="1">
      <c r="B99" s="66"/>
      <c r="E99" s="213">
        <v>42644</v>
      </c>
      <c r="F99" s="213" t="s">
        <v>183</v>
      </c>
      <c r="G99" s="214" t="s">
        <v>69</v>
      </c>
      <c r="H99" s="209">
        <f>$C$38/12</f>
        <v>9.1666666666666665E-4</v>
      </c>
      <c r="I99" s="229">
        <f>(SUM('1.  LRAMVA Summary'!D$54:D$68)+SUM('1.  LRAMVA Summary'!D$69:D$70)*(MONTH($E99)-1)/12)*$H99</f>
        <v>9.1039353095654718</v>
      </c>
      <c r="J99" s="229">
        <f>(SUM('1.  LRAMVA Summary'!E$54:E$68)+SUM('1.  LRAMVA Summary'!E$69:E$70)*(MONTH($E99)-1)/12)*$H99</f>
        <v>0.44964476240200002</v>
      </c>
      <c r="K99" s="229">
        <f>(SUM('1.  LRAMVA Summary'!F$54:F$68)+SUM('1.  LRAMVA Summary'!F$69:F$70)*(MONTH($E99)-1)/12)*$H99</f>
        <v>45.961614091111883</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55.515194163079357</v>
      </c>
    </row>
    <row r="100" spans="2:23" s="9" customFormat="1">
      <c r="B100" s="66"/>
      <c r="E100" s="213">
        <v>42675</v>
      </c>
      <c r="F100" s="213" t="s">
        <v>183</v>
      </c>
      <c r="G100" s="214" t="s">
        <v>69</v>
      </c>
      <c r="H100" s="209">
        <f t="shared" ref="H100:H101" si="39">$C$38/12</f>
        <v>9.1666666666666665E-4</v>
      </c>
      <c r="I100" s="229">
        <f>(SUM('1.  LRAMVA Summary'!D$54:D$68)+SUM('1.  LRAMVA Summary'!D$69:D$70)*(MONTH($E100)-1)/12)*$H100</f>
        <v>9.1039353095654718</v>
      </c>
      <c r="J100" s="229">
        <f>(SUM('1.  LRAMVA Summary'!E$54:E$68)+SUM('1.  LRAMVA Summary'!E$69:E$70)*(MONTH($E100)-1)/12)*$H100</f>
        <v>0.44964476240200002</v>
      </c>
      <c r="K100" s="229">
        <f>(SUM('1.  LRAMVA Summary'!F$54:F$68)+SUM('1.  LRAMVA Summary'!F$69:F$70)*(MONTH($E100)-1)/12)*$H100</f>
        <v>45.961614091111883</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55.515194163079357</v>
      </c>
    </row>
    <row r="101" spans="2:23" s="9" customFormat="1">
      <c r="B101" s="66"/>
      <c r="E101" s="213">
        <v>42705</v>
      </c>
      <c r="F101" s="213" t="s">
        <v>183</v>
      </c>
      <c r="G101" s="214" t="s">
        <v>69</v>
      </c>
      <c r="H101" s="209">
        <f t="shared" si="39"/>
        <v>9.1666666666666665E-4</v>
      </c>
      <c r="I101" s="229">
        <f>(SUM('1.  LRAMVA Summary'!D$54:D$68)+SUM('1.  LRAMVA Summary'!D$69:D$70)*(MONTH($E101)-1)/12)*$H101</f>
        <v>9.1039353095654718</v>
      </c>
      <c r="J101" s="229">
        <f>(SUM('1.  LRAMVA Summary'!E$54:E$68)+SUM('1.  LRAMVA Summary'!E$69:E$70)*(MONTH($E101)-1)/12)*$H101</f>
        <v>0.44964476240200002</v>
      </c>
      <c r="K101" s="229">
        <f>(SUM('1.  LRAMVA Summary'!F$54:F$68)+SUM('1.  LRAMVA Summary'!F$69:F$70)*(MONTH($E101)-1)/12)*$H101</f>
        <v>45.961614091111883</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55.515194163079357</v>
      </c>
    </row>
    <row r="102" spans="2:23" s="9" customFormat="1" ht="15.75" thickBot="1">
      <c r="B102" s="66"/>
      <c r="E102" s="215" t="s">
        <v>466</v>
      </c>
      <c r="F102" s="215"/>
      <c r="G102" s="216"/>
      <c r="H102" s="217"/>
      <c r="I102" s="218">
        <f>SUM(I89:I101)</f>
        <v>440.58908745883468</v>
      </c>
      <c r="J102" s="218">
        <f>SUM(J89:J101)</f>
        <v>21.76076266042768</v>
      </c>
      <c r="K102" s="218">
        <f t="shared" ref="K102:O102" si="40">SUM(K89:K101)</f>
        <v>2224.3332055821284</v>
      </c>
      <c r="L102" s="218">
        <f t="shared" si="40"/>
        <v>0</v>
      </c>
      <c r="M102" s="218">
        <f t="shared" si="40"/>
        <v>0</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2686.6830557013895</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440.58908745883468</v>
      </c>
      <c r="J104" s="227">
        <f t="shared" ref="J104" si="42">J102+J103</f>
        <v>21.76076266042768</v>
      </c>
      <c r="K104" s="227">
        <f t="shared" ref="K104" si="43">K102+K103</f>
        <v>2224.3332055821284</v>
      </c>
      <c r="L104" s="227">
        <f t="shared" ref="L104" si="44">L102+L103</f>
        <v>0</v>
      </c>
      <c r="M104" s="227">
        <f t="shared" ref="M104" si="45">M102+M103</f>
        <v>0</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2686.6830557013895</v>
      </c>
    </row>
    <row r="105" spans="2:23" s="9" customFormat="1">
      <c r="B105" s="66"/>
      <c r="E105" s="213">
        <v>42736</v>
      </c>
      <c r="F105" s="213" t="s">
        <v>184</v>
      </c>
      <c r="G105" s="214" t="s">
        <v>65</v>
      </c>
      <c r="H105" s="239">
        <f>$C$39/12</f>
        <v>9.1666666666666665E-4</v>
      </c>
      <c r="I105" s="229">
        <f>(SUM('1.  LRAMVA Summary'!D$54:D$71)+SUM('1.  LRAMVA Summary'!D$72:D$73)*(MONTH($E105)-1)/12)*$H105</f>
        <v>9.1039353095654718</v>
      </c>
      <c r="J105" s="229">
        <f>(SUM('1.  LRAMVA Summary'!E$54:E$71)+SUM('1.  LRAMVA Summary'!E$72:E$73)*(MONTH($E105)-1)/12)*$H105</f>
        <v>0.44964476240200002</v>
      </c>
      <c r="K105" s="229">
        <f>(SUM('1.  LRAMVA Summary'!F$54:F$71)+SUM('1.  LRAMVA Summary'!F$72:F$73)*(MONTH($E105)-1)/12)*$H105</f>
        <v>45.961614091111883</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55.515194163079357</v>
      </c>
    </row>
    <row r="106" spans="2:23" s="9" customFormat="1">
      <c r="B106" s="66"/>
      <c r="E106" s="213">
        <v>42767</v>
      </c>
      <c r="F106" s="213" t="s">
        <v>184</v>
      </c>
      <c r="G106" s="214" t="s">
        <v>65</v>
      </c>
      <c r="H106" s="239">
        <f t="shared" ref="H106:H107" si="49">$C$39/12</f>
        <v>9.1666666666666665E-4</v>
      </c>
      <c r="I106" s="229">
        <f>(SUM('1.  LRAMVA Summary'!D$54:D$71)+SUM('1.  LRAMVA Summary'!D$72:D$73)*(MONTH($E106)-1)/12)*$H106</f>
        <v>9.1039353095654718</v>
      </c>
      <c r="J106" s="229">
        <f>(SUM('1.  LRAMVA Summary'!E$54:E$71)+SUM('1.  LRAMVA Summary'!E$72:E$73)*(MONTH($E106)-1)/12)*$H106</f>
        <v>0.44964476240200002</v>
      </c>
      <c r="K106" s="229">
        <f>(SUM('1.  LRAMVA Summary'!F$54:F$71)+SUM('1.  LRAMVA Summary'!F$72:F$73)*(MONTH($E106)-1)/12)*$H106</f>
        <v>45.961614091111883</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55.515194163079357</v>
      </c>
    </row>
    <row r="107" spans="2:23" s="9" customFormat="1">
      <c r="B107" s="66"/>
      <c r="E107" s="213">
        <v>42795</v>
      </c>
      <c r="F107" s="213" t="s">
        <v>184</v>
      </c>
      <c r="G107" s="214" t="s">
        <v>65</v>
      </c>
      <c r="H107" s="239">
        <f t="shared" si="49"/>
        <v>9.1666666666666665E-4</v>
      </c>
      <c r="I107" s="229">
        <f>(SUM('1.  LRAMVA Summary'!D$54:D$71)+SUM('1.  LRAMVA Summary'!D$72:D$73)*(MONTH($E107)-1)/12)*$H107</f>
        <v>9.1039353095654718</v>
      </c>
      <c r="J107" s="229">
        <f>(SUM('1.  LRAMVA Summary'!E$54:E$71)+SUM('1.  LRAMVA Summary'!E$72:E$73)*(MONTH($E107)-1)/12)*$H107</f>
        <v>0.44964476240200002</v>
      </c>
      <c r="K107" s="229">
        <f>(SUM('1.  LRAMVA Summary'!F$54:F$71)+SUM('1.  LRAMVA Summary'!F$72:F$73)*(MONTH($E107)-1)/12)*$H107</f>
        <v>45.961614091111883</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55.515194163079357</v>
      </c>
    </row>
    <row r="108" spans="2:23" s="8" customFormat="1">
      <c r="B108" s="238"/>
      <c r="E108" s="213">
        <v>42826</v>
      </c>
      <c r="F108" s="213" t="s">
        <v>184</v>
      </c>
      <c r="G108" s="214" t="s">
        <v>66</v>
      </c>
      <c r="H108" s="239">
        <f>$C$40/12</f>
        <v>9.1666666666666665E-4</v>
      </c>
      <c r="I108" s="229">
        <f>(SUM('1.  LRAMVA Summary'!D$54:D$71)+SUM('1.  LRAMVA Summary'!D$72:D$73)*(MONTH($E108)-1)/12)*$H108</f>
        <v>9.1039353095654718</v>
      </c>
      <c r="J108" s="229">
        <f>(SUM('1.  LRAMVA Summary'!E$54:E$71)+SUM('1.  LRAMVA Summary'!E$72:E$73)*(MONTH($E108)-1)/12)*$H108</f>
        <v>0.44964476240200002</v>
      </c>
      <c r="K108" s="229">
        <f>(SUM('1.  LRAMVA Summary'!F$54:F$71)+SUM('1.  LRAMVA Summary'!F$72:F$73)*(MONTH($E108)-1)/12)*$H108</f>
        <v>45.961614091111883</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55.515194163079357</v>
      </c>
    </row>
    <row r="109" spans="2:23" s="9" customFormat="1">
      <c r="B109" s="66"/>
      <c r="E109" s="213">
        <v>42856</v>
      </c>
      <c r="F109" s="213" t="s">
        <v>184</v>
      </c>
      <c r="G109" s="214" t="s">
        <v>66</v>
      </c>
      <c r="H109" s="239">
        <f t="shared" ref="H109:H110" si="51">$C$40/12</f>
        <v>9.1666666666666665E-4</v>
      </c>
      <c r="I109" s="229">
        <f>(SUM('1.  LRAMVA Summary'!D$54:D$71)+SUM('1.  LRAMVA Summary'!D$72:D$73)*(MONTH($E109)-1)/12)*$H109</f>
        <v>9.1039353095654718</v>
      </c>
      <c r="J109" s="229">
        <f>(SUM('1.  LRAMVA Summary'!E$54:E$71)+SUM('1.  LRAMVA Summary'!E$72:E$73)*(MONTH($E109)-1)/12)*$H109</f>
        <v>0.44964476240200002</v>
      </c>
      <c r="K109" s="229">
        <f>(SUM('1.  LRAMVA Summary'!F$54:F$71)+SUM('1.  LRAMVA Summary'!F$72:F$73)*(MONTH($E109)-1)/12)*$H109</f>
        <v>45.961614091111883</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55.515194163079357</v>
      </c>
    </row>
    <row r="110" spans="2:23" s="237" customFormat="1">
      <c r="B110" s="236"/>
      <c r="E110" s="213">
        <v>42887</v>
      </c>
      <c r="F110" s="213" t="s">
        <v>184</v>
      </c>
      <c r="G110" s="214" t="s">
        <v>66</v>
      </c>
      <c r="H110" s="239">
        <f t="shared" si="51"/>
        <v>9.1666666666666665E-4</v>
      </c>
      <c r="I110" s="229">
        <f>(SUM('1.  LRAMVA Summary'!D$54:D$71)+SUM('1.  LRAMVA Summary'!D$72:D$73)*(MONTH($E110)-1)/12)*$H110</f>
        <v>9.1039353095654718</v>
      </c>
      <c r="J110" s="229">
        <f>(SUM('1.  LRAMVA Summary'!E$54:E$71)+SUM('1.  LRAMVA Summary'!E$72:E$73)*(MONTH($E110)-1)/12)*$H110</f>
        <v>0.44964476240200002</v>
      </c>
      <c r="K110" s="229">
        <f>(SUM('1.  LRAMVA Summary'!F$54:F$71)+SUM('1.  LRAMVA Summary'!F$72:F$73)*(MONTH($E110)-1)/12)*$H110</f>
        <v>45.961614091111883</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55.515194163079357</v>
      </c>
    </row>
    <row r="111" spans="2:23" s="9" customFormat="1">
      <c r="B111" s="66"/>
      <c r="E111" s="213">
        <v>42917</v>
      </c>
      <c r="F111" s="213" t="s">
        <v>184</v>
      </c>
      <c r="G111" s="214" t="s">
        <v>68</v>
      </c>
      <c r="H111" s="239">
        <f>$C$41/12</f>
        <v>9.1666666666666665E-4</v>
      </c>
      <c r="I111" s="229">
        <f>(SUM('1.  LRAMVA Summary'!D$54:D$71)+SUM('1.  LRAMVA Summary'!D$72:D$73)*(MONTH($E111)-1)/12)*$H111</f>
        <v>9.1039353095654718</v>
      </c>
      <c r="J111" s="229">
        <f>(SUM('1.  LRAMVA Summary'!E$54:E$71)+SUM('1.  LRAMVA Summary'!E$72:E$73)*(MONTH($E111)-1)/12)*$H111</f>
        <v>0.44964476240200002</v>
      </c>
      <c r="K111" s="229">
        <f>(SUM('1.  LRAMVA Summary'!F$54:F$71)+SUM('1.  LRAMVA Summary'!F$72:F$73)*(MONTH($E111)-1)/12)*$H111</f>
        <v>45.961614091111883</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55.515194163079357</v>
      </c>
    </row>
    <row r="112" spans="2:23" s="9" customFormat="1">
      <c r="B112" s="66"/>
      <c r="E112" s="213">
        <v>42948</v>
      </c>
      <c r="F112" s="213" t="s">
        <v>184</v>
      </c>
      <c r="G112" s="214" t="s">
        <v>68</v>
      </c>
      <c r="H112" s="239">
        <f t="shared" ref="H112:H113" si="52">$C$41/12</f>
        <v>9.1666666666666665E-4</v>
      </c>
      <c r="I112" s="229">
        <f>(SUM('1.  LRAMVA Summary'!D$54:D$71)+SUM('1.  LRAMVA Summary'!D$72:D$73)*(MONTH($E112)-1)/12)*$H112</f>
        <v>9.1039353095654718</v>
      </c>
      <c r="J112" s="229">
        <f>(SUM('1.  LRAMVA Summary'!E$54:E$71)+SUM('1.  LRAMVA Summary'!E$72:E$73)*(MONTH($E112)-1)/12)*$H112</f>
        <v>0.44964476240200002</v>
      </c>
      <c r="K112" s="229">
        <f>(SUM('1.  LRAMVA Summary'!F$54:F$71)+SUM('1.  LRAMVA Summary'!F$72:F$73)*(MONTH($E112)-1)/12)*$H112</f>
        <v>45.961614091111883</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55.515194163079357</v>
      </c>
    </row>
    <row r="113" spans="2:23" s="9" customFormat="1">
      <c r="B113" s="66"/>
      <c r="E113" s="213">
        <v>42979</v>
      </c>
      <c r="F113" s="213" t="s">
        <v>184</v>
      </c>
      <c r="G113" s="214" t="s">
        <v>68</v>
      </c>
      <c r="H113" s="239">
        <f t="shared" si="52"/>
        <v>9.1666666666666665E-4</v>
      </c>
      <c r="I113" s="229">
        <f>(SUM('1.  LRAMVA Summary'!D$54:D$71)+SUM('1.  LRAMVA Summary'!D$72:D$73)*(MONTH($E113)-1)/12)*$H113</f>
        <v>9.1039353095654718</v>
      </c>
      <c r="J113" s="229">
        <f>(SUM('1.  LRAMVA Summary'!E$54:E$71)+SUM('1.  LRAMVA Summary'!E$72:E$73)*(MONTH($E113)-1)/12)*$H113</f>
        <v>0.44964476240200002</v>
      </c>
      <c r="K113" s="229">
        <f>(SUM('1.  LRAMVA Summary'!F$54:F$71)+SUM('1.  LRAMVA Summary'!F$72:F$73)*(MONTH($E113)-1)/12)*$H113</f>
        <v>45.961614091111883</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55.515194163079357</v>
      </c>
    </row>
    <row r="114" spans="2:23" s="9" customFormat="1">
      <c r="B114" s="66"/>
      <c r="E114" s="213">
        <v>43009</v>
      </c>
      <c r="F114" s="213" t="s">
        <v>184</v>
      </c>
      <c r="G114" s="214" t="s">
        <v>69</v>
      </c>
      <c r="H114" s="239">
        <f>$C$42/12</f>
        <v>1.25E-3</v>
      </c>
      <c r="I114" s="229">
        <f>(SUM('1.  LRAMVA Summary'!D$54:D$71)+SUM('1.  LRAMVA Summary'!D$72:D$73)*(MONTH($E114)-1)/12)*$H114</f>
        <v>12.414457240316553</v>
      </c>
      <c r="J114" s="229">
        <f>(SUM('1.  LRAMVA Summary'!E$54:E$71)+SUM('1.  LRAMVA Summary'!E$72:E$73)*(MONTH($E114)-1)/12)*$H114</f>
        <v>0.61315194873000001</v>
      </c>
      <c r="K114" s="229">
        <f>(SUM('1.  LRAMVA Summary'!F$54:F$71)+SUM('1.  LRAMVA Summary'!F$72:F$73)*(MONTH($E114)-1)/12)*$H114</f>
        <v>62.674928306061659</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75.702537495108217</v>
      </c>
    </row>
    <row r="115" spans="2:23" s="9" customFormat="1">
      <c r="B115" s="66"/>
      <c r="E115" s="213">
        <v>43040</v>
      </c>
      <c r="F115" s="213" t="s">
        <v>184</v>
      </c>
      <c r="G115" s="214" t="s">
        <v>69</v>
      </c>
      <c r="H115" s="239">
        <f t="shared" ref="H115:H116" si="53">$C$42/12</f>
        <v>1.25E-3</v>
      </c>
      <c r="I115" s="229">
        <f>(SUM('1.  LRAMVA Summary'!D$54:D$71)+SUM('1.  LRAMVA Summary'!D$72:D$73)*(MONTH($E115)-1)/12)*$H115</f>
        <v>12.414457240316553</v>
      </c>
      <c r="J115" s="229">
        <f>(SUM('1.  LRAMVA Summary'!E$54:E$71)+SUM('1.  LRAMVA Summary'!E$72:E$73)*(MONTH($E115)-1)/12)*$H115</f>
        <v>0.61315194873000001</v>
      </c>
      <c r="K115" s="229">
        <f>(SUM('1.  LRAMVA Summary'!F$54:F$71)+SUM('1.  LRAMVA Summary'!F$72:F$73)*(MONTH($E115)-1)/12)*$H115</f>
        <v>62.674928306061659</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75.702537495108217</v>
      </c>
    </row>
    <row r="116" spans="2:23" s="9" customFormat="1">
      <c r="B116" s="66"/>
      <c r="E116" s="213">
        <v>43070</v>
      </c>
      <c r="F116" s="213" t="s">
        <v>184</v>
      </c>
      <c r="G116" s="214" t="s">
        <v>69</v>
      </c>
      <c r="H116" s="239">
        <f t="shared" si="53"/>
        <v>1.25E-3</v>
      </c>
      <c r="I116" s="229">
        <f>(SUM('1.  LRAMVA Summary'!D$54:D$71)+SUM('1.  LRAMVA Summary'!D$72:D$73)*(MONTH($E116)-1)/12)*$H116</f>
        <v>12.414457240316553</v>
      </c>
      <c r="J116" s="229">
        <f>(SUM('1.  LRAMVA Summary'!E$54:E$71)+SUM('1.  LRAMVA Summary'!E$72:E$73)*(MONTH($E116)-1)/12)*$H116</f>
        <v>0.61315194873000001</v>
      </c>
      <c r="K116" s="229">
        <f>(SUM('1.  LRAMVA Summary'!F$54:F$71)+SUM('1.  LRAMVA Summary'!F$72:F$73)*(MONTH($E116)-1)/12)*$H116</f>
        <v>62.674928306061659</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75.702537495108217</v>
      </c>
    </row>
    <row r="117" spans="2:23" s="9" customFormat="1" ht="15.75" thickBot="1">
      <c r="B117" s="66"/>
      <c r="E117" s="215" t="s">
        <v>467</v>
      </c>
      <c r="F117" s="215"/>
      <c r="G117" s="216"/>
      <c r="H117" s="217"/>
      <c r="I117" s="218">
        <f>SUM(I104:I116)</f>
        <v>559.76787696587371</v>
      </c>
      <c r="J117" s="218">
        <f>SUM(J104:J116)</f>
        <v>27.647021368235666</v>
      </c>
      <c r="K117" s="218">
        <f t="shared" ref="K117:O117" si="54">SUM(K104:K116)</f>
        <v>2826.0125173203223</v>
      </c>
      <c r="L117" s="218">
        <f t="shared" si="54"/>
        <v>0</v>
      </c>
      <c r="M117" s="218">
        <f t="shared" si="54"/>
        <v>0</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3413.4274156544275</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559.76787696587371</v>
      </c>
      <c r="J119" s="227">
        <f t="shared" ref="J119" si="56">J117+J118</f>
        <v>27.647021368235666</v>
      </c>
      <c r="K119" s="227">
        <f t="shared" ref="K119" si="57">K117+K118</f>
        <v>2826.0125173203223</v>
      </c>
      <c r="L119" s="227">
        <f t="shared" ref="L119" si="58">L117+L118</f>
        <v>0</v>
      </c>
      <c r="M119" s="227">
        <f t="shared" ref="M119" si="59">M117+M118</f>
        <v>0</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3413.4274156544275</v>
      </c>
    </row>
    <row r="120" spans="2:23" s="9" customFormat="1">
      <c r="B120" s="66"/>
      <c r="E120" s="213">
        <v>43101</v>
      </c>
      <c r="F120" s="213" t="s">
        <v>185</v>
      </c>
      <c r="G120" s="214" t="s">
        <v>65</v>
      </c>
      <c r="H120" s="239">
        <f>$C$43/12</f>
        <v>1.25E-3</v>
      </c>
      <c r="I120" s="229">
        <f>(SUM('1.  LRAMVA Summary'!D$54:D$74)+SUM('1.  LRAMVA Summary'!D$75:D$76)*(MONTH($E120)-1)/12)*$H120</f>
        <v>12.414457240316553</v>
      </c>
      <c r="J120" s="229">
        <f>(SUM('1.  LRAMVA Summary'!E$54:E$74)+SUM('1.  LRAMVA Summary'!E$75:E$76)*(MONTH($E120)-1)/12)*$H120</f>
        <v>0.61315194873000001</v>
      </c>
      <c r="K120" s="229">
        <f>(SUM('1.  LRAMVA Summary'!F$54:F$74)+SUM('1.  LRAMVA Summary'!F$75:F$76)*(MONTH($E120)-1)/12)*$H120</f>
        <v>62.674928306061659</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75.702537495108217</v>
      </c>
    </row>
    <row r="121" spans="2:23" s="9" customFormat="1">
      <c r="B121" s="66"/>
      <c r="E121" s="213">
        <v>43132</v>
      </c>
      <c r="F121" s="213" t="s">
        <v>185</v>
      </c>
      <c r="G121" s="214" t="s">
        <v>65</v>
      </c>
      <c r="H121" s="239">
        <f t="shared" ref="H121:H122" si="63">$C$43/12</f>
        <v>1.25E-3</v>
      </c>
      <c r="I121" s="229">
        <f>(SUM('1.  LRAMVA Summary'!D$54:D$74)+SUM('1.  LRAMVA Summary'!D$75:D$76)*(MONTH($E121)-1)/12)*$H121</f>
        <v>12.414457240316553</v>
      </c>
      <c r="J121" s="229">
        <f>(SUM('1.  LRAMVA Summary'!E$54:E$74)+SUM('1.  LRAMVA Summary'!E$75:E$76)*(MONTH($E121)-1)/12)*$H121</f>
        <v>0.61315194873000001</v>
      </c>
      <c r="K121" s="229">
        <f>(SUM('1.  LRAMVA Summary'!F$54:F$74)+SUM('1.  LRAMVA Summary'!F$75:F$76)*(MONTH($E121)-1)/12)*$H121</f>
        <v>62.674928306061659</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75.702537495108217</v>
      </c>
    </row>
    <row r="122" spans="2:23" s="9" customFormat="1">
      <c r="B122" s="66"/>
      <c r="E122" s="213">
        <v>43160</v>
      </c>
      <c r="F122" s="213" t="s">
        <v>185</v>
      </c>
      <c r="G122" s="214" t="s">
        <v>65</v>
      </c>
      <c r="H122" s="239">
        <f t="shared" si="63"/>
        <v>1.25E-3</v>
      </c>
      <c r="I122" s="229">
        <f>(SUM('1.  LRAMVA Summary'!D$54:D$74)+SUM('1.  LRAMVA Summary'!D$75:D$76)*(MONTH($E122)-1)/12)*$H122</f>
        <v>12.414457240316553</v>
      </c>
      <c r="J122" s="229">
        <f>(SUM('1.  LRAMVA Summary'!E$54:E$74)+SUM('1.  LRAMVA Summary'!E$75:E$76)*(MONTH($E122)-1)/12)*$H122</f>
        <v>0.61315194873000001</v>
      </c>
      <c r="K122" s="229">
        <f>(SUM('1.  LRAMVA Summary'!F$54:F$74)+SUM('1.  LRAMVA Summary'!F$75:F$76)*(MONTH($E122)-1)/12)*$H122</f>
        <v>62.674928306061659</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75.702537495108217</v>
      </c>
    </row>
    <row r="123" spans="2:23" s="8" customFormat="1">
      <c r="B123" s="238"/>
      <c r="E123" s="213">
        <v>43191</v>
      </c>
      <c r="F123" s="213" t="s">
        <v>185</v>
      </c>
      <c r="G123" s="214" t="s">
        <v>66</v>
      </c>
      <c r="H123" s="239">
        <f>$C$44/12</f>
        <v>1.575E-3</v>
      </c>
      <c r="I123" s="229">
        <f>(SUM('1.  LRAMVA Summary'!D$54:D$74)+SUM('1.  LRAMVA Summary'!D$75:D$76)*(MONTH($E123)-1)/12)*$H123</f>
        <v>15.642216122798857</v>
      </c>
      <c r="J123" s="229">
        <f>(SUM('1.  LRAMVA Summary'!E$54:E$74)+SUM('1.  LRAMVA Summary'!E$75:E$76)*(MONTH($E123)-1)/12)*$H123</f>
        <v>0.77257145539979999</v>
      </c>
      <c r="K123" s="229">
        <f>(SUM('1.  LRAMVA Summary'!F$54:F$74)+SUM('1.  LRAMVA Summary'!F$75:F$76)*(MONTH($E123)-1)/12)*$H123</f>
        <v>78.970409665637689</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95.385197243836345</v>
      </c>
    </row>
    <row r="124" spans="2:23" s="9" customFormat="1">
      <c r="B124" s="66"/>
      <c r="E124" s="213">
        <v>43221</v>
      </c>
      <c r="F124" s="213" t="s">
        <v>185</v>
      </c>
      <c r="G124" s="214" t="s">
        <v>66</v>
      </c>
      <c r="H124" s="239">
        <f t="shared" ref="H124:H125" si="65">$C$44/12</f>
        <v>1.575E-3</v>
      </c>
      <c r="I124" s="229">
        <f>(SUM('1.  LRAMVA Summary'!D$54:D$74)+SUM('1.  LRAMVA Summary'!D$75:D$76)*(MONTH($E124)-1)/12)*$H124</f>
        <v>15.642216122798857</v>
      </c>
      <c r="J124" s="229">
        <f>(SUM('1.  LRAMVA Summary'!E$54:E$74)+SUM('1.  LRAMVA Summary'!E$75:E$76)*(MONTH($E124)-1)/12)*$H124</f>
        <v>0.77257145539979999</v>
      </c>
      <c r="K124" s="229">
        <f>(SUM('1.  LRAMVA Summary'!F$54:F$74)+SUM('1.  LRAMVA Summary'!F$75:F$76)*(MONTH($E124)-1)/12)*$H124</f>
        <v>78.970409665637689</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95.385197243836345</v>
      </c>
    </row>
    <row r="125" spans="2:23" s="237" customFormat="1">
      <c r="B125" s="236"/>
      <c r="E125" s="213">
        <v>43252</v>
      </c>
      <c r="F125" s="213" t="s">
        <v>185</v>
      </c>
      <c r="G125" s="214" t="s">
        <v>66</v>
      </c>
      <c r="H125" s="239">
        <f t="shared" si="65"/>
        <v>1.575E-3</v>
      </c>
      <c r="I125" s="229">
        <f>(SUM('1.  LRAMVA Summary'!D$54:D$74)+SUM('1.  LRAMVA Summary'!D$75:D$76)*(MONTH($E125)-1)/12)*$H125</f>
        <v>15.642216122798857</v>
      </c>
      <c r="J125" s="229">
        <f>(SUM('1.  LRAMVA Summary'!E$54:E$74)+SUM('1.  LRAMVA Summary'!E$75:E$76)*(MONTH($E125)-1)/12)*$H125</f>
        <v>0.77257145539979999</v>
      </c>
      <c r="K125" s="229">
        <f>(SUM('1.  LRAMVA Summary'!F$54:F$74)+SUM('1.  LRAMVA Summary'!F$75:F$76)*(MONTH($E125)-1)/12)*$H125</f>
        <v>78.970409665637689</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95.385197243836345</v>
      </c>
    </row>
    <row r="126" spans="2:23" s="9" customFormat="1">
      <c r="B126" s="66"/>
      <c r="E126" s="213">
        <v>43282</v>
      </c>
      <c r="F126" s="213" t="s">
        <v>185</v>
      </c>
      <c r="G126" s="214" t="s">
        <v>68</v>
      </c>
      <c r="H126" s="239">
        <f>$C$45/12</f>
        <v>1.575E-3</v>
      </c>
      <c r="I126" s="229">
        <f>(SUM('1.  LRAMVA Summary'!D$54:D$74)+SUM('1.  LRAMVA Summary'!D$75:D$76)*(MONTH($E126)-1)/12)*$H126</f>
        <v>15.642216122798857</v>
      </c>
      <c r="J126" s="229">
        <f>(SUM('1.  LRAMVA Summary'!E$54:E$74)+SUM('1.  LRAMVA Summary'!E$75:E$76)*(MONTH($E126)-1)/12)*$H126</f>
        <v>0.77257145539979999</v>
      </c>
      <c r="K126" s="229">
        <f>(SUM('1.  LRAMVA Summary'!F$54:F$74)+SUM('1.  LRAMVA Summary'!F$75:F$76)*(MONTH($E126)-1)/12)*$H126</f>
        <v>78.970409665637689</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95.385197243836345</v>
      </c>
    </row>
    <row r="127" spans="2:23" s="9" customFormat="1">
      <c r="B127" s="66"/>
      <c r="E127" s="213">
        <v>43313</v>
      </c>
      <c r="F127" s="213" t="s">
        <v>185</v>
      </c>
      <c r="G127" s="214" t="s">
        <v>68</v>
      </c>
      <c r="H127" s="239">
        <f t="shared" ref="H127:H128" si="66">$C$45/12</f>
        <v>1.575E-3</v>
      </c>
      <c r="I127" s="229">
        <f>(SUM('1.  LRAMVA Summary'!D$54:D$74)+SUM('1.  LRAMVA Summary'!D$75:D$76)*(MONTH($E127)-1)/12)*$H127</f>
        <v>15.642216122798857</v>
      </c>
      <c r="J127" s="229">
        <f>(SUM('1.  LRAMVA Summary'!E$54:E$74)+SUM('1.  LRAMVA Summary'!E$75:E$76)*(MONTH($E127)-1)/12)*$H127</f>
        <v>0.77257145539979999</v>
      </c>
      <c r="K127" s="229">
        <f>(SUM('1.  LRAMVA Summary'!F$54:F$74)+SUM('1.  LRAMVA Summary'!F$75:F$76)*(MONTH($E127)-1)/12)*$H127</f>
        <v>78.970409665637689</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95.385197243836345</v>
      </c>
    </row>
    <row r="128" spans="2:23" s="9" customFormat="1">
      <c r="B128" s="66"/>
      <c r="E128" s="213">
        <v>43344</v>
      </c>
      <c r="F128" s="213" t="s">
        <v>185</v>
      </c>
      <c r="G128" s="214" t="s">
        <v>68</v>
      </c>
      <c r="H128" s="239">
        <f t="shared" si="66"/>
        <v>1.575E-3</v>
      </c>
      <c r="I128" s="229">
        <f>(SUM('1.  LRAMVA Summary'!D$54:D$74)+SUM('1.  LRAMVA Summary'!D$75:D$76)*(MONTH($E128)-1)/12)*$H128</f>
        <v>15.642216122798857</v>
      </c>
      <c r="J128" s="229">
        <f>(SUM('1.  LRAMVA Summary'!E$54:E$74)+SUM('1.  LRAMVA Summary'!E$75:E$76)*(MONTH($E128)-1)/12)*$H128</f>
        <v>0.77257145539979999</v>
      </c>
      <c r="K128" s="229">
        <f>(SUM('1.  LRAMVA Summary'!F$54:F$74)+SUM('1.  LRAMVA Summary'!F$75:F$76)*(MONTH($E128)-1)/12)*$H128</f>
        <v>78.970409665637689</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95.385197243836345</v>
      </c>
    </row>
    <row r="129" spans="2:23" s="9" customFormat="1">
      <c r="B129" s="66"/>
      <c r="E129" s="213">
        <v>43374</v>
      </c>
      <c r="F129" s="213" t="s">
        <v>185</v>
      </c>
      <c r="G129" s="214" t="s">
        <v>69</v>
      </c>
      <c r="H129" s="239">
        <f>$C$46/12</f>
        <v>1.8083333333333335E-3</v>
      </c>
      <c r="I129" s="229">
        <f>(SUM('1.  LRAMVA Summary'!D$54:D$74)+SUM('1.  LRAMVA Summary'!D$75:D$76)*(MONTH($E129)-1)/12)*$H129</f>
        <v>17.959581474324615</v>
      </c>
      <c r="J129" s="229">
        <f>(SUM('1.  LRAMVA Summary'!E$54:E$74)+SUM('1.  LRAMVA Summary'!E$75:E$76)*(MONTH($E129)-1)/12)*$H129</f>
        <v>0.88702648582940014</v>
      </c>
      <c r="K129" s="229">
        <f>(SUM('1.  LRAMVA Summary'!F$54:F$74)+SUM('1.  LRAMVA Summary'!F$75:F$76)*(MONTH($E129)-1)/12)*$H129</f>
        <v>90.669729616102529</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109.51633757625655</v>
      </c>
    </row>
    <row r="130" spans="2:23" s="9" customFormat="1">
      <c r="B130" s="66"/>
      <c r="E130" s="213">
        <v>43405</v>
      </c>
      <c r="F130" s="213" t="s">
        <v>185</v>
      </c>
      <c r="G130" s="214" t="s">
        <v>69</v>
      </c>
      <c r="H130" s="239">
        <f t="shared" ref="H130:H131" si="67">$C$46/12</f>
        <v>1.8083333333333335E-3</v>
      </c>
      <c r="I130" s="229">
        <f>(SUM('1.  LRAMVA Summary'!D$54:D$74)+SUM('1.  LRAMVA Summary'!D$75:D$76)*(MONTH($E130)-1)/12)*$H130</f>
        <v>17.959581474324615</v>
      </c>
      <c r="J130" s="229">
        <f>(SUM('1.  LRAMVA Summary'!E$54:E$74)+SUM('1.  LRAMVA Summary'!E$75:E$76)*(MONTH($E130)-1)/12)*$H130</f>
        <v>0.88702648582940014</v>
      </c>
      <c r="K130" s="229">
        <f>(SUM('1.  LRAMVA Summary'!F$54:F$74)+SUM('1.  LRAMVA Summary'!F$75:F$76)*(MONTH($E130)-1)/12)*$H130</f>
        <v>90.669729616102529</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109.51633757625655</v>
      </c>
    </row>
    <row r="131" spans="2:23" s="9" customFormat="1">
      <c r="B131" s="66"/>
      <c r="E131" s="213">
        <v>43435</v>
      </c>
      <c r="F131" s="213" t="s">
        <v>185</v>
      </c>
      <c r="G131" s="214" t="s">
        <v>69</v>
      </c>
      <c r="H131" s="239">
        <f t="shared" si="67"/>
        <v>1.8083333333333335E-3</v>
      </c>
      <c r="I131" s="229">
        <f>(SUM('1.  LRAMVA Summary'!D$54:D$74)+SUM('1.  LRAMVA Summary'!D$75:D$76)*(MONTH($E131)-1)/12)*$H131</f>
        <v>17.959581474324615</v>
      </c>
      <c r="J131" s="229">
        <f>(SUM('1.  LRAMVA Summary'!E$54:E$74)+SUM('1.  LRAMVA Summary'!E$75:E$76)*(MONTH($E131)-1)/12)*$H131</f>
        <v>0.88702648582940014</v>
      </c>
      <c r="K131" s="229">
        <f>(SUM('1.  LRAMVA Summary'!F$54:F$74)+SUM('1.  LRAMVA Summary'!F$75:F$76)*(MONTH($E131)-1)/12)*$H131</f>
        <v>90.669729616102529</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109.51633757625655</v>
      </c>
    </row>
    <row r="132" spans="2:23" s="9" customFormat="1" ht="15.75" thickBot="1">
      <c r="B132" s="66"/>
      <c r="E132" s="215" t="s">
        <v>468</v>
      </c>
      <c r="F132" s="215"/>
      <c r="G132" s="216"/>
      <c r="H132" s="217"/>
      <c r="I132" s="218">
        <f>SUM(I119:I131)</f>
        <v>744.74328984659007</v>
      </c>
      <c r="J132" s="218">
        <f>SUM(J119:J131)</f>
        <v>36.782985404312669</v>
      </c>
      <c r="K132" s="218">
        <f t="shared" ref="K132:O132" si="68">SUM(K119:K131)</f>
        <v>3759.8689490806414</v>
      </c>
      <c r="L132" s="218">
        <f t="shared" si="68"/>
        <v>0</v>
      </c>
      <c r="M132" s="218">
        <f t="shared" si="68"/>
        <v>0</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4541.3952243315407</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744.74328984659007</v>
      </c>
      <c r="J134" s="227">
        <f t="shared" ref="J134" si="70">J132+J133</f>
        <v>36.782985404312669</v>
      </c>
      <c r="K134" s="227">
        <f t="shared" ref="K134" si="71">K132+K133</f>
        <v>3759.8689490806414</v>
      </c>
      <c r="L134" s="227">
        <f t="shared" ref="L134" si="72">L132+L133</f>
        <v>0</v>
      </c>
      <c r="M134" s="227">
        <f t="shared" ref="M134" si="73">M132+M133</f>
        <v>0</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4541.3952243315407</v>
      </c>
    </row>
    <row r="135" spans="2:23" s="9" customFormat="1">
      <c r="B135" s="66"/>
      <c r="E135" s="213">
        <v>43466</v>
      </c>
      <c r="F135" s="213" t="s">
        <v>186</v>
      </c>
      <c r="G135" s="214" t="s">
        <v>65</v>
      </c>
      <c r="H135" s="239">
        <f>$C$47/12</f>
        <v>2.0416666666666669E-3</v>
      </c>
      <c r="I135" s="229">
        <f>(SUM('1.  LRAMVA Summary'!D$54:D$77)+SUM('1.  LRAMVA Summary'!D$78:D$79)*(MONTH($E135)-1)/12)*$H135</f>
        <v>20.276946825850374</v>
      </c>
      <c r="J135" s="229">
        <f>(SUM('1.  LRAMVA Summary'!E$54:E$77)+SUM('1.  LRAMVA Summary'!E$78:E$79)*(MONTH($E135)-1)/12)*$H135</f>
        <v>1.0014815162590001</v>
      </c>
      <c r="K135" s="229">
        <f>(SUM('1.  LRAMVA Summary'!F$54:F$77)+SUM('1.  LRAMVA Summary'!F$78:F$79)*(MONTH($E135)-1)/12)*$H135</f>
        <v>102.36904956656738</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123.64747790867676</v>
      </c>
    </row>
    <row r="136" spans="2:23" s="9" customFormat="1">
      <c r="B136" s="66"/>
      <c r="E136" s="213">
        <v>43497</v>
      </c>
      <c r="F136" s="213" t="s">
        <v>186</v>
      </c>
      <c r="G136" s="214" t="s">
        <v>65</v>
      </c>
      <c r="H136" s="239">
        <f t="shared" ref="H136:H137" si="76">$C$47/12</f>
        <v>2.0416666666666669E-3</v>
      </c>
      <c r="I136" s="229">
        <f>(SUM('1.  LRAMVA Summary'!D$54:D$77)+SUM('1.  LRAMVA Summary'!D$78:D$79)*(MONTH($E136)-1)/12)*$H136</f>
        <v>20.276946825850374</v>
      </c>
      <c r="J136" s="229">
        <f>(SUM('1.  LRAMVA Summary'!E$54:E$77)+SUM('1.  LRAMVA Summary'!E$78:E$79)*(MONTH($E136)-1)/12)*$H136</f>
        <v>1.0014815162590001</v>
      </c>
      <c r="K136" s="229">
        <f>(SUM('1.  LRAMVA Summary'!F$54:F$77)+SUM('1.  LRAMVA Summary'!F$78:F$79)*(MONTH($E136)-1)/12)*$H136</f>
        <v>102.36904956656738</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123.64747790867676</v>
      </c>
    </row>
    <row r="137" spans="2:23" s="9" customFormat="1">
      <c r="B137" s="66"/>
      <c r="E137" s="213">
        <v>43525</v>
      </c>
      <c r="F137" s="213" t="s">
        <v>186</v>
      </c>
      <c r="G137" s="214" t="s">
        <v>65</v>
      </c>
      <c r="H137" s="239">
        <f t="shared" si="76"/>
        <v>2.0416666666666669E-3</v>
      </c>
      <c r="I137" s="229">
        <f>(SUM('1.  LRAMVA Summary'!D$54:D$77)+SUM('1.  LRAMVA Summary'!D$78:D$79)*(MONTH($E137)-1)/12)*$H137</f>
        <v>20.276946825850374</v>
      </c>
      <c r="J137" s="229">
        <f>(SUM('1.  LRAMVA Summary'!E$54:E$77)+SUM('1.  LRAMVA Summary'!E$78:E$79)*(MONTH($E137)-1)/12)*$H137</f>
        <v>1.0014815162590001</v>
      </c>
      <c r="K137" s="229">
        <f>(SUM('1.  LRAMVA Summary'!F$54:F$77)+SUM('1.  LRAMVA Summary'!F$78:F$79)*(MONTH($E137)-1)/12)*$H137</f>
        <v>102.36904956656738</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123.64747790867676</v>
      </c>
    </row>
    <row r="138" spans="2:23" s="8" customFormat="1">
      <c r="B138" s="238"/>
      <c r="E138" s="213">
        <v>43556</v>
      </c>
      <c r="F138" s="213" t="s">
        <v>186</v>
      </c>
      <c r="G138" s="214" t="s">
        <v>66</v>
      </c>
      <c r="H138" s="239">
        <f>$C$48/12</f>
        <v>1.8166666666666667E-3</v>
      </c>
      <c r="I138" s="229">
        <f>(SUM('1.  LRAMVA Summary'!D$54:D$77)+SUM('1.  LRAMVA Summary'!D$78:D$79)*(MONTH($E138)-1)/12)*$H138</f>
        <v>18.042344522593392</v>
      </c>
      <c r="J138" s="229">
        <f>(SUM('1.  LRAMVA Summary'!E$54:E$77)+SUM('1.  LRAMVA Summary'!E$78:E$79)*(MONTH($E138)-1)/12)*$H138</f>
        <v>0.89111416548760003</v>
      </c>
      <c r="K138" s="229">
        <f>(SUM('1.  LRAMVA Summary'!F$54:F$77)+SUM('1.  LRAMVA Summary'!F$78:F$79)*(MONTH($E138)-1)/12)*$H138</f>
        <v>91.087562471476275</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110.02102115955726</v>
      </c>
    </row>
    <row r="139" spans="2:23" s="9" customFormat="1">
      <c r="B139" s="66"/>
      <c r="E139" s="213">
        <v>43586</v>
      </c>
      <c r="F139" s="213" t="s">
        <v>186</v>
      </c>
      <c r="G139" s="214" t="s">
        <v>66</v>
      </c>
      <c r="H139" s="239">
        <f>$C$48/12</f>
        <v>1.8166666666666667E-3</v>
      </c>
      <c r="I139" s="229">
        <f>(SUM('1.  LRAMVA Summary'!D$54:D$77)+SUM('1.  LRAMVA Summary'!D$78:D$79)*(MONTH($E139)-1)/12)*$H139</f>
        <v>18.042344522593392</v>
      </c>
      <c r="J139" s="229">
        <f>(SUM('1.  LRAMVA Summary'!E$54:E$77)+SUM('1.  LRAMVA Summary'!E$78:E$79)*(MONTH($E139)-1)/12)*$H139</f>
        <v>0.89111416548760003</v>
      </c>
      <c r="K139" s="229">
        <f>(SUM('1.  LRAMVA Summary'!F$54:F$77)+SUM('1.  LRAMVA Summary'!F$78:F$79)*(MONTH($E139)-1)/12)*$H139</f>
        <v>91.087562471476275</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110.02102115955726</v>
      </c>
    </row>
    <row r="140" spans="2:23" s="9" customFormat="1">
      <c r="B140" s="66"/>
      <c r="E140" s="213">
        <v>43617</v>
      </c>
      <c r="F140" s="213" t="s">
        <v>186</v>
      </c>
      <c r="G140" s="214" t="s">
        <v>66</v>
      </c>
      <c r="H140" s="239">
        <f t="shared" ref="H140" si="78">$C$48/12</f>
        <v>1.8166666666666667E-3</v>
      </c>
      <c r="I140" s="229">
        <f>(SUM('1.  LRAMVA Summary'!D$54:D$77)+SUM('1.  LRAMVA Summary'!D$78:D$79)*(MONTH($E140)-1)/12)*$H140</f>
        <v>18.042344522593392</v>
      </c>
      <c r="J140" s="229">
        <f>(SUM('1.  LRAMVA Summary'!E$54:E$77)+SUM('1.  LRAMVA Summary'!E$78:E$79)*(MONTH($E140)-1)/12)*$H140</f>
        <v>0.89111416548760003</v>
      </c>
      <c r="K140" s="229">
        <f>(SUM('1.  LRAMVA Summary'!F$54:F$77)+SUM('1.  LRAMVA Summary'!F$78:F$79)*(MONTH($E140)-1)/12)*$H140</f>
        <v>91.087562471476275</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110.02102115955726</v>
      </c>
    </row>
    <row r="141" spans="2:23" s="9" customFormat="1">
      <c r="B141" s="66"/>
      <c r="E141" s="213">
        <v>43647</v>
      </c>
      <c r="F141" s="213" t="s">
        <v>186</v>
      </c>
      <c r="G141" s="214" t="s">
        <v>68</v>
      </c>
      <c r="H141" s="239">
        <f>$C$49/12</f>
        <v>1.8166666666666667E-3</v>
      </c>
      <c r="I141" s="229">
        <f>(SUM('1.  LRAMVA Summary'!D$54:D$77)+SUM('1.  LRAMVA Summary'!D$78:D$79)*(MONTH($E141)-1)/12)*$H141</f>
        <v>18.042344522593392</v>
      </c>
      <c r="J141" s="229">
        <f>(SUM('1.  LRAMVA Summary'!E$54:E$77)+SUM('1.  LRAMVA Summary'!E$78:E$79)*(MONTH($E141)-1)/12)*$H141</f>
        <v>0.89111416548760003</v>
      </c>
      <c r="K141" s="229">
        <f>(SUM('1.  LRAMVA Summary'!F$54:F$77)+SUM('1.  LRAMVA Summary'!F$78:F$79)*(MONTH($E141)-1)/12)*$H141</f>
        <v>91.087562471476275</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110.02102115955726</v>
      </c>
    </row>
    <row r="142" spans="2:23" s="9" customFormat="1">
      <c r="B142" s="66"/>
      <c r="E142" s="213">
        <v>43678</v>
      </c>
      <c r="F142" s="213" t="s">
        <v>186</v>
      </c>
      <c r="G142" s="214" t="s">
        <v>68</v>
      </c>
      <c r="H142" s="239">
        <f t="shared" ref="H142" si="79">$C$49/12</f>
        <v>1.8166666666666667E-3</v>
      </c>
      <c r="I142" s="229">
        <f>(SUM('1.  LRAMVA Summary'!D$54:D$77)+SUM('1.  LRAMVA Summary'!D$78:D$79)*(MONTH($E142)-1)/12)*$H142</f>
        <v>18.042344522593392</v>
      </c>
      <c r="J142" s="229">
        <f>(SUM('1.  LRAMVA Summary'!E$54:E$77)+SUM('1.  LRAMVA Summary'!E$78:E$79)*(MONTH($E142)-1)/12)*$H142</f>
        <v>0.89111416548760003</v>
      </c>
      <c r="K142" s="229">
        <f>(SUM('1.  LRAMVA Summary'!F$54:F$77)+SUM('1.  LRAMVA Summary'!F$78:F$79)*(MONTH($E142)-1)/12)*$H142</f>
        <v>91.087562471476275</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110.02102115955726</v>
      </c>
    </row>
    <row r="143" spans="2:23" s="9" customFormat="1">
      <c r="B143" s="66"/>
      <c r="E143" s="213">
        <v>43709</v>
      </c>
      <c r="F143" s="213" t="s">
        <v>186</v>
      </c>
      <c r="G143" s="214" t="s">
        <v>68</v>
      </c>
      <c r="H143" s="239">
        <f>$C$49/12</f>
        <v>1.8166666666666667E-3</v>
      </c>
      <c r="I143" s="229">
        <f>(SUM('1.  LRAMVA Summary'!D$54:D$77)+SUM('1.  LRAMVA Summary'!D$78:D$79)*(MONTH($E143)-1)/12)*$H143</f>
        <v>18.042344522593392</v>
      </c>
      <c r="J143" s="229">
        <f>(SUM('1.  LRAMVA Summary'!E$54:E$77)+SUM('1.  LRAMVA Summary'!E$78:E$79)*(MONTH($E143)-1)/12)*$H143</f>
        <v>0.89111416548760003</v>
      </c>
      <c r="K143" s="229">
        <f>(SUM('1.  LRAMVA Summary'!F$54:F$77)+SUM('1.  LRAMVA Summary'!F$78:F$79)*(MONTH($E143)-1)/12)*$H143</f>
        <v>91.087562471476275</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110.02102115955726</v>
      </c>
    </row>
    <row r="144" spans="2:23" s="9" customFormat="1">
      <c r="B144" s="66"/>
      <c r="E144" s="213">
        <v>43739</v>
      </c>
      <c r="F144" s="213" t="s">
        <v>186</v>
      </c>
      <c r="G144" s="214" t="s">
        <v>69</v>
      </c>
      <c r="H144" s="239">
        <f>$C$50/12</f>
        <v>1.8166666666666667E-3</v>
      </c>
      <c r="I144" s="229">
        <f>(SUM('1.  LRAMVA Summary'!D$54:D$77)+SUM('1.  LRAMVA Summary'!D$78:D$79)*(MONTH($E144)-1)/12)*$H144</f>
        <v>18.042344522593392</v>
      </c>
      <c r="J144" s="229">
        <f>(SUM('1.  LRAMVA Summary'!E$54:E$77)+SUM('1.  LRAMVA Summary'!E$78:E$79)*(MONTH($E144)-1)/12)*$H144</f>
        <v>0.89111416548760003</v>
      </c>
      <c r="K144" s="229">
        <f>(SUM('1.  LRAMVA Summary'!F$54:F$77)+SUM('1.  LRAMVA Summary'!F$78:F$79)*(MONTH($E144)-1)/12)*$H144</f>
        <v>91.087562471476275</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110.02102115955726</v>
      </c>
    </row>
    <row r="145" spans="2:23" s="9" customFormat="1">
      <c r="B145" s="66"/>
      <c r="E145" s="213">
        <v>43770</v>
      </c>
      <c r="F145" s="213" t="s">
        <v>186</v>
      </c>
      <c r="G145" s="214" t="s">
        <v>69</v>
      </c>
      <c r="H145" s="239">
        <f t="shared" ref="H145:H146" si="80">$C$50/12</f>
        <v>1.8166666666666667E-3</v>
      </c>
      <c r="I145" s="229">
        <f>(SUM('1.  LRAMVA Summary'!D$54:D$77)+SUM('1.  LRAMVA Summary'!D$78:D$79)*(MONTH($E145)-1)/12)*$H145</f>
        <v>18.042344522593392</v>
      </c>
      <c r="J145" s="229">
        <f>(SUM('1.  LRAMVA Summary'!E$54:E$77)+SUM('1.  LRAMVA Summary'!E$78:E$79)*(MONTH($E145)-1)/12)*$H145</f>
        <v>0.89111416548760003</v>
      </c>
      <c r="K145" s="229">
        <f>(SUM('1.  LRAMVA Summary'!F$54:F$77)+SUM('1.  LRAMVA Summary'!F$78:F$79)*(MONTH($E145)-1)/12)*$H145</f>
        <v>91.087562471476275</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110.02102115955726</v>
      </c>
    </row>
    <row r="146" spans="2:23" s="9" customFormat="1">
      <c r="B146" s="66"/>
      <c r="E146" s="213">
        <v>43800</v>
      </c>
      <c r="F146" s="213" t="s">
        <v>186</v>
      </c>
      <c r="G146" s="214" t="s">
        <v>69</v>
      </c>
      <c r="H146" s="239">
        <f t="shared" si="80"/>
        <v>1.8166666666666667E-3</v>
      </c>
      <c r="I146" s="229">
        <f>(SUM('1.  LRAMVA Summary'!D$54:D$77)+SUM('1.  LRAMVA Summary'!D$78:D$79)*(MONTH($E146)-1)/12)*$H146</f>
        <v>18.042344522593392</v>
      </c>
      <c r="J146" s="229">
        <f>(SUM('1.  LRAMVA Summary'!E$54:E$77)+SUM('1.  LRAMVA Summary'!E$78:E$79)*(MONTH($E146)-1)/12)*$H146</f>
        <v>0.89111416548760003</v>
      </c>
      <c r="K146" s="229">
        <f>(SUM('1.  LRAMVA Summary'!F$54:F$77)+SUM('1.  LRAMVA Summary'!F$78:F$79)*(MONTH($E146)-1)/12)*$H146</f>
        <v>91.087562471476275</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110.02102115955726</v>
      </c>
    </row>
    <row r="147" spans="2:23" s="9" customFormat="1" ht="15.75" thickBot="1">
      <c r="B147" s="66"/>
      <c r="E147" s="215" t="s">
        <v>469</v>
      </c>
      <c r="F147" s="215"/>
      <c r="G147" s="216"/>
      <c r="H147" s="217"/>
      <c r="I147" s="218">
        <f>SUM(I134:I146)</f>
        <v>967.9552310274812</v>
      </c>
      <c r="J147" s="218">
        <f>SUM(J134:J146)</f>
        <v>47.807457442478068</v>
      </c>
      <c r="K147" s="218">
        <f t="shared" ref="K147:O147" si="81">SUM(K134:K146)</f>
        <v>4886.7641600236302</v>
      </c>
      <c r="L147" s="218">
        <f t="shared" si="81"/>
        <v>0</v>
      </c>
      <c r="M147" s="218">
        <f t="shared" si="81"/>
        <v>0</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5902.5268484935896</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967.9552310274812</v>
      </c>
      <c r="J149" s="227">
        <f t="shared" ref="J149" si="83">J147+J148</f>
        <v>47.807457442478068</v>
      </c>
      <c r="K149" s="227">
        <f t="shared" ref="K149" si="84">K147+K148</f>
        <v>4886.7641600236302</v>
      </c>
      <c r="L149" s="227">
        <f t="shared" ref="L149" si="85">L147+L148</f>
        <v>0</v>
      </c>
      <c r="M149" s="227">
        <f t="shared" ref="M149" si="86">M147+M148</f>
        <v>0</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5902.5268484935896</v>
      </c>
    </row>
    <row r="150" spans="2:23" s="9" customFormat="1">
      <c r="B150" s="66"/>
      <c r="E150" s="213">
        <v>43831</v>
      </c>
      <c r="F150" s="213" t="s">
        <v>187</v>
      </c>
      <c r="G150" s="214" t="s">
        <v>65</v>
      </c>
      <c r="H150" s="239">
        <f>$C$51/12</f>
        <v>1.8166666666666667E-3</v>
      </c>
      <c r="I150" s="229">
        <f>(SUM('1.  LRAMVA Summary'!D$54:D$80)+SUM('1.  LRAMVA Summary'!D$81:D$82)*(MONTH($E150)-1)/12)*$H150</f>
        <v>18.042344522593392</v>
      </c>
      <c r="J150" s="229">
        <f>(SUM('1.  LRAMVA Summary'!E$54:E$80)+SUM('1.  LRAMVA Summary'!E$81:E$82)*(MONTH($E150)-1)/12)*$H150</f>
        <v>0.89111416548760003</v>
      </c>
      <c r="K150" s="229">
        <f>(SUM('1.  LRAMVA Summary'!F$54:F$80)+SUM('1.  LRAMVA Summary'!F$81:F$82)*(MONTH($E150)-1)/12)*$H150</f>
        <v>91.087562471476275</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110.02102115955726</v>
      </c>
    </row>
    <row r="151" spans="2:23" s="9" customFormat="1">
      <c r="B151" s="66"/>
      <c r="E151" s="213">
        <v>43862</v>
      </c>
      <c r="F151" s="213" t="s">
        <v>187</v>
      </c>
      <c r="G151" s="214" t="s">
        <v>65</v>
      </c>
      <c r="H151" s="239">
        <f t="shared" ref="H151:H152" si="89">$C$51/12</f>
        <v>1.8166666666666667E-3</v>
      </c>
      <c r="I151" s="229">
        <f>(SUM('1.  LRAMVA Summary'!D$54:D$80)+SUM('1.  LRAMVA Summary'!D$81:D$82)*(MONTH($E151)-1)/12)*$H151</f>
        <v>18.042344522593392</v>
      </c>
      <c r="J151" s="229">
        <f>(SUM('1.  LRAMVA Summary'!E$54:E$80)+SUM('1.  LRAMVA Summary'!E$81:E$82)*(MONTH($E151)-1)/12)*$H151</f>
        <v>0.89111416548760003</v>
      </c>
      <c r="K151" s="229">
        <f>(SUM('1.  LRAMVA Summary'!F$54:F$80)+SUM('1.  LRAMVA Summary'!F$81:F$82)*(MONTH($E151)-1)/12)*$H151</f>
        <v>91.087562471476275</v>
      </c>
      <c r="L151" s="229">
        <f>(SUM('1.  LRAMVA Summary'!G$54:G$80)+SUM('1.  LRAMVA Summary'!G$81:G$82)*(MONTH($E151)-1)/12)*$H151</f>
        <v>0</v>
      </c>
      <c r="M151" s="229">
        <f>(SUM('1.  LRAMVA Summary'!H$54:H$80)+SUM('1.  LRAMVA Summary'!H$81:H$82)*(MONTH($E151)-1)/12)*$H151</f>
        <v>0</v>
      </c>
      <c r="N151" s="229">
        <f>(SUM('1.  LRAMVA Summary'!I$54:I$80)+SUM('1.  LRAMVA Summary'!I$81:I$82)*(MONTH($E151)-1)/12)*$H151</f>
        <v>0</v>
      </c>
      <c r="O151" s="229">
        <f>(SUM('1.  LRAMVA Summary'!J$54:J$80)+SUM('1.  LRAMVA Summary'!J$81:J$82)*(MONTH($E151)-1)/12)*$H151</f>
        <v>0</v>
      </c>
      <c r="P151" s="229">
        <f>(SUM('1.  LRAMVA Summary'!K$54:K$80)+SUM('1.  LRAMVA Summary'!K$81:K$82)*(MONTH($E151)-1)/12)*$H151</f>
        <v>0</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110.02102115955726</v>
      </c>
    </row>
    <row r="152" spans="2:23" s="9" customFormat="1">
      <c r="B152" s="66"/>
      <c r="E152" s="213">
        <v>43891</v>
      </c>
      <c r="F152" s="213" t="s">
        <v>187</v>
      </c>
      <c r="G152" s="214" t="s">
        <v>65</v>
      </c>
      <c r="H152" s="239">
        <f t="shared" si="89"/>
        <v>1.8166666666666667E-3</v>
      </c>
      <c r="I152" s="229">
        <f>(SUM('1.  LRAMVA Summary'!D$54:D$80)+SUM('1.  LRAMVA Summary'!D$81:D$82)*(MONTH($E152)-1)/12)*$H152</f>
        <v>18.042344522593392</v>
      </c>
      <c r="J152" s="229">
        <f>(SUM('1.  LRAMVA Summary'!E$54:E$80)+SUM('1.  LRAMVA Summary'!E$81:E$82)*(MONTH($E152)-1)/12)*$H152</f>
        <v>0.89111416548760003</v>
      </c>
      <c r="K152" s="229">
        <f>(SUM('1.  LRAMVA Summary'!F$54:F$80)+SUM('1.  LRAMVA Summary'!F$81:F$82)*(MONTH($E152)-1)/12)*$H152</f>
        <v>91.087562471476275</v>
      </c>
      <c r="L152" s="229">
        <f>(SUM('1.  LRAMVA Summary'!G$54:G$80)+SUM('1.  LRAMVA Summary'!G$81:G$82)*(MONTH($E152)-1)/12)*$H152</f>
        <v>0</v>
      </c>
      <c r="M152" s="229">
        <f>(SUM('1.  LRAMVA Summary'!H$54:H$80)+SUM('1.  LRAMVA Summary'!H$81:H$82)*(MONTH($E152)-1)/12)*$H152</f>
        <v>0</v>
      </c>
      <c r="N152" s="229">
        <f>(SUM('1.  LRAMVA Summary'!I$54:I$80)+SUM('1.  LRAMVA Summary'!I$81:I$82)*(MONTH($E152)-1)/12)*$H152</f>
        <v>0</v>
      </c>
      <c r="O152" s="229">
        <f>(SUM('1.  LRAMVA Summary'!J$54:J$80)+SUM('1.  LRAMVA Summary'!J$81:J$82)*(MONTH($E152)-1)/12)*$H152</f>
        <v>0</v>
      </c>
      <c r="P152" s="229">
        <f>(SUM('1.  LRAMVA Summary'!K$54:K$80)+SUM('1.  LRAMVA Summary'!K$81:K$82)*(MONTH($E152)-1)/12)*$H152</f>
        <v>0</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110.02102115955726</v>
      </c>
    </row>
    <row r="153" spans="2:23" s="9" customFormat="1">
      <c r="B153" s="66"/>
      <c r="E153" s="213">
        <v>43922</v>
      </c>
      <c r="F153" s="213" t="s">
        <v>187</v>
      </c>
      <c r="G153" s="214" t="s">
        <v>66</v>
      </c>
      <c r="H153" s="239">
        <f>$C$52/12</f>
        <v>1.8166666666666667E-3</v>
      </c>
      <c r="I153" s="229">
        <f>(SUM('1.  LRAMVA Summary'!D$54:D$80)+SUM('1.  LRAMVA Summary'!D$81:D$82)*(MONTH($E153)-1)/12)*$H153</f>
        <v>18.042344522593392</v>
      </c>
      <c r="J153" s="229">
        <f>(SUM('1.  LRAMVA Summary'!E$54:E$80)+SUM('1.  LRAMVA Summary'!E$81:E$82)*(MONTH($E153)-1)/12)*$H153</f>
        <v>0.89111416548760003</v>
      </c>
      <c r="K153" s="229">
        <f>(SUM('1.  LRAMVA Summary'!F$54:F$80)+SUM('1.  LRAMVA Summary'!F$81:F$82)*(MONTH($E153)-1)/12)*$H153</f>
        <v>91.087562471476275</v>
      </c>
      <c r="L153" s="229">
        <f>(SUM('1.  LRAMVA Summary'!G$54:G$80)+SUM('1.  LRAMVA Summary'!G$81:G$82)*(MONTH($E153)-1)/12)*$H153</f>
        <v>0</v>
      </c>
      <c r="M153" s="229">
        <f>(SUM('1.  LRAMVA Summary'!H$54:H$80)+SUM('1.  LRAMVA Summary'!H$81:H$82)*(MONTH($E153)-1)/12)*$H153</f>
        <v>0</v>
      </c>
      <c r="N153" s="229">
        <f>(SUM('1.  LRAMVA Summary'!I$54:I$80)+SUM('1.  LRAMVA Summary'!I$81:I$82)*(MONTH($E153)-1)/12)*$H153</f>
        <v>0</v>
      </c>
      <c r="O153" s="229">
        <f>(SUM('1.  LRAMVA Summary'!J$54:J$80)+SUM('1.  LRAMVA Summary'!J$81:J$82)*(MONTH($E153)-1)/12)*$H153</f>
        <v>0</v>
      </c>
      <c r="P153" s="229">
        <f>(SUM('1.  LRAMVA Summary'!K$54:K$80)+SUM('1.  LRAMVA Summary'!K$81:K$82)*(MONTH($E153)-1)/12)*$H153</f>
        <v>0</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110.02102115955726</v>
      </c>
    </row>
    <row r="154" spans="2:23" s="9" customFormat="1">
      <c r="B154" s="66"/>
      <c r="E154" s="213">
        <v>43952</v>
      </c>
      <c r="F154" s="213" t="s">
        <v>187</v>
      </c>
      <c r="G154" s="214" t="s">
        <v>66</v>
      </c>
      <c r="H154" s="239">
        <f t="shared" ref="H154:H155" si="91">$C$52/12</f>
        <v>1.8166666666666667E-3</v>
      </c>
      <c r="I154" s="229">
        <f>(SUM('1.  LRAMVA Summary'!D$54:D$80)+SUM('1.  LRAMVA Summary'!D$81:D$82)*(MONTH($E154)-1)/12)*$H154</f>
        <v>18.042344522593392</v>
      </c>
      <c r="J154" s="229">
        <f>(SUM('1.  LRAMVA Summary'!E$54:E$80)+SUM('1.  LRAMVA Summary'!E$81:E$82)*(MONTH($E154)-1)/12)*$H154</f>
        <v>0.89111416548760003</v>
      </c>
      <c r="K154" s="229">
        <f>(SUM('1.  LRAMVA Summary'!F$54:F$80)+SUM('1.  LRAMVA Summary'!F$81:F$82)*(MONTH($E154)-1)/12)*$H154</f>
        <v>91.087562471476275</v>
      </c>
      <c r="L154" s="229">
        <f>(SUM('1.  LRAMVA Summary'!G$54:G$80)+SUM('1.  LRAMVA Summary'!G$81:G$82)*(MONTH($E154)-1)/12)*$H154</f>
        <v>0</v>
      </c>
      <c r="M154" s="229">
        <f>(SUM('1.  LRAMVA Summary'!H$54:H$80)+SUM('1.  LRAMVA Summary'!H$81:H$82)*(MONTH($E154)-1)/12)*$H154</f>
        <v>0</v>
      </c>
      <c r="N154" s="229">
        <f>(SUM('1.  LRAMVA Summary'!I$54:I$80)+SUM('1.  LRAMVA Summary'!I$81:I$82)*(MONTH($E154)-1)/12)*$H154</f>
        <v>0</v>
      </c>
      <c r="O154" s="229">
        <f>(SUM('1.  LRAMVA Summary'!J$54:J$80)+SUM('1.  LRAMVA Summary'!J$81:J$82)*(MONTH($E154)-1)/12)*$H154</f>
        <v>0</v>
      </c>
      <c r="P154" s="229">
        <f>(SUM('1.  LRAMVA Summary'!K$54:K$80)+SUM('1.  LRAMVA Summary'!K$81:K$82)*(MONTH($E154)-1)/12)*$H154</f>
        <v>0</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110.02102115955726</v>
      </c>
    </row>
    <row r="155" spans="2:23" s="9" customFormat="1">
      <c r="B155" s="66"/>
      <c r="E155" s="213">
        <v>43983</v>
      </c>
      <c r="F155" s="213" t="s">
        <v>187</v>
      </c>
      <c r="G155" s="214" t="s">
        <v>66</v>
      </c>
      <c r="H155" s="239">
        <f t="shared" si="91"/>
        <v>1.8166666666666667E-3</v>
      </c>
      <c r="I155" s="229">
        <f>(SUM('1.  LRAMVA Summary'!D$54:D$80)+SUM('1.  LRAMVA Summary'!D$81:D$82)*(MONTH($E155)-1)/12)*$H155</f>
        <v>18.042344522593392</v>
      </c>
      <c r="J155" s="229">
        <f>(SUM('1.  LRAMVA Summary'!E$54:E$80)+SUM('1.  LRAMVA Summary'!E$81:E$82)*(MONTH($E155)-1)/12)*$H155</f>
        <v>0.89111416548760003</v>
      </c>
      <c r="K155" s="229">
        <f>(SUM('1.  LRAMVA Summary'!F$54:F$80)+SUM('1.  LRAMVA Summary'!F$81:F$82)*(MONTH($E155)-1)/12)*$H155</f>
        <v>91.087562471476275</v>
      </c>
      <c r="L155" s="229">
        <f>(SUM('1.  LRAMVA Summary'!G$54:G$80)+SUM('1.  LRAMVA Summary'!G$81:G$82)*(MONTH($E155)-1)/12)*$H155</f>
        <v>0</v>
      </c>
      <c r="M155" s="229">
        <f>(SUM('1.  LRAMVA Summary'!H$54:H$80)+SUM('1.  LRAMVA Summary'!H$81:H$82)*(MONTH($E155)-1)/12)*$H155</f>
        <v>0</v>
      </c>
      <c r="N155" s="229">
        <f>(SUM('1.  LRAMVA Summary'!I$54:I$80)+SUM('1.  LRAMVA Summary'!I$81:I$82)*(MONTH($E155)-1)/12)*$H155</f>
        <v>0</v>
      </c>
      <c r="O155" s="229">
        <f>(SUM('1.  LRAMVA Summary'!J$54:J$80)+SUM('1.  LRAMVA Summary'!J$81:J$82)*(MONTH($E155)-1)/12)*$H155</f>
        <v>0</v>
      </c>
      <c r="P155" s="229">
        <f>(SUM('1.  LRAMVA Summary'!K$54:K$80)+SUM('1.  LRAMVA Summary'!K$81:K$82)*(MONTH($E155)-1)/12)*$H155</f>
        <v>0</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110.02102115955726</v>
      </c>
    </row>
    <row r="156" spans="2:23" s="9" customFormat="1">
      <c r="B156" s="66"/>
      <c r="E156" s="213">
        <v>44013</v>
      </c>
      <c r="F156" s="213" t="s">
        <v>187</v>
      </c>
      <c r="G156" s="214" t="s">
        <v>68</v>
      </c>
      <c r="H156" s="239">
        <f>$C$53/12</f>
        <v>1.8166666666666667E-3</v>
      </c>
      <c r="I156" s="229">
        <f>(SUM('1.  LRAMVA Summary'!D$54:D$80)+SUM('1.  LRAMVA Summary'!D$81:D$82)*(MONTH($E156)-1)/12)*$H156</f>
        <v>18.042344522593392</v>
      </c>
      <c r="J156" s="229">
        <f>(SUM('1.  LRAMVA Summary'!E$54:E$80)+SUM('1.  LRAMVA Summary'!E$81:E$82)*(MONTH($E156)-1)/12)*$H156</f>
        <v>0.89111416548760003</v>
      </c>
      <c r="K156" s="229">
        <f>(SUM('1.  LRAMVA Summary'!F$54:F$80)+SUM('1.  LRAMVA Summary'!F$81:F$82)*(MONTH($E156)-1)/12)*$H156</f>
        <v>91.087562471476275</v>
      </c>
      <c r="L156" s="229">
        <f>(SUM('1.  LRAMVA Summary'!G$54:G$80)+SUM('1.  LRAMVA Summary'!G$81:G$82)*(MONTH($E156)-1)/12)*$H156</f>
        <v>0</v>
      </c>
      <c r="M156" s="229">
        <f>(SUM('1.  LRAMVA Summary'!H$54:H$80)+SUM('1.  LRAMVA Summary'!H$81:H$82)*(MONTH($E156)-1)/12)*$H156</f>
        <v>0</v>
      </c>
      <c r="N156" s="229">
        <f>(SUM('1.  LRAMVA Summary'!I$54:I$80)+SUM('1.  LRAMVA Summary'!I$81:I$82)*(MONTH($E156)-1)/12)*$H156</f>
        <v>0</v>
      </c>
      <c r="O156" s="229">
        <f>(SUM('1.  LRAMVA Summary'!J$54:J$80)+SUM('1.  LRAMVA Summary'!J$81:J$82)*(MONTH($E156)-1)/12)*$H156</f>
        <v>0</v>
      </c>
      <c r="P156" s="229">
        <f>(SUM('1.  LRAMVA Summary'!K$54:K$80)+SUM('1.  LRAMVA Summary'!K$81:K$82)*(MONTH($E156)-1)/12)*$H156</f>
        <v>0</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110.02102115955726</v>
      </c>
    </row>
    <row r="157" spans="2:23" s="9" customFormat="1">
      <c r="B157" s="66"/>
      <c r="E157" s="213">
        <v>44044</v>
      </c>
      <c r="F157" s="213" t="s">
        <v>187</v>
      </c>
      <c r="G157" s="214" t="s">
        <v>68</v>
      </c>
      <c r="H157" s="239">
        <f t="shared" ref="H157:H158" si="92">$C$53/12</f>
        <v>1.8166666666666667E-3</v>
      </c>
      <c r="I157" s="229">
        <f>(SUM('1.  LRAMVA Summary'!D$54:D$80)+SUM('1.  LRAMVA Summary'!D$81:D$82)*(MONTH($E157)-1)/12)*$H157</f>
        <v>18.042344522593392</v>
      </c>
      <c r="J157" s="229">
        <f>(SUM('1.  LRAMVA Summary'!E$54:E$80)+SUM('1.  LRAMVA Summary'!E$81:E$82)*(MONTH($E157)-1)/12)*$H157</f>
        <v>0.89111416548760003</v>
      </c>
      <c r="K157" s="229">
        <f>(SUM('1.  LRAMVA Summary'!F$54:F$80)+SUM('1.  LRAMVA Summary'!F$81:F$82)*(MONTH($E157)-1)/12)*$H157</f>
        <v>91.087562471476275</v>
      </c>
      <c r="L157" s="229">
        <f>(SUM('1.  LRAMVA Summary'!G$54:G$80)+SUM('1.  LRAMVA Summary'!G$81:G$82)*(MONTH($E157)-1)/12)*$H157</f>
        <v>0</v>
      </c>
      <c r="M157" s="229">
        <f>(SUM('1.  LRAMVA Summary'!H$54:H$80)+SUM('1.  LRAMVA Summary'!H$81:H$82)*(MONTH($E157)-1)/12)*$H157</f>
        <v>0</v>
      </c>
      <c r="N157" s="229">
        <f>(SUM('1.  LRAMVA Summary'!I$54:I$80)+SUM('1.  LRAMVA Summary'!I$81:I$82)*(MONTH($E157)-1)/12)*$H157</f>
        <v>0</v>
      </c>
      <c r="O157" s="229">
        <f>(SUM('1.  LRAMVA Summary'!J$54:J$80)+SUM('1.  LRAMVA Summary'!J$81:J$82)*(MONTH($E157)-1)/12)*$H157</f>
        <v>0</v>
      </c>
      <c r="P157" s="229">
        <f>(SUM('1.  LRAMVA Summary'!K$54:K$80)+SUM('1.  LRAMVA Summary'!K$81:K$82)*(MONTH($E157)-1)/12)*$H157</f>
        <v>0</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110.02102115955726</v>
      </c>
    </row>
    <row r="158" spans="2:23" s="9" customFormat="1">
      <c r="B158" s="66"/>
      <c r="E158" s="213">
        <v>44075</v>
      </c>
      <c r="F158" s="213" t="s">
        <v>187</v>
      </c>
      <c r="G158" s="214" t="s">
        <v>68</v>
      </c>
      <c r="H158" s="239">
        <f t="shared" si="92"/>
        <v>1.8166666666666667E-3</v>
      </c>
      <c r="I158" s="229">
        <f>(SUM('1.  LRAMVA Summary'!D$54:D$80)+SUM('1.  LRAMVA Summary'!D$81:D$82)*(MONTH($E158)-1)/12)*$H158</f>
        <v>18.042344522593392</v>
      </c>
      <c r="J158" s="229">
        <f>(SUM('1.  LRAMVA Summary'!E$54:E$80)+SUM('1.  LRAMVA Summary'!E$81:E$82)*(MONTH($E158)-1)/12)*$H158</f>
        <v>0.89111416548760003</v>
      </c>
      <c r="K158" s="229">
        <f>(SUM('1.  LRAMVA Summary'!F$54:F$80)+SUM('1.  LRAMVA Summary'!F$81:F$82)*(MONTH($E158)-1)/12)*$H158</f>
        <v>91.087562471476275</v>
      </c>
      <c r="L158" s="229">
        <f>(SUM('1.  LRAMVA Summary'!G$54:G$80)+SUM('1.  LRAMVA Summary'!G$81:G$82)*(MONTH($E158)-1)/12)*$H158</f>
        <v>0</v>
      </c>
      <c r="M158" s="229">
        <f>(SUM('1.  LRAMVA Summary'!H$54:H$80)+SUM('1.  LRAMVA Summary'!H$81:H$82)*(MONTH($E158)-1)/12)*$H158</f>
        <v>0</v>
      </c>
      <c r="N158" s="229">
        <f>(SUM('1.  LRAMVA Summary'!I$54:I$80)+SUM('1.  LRAMVA Summary'!I$81:I$82)*(MONTH($E158)-1)/12)*$H158</f>
        <v>0</v>
      </c>
      <c r="O158" s="229">
        <f>(SUM('1.  LRAMVA Summary'!J$54:J$80)+SUM('1.  LRAMVA Summary'!J$81:J$82)*(MONTH($E158)-1)/12)*$H158</f>
        <v>0</v>
      </c>
      <c r="P158" s="229">
        <f>(SUM('1.  LRAMVA Summary'!K$54:K$80)+SUM('1.  LRAMVA Summary'!K$81:K$82)*(MONTH($E158)-1)/12)*$H158</f>
        <v>0</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110.02102115955726</v>
      </c>
    </row>
    <row r="159" spans="2:23" s="9" customFormat="1">
      <c r="B159" s="66"/>
      <c r="E159" s="213">
        <v>44105</v>
      </c>
      <c r="F159" s="213" t="s">
        <v>187</v>
      </c>
      <c r="G159" s="214" t="s">
        <v>69</v>
      </c>
      <c r="H159" s="239">
        <f>$C$54/12</f>
        <v>1.8166666666666667E-3</v>
      </c>
      <c r="I159" s="229">
        <f>(SUM('1.  LRAMVA Summary'!D$54:D$80)+SUM('1.  LRAMVA Summary'!D$81:D$82)*(MONTH($E159)-1)/12)*$H159</f>
        <v>18.042344522593392</v>
      </c>
      <c r="J159" s="229">
        <f>(SUM('1.  LRAMVA Summary'!E$54:E$80)+SUM('1.  LRAMVA Summary'!E$81:E$82)*(MONTH($E159)-1)/12)*$H159</f>
        <v>0.89111416548760003</v>
      </c>
      <c r="K159" s="229">
        <f>(SUM('1.  LRAMVA Summary'!F$54:F$80)+SUM('1.  LRAMVA Summary'!F$81:F$82)*(MONTH($E159)-1)/12)*$H159</f>
        <v>91.087562471476275</v>
      </c>
      <c r="L159" s="229">
        <f>(SUM('1.  LRAMVA Summary'!G$54:G$80)+SUM('1.  LRAMVA Summary'!G$81:G$82)*(MONTH($E159)-1)/12)*$H159</f>
        <v>0</v>
      </c>
      <c r="M159" s="229">
        <f>(SUM('1.  LRAMVA Summary'!H$54:H$80)+SUM('1.  LRAMVA Summary'!H$81:H$82)*(MONTH($E159)-1)/12)*$H159</f>
        <v>0</v>
      </c>
      <c r="N159" s="229">
        <f>(SUM('1.  LRAMVA Summary'!I$54:I$80)+SUM('1.  LRAMVA Summary'!I$81:I$82)*(MONTH($E159)-1)/12)*$H159</f>
        <v>0</v>
      </c>
      <c r="O159" s="229">
        <f>(SUM('1.  LRAMVA Summary'!J$54:J$80)+SUM('1.  LRAMVA Summary'!J$81:J$82)*(MONTH($E159)-1)/12)*$H159</f>
        <v>0</v>
      </c>
      <c r="P159" s="229">
        <f>(SUM('1.  LRAMVA Summary'!K$54:K$80)+SUM('1.  LRAMVA Summary'!K$81:K$82)*(MONTH($E159)-1)/12)*$H159</f>
        <v>0</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110.02102115955726</v>
      </c>
    </row>
    <row r="160" spans="2:23" s="9" customFormat="1">
      <c r="B160" s="66"/>
      <c r="E160" s="213">
        <v>44136</v>
      </c>
      <c r="F160" s="213" t="s">
        <v>187</v>
      </c>
      <c r="G160" s="214" t="s">
        <v>69</v>
      </c>
      <c r="H160" s="239">
        <f t="shared" ref="H160:H161" si="93">$C$54/12</f>
        <v>1.8166666666666667E-3</v>
      </c>
      <c r="I160" s="229">
        <f>(SUM('1.  LRAMVA Summary'!D$54:D$80)+SUM('1.  LRAMVA Summary'!D$81:D$82)*(MONTH($E160)-1)/12)*$H160</f>
        <v>18.042344522593392</v>
      </c>
      <c r="J160" s="229">
        <f>(SUM('1.  LRAMVA Summary'!E$54:E$80)+SUM('1.  LRAMVA Summary'!E$81:E$82)*(MONTH($E160)-1)/12)*$H160</f>
        <v>0.89111416548760003</v>
      </c>
      <c r="K160" s="229">
        <f>(SUM('1.  LRAMVA Summary'!F$54:F$80)+SUM('1.  LRAMVA Summary'!F$81:F$82)*(MONTH($E160)-1)/12)*$H160</f>
        <v>91.087562471476275</v>
      </c>
      <c r="L160" s="229">
        <f>(SUM('1.  LRAMVA Summary'!G$54:G$80)+SUM('1.  LRAMVA Summary'!G$81:G$82)*(MONTH($E160)-1)/12)*$H160</f>
        <v>0</v>
      </c>
      <c r="M160" s="229">
        <f>(SUM('1.  LRAMVA Summary'!H$54:H$80)+SUM('1.  LRAMVA Summary'!H$81:H$82)*(MONTH($E160)-1)/12)*$H160</f>
        <v>0</v>
      </c>
      <c r="N160" s="229">
        <f>(SUM('1.  LRAMVA Summary'!I$54:I$80)+SUM('1.  LRAMVA Summary'!I$81:I$82)*(MONTH($E160)-1)/12)*$H160</f>
        <v>0</v>
      </c>
      <c r="O160" s="229">
        <f>(SUM('1.  LRAMVA Summary'!J$54:J$80)+SUM('1.  LRAMVA Summary'!J$81:J$82)*(MONTH($E160)-1)/12)*$H160</f>
        <v>0</v>
      </c>
      <c r="P160" s="229">
        <f>(SUM('1.  LRAMVA Summary'!K$54:K$80)+SUM('1.  LRAMVA Summary'!K$81:K$82)*(MONTH($E160)-1)/12)*$H160</f>
        <v>0</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110.02102115955726</v>
      </c>
    </row>
    <row r="161" spans="2:23" s="9" customFormat="1">
      <c r="B161" s="66"/>
      <c r="E161" s="213">
        <v>44166</v>
      </c>
      <c r="F161" s="213" t="s">
        <v>187</v>
      </c>
      <c r="G161" s="214" t="s">
        <v>69</v>
      </c>
      <c r="H161" s="239">
        <f t="shared" si="93"/>
        <v>1.8166666666666667E-3</v>
      </c>
      <c r="I161" s="229">
        <f>(SUM('1.  LRAMVA Summary'!D$54:D$80)+SUM('1.  LRAMVA Summary'!D$81:D$82)*(MONTH($E161)-1)/12)*$H161</f>
        <v>18.042344522593392</v>
      </c>
      <c r="J161" s="229">
        <f>(SUM('1.  LRAMVA Summary'!E$54:E$80)+SUM('1.  LRAMVA Summary'!E$81:E$82)*(MONTH($E161)-1)/12)*$H161</f>
        <v>0.89111416548760003</v>
      </c>
      <c r="K161" s="229">
        <f>(SUM('1.  LRAMVA Summary'!F$54:F$80)+SUM('1.  LRAMVA Summary'!F$81:F$82)*(MONTH($E161)-1)/12)*$H161</f>
        <v>91.087562471476275</v>
      </c>
      <c r="L161" s="229">
        <f>(SUM('1.  LRAMVA Summary'!G$54:G$80)+SUM('1.  LRAMVA Summary'!G$81:G$82)*(MONTH($E161)-1)/12)*$H161</f>
        <v>0</v>
      </c>
      <c r="M161" s="229">
        <f>(SUM('1.  LRAMVA Summary'!H$54:H$80)+SUM('1.  LRAMVA Summary'!H$81:H$82)*(MONTH($E161)-1)/12)*$H161</f>
        <v>0</v>
      </c>
      <c r="N161" s="229">
        <f>(SUM('1.  LRAMVA Summary'!I$54:I$80)+SUM('1.  LRAMVA Summary'!I$81:I$82)*(MONTH($E161)-1)/12)*$H161</f>
        <v>0</v>
      </c>
      <c r="O161" s="229">
        <f>(SUM('1.  LRAMVA Summary'!J$54:J$80)+SUM('1.  LRAMVA Summary'!J$81:J$82)*(MONTH($E161)-1)/12)*$H161</f>
        <v>0</v>
      </c>
      <c r="P161" s="229">
        <f>(SUM('1.  LRAMVA Summary'!K$54:K$80)+SUM('1.  LRAMVA Summary'!K$81:K$82)*(MONTH($E161)-1)/12)*$H161</f>
        <v>0</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110.02102115955726</v>
      </c>
    </row>
    <row r="162" spans="2:23" s="9" customFormat="1" ht="15.75" thickBot="1">
      <c r="B162" s="66"/>
      <c r="E162" s="215" t="s">
        <v>470</v>
      </c>
      <c r="F162" s="215"/>
      <c r="G162" s="216"/>
      <c r="H162" s="217"/>
      <c r="I162" s="218">
        <f>SUM(I149:I161)</f>
        <v>1184.4633652986013</v>
      </c>
      <c r="J162" s="218">
        <f>SUM(J149:J161)</f>
        <v>58.500827428329274</v>
      </c>
      <c r="K162" s="218">
        <f t="shared" ref="K162:O162" si="94">SUM(K149:K161)</f>
        <v>5979.8149096813459</v>
      </c>
      <c r="L162" s="218">
        <f t="shared" si="94"/>
        <v>0</v>
      </c>
      <c r="M162" s="218">
        <f t="shared" si="94"/>
        <v>0</v>
      </c>
      <c r="N162" s="218">
        <f t="shared" si="94"/>
        <v>0</v>
      </c>
      <c r="O162" s="218">
        <f t="shared" si="94"/>
        <v>0</v>
      </c>
      <c r="P162" s="218">
        <f t="shared" ref="P162:V162" si="95">SUM(P149:P161)</f>
        <v>0</v>
      </c>
      <c r="Q162" s="218">
        <f t="shared" si="95"/>
        <v>0</v>
      </c>
      <c r="R162" s="218">
        <f t="shared" si="95"/>
        <v>0</v>
      </c>
      <c r="S162" s="218">
        <f t="shared" si="95"/>
        <v>0</v>
      </c>
      <c r="T162" s="218">
        <f t="shared" si="95"/>
        <v>0</v>
      </c>
      <c r="U162" s="218">
        <f t="shared" si="95"/>
        <v>0</v>
      </c>
      <c r="V162" s="218">
        <f t="shared" si="95"/>
        <v>0</v>
      </c>
      <c r="W162" s="218">
        <f>SUM(W149:W161)</f>
        <v>7222.7791024082817</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429"/>
  <sheetViews>
    <sheetView topLeftCell="A24" zoomScale="90" zoomScaleNormal="90" workbookViewId="0">
      <pane xSplit="1" ySplit="3" topLeftCell="D27" activePane="bottomRight" state="frozen"/>
      <selection activeCell="A24" sqref="A24"/>
      <selection pane="topRight" activeCell="B24" sqref="B24"/>
      <selection pane="bottomLeft" activeCell="A27" sqref="A27"/>
      <selection pane="bottomRight" activeCell="E39" sqref="E39"/>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15" width="9.140625" style="12"/>
    <col min="16" max="16" width="13.85546875" style="12" bestFit="1" customWidth="1"/>
    <col min="17"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6"/>
      <c r="G12" s="177"/>
      <c r="H12" s="178"/>
      <c r="K12" s="178"/>
      <c r="L12" s="176"/>
      <c r="M12" s="176"/>
      <c r="N12" s="176"/>
      <c r="O12" s="176"/>
      <c r="P12" s="176"/>
      <c r="Q12" s="179"/>
    </row>
    <row r="13" spans="2:73" s="9" customFormat="1" ht="25.5" customHeight="1" outlineLevel="1" thickBot="1">
      <c r="B13" s="549"/>
      <c r="D13" s="635" t="s">
        <v>406</v>
      </c>
      <c r="E13" s="17"/>
      <c r="F13" s="176"/>
      <c r="G13" s="177"/>
      <c r="H13" s="178"/>
      <c r="K13" s="178"/>
      <c r="L13" s="176"/>
      <c r="M13" s="176"/>
      <c r="N13" s="176"/>
      <c r="O13" s="176"/>
      <c r="P13" s="176"/>
      <c r="Q13" s="179"/>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622</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616</v>
      </c>
      <c r="C17" s="90"/>
      <c r="D17" s="609" t="s">
        <v>594</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629</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628</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630</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640</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1" t="s">
        <v>599</v>
      </c>
      <c r="H23" s="10"/>
      <c r="I23" s="10"/>
      <c r="J23" s="10"/>
    </row>
    <row r="24" spans="2:73" s="668" customFormat="1" ht="21" customHeight="1">
      <c r="B24" s="700" t="s">
        <v>603</v>
      </c>
      <c r="C24" s="829" t="s">
        <v>604</v>
      </c>
      <c r="D24" s="829"/>
      <c r="E24" s="829"/>
      <c r="F24" s="829"/>
      <c r="G24" s="829"/>
      <c r="H24" s="676" t="s">
        <v>601</v>
      </c>
      <c r="I24" s="676" t="s">
        <v>600</v>
      </c>
      <c r="J24" s="676" t="s">
        <v>602</v>
      </c>
      <c r="K24" s="667"/>
      <c r="L24" s="668" t="s">
        <v>604</v>
      </c>
      <c r="AQ24" s="668" t="s">
        <v>604</v>
      </c>
      <c r="BU24" s="667"/>
    </row>
    <row r="25" spans="2:73" s="249" customFormat="1" ht="49.5" customHeight="1">
      <c r="B25" s="244" t="s">
        <v>473</v>
      </c>
      <c r="C25" s="244" t="s">
        <v>211</v>
      </c>
      <c r="D25" s="626" t="s">
        <v>474</v>
      </c>
      <c r="E25" s="244" t="s">
        <v>208</v>
      </c>
      <c r="F25" s="244" t="s">
        <v>475</v>
      </c>
      <c r="G25" s="244" t="s">
        <v>476</v>
      </c>
      <c r="H25" s="626" t="s">
        <v>477</v>
      </c>
      <c r="I25" s="634" t="s">
        <v>592</v>
      </c>
      <c r="J25" s="641" t="s">
        <v>593</v>
      </c>
      <c r="K25" s="639"/>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89"/>
      <c r="I26" s="632"/>
      <c r="J26" s="632"/>
      <c r="K26" s="640"/>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0" t="s">
        <v>208</v>
      </c>
      <c r="C27" s="690" t="s">
        <v>732</v>
      </c>
      <c r="D27" s="690" t="s">
        <v>21</v>
      </c>
      <c r="E27" s="690" t="s">
        <v>733</v>
      </c>
      <c r="F27" s="690" t="s">
        <v>734</v>
      </c>
      <c r="G27" s="690" t="s">
        <v>735</v>
      </c>
      <c r="H27" s="690">
        <v>2013</v>
      </c>
      <c r="I27" s="642">
        <v>2014</v>
      </c>
      <c r="J27" s="758" t="s">
        <v>591</v>
      </c>
      <c r="K27" s="631"/>
      <c r="L27" s="694">
        <v>0</v>
      </c>
      <c r="M27" s="695">
        <v>0</v>
      </c>
      <c r="N27" s="695">
        <v>6.92124015</v>
      </c>
      <c r="O27" s="695">
        <v>6.92124015</v>
      </c>
      <c r="P27" s="695">
        <v>6.92124015</v>
      </c>
      <c r="Q27" s="695">
        <v>5.6139689329999998</v>
      </c>
      <c r="R27" s="695">
        <v>3.7257639</v>
      </c>
      <c r="S27" s="695">
        <v>3.7257639</v>
      </c>
      <c r="T27" s="695">
        <v>3.7257639</v>
      </c>
      <c r="U27" s="695">
        <v>3.7257639</v>
      </c>
      <c r="V27" s="695">
        <v>3.7257639</v>
      </c>
      <c r="W27" s="695">
        <v>3.7257639</v>
      </c>
      <c r="X27" s="695">
        <v>3.6842479909999999</v>
      </c>
      <c r="Y27" s="695">
        <v>0.59429254499999995</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1"/>
      <c r="AQ27" s="694">
        <v>0</v>
      </c>
      <c r="AR27" s="695">
        <v>0</v>
      </c>
      <c r="AS27" s="695">
        <v>24045.174459999998</v>
      </c>
      <c r="AT27" s="695">
        <v>24045.174459999998</v>
      </c>
      <c r="AU27" s="695">
        <v>24045.174459999998</v>
      </c>
      <c r="AV27" s="695">
        <v>19358.65957</v>
      </c>
      <c r="AW27" s="695">
        <v>13509.74152</v>
      </c>
      <c r="AX27" s="695">
        <v>13509.74152</v>
      </c>
      <c r="AY27" s="695">
        <v>13509.74152</v>
      </c>
      <c r="AZ27" s="695">
        <v>13509.74152</v>
      </c>
      <c r="BA27" s="695">
        <v>13509.74152</v>
      </c>
      <c r="BB27" s="695">
        <v>13509.74152</v>
      </c>
      <c r="BC27" s="695">
        <v>13133.114390000001</v>
      </c>
      <c r="BD27" s="695">
        <v>1928.604951</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208</v>
      </c>
      <c r="C28" s="690" t="s">
        <v>732</v>
      </c>
      <c r="D28" s="690" t="s">
        <v>20</v>
      </c>
      <c r="E28" s="690" t="s">
        <v>733</v>
      </c>
      <c r="F28" s="690" t="s">
        <v>734</v>
      </c>
      <c r="G28" s="690" t="s">
        <v>735</v>
      </c>
      <c r="H28" s="690">
        <v>2011</v>
      </c>
      <c r="I28" s="642">
        <v>2014</v>
      </c>
      <c r="J28" s="758" t="s">
        <v>591</v>
      </c>
      <c r="K28" s="631"/>
      <c r="L28" s="694">
        <v>1.233876127</v>
      </c>
      <c r="M28" s="695">
        <v>1.233876127</v>
      </c>
      <c r="N28" s="695">
        <v>1.233876127</v>
      </c>
      <c r="O28" s="695">
        <v>1.233876127</v>
      </c>
      <c r="P28" s="695">
        <v>0</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1"/>
      <c r="AQ28" s="694">
        <v>6110.2030949999998</v>
      </c>
      <c r="AR28" s="695">
        <v>6110.2030949999998</v>
      </c>
      <c r="AS28" s="695">
        <v>6110.2030949999998</v>
      </c>
      <c r="AT28" s="695">
        <v>6110.2030949999998</v>
      </c>
      <c r="AU28" s="695">
        <v>0</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208</v>
      </c>
      <c r="C29" s="690" t="s">
        <v>732</v>
      </c>
      <c r="D29" s="690" t="s">
        <v>20</v>
      </c>
      <c r="E29" s="690" t="s">
        <v>733</v>
      </c>
      <c r="F29" s="690" t="s">
        <v>734</v>
      </c>
      <c r="G29" s="690" t="s">
        <v>735</v>
      </c>
      <c r="H29" s="690">
        <v>2012</v>
      </c>
      <c r="I29" s="642">
        <v>2014</v>
      </c>
      <c r="J29" s="758" t="s">
        <v>591</v>
      </c>
      <c r="K29" s="631"/>
      <c r="L29" s="694">
        <v>0</v>
      </c>
      <c r="M29" s="695">
        <v>0.172466273</v>
      </c>
      <c r="N29" s="695">
        <v>0.172466273</v>
      </c>
      <c r="O29" s="695">
        <v>0.172466273</v>
      </c>
      <c r="P29" s="695">
        <v>0.172466273</v>
      </c>
      <c r="Q29" s="695">
        <v>0</v>
      </c>
      <c r="R29" s="695">
        <v>0</v>
      </c>
      <c r="S29" s="695">
        <v>0</v>
      </c>
      <c r="T29" s="695">
        <v>0</v>
      </c>
      <c r="U29" s="695">
        <v>0</v>
      </c>
      <c r="V29" s="695">
        <v>0</v>
      </c>
      <c r="W29" s="695">
        <v>0</v>
      </c>
      <c r="X29" s="695">
        <v>0</v>
      </c>
      <c r="Y29" s="695">
        <v>0</v>
      </c>
      <c r="Z29" s="695">
        <v>0</v>
      </c>
      <c r="AA29" s="695">
        <v>0</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1"/>
      <c r="AQ29" s="694">
        <v>0</v>
      </c>
      <c r="AR29" s="695">
        <v>854.05976269999996</v>
      </c>
      <c r="AS29" s="695">
        <v>854.05976269999996</v>
      </c>
      <c r="AT29" s="695">
        <v>854.05976269999996</v>
      </c>
      <c r="AU29" s="695">
        <v>854.05976269999996</v>
      </c>
      <c r="AV29" s="695">
        <v>0</v>
      </c>
      <c r="AW29" s="695">
        <v>0</v>
      </c>
      <c r="AX29" s="695">
        <v>0</v>
      </c>
      <c r="AY29" s="695">
        <v>0</v>
      </c>
      <c r="AZ29" s="695">
        <v>0</v>
      </c>
      <c r="BA29" s="695">
        <v>0</v>
      </c>
      <c r="BB29" s="695">
        <v>0</v>
      </c>
      <c r="BC29" s="695">
        <v>0</v>
      </c>
      <c r="BD29" s="695">
        <v>0</v>
      </c>
      <c r="BE29" s="695">
        <v>0</v>
      </c>
      <c r="BF29" s="695">
        <v>0</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208</v>
      </c>
      <c r="C30" s="690" t="s">
        <v>732</v>
      </c>
      <c r="D30" s="690" t="s">
        <v>20</v>
      </c>
      <c r="E30" s="690" t="s">
        <v>733</v>
      </c>
      <c r="F30" s="690" t="s">
        <v>734</v>
      </c>
      <c r="G30" s="690" t="s">
        <v>735</v>
      </c>
      <c r="H30" s="690">
        <v>2012</v>
      </c>
      <c r="I30" s="642">
        <v>2014</v>
      </c>
      <c r="J30" s="758" t="s">
        <v>591</v>
      </c>
      <c r="K30" s="631"/>
      <c r="L30" s="694">
        <v>0</v>
      </c>
      <c r="M30" s="695">
        <v>4.1391905419999997</v>
      </c>
      <c r="N30" s="695">
        <v>4.1391905419999997</v>
      </c>
      <c r="O30" s="695">
        <v>4.1391905419999997</v>
      </c>
      <c r="P30" s="695">
        <v>4.1391905419999997</v>
      </c>
      <c r="Q30" s="695">
        <v>0</v>
      </c>
      <c r="R30" s="695">
        <v>0</v>
      </c>
      <c r="S30" s="695">
        <v>0</v>
      </c>
      <c r="T30" s="695">
        <v>0</v>
      </c>
      <c r="U30" s="695">
        <v>0</v>
      </c>
      <c r="V30" s="695">
        <v>0</v>
      </c>
      <c r="W30" s="695">
        <v>0</v>
      </c>
      <c r="X30" s="695">
        <v>0</v>
      </c>
      <c r="Y30" s="695">
        <v>0</v>
      </c>
      <c r="Z30" s="695">
        <v>0</v>
      </c>
      <c r="AA30" s="695">
        <v>0</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1"/>
      <c r="AQ30" s="694">
        <v>0</v>
      </c>
      <c r="AR30" s="695">
        <v>20497.434300000001</v>
      </c>
      <c r="AS30" s="695">
        <v>20497.434300000001</v>
      </c>
      <c r="AT30" s="695">
        <v>20497.434300000001</v>
      </c>
      <c r="AU30" s="695">
        <v>20497.434300000001</v>
      </c>
      <c r="AV30" s="695">
        <v>0</v>
      </c>
      <c r="AW30" s="695">
        <v>0</v>
      </c>
      <c r="AX30" s="695">
        <v>0</v>
      </c>
      <c r="AY30" s="695">
        <v>0</v>
      </c>
      <c r="AZ30" s="695">
        <v>0</v>
      </c>
      <c r="BA30" s="695">
        <v>0</v>
      </c>
      <c r="BB30" s="695">
        <v>0</v>
      </c>
      <c r="BC30" s="695">
        <v>0</v>
      </c>
      <c r="BD30" s="695">
        <v>0</v>
      </c>
      <c r="BE30" s="695">
        <v>0</v>
      </c>
      <c r="BF30" s="695">
        <v>0</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208</v>
      </c>
      <c r="C31" s="690" t="s">
        <v>732</v>
      </c>
      <c r="D31" s="690" t="s">
        <v>20</v>
      </c>
      <c r="E31" s="690" t="s">
        <v>733</v>
      </c>
      <c r="F31" s="690" t="s">
        <v>734</v>
      </c>
      <c r="G31" s="690" t="s">
        <v>735</v>
      </c>
      <c r="H31" s="690">
        <v>2013</v>
      </c>
      <c r="I31" s="642">
        <v>2014</v>
      </c>
      <c r="J31" s="758" t="s">
        <v>591</v>
      </c>
      <c r="K31" s="631"/>
      <c r="L31" s="694">
        <v>0</v>
      </c>
      <c r="M31" s="695">
        <v>0</v>
      </c>
      <c r="N31" s="695">
        <v>0.28056144799999999</v>
      </c>
      <c r="O31" s="695">
        <v>0.28056144799999999</v>
      </c>
      <c r="P31" s="695">
        <v>0.28056144799999999</v>
      </c>
      <c r="Q31" s="695">
        <v>0.28056144799999999</v>
      </c>
      <c r="R31" s="695">
        <v>0</v>
      </c>
      <c r="S31" s="695">
        <v>0</v>
      </c>
      <c r="T31" s="695">
        <v>0</v>
      </c>
      <c r="U31" s="695">
        <v>0</v>
      </c>
      <c r="V31" s="695">
        <v>0</v>
      </c>
      <c r="W31" s="695">
        <v>0</v>
      </c>
      <c r="X31" s="695">
        <v>0</v>
      </c>
      <c r="Y31" s="695">
        <v>0</v>
      </c>
      <c r="Z31" s="695">
        <v>0</v>
      </c>
      <c r="AA31" s="695">
        <v>0</v>
      </c>
      <c r="AB31" s="695">
        <v>0</v>
      </c>
      <c r="AC31" s="695">
        <v>0</v>
      </c>
      <c r="AD31" s="695">
        <v>0</v>
      </c>
      <c r="AE31" s="695">
        <v>0</v>
      </c>
      <c r="AF31" s="695">
        <v>0</v>
      </c>
      <c r="AG31" s="695">
        <v>0</v>
      </c>
      <c r="AH31" s="695">
        <v>0</v>
      </c>
      <c r="AI31" s="695">
        <v>0</v>
      </c>
      <c r="AJ31" s="695">
        <v>0</v>
      </c>
      <c r="AK31" s="695">
        <v>0</v>
      </c>
      <c r="AL31" s="695">
        <v>0</v>
      </c>
      <c r="AM31" s="695">
        <v>0</v>
      </c>
      <c r="AN31" s="695">
        <v>0</v>
      </c>
      <c r="AO31" s="696">
        <v>0</v>
      </c>
      <c r="AP31" s="631"/>
      <c r="AQ31" s="694">
        <v>0</v>
      </c>
      <c r="AR31" s="695">
        <v>0</v>
      </c>
      <c r="AS31" s="695">
        <v>1542.484555</v>
      </c>
      <c r="AT31" s="695">
        <v>1542.484555</v>
      </c>
      <c r="AU31" s="695">
        <v>1542.484555</v>
      </c>
      <c r="AV31" s="695">
        <v>1542.484555</v>
      </c>
      <c r="AW31" s="695">
        <v>0</v>
      </c>
      <c r="AX31" s="695">
        <v>0</v>
      </c>
      <c r="AY31" s="695">
        <v>0</v>
      </c>
      <c r="AZ31" s="695">
        <v>0</v>
      </c>
      <c r="BA31" s="695">
        <v>0</v>
      </c>
      <c r="BB31" s="695">
        <v>0</v>
      </c>
      <c r="BC31" s="695">
        <v>0</v>
      </c>
      <c r="BD31" s="695">
        <v>0</v>
      </c>
      <c r="BE31" s="695">
        <v>0</v>
      </c>
      <c r="BF31" s="695">
        <v>0</v>
      </c>
      <c r="BG31" s="695">
        <v>0</v>
      </c>
      <c r="BH31" s="695">
        <v>0</v>
      </c>
      <c r="BI31" s="695">
        <v>0</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208</v>
      </c>
      <c r="C32" s="690" t="s">
        <v>732</v>
      </c>
      <c r="D32" s="690" t="s">
        <v>20</v>
      </c>
      <c r="E32" s="690" t="s">
        <v>733</v>
      </c>
      <c r="F32" s="690" t="s">
        <v>734</v>
      </c>
      <c r="G32" s="690" t="s">
        <v>735</v>
      </c>
      <c r="H32" s="690">
        <v>2013</v>
      </c>
      <c r="I32" s="642">
        <v>2014</v>
      </c>
      <c r="J32" s="758" t="s">
        <v>591</v>
      </c>
      <c r="K32" s="631"/>
      <c r="L32" s="694">
        <v>0</v>
      </c>
      <c r="M32" s="695">
        <v>0</v>
      </c>
      <c r="N32" s="695">
        <v>44.092608269999999</v>
      </c>
      <c r="O32" s="695">
        <v>44.092608269999999</v>
      </c>
      <c r="P32" s="695">
        <v>44.092608269999999</v>
      </c>
      <c r="Q32" s="695">
        <v>44.092608269999999</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1"/>
      <c r="AQ32" s="694">
        <v>0</v>
      </c>
      <c r="AR32" s="695">
        <v>0</v>
      </c>
      <c r="AS32" s="695">
        <v>242414.51449999999</v>
      </c>
      <c r="AT32" s="695">
        <v>242414.51449999999</v>
      </c>
      <c r="AU32" s="695">
        <v>242414.51449999999</v>
      </c>
      <c r="AV32" s="695">
        <v>242414.51449999999</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208</v>
      </c>
      <c r="C33" s="690" t="s">
        <v>732</v>
      </c>
      <c r="D33" s="690" t="s">
        <v>17</v>
      </c>
      <c r="E33" s="690" t="s">
        <v>733</v>
      </c>
      <c r="F33" s="690" t="s">
        <v>734</v>
      </c>
      <c r="G33" s="690" t="s">
        <v>735</v>
      </c>
      <c r="H33" s="690">
        <v>2012</v>
      </c>
      <c r="I33" s="642">
        <v>2014</v>
      </c>
      <c r="J33" s="758" t="s">
        <v>591</v>
      </c>
      <c r="K33" s="631"/>
      <c r="L33" s="694">
        <v>0</v>
      </c>
      <c r="M33" s="695">
        <v>352.08276410000002</v>
      </c>
      <c r="N33" s="695">
        <v>352.08276410000002</v>
      </c>
      <c r="O33" s="695">
        <v>352.08276410000002</v>
      </c>
      <c r="P33" s="695">
        <v>352.08276410000002</v>
      </c>
      <c r="Q33" s="695">
        <v>343.93308409999997</v>
      </c>
      <c r="R33" s="695">
        <v>342.34842409999999</v>
      </c>
      <c r="S33" s="695">
        <v>342.34842409999999</v>
      </c>
      <c r="T33" s="695">
        <v>342.34842409999999</v>
      </c>
      <c r="U33" s="695">
        <v>342.34842409999999</v>
      </c>
      <c r="V33" s="695">
        <v>342.34842409999999</v>
      </c>
      <c r="W33" s="695">
        <v>342.34842409999999</v>
      </c>
      <c r="X33" s="695">
        <v>342.34842409999999</v>
      </c>
      <c r="Y33" s="695">
        <v>342.34842409999999</v>
      </c>
      <c r="Z33" s="695">
        <v>342.34842409999999</v>
      </c>
      <c r="AA33" s="695">
        <v>338.76935630000003</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1"/>
      <c r="AQ33" s="694">
        <v>0</v>
      </c>
      <c r="AR33" s="695">
        <v>1179763.3459999999</v>
      </c>
      <c r="AS33" s="695">
        <v>1179763.3459999999</v>
      </c>
      <c r="AT33" s="695">
        <v>1179763.3459999999</v>
      </c>
      <c r="AU33" s="695">
        <v>1179763.3459999999</v>
      </c>
      <c r="AV33" s="695">
        <v>1129044.818</v>
      </c>
      <c r="AW33" s="695">
        <v>1120071.4129999999</v>
      </c>
      <c r="AX33" s="695">
        <v>1120071.4129999999</v>
      </c>
      <c r="AY33" s="695">
        <v>1120071.4129999999</v>
      </c>
      <c r="AZ33" s="695">
        <v>1120071.4129999999</v>
      </c>
      <c r="BA33" s="695">
        <v>1120071.4129999999</v>
      </c>
      <c r="BB33" s="695">
        <v>1120071.4129999999</v>
      </c>
      <c r="BC33" s="695">
        <v>1120071.4129999999</v>
      </c>
      <c r="BD33" s="695">
        <v>1120071.4129999999</v>
      </c>
      <c r="BE33" s="695">
        <v>1120071.4129999999</v>
      </c>
      <c r="BF33" s="695">
        <v>1091229.7039999999</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208</v>
      </c>
      <c r="C34" s="690" t="s">
        <v>732</v>
      </c>
      <c r="D34" s="760" t="s">
        <v>24</v>
      </c>
      <c r="E34" s="690" t="s">
        <v>733</v>
      </c>
      <c r="F34" s="690" t="s">
        <v>734</v>
      </c>
      <c r="G34" s="690" t="s">
        <v>735</v>
      </c>
      <c r="H34" s="690">
        <v>2013</v>
      </c>
      <c r="I34" s="642">
        <v>2014</v>
      </c>
      <c r="J34" s="758" t="s">
        <v>591</v>
      </c>
      <c r="K34" s="631"/>
      <c r="L34" s="694">
        <v>0</v>
      </c>
      <c r="M34" s="695">
        <v>0</v>
      </c>
      <c r="N34" s="695">
        <v>190.1032989</v>
      </c>
      <c r="O34" s="695">
        <v>190.1032989</v>
      </c>
      <c r="P34" s="695">
        <v>190.1032989</v>
      </c>
      <c r="Q34" s="695">
        <v>190.1032989</v>
      </c>
      <c r="R34" s="695">
        <v>190.1032989</v>
      </c>
      <c r="S34" s="695">
        <v>190.1032989</v>
      </c>
      <c r="T34" s="695">
        <v>190.1032989</v>
      </c>
      <c r="U34" s="695">
        <v>190.1032989</v>
      </c>
      <c r="V34" s="695">
        <v>169.55862089999999</v>
      </c>
      <c r="W34" s="695">
        <v>169.55862089999999</v>
      </c>
      <c r="X34" s="695">
        <v>168.4808673</v>
      </c>
      <c r="Y34" s="695">
        <v>168.4808673</v>
      </c>
      <c r="Z34" s="695">
        <v>168.4808673</v>
      </c>
      <c r="AA34" s="695">
        <v>168.4808673</v>
      </c>
      <c r="AB34" s="695">
        <v>167.9203689</v>
      </c>
      <c r="AC34" s="695">
        <v>3.2110683080000002</v>
      </c>
      <c r="AD34" s="695">
        <v>3.2110683080000002</v>
      </c>
      <c r="AE34" s="695">
        <v>2.2271920779999999</v>
      </c>
      <c r="AF34" s="695">
        <v>2.2271920779999999</v>
      </c>
      <c r="AG34" s="695">
        <v>2.2271920779999999</v>
      </c>
      <c r="AH34" s="695">
        <v>0</v>
      </c>
      <c r="AI34" s="695">
        <v>0</v>
      </c>
      <c r="AJ34" s="695">
        <v>0</v>
      </c>
      <c r="AK34" s="695">
        <v>0</v>
      </c>
      <c r="AL34" s="695">
        <v>0</v>
      </c>
      <c r="AM34" s="695">
        <v>0</v>
      </c>
      <c r="AN34" s="695">
        <v>0</v>
      </c>
      <c r="AO34" s="696">
        <v>0</v>
      </c>
      <c r="AP34" s="631"/>
      <c r="AQ34" s="694">
        <v>0</v>
      </c>
      <c r="AR34" s="695">
        <v>0</v>
      </c>
      <c r="AS34" s="695">
        <v>272380.61800000002</v>
      </c>
      <c r="AT34" s="695">
        <v>272380.61800000002</v>
      </c>
      <c r="AU34" s="695">
        <v>272380.61800000002</v>
      </c>
      <c r="AV34" s="695">
        <v>272380.61800000002</v>
      </c>
      <c r="AW34" s="695">
        <v>272380.61800000002</v>
      </c>
      <c r="AX34" s="695">
        <v>272380.61800000002</v>
      </c>
      <c r="AY34" s="695">
        <v>272380.61800000002</v>
      </c>
      <c r="AZ34" s="695">
        <v>272380.61800000002</v>
      </c>
      <c r="BA34" s="695">
        <v>204476.45499999999</v>
      </c>
      <c r="BB34" s="695">
        <v>204476.45499999999</v>
      </c>
      <c r="BC34" s="695">
        <v>197769.18840000001</v>
      </c>
      <c r="BD34" s="695">
        <v>197769.18840000001</v>
      </c>
      <c r="BE34" s="695">
        <v>197769.18840000001</v>
      </c>
      <c r="BF34" s="695">
        <v>197769.18840000001</v>
      </c>
      <c r="BG34" s="695">
        <v>195916.63200000001</v>
      </c>
      <c r="BH34" s="695">
        <v>31807.981049999999</v>
      </c>
      <c r="BI34" s="695">
        <v>31807.981049999999</v>
      </c>
      <c r="BJ34" s="695">
        <v>24327.46905</v>
      </c>
      <c r="BK34" s="695">
        <v>24327.46905</v>
      </c>
      <c r="BL34" s="695">
        <v>24327.46905</v>
      </c>
      <c r="BM34" s="695">
        <v>0</v>
      </c>
      <c r="BN34" s="695">
        <v>0</v>
      </c>
      <c r="BO34" s="695">
        <v>0</v>
      </c>
      <c r="BP34" s="695">
        <v>0</v>
      </c>
      <c r="BQ34" s="695">
        <v>0</v>
      </c>
      <c r="BR34" s="695">
        <v>0</v>
      </c>
      <c r="BS34" s="695">
        <v>0</v>
      </c>
      <c r="BT34" s="696">
        <v>0</v>
      </c>
      <c r="BU34" s="16"/>
    </row>
    <row r="35" spans="2:73" s="17" customFormat="1" ht="15.75">
      <c r="B35" s="690" t="s">
        <v>208</v>
      </c>
      <c r="C35" s="690" t="s">
        <v>732</v>
      </c>
      <c r="D35" s="759" t="s">
        <v>22</v>
      </c>
      <c r="E35" s="690" t="s">
        <v>733</v>
      </c>
      <c r="F35" s="690" t="s">
        <v>734</v>
      </c>
      <c r="G35" s="690" t="s">
        <v>735</v>
      </c>
      <c r="H35" s="690">
        <v>2012</v>
      </c>
      <c r="I35" s="642">
        <v>2014</v>
      </c>
      <c r="J35" s="758" t="s">
        <v>591</v>
      </c>
      <c r="K35" s="631"/>
      <c r="L35" s="694">
        <v>0</v>
      </c>
      <c r="M35" s="695">
        <v>221.28</v>
      </c>
      <c r="N35" s="695">
        <v>221.28</v>
      </c>
      <c r="O35" s="695">
        <v>221.28</v>
      </c>
      <c r="P35" s="695">
        <v>221.28</v>
      </c>
      <c r="Q35" s="695">
        <v>221.28</v>
      </c>
      <c r="R35" s="695">
        <v>179.72</v>
      </c>
      <c r="S35" s="695">
        <v>176.47</v>
      </c>
      <c r="T35" s="695">
        <v>176.47</v>
      </c>
      <c r="U35" s="695">
        <v>169.52</v>
      </c>
      <c r="V35" s="695">
        <v>147.44999999999999</v>
      </c>
      <c r="W35" s="695">
        <v>97.78</v>
      </c>
      <c r="X35" s="695">
        <v>87.49</v>
      </c>
      <c r="Y35" s="695">
        <v>19.5</v>
      </c>
      <c r="Z35" s="695">
        <v>19.5</v>
      </c>
      <c r="AA35" s="695">
        <v>19.5</v>
      </c>
      <c r="AB35" s="695">
        <v>15.73</v>
      </c>
      <c r="AC35" s="695">
        <v>1.71</v>
      </c>
      <c r="AD35" s="695">
        <v>0</v>
      </c>
      <c r="AE35" s="695">
        <v>0</v>
      </c>
      <c r="AF35" s="695">
        <v>0</v>
      </c>
      <c r="AG35" s="695">
        <v>0</v>
      </c>
      <c r="AH35" s="695">
        <v>0</v>
      </c>
      <c r="AI35" s="695">
        <v>0</v>
      </c>
      <c r="AJ35" s="695">
        <v>0</v>
      </c>
      <c r="AK35" s="695">
        <v>0</v>
      </c>
      <c r="AL35" s="695">
        <v>0</v>
      </c>
      <c r="AM35" s="695">
        <v>0</v>
      </c>
      <c r="AN35" s="695">
        <v>0</v>
      </c>
      <c r="AO35" s="696">
        <v>0</v>
      </c>
      <c r="AP35" s="631"/>
      <c r="AQ35" s="694">
        <v>0</v>
      </c>
      <c r="AR35" s="695">
        <v>1225939</v>
      </c>
      <c r="AS35" s="695">
        <v>1225939</v>
      </c>
      <c r="AT35" s="695">
        <v>1225939</v>
      </c>
      <c r="AU35" s="695">
        <v>1225939</v>
      </c>
      <c r="AV35" s="695">
        <v>1225939</v>
      </c>
      <c r="AW35" s="695">
        <v>1091673</v>
      </c>
      <c r="AX35" s="695">
        <v>1076079</v>
      </c>
      <c r="AY35" s="695">
        <v>1076079</v>
      </c>
      <c r="AZ35" s="695">
        <v>1007090</v>
      </c>
      <c r="BA35" s="695">
        <v>887674</v>
      </c>
      <c r="BB35" s="695">
        <v>613692</v>
      </c>
      <c r="BC35" s="695">
        <v>511514</v>
      </c>
      <c r="BD35" s="695">
        <v>142646</v>
      </c>
      <c r="BE35" s="695">
        <v>142646</v>
      </c>
      <c r="BF35" s="695">
        <v>142646</v>
      </c>
      <c r="BG35" s="695">
        <v>104271</v>
      </c>
      <c r="BH35" s="695">
        <v>2182</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208</v>
      </c>
      <c r="C36" s="690" t="s">
        <v>732</v>
      </c>
      <c r="D36" s="759" t="s">
        <v>22</v>
      </c>
      <c r="E36" s="690" t="s">
        <v>733</v>
      </c>
      <c r="F36" s="690" t="s">
        <v>734</v>
      </c>
      <c r="G36" s="690" t="s">
        <v>735</v>
      </c>
      <c r="H36" s="690">
        <v>2013</v>
      </c>
      <c r="I36" s="642">
        <v>2014</v>
      </c>
      <c r="J36" s="758" t="s">
        <v>591</v>
      </c>
      <c r="K36" s="631"/>
      <c r="L36" s="694">
        <v>0</v>
      </c>
      <c r="M36" s="695">
        <v>0</v>
      </c>
      <c r="N36" s="695">
        <v>582.01696230000005</v>
      </c>
      <c r="O36" s="695">
        <v>579.28676570000005</v>
      </c>
      <c r="P36" s="695">
        <v>579.28676570000005</v>
      </c>
      <c r="Q36" s="695">
        <v>579.15463090000003</v>
      </c>
      <c r="R36" s="695">
        <v>567.05703100000005</v>
      </c>
      <c r="S36" s="695">
        <v>547.86407480000003</v>
      </c>
      <c r="T36" s="695">
        <v>547.86407480000003</v>
      </c>
      <c r="U36" s="695">
        <v>545.76110359999996</v>
      </c>
      <c r="V36" s="695">
        <v>533.61555310000006</v>
      </c>
      <c r="W36" s="695">
        <v>428.37988050000001</v>
      </c>
      <c r="X36" s="695">
        <v>282.40157620000002</v>
      </c>
      <c r="Y36" s="695">
        <v>264.96486820000001</v>
      </c>
      <c r="Z36" s="695">
        <v>250.03695619999999</v>
      </c>
      <c r="AA36" s="695">
        <v>244.90557079999999</v>
      </c>
      <c r="AB36" s="695">
        <v>244.90557079999999</v>
      </c>
      <c r="AC36" s="695">
        <v>208.57349540000001</v>
      </c>
      <c r="AD36" s="695">
        <v>23.144358560000001</v>
      </c>
      <c r="AE36" s="695">
        <v>14.44732383</v>
      </c>
      <c r="AF36" s="695">
        <v>14.44732383</v>
      </c>
      <c r="AG36" s="695">
        <v>14.44732383</v>
      </c>
      <c r="AH36" s="695">
        <v>0</v>
      </c>
      <c r="AI36" s="695">
        <v>0</v>
      </c>
      <c r="AJ36" s="695">
        <v>0</v>
      </c>
      <c r="AK36" s="695">
        <v>0</v>
      </c>
      <c r="AL36" s="695">
        <v>0</v>
      </c>
      <c r="AM36" s="695">
        <v>0</v>
      </c>
      <c r="AN36" s="695">
        <v>0</v>
      </c>
      <c r="AO36" s="696">
        <v>0</v>
      </c>
      <c r="AP36" s="631"/>
      <c r="AQ36" s="694">
        <v>0</v>
      </c>
      <c r="AR36" s="695">
        <v>0</v>
      </c>
      <c r="AS36" s="695">
        <v>3603293.4840000002</v>
      </c>
      <c r="AT36" s="695">
        <v>3593315.4019999998</v>
      </c>
      <c r="AU36" s="695">
        <v>3593315.4019999998</v>
      </c>
      <c r="AV36" s="695">
        <v>3592465.09</v>
      </c>
      <c r="AW36" s="695">
        <v>3550323.2390000001</v>
      </c>
      <c r="AX36" s="695">
        <v>3464135.7629999998</v>
      </c>
      <c r="AY36" s="695">
        <v>3464135.7629999998</v>
      </c>
      <c r="AZ36" s="695">
        <v>3442786.9049999998</v>
      </c>
      <c r="BA36" s="695">
        <v>3390398.108</v>
      </c>
      <c r="BB36" s="695">
        <v>2882906.9160000002</v>
      </c>
      <c r="BC36" s="695">
        <v>2033948.425</v>
      </c>
      <c r="BD36" s="695">
        <v>1856935.159</v>
      </c>
      <c r="BE36" s="695">
        <v>1758371.602</v>
      </c>
      <c r="BF36" s="695">
        <v>1739307.138</v>
      </c>
      <c r="BG36" s="695">
        <v>1739307.138</v>
      </c>
      <c r="BH36" s="695">
        <v>1424199.746</v>
      </c>
      <c r="BI36" s="695">
        <v>55239.806759999999</v>
      </c>
      <c r="BJ36" s="695">
        <v>37307.86247</v>
      </c>
      <c r="BK36" s="695">
        <v>37307.86247</v>
      </c>
      <c r="BL36" s="695">
        <v>37307.86247</v>
      </c>
      <c r="BM36" s="695">
        <v>0</v>
      </c>
      <c r="BN36" s="695">
        <v>0</v>
      </c>
      <c r="BO36" s="695">
        <v>0</v>
      </c>
      <c r="BP36" s="695">
        <v>0</v>
      </c>
      <c r="BQ36" s="695">
        <v>0</v>
      </c>
      <c r="BR36" s="695">
        <v>0</v>
      </c>
      <c r="BS36" s="695">
        <v>0</v>
      </c>
      <c r="BT36" s="696">
        <v>0</v>
      </c>
      <c r="BU36" s="16"/>
    </row>
    <row r="37" spans="2:73" s="17" customFormat="1" ht="15.75">
      <c r="B37" s="690" t="s">
        <v>208</v>
      </c>
      <c r="C37" s="690" t="s">
        <v>736</v>
      </c>
      <c r="D37" s="759" t="s">
        <v>4</v>
      </c>
      <c r="E37" s="690" t="s">
        <v>733</v>
      </c>
      <c r="F37" s="690" t="s">
        <v>29</v>
      </c>
      <c r="G37" s="690" t="s">
        <v>735</v>
      </c>
      <c r="H37" s="690">
        <v>2013</v>
      </c>
      <c r="I37" s="642">
        <v>2014</v>
      </c>
      <c r="J37" s="758" t="s">
        <v>591</v>
      </c>
      <c r="K37" s="631"/>
      <c r="L37" s="694">
        <v>0</v>
      </c>
      <c r="M37" s="695">
        <v>0</v>
      </c>
      <c r="N37" s="695">
        <v>9.2999999999999999E-2</v>
      </c>
      <c r="O37" s="695">
        <v>9.2999999999999999E-2</v>
      </c>
      <c r="P37" s="695">
        <v>8.8999999999999996E-2</v>
      </c>
      <c r="Q37" s="695">
        <v>7.9000000000000001E-2</v>
      </c>
      <c r="R37" s="695">
        <v>7.9000000000000001E-2</v>
      </c>
      <c r="S37" s="695">
        <v>7.9000000000000001E-2</v>
      </c>
      <c r="T37" s="695">
        <v>7.9000000000000001E-2</v>
      </c>
      <c r="U37" s="695">
        <v>7.9000000000000001E-2</v>
      </c>
      <c r="V37" s="695">
        <v>6.8000000000000005E-2</v>
      </c>
      <c r="W37" s="695">
        <v>6.8000000000000005E-2</v>
      </c>
      <c r="X37" s="695">
        <v>5.3999999999999999E-2</v>
      </c>
      <c r="Y37" s="695">
        <v>5.3999999999999999E-2</v>
      </c>
      <c r="Z37" s="695">
        <v>5.3999999999999999E-2</v>
      </c>
      <c r="AA37" s="695">
        <v>5.3999999999999999E-2</v>
      </c>
      <c r="AB37" s="695">
        <v>5.3999999999999999E-2</v>
      </c>
      <c r="AC37" s="695">
        <v>5.3999999999999999E-2</v>
      </c>
      <c r="AD37" s="695">
        <v>2.9000000000000001E-2</v>
      </c>
      <c r="AE37" s="695">
        <v>2.9000000000000001E-2</v>
      </c>
      <c r="AF37" s="695">
        <v>2.9000000000000001E-2</v>
      </c>
      <c r="AG37" s="695">
        <v>2.9000000000000001E-2</v>
      </c>
      <c r="AH37" s="695">
        <v>0</v>
      </c>
      <c r="AI37" s="695">
        <v>0</v>
      </c>
      <c r="AJ37" s="695">
        <v>0</v>
      </c>
      <c r="AK37" s="695">
        <v>0</v>
      </c>
      <c r="AL37" s="695">
        <v>0</v>
      </c>
      <c r="AM37" s="695">
        <v>0</v>
      </c>
      <c r="AN37" s="695">
        <v>0</v>
      </c>
      <c r="AO37" s="696">
        <v>0</v>
      </c>
      <c r="AP37" s="631"/>
      <c r="AQ37" s="694">
        <v>0</v>
      </c>
      <c r="AR37" s="695">
        <v>0</v>
      </c>
      <c r="AS37" s="695">
        <v>1319</v>
      </c>
      <c r="AT37" s="695">
        <v>1319</v>
      </c>
      <c r="AU37" s="695">
        <v>1255</v>
      </c>
      <c r="AV37" s="695">
        <v>1085</v>
      </c>
      <c r="AW37" s="695">
        <v>1085</v>
      </c>
      <c r="AX37" s="695">
        <v>1085</v>
      </c>
      <c r="AY37" s="695">
        <v>1085</v>
      </c>
      <c r="AZ37" s="695">
        <v>1085</v>
      </c>
      <c r="BA37" s="695">
        <v>911</v>
      </c>
      <c r="BB37" s="695">
        <v>911</v>
      </c>
      <c r="BC37" s="695">
        <v>865</v>
      </c>
      <c r="BD37" s="695">
        <v>865</v>
      </c>
      <c r="BE37" s="695">
        <v>865</v>
      </c>
      <c r="BF37" s="695">
        <v>865</v>
      </c>
      <c r="BG37" s="695">
        <v>865</v>
      </c>
      <c r="BH37" s="695">
        <v>865</v>
      </c>
      <c r="BI37" s="695">
        <v>455</v>
      </c>
      <c r="BJ37" s="695">
        <v>455</v>
      </c>
      <c r="BK37" s="695">
        <v>455</v>
      </c>
      <c r="BL37" s="695">
        <v>455</v>
      </c>
      <c r="BM37" s="695">
        <v>0</v>
      </c>
      <c r="BN37" s="695">
        <v>0</v>
      </c>
      <c r="BO37" s="695">
        <v>0</v>
      </c>
      <c r="BP37" s="695">
        <v>0</v>
      </c>
      <c r="BQ37" s="695">
        <v>0</v>
      </c>
      <c r="BR37" s="695">
        <v>0</v>
      </c>
      <c r="BS37" s="695">
        <v>0</v>
      </c>
      <c r="BT37" s="696">
        <v>0</v>
      </c>
      <c r="BU37" s="16"/>
    </row>
    <row r="38" spans="2:73" s="17" customFormat="1" ht="15.75">
      <c r="B38" s="690" t="s">
        <v>208</v>
      </c>
      <c r="C38" s="690" t="s">
        <v>737</v>
      </c>
      <c r="D38" s="690" t="s">
        <v>14</v>
      </c>
      <c r="E38" s="690" t="s">
        <v>733</v>
      </c>
      <c r="F38" s="690" t="s">
        <v>29</v>
      </c>
      <c r="G38" s="690" t="s">
        <v>735</v>
      </c>
      <c r="H38" s="690">
        <v>2012</v>
      </c>
      <c r="I38" s="642">
        <v>2014</v>
      </c>
      <c r="J38" s="758" t="s">
        <v>591</v>
      </c>
      <c r="K38" s="631"/>
      <c r="L38" s="694">
        <v>2</v>
      </c>
      <c r="M38" s="695">
        <v>1.9845999970000001</v>
      </c>
      <c r="N38" s="695">
        <v>1.9845999970000001</v>
      </c>
      <c r="O38" s="695">
        <v>1.9695745899999997</v>
      </c>
      <c r="P38" s="695">
        <v>1.949392646</v>
      </c>
      <c r="Q38" s="695">
        <v>1.7427823600000001</v>
      </c>
      <c r="R38" s="695">
        <v>1.639452994</v>
      </c>
      <c r="S38" s="695">
        <v>1.543963626</v>
      </c>
      <c r="T38" s="695">
        <v>1.421463626</v>
      </c>
      <c r="U38" s="695">
        <v>1.421463626</v>
      </c>
      <c r="V38" s="695">
        <v>0.65550000200000003</v>
      </c>
      <c r="W38" s="695">
        <v>0.65550000200000003</v>
      </c>
      <c r="X38" s="695">
        <v>0.61709999999999998</v>
      </c>
      <c r="Y38" s="695">
        <v>0.61709999999999998</v>
      </c>
      <c r="Z38" s="695">
        <v>0.335999995</v>
      </c>
      <c r="AA38" s="695">
        <v>0.335999995</v>
      </c>
      <c r="AB38" s="695">
        <v>0.17180000200000001</v>
      </c>
      <c r="AC38" s="695">
        <v>0.17180000200000001</v>
      </c>
      <c r="AD38" s="695">
        <v>0.17180000200000001</v>
      </c>
      <c r="AE38" s="695">
        <v>0.17180000200000001</v>
      </c>
      <c r="AF38" s="695">
        <v>0.17180000200000001</v>
      </c>
      <c r="AG38" s="695">
        <v>0.17180000200000001</v>
      </c>
      <c r="AH38" s="695">
        <v>0.17180000200000001</v>
      </c>
      <c r="AI38" s="695">
        <v>0</v>
      </c>
      <c r="AJ38" s="695">
        <v>0</v>
      </c>
      <c r="AK38" s="695">
        <v>0</v>
      </c>
      <c r="AL38" s="695">
        <v>0</v>
      </c>
      <c r="AM38" s="695">
        <v>0</v>
      </c>
      <c r="AN38" s="695">
        <v>0</v>
      </c>
      <c r="AO38" s="696">
        <v>0</v>
      </c>
      <c r="AP38" s="631"/>
      <c r="AQ38" s="694">
        <v>32011.499999999996</v>
      </c>
      <c r="AR38" s="695">
        <v>32011.499999999996</v>
      </c>
      <c r="AS38" s="695">
        <v>32011.499999999996</v>
      </c>
      <c r="AT38" s="695">
        <v>31718.899969999999</v>
      </c>
      <c r="AU38" s="695">
        <v>31329.420020000001</v>
      </c>
      <c r="AV38" s="695">
        <v>27365.474460000001</v>
      </c>
      <c r="AW38" s="695">
        <v>25384.061829999999</v>
      </c>
      <c r="AX38" s="695">
        <v>23553.84906</v>
      </c>
      <c r="AY38" s="695">
        <v>21203.84906</v>
      </c>
      <c r="AZ38" s="695">
        <v>21055.84906</v>
      </c>
      <c r="BA38" s="695">
        <v>6355.5</v>
      </c>
      <c r="BB38" s="695">
        <v>6355.5</v>
      </c>
      <c r="BC38" s="695">
        <v>3550</v>
      </c>
      <c r="BD38" s="695">
        <v>3550</v>
      </c>
      <c r="BE38" s="695">
        <v>2616</v>
      </c>
      <c r="BF38" s="695">
        <v>2616</v>
      </c>
      <c r="BG38" s="695">
        <v>1266</v>
      </c>
      <c r="BH38" s="695">
        <v>1266</v>
      </c>
      <c r="BI38" s="695">
        <v>1266</v>
      </c>
      <c r="BJ38" s="695">
        <v>1266</v>
      </c>
      <c r="BK38" s="695">
        <v>1266</v>
      </c>
      <c r="BL38" s="695">
        <v>1266</v>
      </c>
      <c r="BM38" s="695">
        <v>1266</v>
      </c>
      <c r="BN38" s="695">
        <v>0</v>
      </c>
      <c r="BO38" s="695">
        <v>0</v>
      </c>
      <c r="BP38" s="695">
        <v>0</v>
      </c>
      <c r="BQ38" s="695">
        <v>0</v>
      </c>
      <c r="BR38" s="695">
        <v>0</v>
      </c>
      <c r="BS38" s="695">
        <v>0</v>
      </c>
      <c r="BT38" s="696">
        <v>0</v>
      </c>
      <c r="BU38" s="16"/>
    </row>
    <row r="39" spans="2:73" s="17" customFormat="1" ht="15.75">
      <c r="B39" s="690" t="s">
        <v>208</v>
      </c>
      <c r="C39" s="690" t="s">
        <v>737</v>
      </c>
      <c r="D39" s="690" t="s">
        <v>14</v>
      </c>
      <c r="E39" s="690" t="s">
        <v>733</v>
      </c>
      <c r="F39" s="690" t="s">
        <v>29</v>
      </c>
      <c r="G39" s="690" t="s">
        <v>735</v>
      </c>
      <c r="H39" s="690">
        <v>2013</v>
      </c>
      <c r="I39" s="642">
        <v>2014</v>
      </c>
      <c r="J39" s="758" t="s">
        <v>591</v>
      </c>
      <c r="K39" s="631"/>
      <c r="L39" s="694">
        <v>0</v>
      </c>
      <c r="M39" s="695">
        <v>0</v>
      </c>
      <c r="N39" s="695">
        <v>18.71940481</v>
      </c>
      <c r="O39" s="695">
        <v>18.621382820000001</v>
      </c>
      <c r="P39" s="695">
        <v>18.612471729999999</v>
      </c>
      <c r="Q39" s="695">
        <v>16.847570040000001</v>
      </c>
      <c r="R39" s="695">
        <v>16.00076352</v>
      </c>
      <c r="S39" s="695">
        <v>15.153956920000001</v>
      </c>
      <c r="T39" s="695">
        <v>15.092400059999999</v>
      </c>
      <c r="U39" s="695">
        <v>15.092400059999999</v>
      </c>
      <c r="V39" s="695">
        <v>8.8221494160000002</v>
      </c>
      <c r="W39" s="695">
        <v>7.9340403429999995</v>
      </c>
      <c r="X39" s="695">
        <v>7.6701339500000003</v>
      </c>
      <c r="Y39" s="695">
        <v>7.6701339500000003</v>
      </c>
      <c r="Z39" s="695">
        <v>7.6701339500000003</v>
      </c>
      <c r="AA39" s="695">
        <v>7.6701339500000003</v>
      </c>
      <c r="AB39" s="695">
        <v>1.5180341989999999</v>
      </c>
      <c r="AC39" s="695">
        <v>0.92003420000000002</v>
      </c>
      <c r="AD39" s="695">
        <v>0.92003420000000002</v>
      </c>
      <c r="AE39" s="695">
        <v>0.92003420000000002</v>
      </c>
      <c r="AF39" s="695">
        <v>0.92003420000000002</v>
      </c>
      <c r="AG39" s="695">
        <v>0.92003420000000002</v>
      </c>
      <c r="AH39" s="695">
        <v>0.92003420000000002</v>
      </c>
      <c r="AI39" s="695">
        <v>0</v>
      </c>
      <c r="AJ39" s="695">
        <v>0</v>
      </c>
      <c r="AK39" s="695">
        <v>0</v>
      </c>
      <c r="AL39" s="695">
        <v>0</v>
      </c>
      <c r="AM39" s="695">
        <v>0</v>
      </c>
      <c r="AN39" s="695">
        <v>0</v>
      </c>
      <c r="AO39" s="696">
        <v>0</v>
      </c>
      <c r="AP39" s="631"/>
      <c r="AQ39" s="694">
        <v>0</v>
      </c>
      <c r="AR39" s="695">
        <v>0</v>
      </c>
      <c r="AS39" s="695">
        <v>258001.38470000002</v>
      </c>
      <c r="AT39" s="695">
        <v>256092.53560000003</v>
      </c>
      <c r="AU39" s="695">
        <v>255919.00380000001</v>
      </c>
      <c r="AV39" s="695">
        <v>222069.83300000001</v>
      </c>
      <c r="AW39" s="695">
        <v>205839.37450000001</v>
      </c>
      <c r="AX39" s="695">
        <v>189608.91570000001</v>
      </c>
      <c r="AY39" s="695">
        <v>188428.0289</v>
      </c>
      <c r="AZ39" s="695">
        <v>188428.0289</v>
      </c>
      <c r="BA39" s="695">
        <v>68158.330379999999</v>
      </c>
      <c r="BB39" s="695">
        <v>67328.830379999999</v>
      </c>
      <c r="BC39" s="695">
        <v>62300.763120000003</v>
      </c>
      <c r="BD39" s="695">
        <v>62300.763120000003</v>
      </c>
      <c r="BE39" s="695">
        <v>62300.763120000003</v>
      </c>
      <c r="BF39" s="695">
        <v>62300.763120000003</v>
      </c>
      <c r="BG39" s="695">
        <v>11719.76312</v>
      </c>
      <c r="BH39" s="695">
        <v>6779.7631229999997</v>
      </c>
      <c r="BI39" s="695">
        <v>6779.7631229999997</v>
      </c>
      <c r="BJ39" s="695">
        <v>6779.7631229999997</v>
      </c>
      <c r="BK39" s="695">
        <v>6779.7631229999997</v>
      </c>
      <c r="BL39" s="695">
        <v>6779.7631229999997</v>
      </c>
      <c r="BM39" s="695">
        <v>6779.7631229999997</v>
      </c>
      <c r="BN39" s="695">
        <v>0</v>
      </c>
      <c r="BO39" s="695">
        <v>0</v>
      </c>
      <c r="BP39" s="695">
        <v>0</v>
      </c>
      <c r="BQ39" s="695">
        <v>0</v>
      </c>
      <c r="BR39" s="695">
        <v>0</v>
      </c>
      <c r="BS39" s="695">
        <v>0</v>
      </c>
      <c r="BT39" s="696">
        <v>0</v>
      </c>
      <c r="BU39" s="16"/>
    </row>
    <row r="40" spans="2:73" s="17" customFormat="1" ht="15.75">
      <c r="B40" s="690" t="s">
        <v>208</v>
      </c>
      <c r="C40" s="690" t="s">
        <v>736</v>
      </c>
      <c r="D40" s="690" t="s">
        <v>3</v>
      </c>
      <c r="E40" s="690" t="s">
        <v>733</v>
      </c>
      <c r="F40" s="690" t="s">
        <v>29</v>
      </c>
      <c r="G40" s="690" t="s">
        <v>738</v>
      </c>
      <c r="H40" s="690">
        <v>2013</v>
      </c>
      <c r="I40" s="642">
        <v>2014</v>
      </c>
      <c r="J40" s="758" t="s">
        <v>591</v>
      </c>
      <c r="K40" s="631"/>
      <c r="L40" s="694">
        <v>0</v>
      </c>
      <c r="M40" s="695">
        <v>0</v>
      </c>
      <c r="N40" s="695">
        <v>79.62329880099999</v>
      </c>
      <c r="O40" s="695">
        <v>79.62329880099999</v>
      </c>
      <c r="P40" s="695">
        <v>79.62329880099999</v>
      </c>
      <c r="Q40" s="695">
        <v>79.62329880099999</v>
      </c>
      <c r="R40" s="695">
        <v>79.62329880099999</v>
      </c>
      <c r="S40" s="695">
        <v>79.62329880099999</v>
      </c>
      <c r="T40" s="695">
        <v>79.62329880099999</v>
      </c>
      <c r="U40" s="695">
        <v>79.62329880099999</v>
      </c>
      <c r="V40" s="695">
        <v>79.62329880099999</v>
      </c>
      <c r="W40" s="695">
        <v>79.62329880099999</v>
      </c>
      <c r="X40" s="695">
        <v>79.62329880099999</v>
      </c>
      <c r="Y40" s="695">
        <v>79.62329880099999</v>
      </c>
      <c r="Z40" s="695">
        <v>79.62329880099999</v>
      </c>
      <c r="AA40" s="695">
        <v>79.62329880099999</v>
      </c>
      <c r="AB40" s="695">
        <v>79.62329880099999</v>
      </c>
      <c r="AC40" s="695">
        <v>79.62329880099999</v>
      </c>
      <c r="AD40" s="695">
        <v>79.62329880099999</v>
      </c>
      <c r="AE40" s="695">
        <v>79.62329880099999</v>
      </c>
      <c r="AF40" s="695">
        <v>67.048929432999998</v>
      </c>
      <c r="AG40" s="695">
        <v>0</v>
      </c>
      <c r="AH40" s="695">
        <v>0</v>
      </c>
      <c r="AI40" s="695">
        <v>0</v>
      </c>
      <c r="AJ40" s="695">
        <v>0</v>
      </c>
      <c r="AK40" s="695">
        <v>0</v>
      </c>
      <c r="AL40" s="695">
        <v>0</v>
      </c>
      <c r="AM40" s="695">
        <v>0</v>
      </c>
      <c r="AN40" s="695">
        <v>0</v>
      </c>
      <c r="AO40" s="696">
        <v>0</v>
      </c>
      <c r="AP40" s="631"/>
      <c r="AQ40" s="694">
        <v>0</v>
      </c>
      <c r="AR40" s="695">
        <v>0</v>
      </c>
      <c r="AS40" s="695">
        <v>141435.52747730003</v>
      </c>
      <c r="AT40" s="695">
        <v>141435.52747730003</v>
      </c>
      <c r="AU40" s="695">
        <v>141435.52747730003</v>
      </c>
      <c r="AV40" s="695">
        <v>141435.52747730003</v>
      </c>
      <c r="AW40" s="695">
        <v>141435.52747730003</v>
      </c>
      <c r="AX40" s="695">
        <v>141435.52747730003</v>
      </c>
      <c r="AY40" s="695">
        <v>141435.52747730003</v>
      </c>
      <c r="AZ40" s="695">
        <v>141435.52747730003</v>
      </c>
      <c r="BA40" s="695">
        <v>141435.52747730003</v>
      </c>
      <c r="BB40" s="695">
        <v>141435.52747730003</v>
      </c>
      <c r="BC40" s="695">
        <v>141435.52747730003</v>
      </c>
      <c r="BD40" s="695">
        <v>141435.52747730003</v>
      </c>
      <c r="BE40" s="695">
        <v>141435.52747730003</v>
      </c>
      <c r="BF40" s="695">
        <v>141435.52747730003</v>
      </c>
      <c r="BG40" s="695">
        <v>141435.52747730003</v>
      </c>
      <c r="BH40" s="695">
        <v>141435.52747730003</v>
      </c>
      <c r="BI40" s="695">
        <v>141435.52747730003</v>
      </c>
      <c r="BJ40" s="695">
        <v>141435.52747730003</v>
      </c>
      <c r="BK40" s="695">
        <v>130190.84208700003</v>
      </c>
      <c r="BL40" s="695">
        <v>0</v>
      </c>
      <c r="BM40" s="695">
        <v>0</v>
      </c>
      <c r="BN40" s="695">
        <v>0</v>
      </c>
      <c r="BO40" s="695">
        <v>0</v>
      </c>
      <c r="BP40" s="695">
        <v>0</v>
      </c>
      <c r="BQ40" s="695">
        <v>0</v>
      </c>
      <c r="BR40" s="695">
        <v>0</v>
      </c>
      <c r="BS40" s="695">
        <v>0</v>
      </c>
      <c r="BT40" s="696">
        <v>0</v>
      </c>
      <c r="BU40" s="16"/>
    </row>
    <row r="41" spans="2:73" s="17" customFormat="1" ht="15.75">
      <c r="B41" s="690" t="s">
        <v>208</v>
      </c>
      <c r="C41" s="690" t="s">
        <v>736</v>
      </c>
      <c r="D41" s="690" t="s">
        <v>3</v>
      </c>
      <c r="E41" s="690" t="s">
        <v>733</v>
      </c>
      <c r="F41" s="690" t="s">
        <v>29</v>
      </c>
      <c r="G41" s="690" t="s">
        <v>735</v>
      </c>
      <c r="H41" s="690">
        <v>2012</v>
      </c>
      <c r="I41" s="642">
        <v>2014</v>
      </c>
      <c r="J41" s="758" t="s">
        <v>591</v>
      </c>
      <c r="K41" s="631"/>
      <c r="L41" s="694">
        <v>0</v>
      </c>
      <c r="M41" s="695">
        <v>1.501925529</v>
      </c>
      <c r="N41" s="695">
        <v>1.501925529</v>
      </c>
      <c r="O41" s="695">
        <v>1.501925529</v>
      </c>
      <c r="P41" s="695">
        <v>1.501925529</v>
      </c>
      <c r="Q41" s="695">
        <v>1.501925529</v>
      </c>
      <c r="R41" s="695">
        <v>1.501925529</v>
      </c>
      <c r="S41" s="695">
        <v>1.501925529</v>
      </c>
      <c r="T41" s="695">
        <v>1.501925529</v>
      </c>
      <c r="U41" s="695">
        <v>1.501925529</v>
      </c>
      <c r="V41" s="695">
        <v>1.501925529</v>
      </c>
      <c r="W41" s="695">
        <v>1.501925529</v>
      </c>
      <c r="X41" s="695">
        <v>1.501925529</v>
      </c>
      <c r="Y41" s="695">
        <v>1.501925529</v>
      </c>
      <c r="Z41" s="695">
        <v>1.501925529</v>
      </c>
      <c r="AA41" s="695">
        <v>1.501925529</v>
      </c>
      <c r="AB41" s="695">
        <v>1.501925529</v>
      </c>
      <c r="AC41" s="695">
        <v>1.501925529</v>
      </c>
      <c r="AD41" s="695">
        <v>1.501925529</v>
      </c>
      <c r="AE41" s="695">
        <v>1.4222035319999999</v>
      </c>
      <c r="AF41" s="695">
        <v>0</v>
      </c>
      <c r="AG41" s="695">
        <v>0</v>
      </c>
      <c r="AH41" s="695">
        <v>0</v>
      </c>
      <c r="AI41" s="695">
        <v>0</v>
      </c>
      <c r="AJ41" s="695">
        <v>0</v>
      </c>
      <c r="AK41" s="695">
        <v>0</v>
      </c>
      <c r="AL41" s="695">
        <v>0</v>
      </c>
      <c r="AM41" s="695">
        <v>0</v>
      </c>
      <c r="AN41" s="695">
        <v>0</v>
      </c>
      <c r="AO41" s="696">
        <v>0</v>
      </c>
      <c r="AP41" s="631"/>
      <c r="AQ41" s="694">
        <v>0</v>
      </c>
      <c r="AR41" s="695">
        <v>2827.5787110000001</v>
      </c>
      <c r="AS41" s="695">
        <v>2827.5787110000001</v>
      </c>
      <c r="AT41" s="695">
        <v>2827.5787110000001</v>
      </c>
      <c r="AU41" s="695">
        <v>2827.5787110000001</v>
      </c>
      <c r="AV41" s="695">
        <v>2827.5787110000001</v>
      </c>
      <c r="AW41" s="695">
        <v>2827.5787110000001</v>
      </c>
      <c r="AX41" s="695">
        <v>2827.5787110000001</v>
      </c>
      <c r="AY41" s="695">
        <v>2827.5787110000001</v>
      </c>
      <c r="AZ41" s="695">
        <v>2827.5787110000001</v>
      </c>
      <c r="BA41" s="695">
        <v>2827.5787110000001</v>
      </c>
      <c r="BB41" s="695">
        <v>2827.5787110000001</v>
      </c>
      <c r="BC41" s="695">
        <v>2827.5787110000001</v>
      </c>
      <c r="BD41" s="695">
        <v>2827.5787110000001</v>
      </c>
      <c r="BE41" s="695">
        <v>2827.5787110000001</v>
      </c>
      <c r="BF41" s="695">
        <v>2827.5787110000001</v>
      </c>
      <c r="BG41" s="695">
        <v>2827.5787110000001</v>
      </c>
      <c r="BH41" s="695">
        <v>2827.5787110000001</v>
      </c>
      <c r="BI41" s="695">
        <v>2827.5787110000001</v>
      </c>
      <c r="BJ41" s="695">
        <v>2756.286963</v>
      </c>
      <c r="BK41" s="695">
        <v>0</v>
      </c>
      <c r="BL41" s="695">
        <v>0</v>
      </c>
      <c r="BM41" s="695">
        <v>0</v>
      </c>
      <c r="BN41" s="695">
        <v>0</v>
      </c>
      <c r="BO41" s="695">
        <v>0</v>
      </c>
      <c r="BP41" s="695">
        <v>0</v>
      </c>
      <c r="BQ41" s="695">
        <v>0</v>
      </c>
      <c r="BR41" s="695">
        <v>0</v>
      </c>
      <c r="BS41" s="695">
        <v>0</v>
      </c>
      <c r="BT41" s="696">
        <v>0</v>
      </c>
      <c r="BU41" s="16"/>
    </row>
    <row r="42" spans="2:73" s="17" customFormat="1" ht="15.75">
      <c r="B42" s="690" t="s">
        <v>208</v>
      </c>
      <c r="C42" s="755" t="s">
        <v>732</v>
      </c>
      <c r="D42" s="690" t="s">
        <v>17</v>
      </c>
      <c r="E42" s="690" t="s">
        <v>733</v>
      </c>
      <c r="F42" s="690" t="s">
        <v>734</v>
      </c>
      <c r="G42" s="690" t="s">
        <v>735</v>
      </c>
      <c r="H42" s="690">
        <v>2013</v>
      </c>
      <c r="I42" s="642">
        <v>2014</v>
      </c>
      <c r="J42" s="758" t="s">
        <v>591</v>
      </c>
      <c r="K42" s="631"/>
      <c r="L42" s="694">
        <v>0</v>
      </c>
      <c r="M42" s="695">
        <v>0</v>
      </c>
      <c r="N42" s="695">
        <v>-143</v>
      </c>
      <c r="O42" s="695">
        <v>-143</v>
      </c>
      <c r="P42" s="695">
        <v>-143</v>
      </c>
      <c r="Q42" s="695">
        <v>-143</v>
      </c>
      <c r="R42" s="695">
        <v>-143</v>
      </c>
      <c r="S42" s="695">
        <v>-143</v>
      </c>
      <c r="T42" s="695">
        <v>-143</v>
      </c>
      <c r="U42" s="695">
        <v>-143</v>
      </c>
      <c r="V42" s="695">
        <v>-143</v>
      </c>
      <c r="W42" s="695">
        <v>-143</v>
      </c>
      <c r="X42" s="695">
        <v>-143</v>
      </c>
      <c r="Y42" s="695">
        <v>-143</v>
      </c>
      <c r="Z42" s="695">
        <v>-143</v>
      </c>
      <c r="AA42" s="695">
        <v>-143</v>
      </c>
      <c r="AB42" s="695">
        <v>-143</v>
      </c>
      <c r="AC42" s="695">
        <v>-143</v>
      </c>
      <c r="AD42" s="695">
        <v>-143</v>
      </c>
      <c r="AE42" s="695">
        <v>-143</v>
      </c>
      <c r="AF42" s="695">
        <v>-143</v>
      </c>
      <c r="AG42" s="695">
        <v>-143</v>
      </c>
      <c r="AH42" s="695">
        <v>-143</v>
      </c>
      <c r="AI42" s="695">
        <v>-143</v>
      </c>
      <c r="AJ42" s="695">
        <v>-143</v>
      </c>
      <c r="AK42" s="695">
        <v>-143</v>
      </c>
      <c r="AL42" s="695">
        <v>-143</v>
      </c>
      <c r="AM42" s="695">
        <v>0</v>
      </c>
      <c r="AN42" s="695">
        <v>0</v>
      </c>
      <c r="AO42" s="696">
        <v>0</v>
      </c>
      <c r="AP42" s="631"/>
      <c r="AQ42" s="694">
        <v>0</v>
      </c>
      <c r="AR42" s="695">
        <v>0</v>
      </c>
      <c r="AS42" s="695">
        <v>-949590</v>
      </c>
      <c r="AT42" s="695">
        <v>-949590</v>
      </c>
      <c r="AU42" s="695">
        <v>-949590</v>
      </c>
      <c r="AV42" s="695">
        <v>-949590</v>
      </c>
      <c r="AW42" s="695">
        <v>-949590</v>
      </c>
      <c r="AX42" s="695">
        <v>-949590</v>
      </c>
      <c r="AY42" s="695">
        <v>-949590</v>
      </c>
      <c r="AZ42" s="695">
        <v>-949590</v>
      </c>
      <c r="BA42" s="695">
        <v>-949590</v>
      </c>
      <c r="BB42" s="695">
        <v>-949590</v>
      </c>
      <c r="BC42" s="695">
        <v>-949590</v>
      </c>
      <c r="BD42" s="695">
        <v>-949590</v>
      </c>
      <c r="BE42" s="695">
        <v>-949590</v>
      </c>
      <c r="BF42" s="695">
        <v>-949590</v>
      </c>
      <c r="BG42" s="695">
        <v>-949590</v>
      </c>
      <c r="BH42" s="695">
        <v>-949590</v>
      </c>
      <c r="BI42" s="695">
        <v>-949590</v>
      </c>
      <c r="BJ42" s="695">
        <v>-949590</v>
      </c>
      <c r="BK42" s="695">
        <v>-949590</v>
      </c>
      <c r="BL42" s="695">
        <v>-949590</v>
      </c>
      <c r="BM42" s="695">
        <v>-949590</v>
      </c>
      <c r="BN42" s="695">
        <v>-949590</v>
      </c>
      <c r="BO42" s="695">
        <v>-949590</v>
      </c>
      <c r="BP42" s="695">
        <v>-949590</v>
      </c>
      <c r="BQ42" s="695">
        <v>-949590</v>
      </c>
      <c r="BR42" s="695">
        <v>0</v>
      </c>
      <c r="BS42" s="695">
        <v>0</v>
      </c>
      <c r="BT42" s="696">
        <v>0</v>
      </c>
      <c r="BU42" s="16"/>
    </row>
    <row r="43" spans="2:73" s="17" customFormat="1" ht="15.75">
      <c r="B43" s="690" t="s">
        <v>739</v>
      </c>
      <c r="C43" s="690" t="s">
        <v>732</v>
      </c>
      <c r="D43" s="690" t="s">
        <v>743</v>
      </c>
      <c r="E43" s="690" t="s">
        <v>733</v>
      </c>
      <c r="F43" s="690" t="s">
        <v>734</v>
      </c>
      <c r="G43" s="690" t="s">
        <v>738</v>
      </c>
      <c r="H43" s="759">
        <v>2007</v>
      </c>
      <c r="I43" s="642">
        <v>2014</v>
      </c>
      <c r="J43" s="758" t="s">
        <v>591</v>
      </c>
      <c r="K43" s="631"/>
      <c r="L43" s="694">
        <v>0</v>
      </c>
      <c r="M43" s="695">
        <v>0</v>
      </c>
      <c r="N43" s="695">
        <v>0</v>
      </c>
      <c r="O43" s="695">
        <v>29.875080000000001</v>
      </c>
      <c r="P43" s="695">
        <v>0</v>
      </c>
      <c r="Q43" s="695">
        <v>0</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1"/>
      <c r="AQ43" s="694">
        <v>0</v>
      </c>
      <c r="AR43" s="695">
        <v>0</v>
      </c>
      <c r="AS43" s="695">
        <v>0</v>
      </c>
      <c r="AT43" s="695">
        <v>0</v>
      </c>
      <c r="AU43" s="695">
        <v>0</v>
      </c>
      <c r="AV43" s="695">
        <v>0</v>
      </c>
      <c r="AW43" s="695">
        <v>0</v>
      </c>
      <c r="AX43" s="695">
        <v>0</v>
      </c>
      <c r="AY43" s="695">
        <v>0</v>
      </c>
      <c r="AZ43" s="695">
        <v>0</v>
      </c>
      <c r="BA43" s="695">
        <v>0</v>
      </c>
      <c r="BB43" s="695">
        <v>0</v>
      </c>
      <c r="BC43" s="695">
        <v>0</v>
      </c>
      <c r="BD43" s="695">
        <v>0</v>
      </c>
      <c r="BE43" s="695">
        <v>0</v>
      </c>
      <c r="BF43" s="695">
        <v>0</v>
      </c>
      <c r="BG43" s="695">
        <v>0</v>
      </c>
      <c r="BH43" s="695">
        <v>0</v>
      </c>
      <c r="BI43" s="695">
        <v>0</v>
      </c>
      <c r="BJ43" s="695">
        <v>0</v>
      </c>
      <c r="BK43" s="695">
        <v>0</v>
      </c>
      <c r="BL43" s="695">
        <v>0</v>
      </c>
      <c r="BM43" s="695">
        <v>0</v>
      </c>
      <c r="BN43" s="695">
        <v>0</v>
      </c>
      <c r="BO43" s="695">
        <v>0</v>
      </c>
      <c r="BP43" s="695">
        <v>0</v>
      </c>
      <c r="BQ43" s="695">
        <v>0</v>
      </c>
      <c r="BR43" s="695">
        <v>0</v>
      </c>
      <c r="BS43" s="695">
        <v>0</v>
      </c>
      <c r="BT43" s="696">
        <v>0</v>
      </c>
      <c r="BU43" s="16"/>
    </row>
    <row r="44" spans="2:73" s="17" customFormat="1" ht="15.75">
      <c r="B44" s="690" t="s">
        <v>739</v>
      </c>
      <c r="C44" s="690" t="s">
        <v>732</v>
      </c>
      <c r="D44" s="690" t="s">
        <v>743</v>
      </c>
      <c r="E44" s="690" t="s">
        <v>733</v>
      </c>
      <c r="F44" s="690" t="s">
        <v>734</v>
      </c>
      <c r="G44" s="690" t="s">
        <v>738</v>
      </c>
      <c r="H44" s="759">
        <v>2008</v>
      </c>
      <c r="I44" s="642">
        <v>2014</v>
      </c>
      <c r="J44" s="758" t="s">
        <v>591</v>
      </c>
      <c r="K44" s="631"/>
      <c r="L44" s="694">
        <v>0</v>
      </c>
      <c r="M44" s="695">
        <v>0</v>
      </c>
      <c r="N44" s="695">
        <v>0</v>
      </c>
      <c r="O44" s="695">
        <v>0.83580480000000001</v>
      </c>
      <c r="P44" s="695">
        <v>0</v>
      </c>
      <c r="Q44" s="695">
        <v>0</v>
      </c>
      <c r="R44" s="695">
        <v>0</v>
      </c>
      <c r="S44" s="695">
        <v>0</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c r="AI44" s="695">
        <v>0</v>
      </c>
      <c r="AJ44" s="695">
        <v>0</v>
      </c>
      <c r="AK44" s="695">
        <v>0</v>
      </c>
      <c r="AL44" s="695">
        <v>0</v>
      </c>
      <c r="AM44" s="695">
        <v>0</v>
      </c>
      <c r="AN44" s="695">
        <v>0</v>
      </c>
      <c r="AO44" s="696">
        <v>0</v>
      </c>
      <c r="AP44" s="631"/>
      <c r="AQ44" s="694">
        <v>0</v>
      </c>
      <c r="AR44" s="695">
        <v>0</v>
      </c>
      <c r="AS44" s="695">
        <v>0</v>
      </c>
      <c r="AT44" s="695">
        <v>0</v>
      </c>
      <c r="AU44" s="695">
        <v>0</v>
      </c>
      <c r="AV44" s="695">
        <v>0</v>
      </c>
      <c r="AW44" s="695">
        <v>0</v>
      </c>
      <c r="AX44" s="695">
        <v>0</v>
      </c>
      <c r="AY44" s="695">
        <v>0</v>
      </c>
      <c r="AZ44" s="695">
        <v>0</v>
      </c>
      <c r="BA44" s="695">
        <v>0</v>
      </c>
      <c r="BB44" s="695">
        <v>0</v>
      </c>
      <c r="BC44" s="695">
        <v>0</v>
      </c>
      <c r="BD44" s="695">
        <v>0</v>
      </c>
      <c r="BE44" s="695">
        <v>0</v>
      </c>
      <c r="BF44" s="695">
        <v>0</v>
      </c>
      <c r="BG44" s="695">
        <v>0</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739</v>
      </c>
      <c r="C45" s="690" t="s">
        <v>732</v>
      </c>
      <c r="D45" s="690" t="s">
        <v>743</v>
      </c>
      <c r="E45" s="690" t="s">
        <v>733</v>
      </c>
      <c r="F45" s="690" t="s">
        <v>734</v>
      </c>
      <c r="G45" s="690" t="s">
        <v>738</v>
      </c>
      <c r="H45" s="759">
        <v>2009</v>
      </c>
      <c r="I45" s="642">
        <v>2014</v>
      </c>
      <c r="J45" s="758" t="s">
        <v>591</v>
      </c>
      <c r="K45" s="631"/>
      <c r="L45" s="694">
        <v>0</v>
      </c>
      <c r="M45" s="695">
        <v>0</v>
      </c>
      <c r="N45" s="695">
        <v>0</v>
      </c>
      <c r="O45" s="695">
        <v>260.77109999999999</v>
      </c>
      <c r="P45" s="695">
        <v>0</v>
      </c>
      <c r="Q45" s="695">
        <v>0</v>
      </c>
      <c r="R45" s="695">
        <v>0</v>
      </c>
      <c r="S45" s="695">
        <v>0</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c r="AI45" s="695">
        <v>0</v>
      </c>
      <c r="AJ45" s="695">
        <v>0</v>
      </c>
      <c r="AK45" s="695">
        <v>0</v>
      </c>
      <c r="AL45" s="695">
        <v>0</v>
      </c>
      <c r="AM45" s="695">
        <v>0</v>
      </c>
      <c r="AN45" s="695">
        <v>0</v>
      </c>
      <c r="AO45" s="696">
        <v>0</v>
      </c>
      <c r="AP45" s="631"/>
      <c r="AQ45" s="694">
        <v>0</v>
      </c>
      <c r="AR45" s="695">
        <v>0</v>
      </c>
      <c r="AS45" s="695">
        <v>0</v>
      </c>
      <c r="AT45" s="695">
        <v>0</v>
      </c>
      <c r="AU45" s="695">
        <v>0</v>
      </c>
      <c r="AV45" s="695">
        <v>0</v>
      </c>
      <c r="AW45" s="695">
        <v>0</v>
      </c>
      <c r="AX45" s="695">
        <v>0</v>
      </c>
      <c r="AY45" s="695">
        <v>0</v>
      </c>
      <c r="AZ45" s="695">
        <v>0</v>
      </c>
      <c r="BA45" s="695">
        <v>0</v>
      </c>
      <c r="BB45" s="695">
        <v>0</v>
      </c>
      <c r="BC45" s="695">
        <v>0</v>
      </c>
      <c r="BD45" s="695">
        <v>0</v>
      </c>
      <c r="BE45" s="695">
        <v>0</v>
      </c>
      <c r="BF45" s="695">
        <v>0</v>
      </c>
      <c r="BG45" s="695">
        <v>0</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739</v>
      </c>
      <c r="C46" s="690" t="s">
        <v>732</v>
      </c>
      <c r="D46" s="690" t="s">
        <v>743</v>
      </c>
      <c r="E46" s="690" t="s">
        <v>733</v>
      </c>
      <c r="F46" s="690" t="s">
        <v>734</v>
      </c>
      <c r="G46" s="690" t="s">
        <v>738</v>
      </c>
      <c r="H46" s="759">
        <v>2010</v>
      </c>
      <c r="I46" s="642">
        <v>2014</v>
      </c>
      <c r="J46" s="758" t="s">
        <v>591</v>
      </c>
      <c r="K46" s="631"/>
      <c r="L46" s="694">
        <v>0</v>
      </c>
      <c r="M46" s="695">
        <v>0</v>
      </c>
      <c r="N46" s="695">
        <v>0</v>
      </c>
      <c r="O46" s="695">
        <v>422.70330000000001</v>
      </c>
      <c r="P46" s="695">
        <v>0</v>
      </c>
      <c r="Q46" s="695">
        <v>0</v>
      </c>
      <c r="R46" s="695">
        <v>0</v>
      </c>
      <c r="S46" s="695">
        <v>0</v>
      </c>
      <c r="T46" s="695">
        <v>0</v>
      </c>
      <c r="U46" s="695">
        <v>0</v>
      </c>
      <c r="V46" s="695">
        <v>0</v>
      </c>
      <c r="W46" s="695">
        <v>0</v>
      </c>
      <c r="X46" s="695">
        <v>0</v>
      </c>
      <c r="Y46" s="695">
        <v>0</v>
      </c>
      <c r="Z46" s="695">
        <v>0</v>
      </c>
      <c r="AA46" s="695">
        <v>0</v>
      </c>
      <c r="AB46" s="695">
        <v>0</v>
      </c>
      <c r="AC46" s="695">
        <v>0</v>
      </c>
      <c r="AD46" s="695">
        <v>0</v>
      </c>
      <c r="AE46" s="695">
        <v>0</v>
      </c>
      <c r="AF46" s="695">
        <v>0</v>
      </c>
      <c r="AG46" s="695">
        <v>0</v>
      </c>
      <c r="AH46" s="695">
        <v>0</v>
      </c>
      <c r="AI46" s="695">
        <v>0</v>
      </c>
      <c r="AJ46" s="695">
        <v>0</v>
      </c>
      <c r="AK46" s="695">
        <v>0</v>
      </c>
      <c r="AL46" s="695">
        <v>0</v>
      </c>
      <c r="AM46" s="695">
        <v>0</v>
      </c>
      <c r="AN46" s="695">
        <v>0</v>
      </c>
      <c r="AO46" s="696">
        <v>0</v>
      </c>
      <c r="AP46" s="631"/>
      <c r="AQ46" s="694">
        <v>0</v>
      </c>
      <c r="AR46" s="695">
        <v>0</v>
      </c>
      <c r="AS46" s="695">
        <v>0</v>
      </c>
      <c r="AT46" s="695">
        <v>0</v>
      </c>
      <c r="AU46" s="695">
        <v>0</v>
      </c>
      <c r="AV46" s="695">
        <v>0</v>
      </c>
      <c r="AW46" s="695">
        <v>0</v>
      </c>
      <c r="AX46" s="695">
        <v>0</v>
      </c>
      <c r="AY46" s="695">
        <v>0</v>
      </c>
      <c r="AZ46" s="695">
        <v>0</v>
      </c>
      <c r="BA46" s="695">
        <v>0</v>
      </c>
      <c r="BB46" s="695">
        <v>0</v>
      </c>
      <c r="BC46" s="695">
        <v>0</v>
      </c>
      <c r="BD46" s="695">
        <v>0</v>
      </c>
      <c r="BE46" s="695">
        <v>0</v>
      </c>
      <c r="BF46" s="695">
        <v>0</v>
      </c>
      <c r="BG46" s="695">
        <v>0</v>
      </c>
      <c r="BH46" s="695">
        <v>0</v>
      </c>
      <c r="BI46" s="695">
        <v>0</v>
      </c>
      <c r="BJ46" s="695">
        <v>0</v>
      </c>
      <c r="BK46" s="695">
        <v>0</v>
      </c>
      <c r="BL46" s="695">
        <v>0</v>
      </c>
      <c r="BM46" s="695">
        <v>0</v>
      </c>
      <c r="BN46" s="695">
        <v>0</v>
      </c>
      <c r="BO46" s="695">
        <v>0</v>
      </c>
      <c r="BP46" s="695">
        <v>0</v>
      </c>
      <c r="BQ46" s="695">
        <v>0</v>
      </c>
      <c r="BR46" s="695">
        <v>0</v>
      </c>
      <c r="BS46" s="695">
        <v>0</v>
      </c>
      <c r="BT46" s="696">
        <v>0</v>
      </c>
      <c r="BU46" s="16"/>
    </row>
    <row r="47" spans="2:73" s="17" customFormat="1" ht="15.75">
      <c r="B47" s="690" t="s">
        <v>739</v>
      </c>
      <c r="C47" s="690" t="s">
        <v>736</v>
      </c>
      <c r="D47" s="690" t="s">
        <v>42</v>
      </c>
      <c r="E47" s="690" t="s">
        <v>733</v>
      </c>
      <c r="F47" s="690" t="s">
        <v>29</v>
      </c>
      <c r="G47" s="690" t="s">
        <v>738</v>
      </c>
      <c r="H47" s="759">
        <v>2006</v>
      </c>
      <c r="I47" s="642">
        <v>2014</v>
      </c>
      <c r="J47" s="758" t="s">
        <v>591</v>
      </c>
      <c r="K47" s="631"/>
      <c r="L47" s="694">
        <v>0</v>
      </c>
      <c r="M47" s="695">
        <v>0</v>
      </c>
      <c r="N47" s="695">
        <v>0</v>
      </c>
      <c r="O47" s="695">
        <v>348.81909999999999</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1"/>
      <c r="AQ47" s="694">
        <v>0</v>
      </c>
      <c r="AR47" s="695">
        <v>0</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739</v>
      </c>
      <c r="C48" s="690" t="s">
        <v>736</v>
      </c>
      <c r="D48" s="690" t="s">
        <v>42</v>
      </c>
      <c r="E48" s="690" t="s">
        <v>733</v>
      </c>
      <c r="F48" s="690" t="s">
        <v>29</v>
      </c>
      <c r="G48" s="690" t="s">
        <v>738</v>
      </c>
      <c r="H48" s="759">
        <v>2007</v>
      </c>
      <c r="I48" s="642">
        <v>2014</v>
      </c>
      <c r="J48" s="758" t="s">
        <v>591</v>
      </c>
      <c r="K48" s="631"/>
      <c r="L48" s="694">
        <v>0</v>
      </c>
      <c r="M48" s="695">
        <v>0</v>
      </c>
      <c r="N48" s="695">
        <v>0</v>
      </c>
      <c r="O48" s="695">
        <v>473.40879999999999</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1"/>
      <c r="AQ48" s="694">
        <v>0</v>
      </c>
      <c r="AR48" s="695">
        <v>0</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739</v>
      </c>
      <c r="C49" s="690" t="s">
        <v>736</v>
      </c>
      <c r="D49" s="690" t="s">
        <v>42</v>
      </c>
      <c r="E49" s="690" t="s">
        <v>733</v>
      </c>
      <c r="F49" s="690" t="s">
        <v>29</v>
      </c>
      <c r="G49" s="690" t="s">
        <v>738</v>
      </c>
      <c r="H49" s="759">
        <v>2008</v>
      </c>
      <c r="I49" s="642">
        <v>2014</v>
      </c>
      <c r="J49" s="758" t="s">
        <v>591</v>
      </c>
      <c r="K49" s="631"/>
      <c r="L49" s="694">
        <v>0</v>
      </c>
      <c r="M49" s="695">
        <v>0</v>
      </c>
      <c r="N49" s="695">
        <v>0</v>
      </c>
      <c r="O49" s="695">
        <v>1340.6310000000001</v>
      </c>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1"/>
      <c r="AQ49" s="694">
        <v>0</v>
      </c>
      <c r="AR49" s="695">
        <v>0</v>
      </c>
      <c r="AS49" s="695">
        <v>0</v>
      </c>
      <c r="AT49" s="695">
        <v>0</v>
      </c>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739</v>
      </c>
      <c r="C50" s="690" t="s">
        <v>736</v>
      </c>
      <c r="D50" s="690" t="s">
        <v>42</v>
      </c>
      <c r="E50" s="690" t="s">
        <v>733</v>
      </c>
      <c r="F50" s="690" t="s">
        <v>29</v>
      </c>
      <c r="G50" s="690" t="s">
        <v>738</v>
      </c>
      <c r="H50" s="759">
        <v>2009</v>
      </c>
      <c r="I50" s="642">
        <v>2014</v>
      </c>
      <c r="J50" s="758" t="s">
        <v>591</v>
      </c>
      <c r="K50" s="631"/>
      <c r="L50" s="694">
        <v>0</v>
      </c>
      <c r="M50" s="695">
        <v>0</v>
      </c>
      <c r="N50" s="695">
        <v>0</v>
      </c>
      <c r="O50" s="695">
        <v>1370.011</v>
      </c>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1"/>
      <c r="AQ50" s="694">
        <v>0</v>
      </c>
      <c r="AR50" s="695">
        <v>0</v>
      </c>
      <c r="AS50" s="695">
        <v>0</v>
      </c>
      <c r="AT50" s="695">
        <v>0</v>
      </c>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739</v>
      </c>
      <c r="C51" s="690" t="s">
        <v>736</v>
      </c>
      <c r="D51" s="690" t="s">
        <v>42</v>
      </c>
      <c r="E51" s="690" t="s">
        <v>733</v>
      </c>
      <c r="F51" s="690" t="s">
        <v>29</v>
      </c>
      <c r="G51" s="690" t="s">
        <v>738</v>
      </c>
      <c r="H51" s="759">
        <v>2010</v>
      </c>
      <c r="I51" s="642">
        <v>2014</v>
      </c>
      <c r="J51" s="758" t="s">
        <v>591</v>
      </c>
      <c r="K51" s="631"/>
      <c r="L51" s="694">
        <v>0</v>
      </c>
      <c r="M51" s="695">
        <v>0</v>
      </c>
      <c r="N51" s="695">
        <v>0</v>
      </c>
      <c r="O51" s="695">
        <v>1106.222</v>
      </c>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1"/>
      <c r="AQ51" s="694">
        <v>0</v>
      </c>
      <c r="AR51" s="695">
        <v>0</v>
      </c>
      <c r="AS51" s="695">
        <v>0</v>
      </c>
      <c r="AT51" s="695">
        <v>0</v>
      </c>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741</v>
      </c>
      <c r="C52" s="690" t="s">
        <v>732</v>
      </c>
      <c r="D52" s="690" t="s">
        <v>743</v>
      </c>
      <c r="E52" s="690" t="s">
        <v>733</v>
      </c>
      <c r="F52" s="690" t="s">
        <v>734</v>
      </c>
      <c r="G52" s="690" t="s">
        <v>738</v>
      </c>
      <c r="H52" s="759">
        <v>2007</v>
      </c>
      <c r="I52" s="642">
        <v>2014</v>
      </c>
      <c r="J52" s="758" t="s">
        <v>591</v>
      </c>
      <c r="K52" s="631"/>
      <c r="L52" s="694">
        <v>0</v>
      </c>
      <c r="M52" s="695">
        <v>0</v>
      </c>
      <c r="N52" s="695">
        <v>0</v>
      </c>
      <c r="O52" s="695">
        <v>0.83580480000000001</v>
      </c>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1"/>
      <c r="AQ52" s="694">
        <v>0</v>
      </c>
      <c r="AR52" s="695">
        <v>0</v>
      </c>
      <c r="AS52" s="695">
        <v>0</v>
      </c>
      <c r="AT52" s="695">
        <v>0</v>
      </c>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741</v>
      </c>
      <c r="C53" s="690" t="s">
        <v>732</v>
      </c>
      <c r="D53" s="690" t="s">
        <v>743</v>
      </c>
      <c r="E53" s="690" t="s">
        <v>733</v>
      </c>
      <c r="F53" s="690" t="s">
        <v>734</v>
      </c>
      <c r="G53" s="690" t="s">
        <v>738</v>
      </c>
      <c r="H53" s="759">
        <v>2009</v>
      </c>
      <c r="I53" s="642">
        <v>2014</v>
      </c>
      <c r="J53" s="758" t="s">
        <v>591</v>
      </c>
      <c r="K53" s="631"/>
      <c r="L53" s="694">
        <v>0</v>
      </c>
      <c r="M53" s="695">
        <v>0</v>
      </c>
      <c r="N53" s="695">
        <v>0</v>
      </c>
      <c r="O53" s="695">
        <v>5.8506330000000002</v>
      </c>
      <c r="P53" s="695">
        <v>0</v>
      </c>
      <c r="Q53" s="695">
        <v>0</v>
      </c>
      <c r="R53" s="695">
        <v>0</v>
      </c>
      <c r="S53" s="695">
        <v>0</v>
      </c>
      <c r="T53" s="695">
        <v>0</v>
      </c>
      <c r="U53" s="695">
        <v>0</v>
      </c>
      <c r="V53" s="695">
        <v>0</v>
      </c>
      <c r="W53" s="695">
        <v>0</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1"/>
      <c r="AQ53" s="694">
        <v>0</v>
      </c>
      <c r="AR53" s="695">
        <v>0</v>
      </c>
      <c r="AS53" s="695">
        <v>0</v>
      </c>
      <c r="AT53" s="695">
        <v>0</v>
      </c>
      <c r="AU53" s="695">
        <v>0</v>
      </c>
      <c r="AV53" s="695">
        <v>0</v>
      </c>
      <c r="AW53" s="695">
        <v>0</v>
      </c>
      <c r="AX53" s="695">
        <v>0</v>
      </c>
      <c r="AY53" s="695">
        <v>0</v>
      </c>
      <c r="AZ53" s="695">
        <v>0</v>
      </c>
      <c r="BA53" s="695">
        <v>0</v>
      </c>
      <c r="BB53" s="695">
        <v>0</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741</v>
      </c>
      <c r="C54" s="690" t="s">
        <v>732</v>
      </c>
      <c r="D54" s="690" t="s">
        <v>743</v>
      </c>
      <c r="E54" s="690" t="s">
        <v>733</v>
      </c>
      <c r="F54" s="690" t="s">
        <v>734</v>
      </c>
      <c r="G54" s="690" t="s">
        <v>738</v>
      </c>
      <c r="H54" s="759">
        <v>2010</v>
      </c>
      <c r="I54" s="642">
        <v>2014</v>
      </c>
      <c r="J54" s="758" t="s">
        <v>591</v>
      </c>
      <c r="K54" s="631"/>
      <c r="L54" s="694">
        <v>0</v>
      </c>
      <c r="M54" s="695">
        <v>0</v>
      </c>
      <c r="N54" s="695">
        <v>0</v>
      </c>
      <c r="O54" s="695">
        <v>10.865460000000001</v>
      </c>
      <c r="P54" s="695">
        <v>0</v>
      </c>
      <c r="Q54" s="695">
        <v>0</v>
      </c>
      <c r="R54" s="695">
        <v>0</v>
      </c>
      <c r="S54" s="695">
        <v>0</v>
      </c>
      <c r="T54" s="695">
        <v>0</v>
      </c>
      <c r="U54" s="695">
        <v>0</v>
      </c>
      <c r="V54" s="695">
        <v>0</v>
      </c>
      <c r="W54" s="695">
        <v>0</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1"/>
      <c r="AQ54" s="694">
        <v>0</v>
      </c>
      <c r="AR54" s="695">
        <v>0</v>
      </c>
      <c r="AS54" s="695">
        <v>0</v>
      </c>
      <c r="AT54" s="695">
        <v>0</v>
      </c>
      <c r="AU54" s="695">
        <v>0</v>
      </c>
      <c r="AV54" s="695">
        <v>0</v>
      </c>
      <c r="AW54" s="695">
        <v>0</v>
      </c>
      <c r="AX54" s="695">
        <v>0</v>
      </c>
      <c r="AY54" s="695">
        <v>0</v>
      </c>
      <c r="AZ54" s="695">
        <v>0</v>
      </c>
      <c r="BA54" s="695">
        <v>0</v>
      </c>
      <c r="BB54" s="695">
        <v>0</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741</v>
      </c>
      <c r="C55" s="690" t="s">
        <v>732</v>
      </c>
      <c r="D55" s="690" t="s">
        <v>743</v>
      </c>
      <c r="E55" s="690" t="s">
        <v>733</v>
      </c>
      <c r="F55" s="690" t="s">
        <v>734</v>
      </c>
      <c r="G55" s="690" t="s">
        <v>738</v>
      </c>
      <c r="H55" s="690">
        <v>2011</v>
      </c>
      <c r="I55" s="642">
        <v>2014</v>
      </c>
      <c r="J55" s="758" t="s">
        <v>591</v>
      </c>
      <c r="K55" s="631"/>
      <c r="L55" s="694">
        <v>0</v>
      </c>
      <c r="M55" s="695">
        <v>0</v>
      </c>
      <c r="N55" s="695">
        <v>0</v>
      </c>
      <c r="O55" s="695">
        <v>17.5519</v>
      </c>
      <c r="P55" s="695">
        <v>0</v>
      </c>
      <c r="Q55" s="695">
        <v>0</v>
      </c>
      <c r="R55" s="695">
        <v>0</v>
      </c>
      <c r="S55" s="695">
        <v>0</v>
      </c>
      <c r="T55" s="695">
        <v>0</v>
      </c>
      <c r="U55" s="695">
        <v>0</v>
      </c>
      <c r="V55" s="695">
        <v>0</v>
      </c>
      <c r="W55" s="695">
        <v>0</v>
      </c>
      <c r="X55" s="695">
        <v>0</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1"/>
      <c r="AQ55" s="694">
        <v>0</v>
      </c>
      <c r="AR55" s="695">
        <v>0</v>
      </c>
      <c r="AS55" s="695">
        <v>0</v>
      </c>
      <c r="AT55" s="695">
        <v>0</v>
      </c>
      <c r="AU55" s="695">
        <v>0</v>
      </c>
      <c r="AV55" s="695">
        <v>0</v>
      </c>
      <c r="AW55" s="695">
        <v>0</v>
      </c>
      <c r="AX55" s="695">
        <v>0</v>
      </c>
      <c r="AY55" s="695">
        <v>0</v>
      </c>
      <c r="AZ55" s="695">
        <v>0</v>
      </c>
      <c r="BA55" s="695">
        <v>0</v>
      </c>
      <c r="BB55" s="695">
        <v>0</v>
      </c>
      <c r="BC55" s="695">
        <v>0</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741</v>
      </c>
      <c r="C56" s="690" t="s">
        <v>732</v>
      </c>
      <c r="D56" s="759" t="s">
        <v>743</v>
      </c>
      <c r="E56" s="690" t="s">
        <v>733</v>
      </c>
      <c r="F56" s="690" t="s">
        <v>734</v>
      </c>
      <c r="G56" s="690" t="s">
        <v>738</v>
      </c>
      <c r="H56" s="690">
        <v>2012</v>
      </c>
      <c r="I56" s="642">
        <v>2014</v>
      </c>
      <c r="J56" s="758" t="s">
        <v>591</v>
      </c>
      <c r="K56" s="631"/>
      <c r="L56" s="694">
        <v>0</v>
      </c>
      <c r="M56" s="695">
        <v>0</v>
      </c>
      <c r="N56" s="695">
        <v>0</v>
      </c>
      <c r="O56" s="695">
        <v>2.5074139999999998</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1"/>
      <c r="AQ56" s="694">
        <v>0</v>
      </c>
      <c r="AR56" s="695">
        <v>0</v>
      </c>
      <c r="AS56" s="695">
        <v>0</v>
      </c>
      <c r="AT56" s="695">
        <v>0</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741</v>
      </c>
      <c r="C57" s="690" t="s">
        <v>732</v>
      </c>
      <c r="D57" s="759" t="s">
        <v>743</v>
      </c>
      <c r="E57" s="690" t="s">
        <v>733</v>
      </c>
      <c r="F57" s="690" t="s">
        <v>734</v>
      </c>
      <c r="G57" s="690" t="s">
        <v>738</v>
      </c>
      <c r="H57" s="690">
        <v>2013</v>
      </c>
      <c r="I57" s="642">
        <v>2014</v>
      </c>
      <c r="J57" s="758" t="s">
        <v>591</v>
      </c>
      <c r="K57" s="631"/>
      <c r="L57" s="694">
        <v>0</v>
      </c>
      <c r="M57" s="695">
        <v>0</v>
      </c>
      <c r="N57" s="695">
        <v>0</v>
      </c>
      <c r="O57" s="695">
        <v>150.44489999999999</v>
      </c>
      <c r="P57" s="695">
        <v>0</v>
      </c>
      <c r="Q57" s="695">
        <v>0</v>
      </c>
      <c r="R57" s="695">
        <v>0</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1"/>
      <c r="AQ57" s="694">
        <v>0</v>
      </c>
      <c r="AR57" s="695">
        <v>0</v>
      </c>
      <c r="AS57" s="695">
        <v>0</v>
      </c>
      <c r="AT57" s="695">
        <v>0</v>
      </c>
      <c r="AU57" s="695">
        <v>0</v>
      </c>
      <c r="AV57" s="695">
        <v>0</v>
      </c>
      <c r="AW57" s="695">
        <v>0</v>
      </c>
      <c r="AX57" s="695">
        <v>0</v>
      </c>
      <c r="AY57" s="695">
        <v>0</v>
      </c>
      <c r="AZ57" s="695">
        <v>0</v>
      </c>
      <c r="BA57" s="695">
        <v>0</v>
      </c>
      <c r="BB57" s="695">
        <v>0</v>
      </c>
      <c r="BC57" s="695">
        <v>0</v>
      </c>
      <c r="BD57" s="695">
        <v>0</v>
      </c>
      <c r="BE57" s="695">
        <v>0</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741</v>
      </c>
      <c r="C58" s="690" t="s">
        <v>736</v>
      </c>
      <c r="D58" s="759" t="s">
        <v>42</v>
      </c>
      <c r="E58" s="690" t="s">
        <v>733</v>
      </c>
      <c r="F58" s="690" t="s">
        <v>29</v>
      </c>
      <c r="G58" s="690" t="s">
        <v>738</v>
      </c>
      <c r="H58" s="759">
        <v>2006</v>
      </c>
      <c r="I58" s="642">
        <v>2014</v>
      </c>
      <c r="J58" s="758" t="s">
        <v>591</v>
      </c>
      <c r="K58" s="631"/>
      <c r="L58" s="694">
        <v>0</v>
      </c>
      <c r="M58" s="695">
        <v>0</v>
      </c>
      <c r="N58" s="695">
        <v>0</v>
      </c>
      <c r="O58" s="695">
        <v>276.07769999999999</v>
      </c>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1"/>
      <c r="AQ58" s="694">
        <v>0</v>
      </c>
      <c r="AR58" s="695">
        <v>0</v>
      </c>
      <c r="AS58" s="695">
        <v>0</v>
      </c>
      <c r="AT58" s="695">
        <v>0</v>
      </c>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741</v>
      </c>
      <c r="C59" s="690" t="s">
        <v>736</v>
      </c>
      <c r="D59" s="759" t="s">
        <v>42</v>
      </c>
      <c r="E59" s="690" t="s">
        <v>733</v>
      </c>
      <c r="F59" s="690" t="s">
        <v>29</v>
      </c>
      <c r="G59" s="690" t="s">
        <v>738</v>
      </c>
      <c r="H59" s="759">
        <v>2007</v>
      </c>
      <c r="I59" s="642">
        <v>2014</v>
      </c>
      <c r="J59" s="758" t="s">
        <v>591</v>
      </c>
      <c r="K59" s="631"/>
      <c r="L59" s="694">
        <v>0</v>
      </c>
      <c r="M59" s="695">
        <v>0</v>
      </c>
      <c r="N59" s="695">
        <v>0</v>
      </c>
      <c r="O59" s="695">
        <v>489.15809999999999</v>
      </c>
      <c r="P59" s="695">
        <v>0</v>
      </c>
      <c r="Q59" s="695">
        <v>0</v>
      </c>
      <c r="R59" s="695">
        <v>0</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1"/>
      <c r="AQ59" s="694">
        <v>0</v>
      </c>
      <c r="AR59" s="695">
        <v>0</v>
      </c>
      <c r="AS59" s="695">
        <v>0</v>
      </c>
      <c r="AT59" s="695">
        <v>0</v>
      </c>
      <c r="AU59" s="695">
        <v>0</v>
      </c>
      <c r="AV59" s="695">
        <v>0</v>
      </c>
      <c r="AW59" s="695">
        <v>0</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741</v>
      </c>
      <c r="C60" s="690" t="s">
        <v>736</v>
      </c>
      <c r="D60" s="759" t="s">
        <v>42</v>
      </c>
      <c r="E60" s="690" t="s">
        <v>733</v>
      </c>
      <c r="F60" s="690" t="s">
        <v>29</v>
      </c>
      <c r="G60" s="690" t="s">
        <v>738</v>
      </c>
      <c r="H60" s="759">
        <v>2008</v>
      </c>
      <c r="I60" s="642">
        <v>2014</v>
      </c>
      <c r="J60" s="758" t="s">
        <v>591</v>
      </c>
      <c r="K60" s="631"/>
      <c r="L60" s="694">
        <v>0</v>
      </c>
      <c r="M60" s="695">
        <v>0</v>
      </c>
      <c r="N60" s="695">
        <v>0</v>
      </c>
      <c r="O60" s="695">
        <v>1259.4110000000001</v>
      </c>
      <c r="P60" s="695">
        <v>0</v>
      </c>
      <c r="Q60" s="695">
        <v>0</v>
      </c>
      <c r="R60" s="695">
        <v>0</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6">
        <v>0</v>
      </c>
      <c r="AP60" s="631"/>
      <c r="AQ60" s="694">
        <v>0</v>
      </c>
      <c r="AR60" s="695">
        <v>0</v>
      </c>
      <c r="AS60" s="695">
        <v>0</v>
      </c>
      <c r="AT60" s="695">
        <v>0</v>
      </c>
      <c r="AU60" s="695">
        <v>0</v>
      </c>
      <c r="AV60" s="695">
        <v>0</v>
      </c>
      <c r="AW60" s="695">
        <v>0</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6">
        <v>0</v>
      </c>
      <c r="BU60" s="162"/>
    </row>
    <row r="61" spans="2:73">
      <c r="B61" s="690" t="s">
        <v>741</v>
      </c>
      <c r="C61" s="690" t="s">
        <v>736</v>
      </c>
      <c r="D61" s="759" t="s">
        <v>42</v>
      </c>
      <c r="E61" s="690" t="s">
        <v>733</v>
      </c>
      <c r="F61" s="690" t="s">
        <v>29</v>
      </c>
      <c r="G61" s="690" t="s">
        <v>738</v>
      </c>
      <c r="H61" s="759">
        <v>2009</v>
      </c>
      <c r="I61" s="642">
        <v>2014</v>
      </c>
      <c r="J61" s="758" t="s">
        <v>591</v>
      </c>
      <c r="K61" s="631"/>
      <c r="L61" s="694">
        <v>0</v>
      </c>
      <c r="M61" s="695">
        <v>0</v>
      </c>
      <c r="N61" s="695">
        <v>0</v>
      </c>
      <c r="O61" s="695">
        <v>1759.3040000000001</v>
      </c>
      <c r="P61" s="695">
        <v>0</v>
      </c>
      <c r="Q61" s="695">
        <v>0</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1"/>
      <c r="AQ61" s="694">
        <v>0</v>
      </c>
      <c r="AR61" s="695">
        <v>0</v>
      </c>
      <c r="AS61" s="695">
        <v>0</v>
      </c>
      <c r="AT61" s="695">
        <v>0</v>
      </c>
      <c r="AU61" s="695">
        <v>0</v>
      </c>
      <c r="AV61" s="695">
        <v>0</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741</v>
      </c>
      <c r="C62" s="690" t="s">
        <v>736</v>
      </c>
      <c r="D62" s="759" t="s">
        <v>42</v>
      </c>
      <c r="E62" s="690" t="s">
        <v>733</v>
      </c>
      <c r="F62" s="690" t="s">
        <v>29</v>
      </c>
      <c r="G62" s="690" t="s">
        <v>738</v>
      </c>
      <c r="H62" s="759">
        <v>2010</v>
      </c>
      <c r="I62" s="642">
        <v>2014</v>
      </c>
      <c r="J62" s="758" t="s">
        <v>591</v>
      </c>
      <c r="K62" s="631"/>
      <c r="L62" s="694">
        <v>0</v>
      </c>
      <c r="M62" s="695">
        <v>0</v>
      </c>
      <c r="N62" s="695">
        <v>0</v>
      </c>
      <c r="O62" s="695">
        <v>1563.8810000000001</v>
      </c>
      <c r="P62" s="695">
        <v>0</v>
      </c>
      <c r="Q62" s="695">
        <v>0</v>
      </c>
      <c r="R62" s="695">
        <v>0</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1"/>
      <c r="AQ62" s="694">
        <v>0</v>
      </c>
      <c r="AR62" s="695">
        <v>0</v>
      </c>
      <c r="AS62" s="695">
        <v>0</v>
      </c>
      <c r="AT62" s="695">
        <v>0</v>
      </c>
      <c r="AU62" s="695">
        <v>0</v>
      </c>
      <c r="AV62" s="695">
        <v>0</v>
      </c>
      <c r="AW62" s="695">
        <v>0</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741</v>
      </c>
      <c r="C63" s="690" t="s">
        <v>736</v>
      </c>
      <c r="D63" s="759" t="s">
        <v>42</v>
      </c>
      <c r="E63" s="690" t="s">
        <v>733</v>
      </c>
      <c r="F63" s="690" t="s">
        <v>29</v>
      </c>
      <c r="G63" s="690" t="s">
        <v>738</v>
      </c>
      <c r="H63" s="690">
        <v>2011</v>
      </c>
      <c r="I63" s="642">
        <v>2014</v>
      </c>
      <c r="J63" s="758" t="s">
        <v>591</v>
      </c>
      <c r="K63" s="631"/>
      <c r="L63" s="694">
        <v>0</v>
      </c>
      <c r="M63" s="695">
        <v>0</v>
      </c>
      <c r="N63" s="695">
        <v>0</v>
      </c>
      <c r="O63" s="695">
        <v>3247.0509999999999</v>
      </c>
      <c r="P63" s="695">
        <v>0</v>
      </c>
      <c r="Q63" s="695">
        <v>0</v>
      </c>
      <c r="R63" s="695">
        <v>0</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6">
        <v>0</v>
      </c>
      <c r="AP63" s="631"/>
      <c r="AQ63" s="694">
        <v>0</v>
      </c>
      <c r="AR63" s="695">
        <v>0</v>
      </c>
      <c r="AS63" s="695">
        <v>0</v>
      </c>
      <c r="AT63" s="695">
        <v>0</v>
      </c>
      <c r="AU63" s="695">
        <v>0</v>
      </c>
      <c r="AV63" s="695">
        <v>0</v>
      </c>
      <c r="AW63" s="695">
        <v>0</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6">
        <v>0</v>
      </c>
    </row>
    <row r="64" spans="2:73">
      <c r="B64" s="690" t="s">
        <v>741</v>
      </c>
      <c r="C64" s="690" t="s">
        <v>736</v>
      </c>
      <c r="D64" s="690" t="s">
        <v>42</v>
      </c>
      <c r="E64" s="690" t="s">
        <v>733</v>
      </c>
      <c r="F64" s="690" t="s">
        <v>29</v>
      </c>
      <c r="G64" s="690" t="s">
        <v>738</v>
      </c>
      <c r="H64" s="690">
        <v>2012</v>
      </c>
      <c r="I64" s="642">
        <v>2014</v>
      </c>
      <c r="J64" s="758" t="s">
        <v>591</v>
      </c>
      <c r="K64" s="631"/>
      <c r="L64" s="694">
        <v>0</v>
      </c>
      <c r="M64" s="695">
        <v>0</v>
      </c>
      <c r="N64" s="695">
        <v>0</v>
      </c>
      <c r="O64" s="695">
        <v>2049.2260000000001</v>
      </c>
      <c r="P64" s="695">
        <v>0</v>
      </c>
      <c r="Q64" s="695">
        <v>0</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1"/>
      <c r="AQ64" s="694">
        <v>0</v>
      </c>
      <c r="AR64" s="695">
        <v>0</v>
      </c>
      <c r="AS64" s="695">
        <v>0</v>
      </c>
      <c r="AT64" s="695">
        <v>0</v>
      </c>
      <c r="AU64" s="695">
        <v>0</v>
      </c>
      <c r="AV64" s="695">
        <v>0</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690" t="s">
        <v>741</v>
      </c>
      <c r="C65" s="690" t="s">
        <v>736</v>
      </c>
      <c r="D65" s="690" t="s">
        <v>42</v>
      </c>
      <c r="E65" s="690" t="s">
        <v>733</v>
      </c>
      <c r="F65" s="690" t="s">
        <v>29</v>
      </c>
      <c r="G65" s="690" t="s">
        <v>738</v>
      </c>
      <c r="H65" s="690">
        <v>2013</v>
      </c>
      <c r="I65" s="642">
        <v>2014</v>
      </c>
      <c r="J65" s="758" t="s">
        <v>591</v>
      </c>
      <c r="K65" s="631"/>
      <c r="L65" s="694">
        <v>0</v>
      </c>
      <c r="M65" s="695">
        <v>0</v>
      </c>
      <c r="N65" s="695">
        <v>0</v>
      </c>
      <c r="O65" s="695">
        <v>2878.58</v>
      </c>
      <c r="P65" s="695">
        <v>0</v>
      </c>
      <c r="Q65" s="695">
        <v>0</v>
      </c>
      <c r="R65" s="695">
        <v>0</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1"/>
      <c r="AQ65" s="694">
        <v>0</v>
      </c>
      <c r="AR65" s="695">
        <v>0</v>
      </c>
      <c r="AS65" s="695">
        <v>0</v>
      </c>
      <c r="AT65" s="695">
        <v>0</v>
      </c>
      <c r="AU65" s="695">
        <v>0</v>
      </c>
      <c r="AV65" s="695">
        <v>0</v>
      </c>
      <c r="AW65" s="695">
        <v>0</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741</v>
      </c>
      <c r="C66" s="690" t="s">
        <v>740</v>
      </c>
      <c r="D66" s="760" t="s">
        <v>13</v>
      </c>
      <c r="E66" s="690" t="s">
        <v>733</v>
      </c>
      <c r="F66" s="690" t="s">
        <v>740</v>
      </c>
      <c r="G66" s="690" t="s">
        <v>735</v>
      </c>
      <c r="H66" s="690">
        <v>2012</v>
      </c>
      <c r="I66" s="642">
        <v>2014</v>
      </c>
      <c r="J66" s="758" t="s">
        <v>591</v>
      </c>
      <c r="K66" s="631"/>
      <c r="L66" s="694">
        <v>0</v>
      </c>
      <c r="M66" s="695">
        <v>64.210499999999996</v>
      </c>
      <c r="N66" s="695">
        <v>64.210499999999996</v>
      </c>
      <c r="O66" s="695">
        <v>64.210499999999996</v>
      </c>
      <c r="P66" s="695">
        <v>64.210499999999996</v>
      </c>
      <c r="Q66" s="695">
        <v>64.210499999999996</v>
      </c>
      <c r="R66" s="695">
        <v>64.210499999999996</v>
      </c>
      <c r="S66" s="695">
        <v>64.210499999999996</v>
      </c>
      <c r="T66" s="695">
        <v>64.210499999999996</v>
      </c>
      <c r="U66" s="695">
        <v>64.210499999999996</v>
      </c>
      <c r="V66" s="695">
        <v>59.422499999999999</v>
      </c>
      <c r="W66" s="695">
        <v>52.155000000000001</v>
      </c>
      <c r="X66" s="695">
        <v>7.0964999999999998</v>
      </c>
      <c r="Y66" s="695">
        <v>7.0964999999999998</v>
      </c>
      <c r="Z66" s="695">
        <v>7.0964999999999998</v>
      </c>
      <c r="AA66" s="695">
        <v>7.0964999999999998</v>
      </c>
      <c r="AB66" s="695">
        <v>7.0964999999999998</v>
      </c>
      <c r="AC66" s="695">
        <v>7.0964999999999998</v>
      </c>
      <c r="AD66" s="695">
        <v>7.0964999999999998</v>
      </c>
      <c r="AE66" s="695">
        <v>7.0964999999999998</v>
      </c>
      <c r="AF66" s="695">
        <v>7.0964999999999998</v>
      </c>
      <c r="AG66" s="695">
        <v>0</v>
      </c>
      <c r="AH66" s="695">
        <v>0</v>
      </c>
      <c r="AI66" s="695">
        <v>0</v>
      </c>
      <c r="AJ66" s="695">
        <v>0</v>
      </c>
      <c r="AK66" s="695">
        <v>0</v>
      </c>
      <c r="AL66" s="695">
        <v>0</v>
      </c>
      <c r="AM66" s="695">
        <v>0</v>
      </c>
      <c r="AN66" s="695">
        <v>0</v>
      </c>
      <c r="AO66" s="696">
        <v>0</v>
      </c>
      <c r="AP66" s="631"/>
      <c r="AQ66" s="694">
        <v>0</v>
      </c>
      <c r="AR66" s="695">
        <v>561604.5</v>
      </c>
      <c r="AS66" s="695">
        <v>561604.5</v>
      </c>
      <c r="AT66" s="695">
        <v>561604.5</v>
      </c>
      <c r="AU66" s="695">
        <v>561604.5</v>
      </c>
      <c r="AV66" s="695">
        <v>561604.5</v>
      </c>
      <c r="AW66" s="695">
        <v>561604.5</v>
      </c>
      <c r="AX66" s="695">
        <v>561604.5</v>
      </c>
      <c r="AY66" s="695">
        <v>561604.5</v>
      </c>
      <c r="AZ66" s="695">
        <v>561604.5</v>
      </c>
      <c r="BA66" s="695">
        <v>543608.1</v>
      </c>
      <c r="BB66" s="695">
        <v>416113.2</v>
      </c>
      <c r="BC66" s="695">
        <v>8292.6</v>
      </c>
      <c r="BD66" s="695">
        <v>8292.6</v>
      </c>
      <c r="BE66" s="695">
        <v>8292.6</v>
      </c>
      <c r="BF66" s="695">
        <v>8292.6</v>
      </c>
      <c r="BG66" s="695">
        <v>5990.4</v>
      </c>
      <c r="BH66" s="695">
        <v>5990.4</v>
      </c>
      <c r="BI66" s="695">
        <v>5990.4</v>
      </c>
      <c r="BJ66" s="695">
        <v>5990.4</v>
      </c>
      <c r="BK66" s="695">
        <v>5990.4</v>
      </c>
      <c r="BL66" s="695">
        <v>0</v>
      </c>
      <c r="BM66" s="695">
        <v>0</v>
      </c>
      <c r="BN66" s="695">
        <v>0</v>
      </c>
      <c r="BO66" s="695">
        <v>0</v>
      </c>
      <c r="BP66" s="695">
        <v>0</v>
      </c>
      <c r="BQ66" s="695">
        <v>0</v>
      </c>
      <c r="BR66" s="695">
        <v>0</v>
      </c>
      <c r="BS66" s="695">
        <v>0</v>
      </c>
      <c r="BT66" s="696">
        <v>0</v>
      </c>
    </row>
    <row r="67" spans="2:73">
      <c r="B67" s="690" t="s">
        <v>741</v>
      </c>
      <c r="C67" s="690" t="s">
        <v>740</v>
      </c>
      <c r="D67" s="760" t="s">
        <v>13</v>
      </c>
      <c r="E67" s="690" t="s">
        <v>733</v>
      </c>
      <c r="F67" s="690" t="s">
        <v>740</v>
      </c>
      <c r="G67" s="690" t="s">
        <v>735</v>
      </c>
      <c r="H67" s="690">
        <v>2013</v>
      </c>
      <c r="I67" s="642">
        <v>2014</v>
      </c>
      <c r="J67" s="758" t="s">
        <v>591</v>
      </c>
      <c r="K67" s="631"/>
      <c r="L67" s="694">
        <v>0</v>
      </c>
      <c r="M67" s="695">
        <v>0</v>
      </c>
      <c r="N67" s="695">
        <v>134.02534499999999</v>
      </c>
      <c r="O67" s="695">
        <v>182.11909500000002</v>
      </c>
      <c r="P67" s="695">
        <v>182.11909500000002</v>
      </c>
      <c r="Q67" s="695">
        <v>209.565675</v>
      </c>
      <c r="R67" s="695">
        <v>223.37617499999999</v>
      </c>
      <c r="S67" s="695">
        <v>209.54452499999999</v>
      </c>
      <c r="T67" s="695">
        <v>209.54452499999999</v>
      </c>
      <c r="U67" s="695">
        <v>209.54452499999999</v>
      </c>
      <c r="V67" s="695">
        <v>205.67452499999999</v>
      </c>
      <c r="W67" s="695">
        <v>198.808875</v>
      </c>
      <c r="X67" s="695">
        <v>167.344875</v>
      </c>
      <c r="Y67" s="695">
        <v>95.353875000000002</v>
      </c>
      <c r="Z67" s="695">
        <v>52.176375</v>
      </c>
      <c r="AA67" s="695">
        <v>52.176375</v>
      </c>
      <c r="AB67" s="695">
        <v>52.176375</v>
      </c>
      <c r="AC67" s="695">
        <v>51.577874999999999</v>
      </c>
      <c r="AD67" s="695">
        <v>51.577874999999999</v>
      </c>
      <c r="AE67" s="695">
        <v>51.577874999999999</v>
      </c>
      <c r="AF67" s="695">
        <v>43.198875000000001</v>
      </c>
      <c r="AG67" s="695">
        <v>43.198875000000001</v>
      </c>
      <c r="AH67" s="695">
        <v>0</v>
      </c>
      <c r="AI67" s="695">
        <v>0</v>
      </c>
      <c r="AJ67" s="695">
        <v>0</v>
      </c>
      <c r="AK67" s="695">
        <v>0</v>
      </c>
      <c r="AL67" s="695">
        <v>0</v>
      </c>
      <c r="AM67" s="695">
        <v>0</v>
      </c>
      <c r="AN67" s="695">
        <v>0</v>
      </c>
      <c r="AO67" s="696">
        <v>0</v>
      </c>
      <c r="AP67" s="631"/>
      <c r="AQ67" s="694">
        <v>0</v>
      </c>
      <c r="AR67" s="695">
        <v>0</v>
      </c>
      <c r="AS67" s="695">
        <v>846892.44250000012</v>
      </c>
      <c r="AT67" s="695">
        <v>1141183.5055</v>
      </c>
      <c r="AU67" s="695">
        <v>1141183.5055</v>
      </c>
      <c r="AV67" s="695">
        <v>1445846.4</v>
      </c>
      <c r="AW67" s="695">
        <v>1486784.6099999999</v>
      </c>
      <c r="AX67" s="695">
        <v>1605151.17</v>
      </c>
      <c r="AY67" s="695">
        <v>1605151.17</v>
      </c>
      <c r="AZ67" s="695">
        <v>1605151.17</v>
      </c>
      <c r="BA67" s="695">
        <v>1588613.76</v>
      </c>
      <c r="BB67" s="695">
        <v>1522433.16</v>
      </c>
      <c r="BC67" s="695">
        <v>1449732.06</v>
      </c>
      <c r="BD67" s="695">
        <v>954304.56</v>
      </c>
      <c r="BE67" s="695">
        <v>478378.26</v>
      </c>
      <c r="BF67" s="695">
        <v>478378.26</v>
      </c>
      <c r="BG67" s="695">
        <v>478378.26</v>
      </c>
      <c r="BH67" s="695">
        <v>140877.35999999999</v>
      </c>
      <c r="BI67" s="695">
        <v>140877.35999999999</v>
      </c>
      <c r="BJ67" s="695">
        <v>140877.35999999999</v>
      </c>
      <c r="BK67" s="695">
        <v>76469.759999999995</v>
      </c>
      <c r="BL67" s="695">
        <v>76469.759999999995</v>
      </c>
      <c r="BM67" s="695">
        <v>0</v>
      </c>
      <c r="BN67" s="695">
        <v>0</v>
      </c>
      <c r="BO67" s="695">
        <v>0</v>
      </c>
      <c r="BP67" s="695">
        <v>0</v>
      </c>
      <c r="BQ67" s="695">
        <v>0</v>
      </c>
      <c r="BR67" s="695">
        <v>0</v>
      </c>
      <c r="BS67" s="695">
        <v>0</v>
      </c>
      <c r="BT67" s="696">
        <v>0</v>
      </c>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755"/>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755"/>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755"/>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755"/>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755"/>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755"/>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755"/>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2"/>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2"/>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2"/>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2"/>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2"/>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756"/>
      <c r="C90" s="756"/>
      <c r="D90" s="756"/>
      <c r="E90" s="756"/>
      <c r="F90" s="756"/>
      <c r="G90" s="756"/>
      <c r="H90" s="756"/>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756"/>
      <c r="C91" s="756"/>
      <c r="D91" s="756"/>
      <c r="E91" s="756"/>
      <c r="F91" s="756"/>
      <c r="G91" s="756"/>
      <c r="H91" s="756"/>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756"/>
      <c r="C92" s="756"/>
      <c r="D92" s="756"/>
      <c r="E92" s="756"/>
      <c r="F92" s="756"/>
      <c r="G92" s="756"/>
      <c r="H92" s="756"/>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756"/>
      <c r="C93" s="756"/>
      <c r="D93" s="756"/>
      <c r="E93" s="756"/>
      <c r="F93" s="756"/>
      <c r="G93" s="756"/>
      <c r="H93" s="756"/>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756"/>
      <c r="C94" s="756"/>
      <c r="D94" s="756"/>
      <c r="E94" s="756"/>
      <c r="F94" s="756"/>
      <c r="G94" s="756"/>
      <c r="H94" s="756"/>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756"/>
      <c r="C95" s="756"/>
      <c r="D95" s="756"/>
      <c r="E95" s="756"/>
      <c r="F95" s="756"/>
      <c r="G95" s="756"/>
      <c r="H95" s="756"/>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756"/>
      <c r="C96" s="756"/>
      <c r="D96" s="756"/>
      <c r="E96" s="756"/>
      <c r="F96" s="756"/>
      <c r="G96" s="756"/>
      <c r="H96" s="756"/>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756"/>
      <c r="C97" s="756"/>
      <c r="D97" s="756"/>
      <c r="E97" s="756"/>
      <c r="F97" s="756"/>
      <c r="G97" s="756"/>
      <c r="H97" s="756"/>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756"/>
      <c r="C98" s="756"/>
      <c r="D98" s="756"/>
      <c r="E98" s="756"/>
      <c r="F98" s="756"/>
      <c r="G98" s="756"/>
      <c r="H98" s="756"/>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2"/>
    </row>
    <row r="99" spans="2:73" ht="15.75">
      <c r="B99" s="756"/>
      <c r="C99" s="756"/>
      <c r="D99" s="756"/>
      <c r="E99" s="756"/>
      <c r="F99" s="756"/>
      <c r="G99" s="756"/>
      <c r="H99" s="756"/>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2"/>
    </row>
    <row r="100" spans="2:73" ht="15.75">
      <c r="B100" s="756"/>
      <c r="C100" s="756"/>
      <c r="D100" s="756"/>
      <c r="E100" s="756"/>
      <c r="F100" s="756"/>
      <c r="G100" s="756"/>
      <c r="H100" s="756"/>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2"/>
    </row>
    <row r="101" spans="2:73">
      <c r="B101" s="756"/>
      <c r="C101" s="756"/>
      <c r="D101" s="756"/>
      <c r="E101" s="756"/>
      <c r="F101" s="756"/>
      <c r="G101" s="756"/>
      <c r="H101" s="756"/>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756"/>
      <c r="C102" s="756"/>
      <c r="D102" s="756"/>
      <c r="E102" s="756"/>
      <c r="F102" s="756"/>
      <c r="G102" s="756"/>
      <c r="H102" s="756"/>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2"/>
    </row>
    <row r="103" spans="2:73" ht="15.75">
      <c r="B103" s="756"/>
      <c r="C103" s="756"/>
      <c r="D103" s="756"/>
      <c r="E103" s="756"/>
      <c r="F103" s="756"/>
      <c r="G103" s="756"/>
      <c r="H103" s="756"/>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2"/>
    </row>
    <row r="104" spans="2:73" ht="15.75">
      <c r="B104" s="756"/>
      <c r="C104" s="756"/>
      <c r="D104" s="756"/>
      <c r="E104" s="756"/>
      <c r="F104" s="756"/>
      <c r="G104" s="756"/>
      <c r="H104" s="756"/>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2"/>
    </row>
    <row r="105" spans="2:73" ht="15.75">
      <c r="B105" s="756"/>
      <c r="C105" s="756"/>
      <c r="D105" s="756"/>
      <c r="E105" s="756"/>
      <c r="F105" s="756"/>
      <c r="G105" s="756"/>
      <c r="H105" s="756"/>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2"/>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2"/>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2"/>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2"/>
    </row>
    <row r="109" spans="2:73" ht="15.75">
      <c r="B109" s="690"/>
      <c r="C109" s="690"/>
      <c r="D109" s="755"/>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2"/>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2"/>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2"/>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2"/>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2"/>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2"/>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2"/>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2"/>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2"/>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2"/>
    </row>
    <row r="123" spans="2:73">
      <c r="B123" s="690"/>
      <c r="C123" s="690"/>
      <c r="D123" s="690"/>
      <c r="E123" s="690"/>
      <c r="F123" s="690"/>
      <c r="G123" s="690"/>
      <c r="H123" s="690"/>
      <c r="I123" s="642"/>
      <c r="J123" s="642"/>
      <c r="K123" s="631"/>
      <c r="L123" s="697"/>
      <c r="M123" s="698"/>
      <c r="N123" s="698"/>
      <c r="O123" s="698"/>
      <c r="P123" s="698"/>
      <c r="Q123" s="698"/>
      <c r="R123" s="698"/>
      <c r="S123" s="698"/>
      <c r="T123" s="698"/>
      <c r="U123" s="698"/>
      <c r="V123" s="698"/>
      <c r="W123" s="698"/>
      <c r="X123" s="698"/>
      <c r="Y123" s="698"/>
      <c r="Z123" s="698"/>
      <c r="AA123" s="698"/>
      <c r="AB123" s="698"/>
      <c r="AC123" s="698"/>
      <c r="AD123" s="698"/>
      <c r="AE123" s="698"/>
      <c r="AF123" s="698"/>
      <c r="AG123" s="698"/>
      <c r="AH123" s="698"/>
      <c r="AI123" s="698"/>
      <c r="AJ123" s="698"/>
      <c r="AK123" s="698"/>
      <c r="AL123" s="698"/>
      <c r="AM123" s="698"/>
      <c r="AN123" s="698"/>
      <c r="AO123" s="699"/>
      <c r="AP123" s="631"/>
      <c r="AQ123" s="697"/>
      <c r="AR123" s="698"/>
      <c r="AS123" s="698"/>
      <c r="AT123" s="698"/>
      <c r="AU123" s="698"/>
      <c r="AV123" s="698"/>
      <c r="AW123" s="698"/>
      <c r="AX123" s="698"/>
      <c r="AY123" s="698"/>
      <c r="AZ123" s="698"/>
      <c r="BA123" s="698"/>
      <c r="BB123" s="698"/>
      <c r="BC123" s="698"/>
      <c r="BD123" s="698"/>
      <c r="BE123" s="698"/>
      <c r="BF123" s="698"/>
      <c r="BG123" s="698"/>
      <c r="BH123" s="698"/>
      <c r="BI123" s="698"/>
      <c r="BJ123" s="698"/>
      <c r="BK123" s="698"/>
      <c r="BL123" s="698"/>
      <c r="BM123" s="698"/>
      <c r="BN123" s="698"/>
      <c r="BO123" s="698"/>
      <c r="BP123" s="698"/>
      <c r="BQ123" s="698"/>
      <c r="BR123" s="698"/>
      <c r="BS123" s="698"/>
      <c r="BT123" s="699"/>
    </row>
    <row r="124" spans="2:73">
      <c r="B124" s="690"/>
      <c r="C124" s="690"/>
      <c r="D124" s="690"/>
      <c r="E124" s="690"/>
      <c r="F124" s="690"/>
      <c r="G124" s="690"/>
      <c r="H124" s="690"/>
      <c r="I124" s="642"/>
      <c r="J124" s="642"/>
      <c r="K124" s="631"/>
      <c r="L124" s="697"/>
      <c r="M124" s="698"/>
      <c r="N124" s="698"/>
      <c r="O124" s="698"/>
      <c r="P124" s="698"/>
      <c r="Q124" s="698"/>
      <c r="R124" s="698"/>
      <c r="S124" s="698"/>
      <c r="T124" s="698"/>
      <c r="U124" s="698"/>
      <c r="V124" s="698"/>
      <c r="W124" s="698"/>
      <c r="X124" s="698"/>
      <c r="Y124" s="698"/>
      <c r="Z124" s="698"/>
      <c r="AA124" s="698"/>
      <c r="AB124" s="698"/>
      <c r="AC124" s="698"/>
      <c r="AD124" s="698"/>
      <c r="AE124" s="698"/>
      <c r="AF124" s="698"/>
      <c r="AG124" s="698"/>
      <c r="AH124" s="698"/>
      <c r="AI124" s="698"/>
      <c r="AJ124" s="698"/>
      <c r="AK124" s="698"/>
      <c r="AL124" s="698"/>
      <c r="AM124" s="698"/>
      <c r="AN124" s="698"/>
      <c r="AO124" s="699"/>
      <c r="AP124" s="631"/>
      <c r="AQ124" s="697"/>
      <c r="AR124" s="698"/>
      <c r="AS124" s="698"/>
      <c r="AT124" s="698"/>
      <c r="AU124" s="698"/>
      <c r="AV124" s="698"/>
      <c r="AW124" s="698"/>
      <c r="AX124" s="698"/>
      <c r="AY124" s="698"/>
      <c r="AZ124" s="698"/>
      <c r="BA124" s="698"/>
      <c r="BB124" s="698"/>
      <c r="BC124" s="698"/>
      <c r="BD124" s="698"/>
      <c r="BE124" s="698"/>
      <c r="BF124" s="698"/>
      <c r="BG124" s="698"/>
      <c r="BH124" s="698"/>
      <c r="BI124" s="698"/>
      <c r="BJ124" s="698"/>
      <c r="BK124" s="698"/>
      <c r="BL124" s="698"/>
      <c r="BM124" s="698"/>
      <c r="BN124" s="698"/>
      <c r="BO124" s="698"/>
      <c r="BP124" s="698"/>
      <c r="BQ124" s="698"/>
      <c r="BR124" s="698"/>
      <c r="BS124" s="698"/>
      <c r="BT124" s="699"/>
    </row>
    <row r="125" spans="2:73">
      <c r="B125" s="690"/>
      <c r="C125" s="690"/>
      <c r="D125" s="690"/>
      <c r="E125" s="690"/>
      <c r="F125" s="690"/>
      <c r="G125" s="690"/>
      <c r="H125" s="690"/>
      <c r="I125" s="642"/>
      <c r="J125" s="642"/>
      <c r="K125" s="631"/>
      <c r="L125" s="697"/>
      <c r="M125" s="698"/>
      <c r="N125" s="698"/>
      <c r="O125" s="698"/>
      <c r="P125" s="698"/>
      <c r="Q125" s="698"/>
      <c r="R125" s="698"/>
      <c r="S125" s="698"/>
      <c r="T125" s="698"/>
      <c r="U125" s="698"/>
      <c r="V125" s="698"/>
      <c r="W125" s="698"/>
      <c r="X125" s="698"/>
      <c r="Y125" s="698"/>
      <c r="Z125" s="698"/>
      <c r="AA125" s="698"/>
      <c r="AB125" s="698"/>
      <c r="AC125" s="698"/>
      <c r="AD125" s="698"/>
      <c r="AE125" s="698"/>
      <c r="AF125" s="698"/>
      <c r="AG125" s="698"/>
      <c r="AH125" s="698"/>
      <c r="AI125" s="698"/>
      <c r="AJ125" s="698"/>
      <c r="AK125" s="698"/>
      <c r="AL125" s="698"/>
      <c r="AM125" s="698"/>
      <c r="AN125" s="698"/>
      <c r="AO125" s="699"/>
      <c r="AP125" s="631"/>
      <c r="AQ125" s="697"/>
      <c r="AR125" s="698"/>
      <c r="AS125" s="698"/>
      <c r="AT125" s="698"/>
      <c r="AU125" s="698"/>
      <c r="AV125" s="698"/>
      <c r="AW125" s="698"/>
      <c r="AX125" s="698"/>
      <c r="AY125" s="698"/>
      <c r="AZ125" s="698"/>
      <c r="BA125" s="698"/>
      <c r="BB125" s="698"/>
      <c r="BC125" s="698"/>
      <c r="BD125" s="698"/>
      <c r="BE125" s="698"/>
      <c r="BF125" s="698"/>
      <c r="BG125" s="698"/>
      <c r="BH125" s="698"/>
      <c r="BI125" s="698"/>
      <c r="BJ125" s="698"/>
      <c r="BK125" s="698"/>
      <c r="BL125" s="698"/>
      <c r="BM125" s="698"/>
      <c r="BN125" s="698"/>
      <c r="BO125" s="698"/>
      <c r="BP125" s="698"/>
      <c r="BQ125" s="698"/>
      <c r="BR125" s="698"/>
      <c r="BS125" s="698"/>
      <c r="BT125" s="699"/>
    </row>
    <row r="126" spans="2:73">
      <c r="B126" s="690"/>
      <c r="C126" s="690"/>
      <c r="D126" s="690"/>
      <c r="E126" s="690"/>
      <c r="F126" s="690"/>
      <c r="G126" s="690"/>
      <c r="H126" s="690"/>
      <c r="I126" s="642"/>
      <c r="J126" s="642"/>
      <c r="K126" s="631"/>
      <c r="L126" s="697"/>
      <c r="M126" s="698"/>
      <c r="N126" s="698"/>
      <c r="O126" s="698"/>
      <c r="P126" s="698"/>
      <c r="Q126" s="698"/>
      <c r="R126" s="698"/>
      <c r="S126" s="698"/>
      <c r="T126" s="698"/>
      <c r="U126" s="698"/>
      <c r="V126" s="698"/>
      <c r="W126" s="698"/>
      <c r="X126" s="698"/>
      <c r="Y126" s="698"/>
      <c r="Z126" s="698"/>
      <c r="AA126" s="698"/>
      <c r="AB126" s="698"/>
      <c r="AC126" s="698"/>
      <c r="AD126" s="698"/>
      <c r="AE126" s="698"/>
      <c r="AF126" s="698"/>
      <c r="AG126" s="698"/>
      <c r="AH126" s="698"/>
      <c r="AI126" s="698"/>
      <c r="AJ126" s="698"/>
      <c r="AK126" s="698"/>
      <c r="AL126" s="698"/>
      <c r="AM126" s="698"/>
      <c r="AN126" s="698"/>
      <c r="AO126" s="699"/>
      <c r="AP126" s="631"/>
      <c r="AQ126" s="697"/>
      <c r="AR126" s="698"/>
      <c r="AS126" s="698"/>
      <c r="AT126" s="698"/>
      <c r="AU126" s="698"/>
      <c r="AV126" s="698"/>
      <c r="AW126" s="698"/>
      <c r="AX126" s="698"/>
      <c r="AY126" s="698"/>
      <c r="AZ126" s="698"/>
      <c r="BA126" s="698"/>
      <c r="BB126" s="698"/>
      <c r="BC126" s="698"/>
      <c r="BD126" s="698"/>
      <c r="BE126" s="698"/>
      <c r="BF126" s="698"/>
      <c r="BG126" s="698"/>
      <c r="BH126" s="698"/>
      <c r="BI126" s="698"/>
      <c r="BJ126" s="698"/>
      <c r="BK126" s="698"/>
      <c r="BL126" s="698"/>
      <c r="BM126" s="698"/>
      <c r="BN126" s="698"/>
      <c r="BO126" s="698"/>
      <c r="BP126" s="698"/>
      <c r="BQ126" s="698"/>
      <c r="BR126" s="698"/>
      <c r="BS126" s="698"/>
      <c r="BT126" s="699"/>
    </row>
    <row r="127" spans="2:73">
      <c r="B127" s="690"/>
      <c r="C127" s="690"/>
      <c r="D127" s="690"/>
      <c r="E127" s="690"/>
      <c r="F127" s="690"/>
      <c r="G127" s="690"/>
      <c r="H127" s="690"/>
      <c r="I127" s="642"/>
      <c r="J127" s="642"/>
      <c r="K127" s="631"/>
      <c r="L127" s="697"/>
      <c r="M127" s="698"/>
      <c r="N127" s="698"/>
      <c r="O127" s="698"/>
      <c r="P127" s="698"/>
      <c r="Q127" s="698"/>
      <c r="R127" s="698"/>
      <c r="S127" s="698"/>
      <c r="T127" s="698"/>
      <c r="U127" s="698"/>
      <c r="V127" s="698"/>
      <c r="W127" s="698"/>
      <c r="X127" s="698"/>
      <c r="Y127" s="698"/>
      <c r="Z127" s="698"/>
      <c r="AA127" s="698"/>
      <c r="AB127" s="698"/>
      <c r="AC127" s="698"/>
      <c r="AD127" s="698"/>
      <c r="AE127" s="698"/>
      <c r="AF127" s="698"/>
      <c r="AG127" s="698"/>
      <c r="AH127" s="698"/>
      <c r="AI127" s="698"/>
      <c r="AJ127" s="698"/>
      <c r="AK127" s="698"/>
      <c r="AL127" s="698"/>
      <c r="AM127" s="698"/>
      <c r="AN127" s="698"/>
      <c r="AO127" s="699"/>
      <c r="AP127" s="631"/>
      <c r="AQ127" s="697"/>
      <c r="AR127" s="698"/>
      <c r="AS127" s="698"/>
      <c r="AT127" s="698"/>
      <c r="AU127" s="698"/>
      <c r="AV127" s="698"/>
      <c r="AW127" s="698"/>
      <c r="AX127" s="698"/>
      <c r="AY127" s="698"/>
      <c r="AZ127" s="698"/>
      <c r="BA127" s="698"/>
      <c r="BB127" s="698"/>
      <c r="BC127" s="698"/>
      <c r="BD127" s="698"/>
      <c r="BE127" s="698"/>
      <c r="BF127" s="698"/>
      <c r="BG127" s="698"/>
      <c r="BH127" s="698"/>
      <c r="BI127" s="698"/>
      <c r="BJ127" s="698"/>
      <c r="BK127" s="698"/>
      <c r="BL127" s="698"/>
      <c r="BM127" s="698"/>
      <c r="BN127" s="698"/>
      <c r="BO127" s="698"/>
      <c r="BP127" s="698"/>
      <c r="BQ127" s="698"/>
      <c r="BR127" s="698"/>
      <c r="BS127" s="698"/>
      <c r="BT127" s="699"/>
    </row>
    <row r="128" spans="2:73">
      <c r="B128" s="690"/>
      <c r="C128" s="690"/>
      <c r="D128" s="690"/>
      <c r="E128" s="690"/>
      <c r="F128" s="690"/>
      <c r="G128" s="690"/>
      <c r="H128" s="690"/>
      <c r="I128" s="642"/>
      <c r="J128" s="642"/>
      <c r="K128" s="631"/>
      <c r="L128" s="697"/>
      <c r="M128" s="698"/>
      <c r="N128" s="698"/>
      <c r="O128" s="698"/>
      <c r="P128" s="698"/>
      <c r="Q128" s="698"/>
      <c r="R128" s="698"/>
      <c r="S128" s="698"/>
      <c r="T128" s="698"/>
      <c r="U128" s="698"/>
      <c r="V128" s="698"/>
      <c r="W128" s="698"/>
      <c r="X128" s="698"/>
      <c r="Y128" s="698"/>
      <c r="Z128" s="698"/>
      <c r="AA128" s="698"/>
      <c r="AB128" s="698"/>
      <c r="AC128" s="698"/>
      <c r="AD128" s="698"/>
      <c r="AE128" s="698"/>
      <c r="AF128" s="698"/>
      <c r="AG128" s="698"/>
      <c r="AH128" s="698"/>
      <c r="AI128" s="698"/>
      <c r="AJ128" s="698"/>
      <c r="AK128" s="698"/>
      <c r="AL128" s="698"/>
      <c r="AM128" s="698"/>
      <c r="AN128" s="698"/>
      <c r="AO128" s="699"/>
      <c r="AP128" s="631"/>
      <c r="AQ128" s="697"/>
      <c r="AR128" s="698"/>
      <c r="AS128" s="698"/>
      <c r="AT128" s="698"/>
      <c r="AU128" s="698"/>
      <c r="AV128" s="698"/>
      <c r="AW128" s="698"/>
      <c r="AX128" s="698"/>
      <c r="AY128" s="698"/>
      <c r="AZ128" s="698"/>
      <c r="BA128" s="698"/>
      <c r="BB128" s="698"/>
      <c r="BC128" s="698"/>
      <c r="BD128" s="698"/>
      <c r="BE128" s="698"/>
      <c r="BF128" s="698"/>
      <c r="BG128" s="698"/>
      <c r="BH128" s="698"/>
      <c r="BI128" s="698"/>
      <c r="BJ128" s="698"/>
      <c r="BK128" s="698"/>
      <c r="BL128" s="698"/>
      <c r="BM128" s="698"/>
      <c r="BN128" s="698"/>
      <c r="BO128" s="698"/>
      <c r="BP128" s="698"/>
      <c r="BQ128" s="698"/>
      <c r="BR128" s="698"/>
      <c r="BS128" s="698"/>
      <c r="BT128" s="699"/>
    </row>
    <row r="129" spans="2:72">
      <c r="B129" s="690"/>
      <c r="C129" s="690"/>
      <c r="D129" s="690"/>
      <c r="E129" s="690"/>
      <c r="F129" s="690"/>
      <c r="G129" s="690"/>
      <c r="H129" s="690"/>
      <c r="I129" s="642"/>
      <c r="K129" s="631"/>
      <c r="L129" s="697"/>
      <c r="M129" s="698"/>
      <c r="N129" s="698"/>
      <c r="O129" s="698"/>
      <c r="P129" s="698"/>
      <c r="Q129" s="698"/>
      <c r="R129" s="698"/>
      <c r="S129" s="698"/>
      <c r="T129" s="698"/>
      <c r="U129" s="698"/>
      <c r="V129" s="698"/>
      <c r="W129" s="698"/>
      <c r="X129" s="698"/>
      <c r="Y129" s="698"/>
      <c r="Z129" s="698"/>
      <c r="AA129" s="698"/>
      <c r="AB129" s="698"/>
      <c r="AC129" s="698"/>
      <c r="AD129" s="698"/>
      <c r="AE129" s="698"/>
      <c r="AF129" s="698"/>
      <c r="AG129" s="698"/>
      <c r="AH129" s="698"/>
      <c r="AI129" s="698"/>
      <c r="AJ129" s="698"/>
      <c r="AK129" s="698"/>
      <c r="AL129" s="698"/>
      <c r="AM129" s="698"/>
      <c r="AN129" s="698"/>
      <c r="AO129" s="699"/>
      <c r="AP129" s="631"/>
      <c r="AQ129" s="697"/>
      <c r="AR129" s="698"/>
      <c r="AS129" s="698"/>
      <c r="AT129" s="698"/>
      <c r="AU129" s="698"/>
      <c r="AV129" s="698"/>
      <c r="AW129" s="698"/>
      <c r="AX129" s="698"/>
      <c r="AY129" s="698"/>
      <c r="AZ129" s="698"/>
      <c r="BA129" s="698"/>
      <c r="BB129" s="698"/>
      <c r="BC129" s="698"/>
      <c r="BD129" s="698"/>
      <c r="BE129" s="698"/>
      <c r="BF129" s="698"/>
      <c r="BG129" s="698"/>
      <c r="BH129" s="698"/>
      <c r="BI129" s="698"/>
      <c r="BJ129" s="698"/>
      <c r="BK129" s="698"/>
      <c r="BL129" s="698"/>
      <c r="BM129" s="698"/>
      <c r="BN129" s="698"/>
      <c r="BO129" s="698"/>
      <c r="BP129" s="698"/>
      <c r="BQ129" s="698"/>
      <c r="BR129" s="698"/>
      <c r="BS129" s="698"/>
      <c r="BT129" s="699"/>
    </row>
    <row r="130" spans="2:72">
      <c r="B130" s="690"/>
      <c r="C130" s="690"/>
      <c r="D130" s="690"/>
      <c r="E130" s="690"/>
      <c r="F130" s="690"/>
      <c r="G130" s="690"/>
      <c r="H130" s="690"/>
      <c r="I130" s="642"/>
      <c r="J130" s="642"/>
      <c r="K130" s="631"/>
      <c r="L130" s="697"/>
      <c r="M130" s="698"/>
      <c r="N130" s="698"/>
      <c r="O130" s="698"/>
      <c r="P130" s="698"/>
      <c r="Q130" s="698"/>
      <c r="R130" s="698"/>
      <c r="S130" s="698"/>
      <c r="T130" s="698"/>
      <c r="U130" s="698"/>
      <c r="V130" s="698"/>
      <c r="W130" s="698"/>
      <c r="X130" s="698"/>
      <c r="Y130" s="698"/>
      <c r="Z130" s="698"/>
      <c r="AA130" s="698"/>
      <c r="AB130" s="698"/>
      <c r="AC130" s="698"/>
      <c r="AD130" s="698"/>
      <c r="AE130" s="698"/>
      <c r="AF130" s="698"/>
      <c r="AG130" s="698"/>
      <c r="AH130" s="698"/>
      <c r="AI130" s="698"/>
      <c r="AJ130" s="698"/>
      <c r="AK130" s="698"/>
      <c r="AL130" s="698"/>
      <c r="AM130" s="698"/>
      <c r="AN130" s="698"/>
      <c r="AO130" s="699"/>
      <c r="AP130" s="631"/>
      <c r="AQ130" s="697"/>
      <c r="AR130" s="698"/>
      <c r="AS130" s="698"/>
      <c r="AT130" s="698"/>
      <c r="AU130" s="698"/>
      <c r="AV130" s="698"/>
      <c r="AW130" s="698"/>
      <c r="AX130" s="698"/>
      <c r="AY130" s="698"/>
      <c r="AZ130" s="698"/>
      <c r="BA130" s="698"/>
      <c r="BB130" s="698"/>
      <c r="BC130" s="698"/>
      <c r="BD130" s="698"/>
      <c r="BE130" s="698"/>
      <c r="BF130" s="698"/>
      <c r="BG130" s="698"/>
      <c r="BH130" s="698"/>
      <c r="BI130" s="698"/>
      <c r="BJ130" s="698"/>
      <c r="BK130" s="698"/>
      <c r="BL130" s="698"/>
      <c r="BM130" s="698"/>
      <c r="BN130" s="698"/>
      <c r="BO130" s="698"/>
      <c r="BP130" s="698"/>
      <c r="BQ130" s="698"/>
      <c r="BR130" s="698"/>
      <c r="BS130" s="698"/>
      <c r="BT130" s="699"/>
    </row>
    <row r="131" spans="2:72">
      <c r="B131" s="690"/>
      <c r="C131" s="690"/>
      <c r="D131" s="690"/>
      <c r="E131" s="690"/>
      <c r="F131" s="690"/>
      <c r="G131" s="690"/>
      <c r="H131" s="690"/>
      <c r="I131" s="642"/>
      <c r="J131" s="642"/>
      <c r="K131" s="631"/>
      <c r="L131" s="697"/>
      <c r="M131" s="698"/>
      <c r="N131" s="698"/>
      <c r="O131" s="698"/>
      <c r="P131" s="698"/>
      <c r="Q131" s="698"/>
      <c r="R131" s="698"/>
      <c r="S131" s="698"/>
      <c r="T131" s="698"/>
      <c r="U131" s="698"/>
      <c r="V131" s="698"/>
      <c r="W131" s="698"/>
      <c r="X131" s="698"/>
      <c r="Y131" s="698"/>
      <c r="Z131" s="698"/>
      <c r="AA131" s="698"/>
      <c r="AB131" s="698"/>
      <c r="AC131" s="698"/>
      <c r="AD131" s="698"/>
      <c r="AE131" s="698"/>
      <c r="AF131" s="698"/>
      <c r="AG131" s="698"/>
      <c r="AH131" s="698"/>
      <c r="AI131" s="698"/>
      <c r="AJ131" s="698"/>
      <c r="AK131" s="698"/>
      <c r="AL131" s="698"/>
      <c r="AM131" s="698"/>
      <c r="AN131" s="698"/>
      <c r="AO131" s="699"/>
      <c r="AP131" s="631"/>
      <c r="AQ131" s="697"/>
      <c r="AR131" s="698"/>
      <c r="AS131" s="698"/>
      <c r="AT131" s="698"/>
      <c r="AU131" s="698"/>
      <c r="AV131" s="698"/>
      <c r="AW131" s="698"/>
      <c r="AX131" s="698"/>
      <c r="AY131" s="698"/>
      <c r="AZ131" s="698"/>
      <c r="BA131" s="698"/>
      <c r="BB131" s="698"/>
      <c r="BC131" s="698"/>
      <c r="BD131" s="698"/>
      <c r="BE131" s="698"/>
      <c r="BF131" s="698"/>
      <c r="BG131" s="698"/>
      <c r="BH131" s="698"/>
      <c r="BI131" s="698"/>
      <c r="BJ131" s="698"/>
      <c r="BK131" s="698"/>
      <c r="BL131" s="698"/>
      <c r="BM131" s="698"/>
      <c r="BN131" s="698"/>
      <c r="BO131" s="698"/>
      <c r="BP131" s="698"/>
      <c r="BQ131" s="698"/>
      <c r="BR131" s="698"/>
      <c r="BS131" s="698"/>
      <c r="BT131" s="699"/>
    </row>
    <row r="132" spans="2:72">
      <c r="B132" s="690"/>
      <c r="C132" s="690"/>
      <c r="D132" s="755"/>
      <c r="E132" s="690"/>
      <c r="F132" s="690"/>
      <c r="G132" s="690"/>
      <c r="H132" s="690"/>
      <c r="I132" s="642"/>
      <c r="J132" s="642"/>
      <c r="K132" s="631"/>
      <c r="L132" s="697"/>
      <c r="M132" s="698"/>
      <c r="N132" s="698"/>
      <c r="O132" s="698"/>
      <c r="P132" s="698"/>
      <c r="Q132" s="698"/>
      <c r="R132" s="698"/>
      <c r="S132" s="698"/>
      <c r="T132" s="698"/>
      <c r="U132" s="698"/>
      <c r="V132" s="698"/>
      <c r="W132" s="698"/>
      <c r="X132" s="698"/>
      <c r="Y132" s="698"/>
      <c r="Z132" s="698"/>
      <c r="AA132" s="698"/>
      <c r="AB132" s="698"/>
      <c r="AC132" s="698"/>
      <c r="AD132" s="698"/>
      <c r="AE132" s="698"/>
      <c r="AF132" s="698"/>
      <c r="AG132" s="698"/>
      <c r="AH132" s="698"/>
      <c r="AI132" s="698"/>
      <c r="AJ132" s="698"/>
      <c r="AK132" s="698"/>
      <c r="AL132" s="698"/>
      <c r="AM132" s="698"/>
      <c r="AN132" s="698"/>
      <c r="AO132" s="699"/>
      <c r="AP132" s="631"/>
      <c r="AQ132" s="697"/>
      <c r="AR132" s="698"/>
      <c r="AS132" s="698"/>
      <c r="AT132" s="698"/>
      <c r="AU132" s="698"/>
      <c r="AV132" s="698"/>
      <c r="AW132" s="698"/>
      <c r="AX132" s="698"/>
      <c r="AY132" s="698"/>
      <c r="AZ132" s="698"/>
      <c r="BA132" s="698"/>
      <c r="BB132" s="698"/>
      <c r="BC132" s="698"/>
      <c r="BD132" s="698"/>
      <c r="BE132" s="698"/>
      <c r="BF132" s="698"/>
      <c r="BG132" s="698"/>
      <c r="BH132" s="698"/>
      <c r="BI132" s="698"/>
      <c r="BJ132" s="698"/>
      <c r="BK132" s="698"/>
      <c r="BL132" s="698"/>
      <c r="BM132" s="698"/>
      <c r="BN132" s="698"/>
      <c r="BO132" s="698"/>
      <c r="BP132" s="698"/>
      <c r="BQ132" s="698"/>
      <c r="BR132" s="698"/>
      <c r="BS132" s="698"/>
      <c r="BT132" s="699"/>
    </row>
    <row r="133" spans="2:72">
      <c r="B133" s="690"/>
      <c r="C133" s="690"/>
      <c r="D133" s="690"/>
      <c r="E133" s="690"/>
      <c r="F133" s="690"/>
      <c r="G133" s="690"/>
      <c r="H133" s="690"/>
      <c r="I133" s="642"/>
      <c r="J133" s="758"/>
      <c r="K133" s="631"/>
      <c r="L133" s="697"/>
      <c r="M133" s="698"/>
      <c r="N133" s="698"/>
      <c r="O133" s="698"/>
      <c r="P133" s="698"/>
      <c r="Q133" s="698"/>
      <c r="R133" s="698"/>
      <c r="S133" s="698"/>
      <c r="T133" s="698"/>
      <c r="U133" s="698"/>
      <c r="V133" s="698"/>
      <c r="W133" s="698"/>
      <c r="X133" s="698"/>
      <c r="Y133" s="698"/>
      <c r="Z133" s="698"/>
      <c r="AA133" s="698"/>
      <c r="AB133" s="698"/>
      <c r="AC133" s="698"/>
      <c r="AD133" s="698"/>
      <c r="AE133" s="698"/>
      <c r="AF133" s="698"/>
      <c r="AG133" s="698"/>
      <c r="AH133" s="698"/>
      <c r="AI133" s="698"/>
      <c r="AJ133" s="698"/>
      <c r="AK133" s="698"/>
      <c r="AL133" s="698"/>
      <c r="AM133" s="698"/>
      <c r="AN133" s="698"/>
      <c r="AO133" s="699"/>
      <c r="AP133" s="631"/>
      <c r="AQ133" s="697"/>
      <c r="AR133" s="698"/>
      <c r="AS133" s="698"/>
      <c r="AT133" s="698"/>
      <c r="AU133" s="698"/>
      <c r="AV133" s="698"/>
      <c r="AW133" s="698"/>
      <c r="AX133" s="698"/>
      <c r="AY133" s="698"/>
      <c r="AZ133" s="698"/>
      <c r="BA133" s="698"/>
      <c r="BB133" s="698"/>
      <c r="BC133" s="698"/>
      <c r="BD133" s="698"/>
      <c r="BE133" s="698"/>
      <c r="BF133" s="698"/>
      <c r="BG133" s="698"/>
      <c r="BH133" s="698"/>
      <c r="BI133" s="698"/>
      <c r="BJ133" s="698"/>
      <c r="BK133" s="698"/>
      <c r="BL133" s="698"/>
      <c r="BM133" s="698"/>
      <c r="BN133" s="698"/>
      <c r="BO133" s="698"/>
      <c r="BP133" s="698"/>
      <c r="BQ133" s="698"/>
      <c r="BR133" s="698"/>
      <c r="BS133" s="698"/>
      <c r="BT133" s="699"/>
    </row>
    <row r="134" spans="2:72">
      <c r="B134" s="690"/>
      <c r="C134" s="690"/>
      <c r="D134" s="690"/>
      <c r="E134" s="690"/>
      <c r="F134" s="690"/>
      <c r="G134" s="690"/>
      <c r="H134" s="690"/>
      <c r="I134" s="642"/>
      <c r="J134" s="642"/>
      <c r="K134" s="631"/>
      <c r="L134" s="697"/>
      <c r="M134" s="698"/>
      <c r="N134" s="698"/>
      <c r="O134" s="698"/>
      <c r="P134" s="698"/>
      <c r="Q134" s="698"/>
      <c r="R134" s="698"/>
      <c r="S134" s="698"/>
      <c r="T134" s="698"/>
      <c r="U134" s="698"/>
      <c r="V134" s="698"/>
      <c r="W134" s="698"/>
      <c r="X134" s="698"/>
      <c r="Y134" s="698"/>
      <c r="Z134" s="698"/>
      <c r="AA134" s="698"/>
      <c r="AB134" s="698"/>
      <c r="AC134" s="698"/>
      <c r="AD134" s="698"/>
      <c r="AE134" s="698"/>
      <c r="AF134" s="698"/>
      <c r="AG134" s="698"/>
      <c r="AH134" s="698"/>
      <c r="AI134" s="698"/>
      <c r="AJ134" s="698"/>
      <c r="AK134" s="698"/>
      <c r="AL134" s="698"/>
      <c r="AM134" s="698"/>
      <c r="AN134" s="698"/>
      <c r="AO134" s="699"/>
      <c r="AP134" s="631"/>
      <c r="AQ134" s="697"/>
      <c r="AR134" s="698"/>
      <c r="AS134" s="698"/>
      <c r="AT134" s="698"/>
      <c r="AU134" s="698"/>
      <c r="AV134" s="698"/>
      <c r="AW134" s="698"/>
      <c r="AX134" s="698"/>
      <c r="AY134" s="698"/>
      <c r="AZ134" s="698"/>
      <c r="BA134" s="698"/>
      <c r="BB134" s="698"/>
      <c r="BC134" s="698"/>
      <c r="BD134" s="698"/>
      <c r="BE134" s="698"/>
      <c r="BF134" s="698"/>
      <c r="BG134" s="698"/>
      <c r="BH134" s="698"/>
      <c r="BI134" s="698"/>
      <c r="BJ134" s="698"/>
      <c r="BK134" s="698"/>
      <c r="BL134" s="698"/>
      <c r="BM134" s="698"/>
      <c r="BN134" s="698"/>
      <c r="BO134" s="698"/>
      <c r="BP134" s="698"/>
      <c r="BQ134" s="698"/>
      <c r="BR134" s="698"/>
      <c r="BS134" s="698"/>
      <c r="BT134" s="699"/>
    </row>
    <row r="135" spans="2:72">
      <c r="B135" s="690"/>
      <c r="C135" s="690"/>
      <c r="D135" s="690"/>
      <c r="E135" s="690"/>
      <c r="F135" s="690"/>
      <c r="G135" s="690"/>
      <c r="H135" s="690"/>
      <c r="I135" s="642"/>
      <c r="J135" s="642"/>
      <c r="K135" s="631"/>
      <c r="L135" s="697"/>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K135" s="698"/>
      <c r="AL135" s="698"/>
      <c r="AM135" s="698"/>
      <c r="AN135" s="698"/>
      <c r="AO135" s="699"/>
      <c r="AP135" s="631"/>
      <c r="AQ135" s="697"/>
      <c r="AR135" s="698"/>
      <c r="AS135" s="698"/>
      <c r="AT135" s="698"/>
      <c r="AU135" s="698"/>
      <c r="AV135" s="698"/>
      <c r="AW135" s="698"/>
      <c r="AX135" s="698"/>
      <c r="AY135" s="698"/>
      <c r="AZ135" s="698"/>
      <c r="BA135" s="698"/>
      <c r="BB135" s="698"/>
      <c r="BC135" s="698"/>
      <c r="BD135" s="698"/>
      <c r="BE135" s="698"/>
      <c r="BF135" s="698"/>
      <c r="BG135" s="698"/>
      <c r="BH135" s="698"/>
      <c r="BI135" s="698"/>
      <c r="BJ135" s="698"/>
      <c r="BK135" s="698"/>
      <c r="BL135" s="698"/>
      <c r="BM135" s="698"/>
      <c r="BN135" s="698"/>
      <c r="BO135" s="698"/>
      <c r="BP135" s="698"/>
      <c r="BQ135" s="698"/>
      <c r="BR135" s="698"/>
      <c r="BS135" s="698"/>
      <c r="BT135" s="699"/>
    </row>
    <row r="136" spans="2:72">
      <c r="B136" s="690"/>
      <c r="C136" s="690"/>
      <c r="D136" s="755"/>
      <c r="E136" s="690"/>
      <c r="F136" s="690"/>
      <c r="G136" s="690"/>
      <c r="H136" s="690"/>
      <c r="I136" s="642"/>
      <c r="J136" s="642"/>
      <c r="K136" s="631"/>
      <c r="L136" s="697"/>
      <c r="M136" s="698"/>
      <c r="N136" s="698"/>
      <c r="O136" s="698"/>
      <c r="P136" s="698"/>
      <c r="Q136" s="698"/>
      <c r="R136" s="698"/>
      <c r="S136" s="698"/>
      <c r="T136" s="698"/>
      <c r="U136" s="698"/>
      <c r="V136" s="698"/>
      <c r="W136" s="698"/>
      <c r="X136" s="698"/>
      <c r="Y136" s="698"/>
      <c r="Z136" s="698"/>
      <c r="AA136" s="698"/>
      <c r="AB136" s="698"/>
      <c r="AC136" s="698"/>
      <c r="AD136" s="698"/>
      <c r="AE136" s="698"/>
      <c r="AF136" s="698"/>
      <c r="AG136" s="698"/>
      <c r="AH136" s="698"/>
      <c r="AI136" s="698"/>
      <c r="AJ136" s="698"/>
      <c r="AK136" s="698"/>
      <c r="AL136" s="698"/>
      <c r="AM136" s="698"/>
      <c r="AN136" s="698"/>
      <c r="AO136" s="699"/>
      <c r="AP136" s="631"/>
      <c r="AQ136" s="697"/>
      <c r="AR136" s="698"/>
      <c r="AS136" s="698"/>
      <c r="AT136" s="698"/>
      <c r="AU136" s="698"/>
      <c r="AV136" s="698"/>
      <c r="AW136" s="698"/>
      <c r="AX136" s="698"/>
      <c r="AY136" s="698"/>
      <c r="AZ136" s="698"/>
      <c r="BA136" s="698"/>
      <c r="BB136" s="698"/>
      <c r="BC136" s="698"/>
      <c r="BD136" s="698"/>
      <c r="BE136" s="698"/>
      <c r="BF136" s="698"/>
      <c r="BG136" s="698"/>
      <c r="BH136" s="698"/>
      <c r="BI136" s="698"/>
      <c r="BJ136" s="698"/>
      <c r="BK136" s="698"/>
      <c r="BL136" s="698"/>
      <c r="BM136" s="698"/>
      <c r="BN136" s="698"/>
      <c r="BO136" s="698"/>
      <c r="BP136" s="698"/>
      <c r="BQ136" s="698"/>
      <c r="BR136" s="698"/>
      <c r="BS136" s="698"/>
      <c r="BT136" s="699"/>
    </row>
    <row r="137" spans="2:72">
      <c r="B137" s="690"/>
      <c r="C137" s="690"/>
      <c r="D137" s="755"/>
      <c r="E137" s="690"/>
      <c r="F137" s="690"/>
      <c r="G137" s="690"/>
      <c r="H137" s="690"/>
      <c r="I137" s="642"/>
      <c r="J137" s="642"/>
      <c r="K137" s="631"/>
      <c r="L137" s="697"/>
      <c r="M137" s="698"/>
      <c r="N137" s="698"/>
      <c r="O137" s="698"/>
      <c r="P137" s="698"/>
      <c r="Q137" s="698"/>
      <c r="R137" s="698"/>
      <c r="S137" s="698"/>
      <c r="T137" s="698"/>
      <c r="U137" s="698"/>
      <c r="V137" s="698"/>
      <c r="W137" s="698"/>
      <c r="X137" s="698"/>
      <c r="Y137" s="698"/>
      <c r="Z137" s="698"/>
      <c r="AA137" s="698"/>
      <c r="AB137" s="698"/>
      <c r="AC137" s="698"/>
      <c r="AD137" s="698"/>
      <c r="AE137" s="698"/>
      <c r="AF137" s="698"/>
      <c r="AG137" s="698"/>
      <c r="AH137" s="698"/>
      <c r="AI137" s="698"/>
      <c r="AJ137" s="698"/>
      <c r="AK137" s="698"/>
      <c r="AL137" s="698"/>
      <c r="AM137" s="698"/>
      <c r="AN137" s="698"/>
      <c r="AO137" s="699"/>
      <c r="AP137" s="631"/>
      <c r="AQ137" s="697"/>
      <c r="AR137" s="698"/>
      <c r="AS137" s="698"/>
      <c r="AT137" s="698"/>
      <c r="AU137" s="698"/>
      <c r="AV137" s="698"/>
      <c r="AW137" s="698"/>
      <c r="AX137" s="698"/>
      <c r="AY137" s="698"/>
      <c r="AZ137" s="698"/>
      <c r="BA137" s="698"/>
      <c r="BB137" s="698"/>
      <c r="BC137" s="698"/>
      <c r="BD137" s="698"/>
      <c r="BE137" s="698"/>
      <c r="BF137" s="698"/>
      <c r="BG137" s="698"/>
      <c r="BH137" s="698"/>
      <c r="BI137" s="698"/>
      <c r="BJ137" s="698"/>
      <c r="BK137" s="698"/>
      <c r="BL137" s="698"/>
      <c r="BM137" s="698"/>
      <c r="BN137" s="698"/>
      <c r="BO137" s="698"/>
      <c r="BP137" s="698"/>
      <c r="BQ137" s="698"/>
      <c r="BR137" s="698"/>
      <c r="BS137" s="698"/>
      <c r="BT137" s="699"/>
    </row>
    <row r="138" spans="2:72">
      <c r="B138" s="690"/>
      <c r="C138" s="690"/>
      <c r="D138" s="690"/>
      <c r="E138" s="690"/>
      <c r="F138" s="690"/>
      <c r="G138" s="690"/>
      <c r="H138" s="690"/>
      <c r="I138" s="642"/>
      <c r="J138" s="642"/>
      <c r="K138" s="631"/>
      <c r="L138" s="697"/>
      <c r="M138" s="698"/>
      <c r="N138" s="698"/>
      <c r="O138" s="698"/>
      <c r="P138" s="698"/>
      <c r="Q138" s="698"/>
      <c r="R138" s="698"/>
      <c r="S138" s="698"/>
      <c r="T138" s="698"/>
      <c r="U138" s="698"/>
      <c r="V138" s="698"/>
      <c r="W138" s="698"/>
      <c r="X138" s="698"/>
      <c r="Y138" s="698"/>
      <c r="Z138" s="698"/>
      <c r="AA138" s="698"/>
      <c r="AB138" s="698"/>
      <c r="AC138" s="698"/>
      <c r="AD138" s="698"/>
      <c r="AE138" s="698"/>
      <c r="AF138" s="698"/>
      <c r="AG138" s="698"/>
      <c r="AH138" s="698"/>
      <c r="AI138" s="698"/>
      <c r="AJ138" s="698"/>
      <c r="AK138" s="698"/>
      <c r="AL138" s="698"/>
      <c r="AM138" s="698"/>
      <c r="AN138" s="698"/>
      <c r="AO138" s="699"/>
      <c r="AP138" s="631"/>
      <c r="AQ138" s="697"/>
      <c r="AR138" s="698"/>
      <c r="AS138" s="698"/>
      <c r="AT138" s="698"/>
      <c r="AU138" s="698"/>
      <c r="AV138" s="698"/>
      <c r="AW138" s="698"/>
      <c r="AX138" s="698"/>
      <c r="AY138" s="698"/>
      <c r="AZ138" s="698"/>
      <c r="BA138" s="698"/>
      <c r="BB138" s="698"/>
      <c r="BC138" s="698"/>
      <c r="BD138" s="698"/>
      <c r="BE138" s="698"/>
      <c r="BF138" s="698"/>
      <c r="BG138" s="698"/>
      <c r="BH138" s="698"/>
      <c r="BI138" s="698"/>
      <c r="BJ138" s="698"/>
      <c r="BK138" s="698"/>
      <c r="BL138" s="698"/>
      <c r="BM138" s="698"/>
      <c r="BN138" s="698"/>
      <c r="BO138" s="698"/>
      <c r="BP138" s="698"/>
      <c r="BQ138" s="698"/>
      <c r="BR138" s="698"/>
      <c r="BS138" s="698"/>
      <c r="BT138" s="699"/>
    </row>
    <row r="139" spans="2:72">
      <c r="B139" s="690"/>
      <c r="C139" s="690"/>
      <c r="D139" s="690"/>
      <c r="E139" s="690"/>
      <c r="F139" s="690"/>
      <c r="G139" s="690"/>
      <c r="H139" s="690"/>
      <c r="I139" s="642"/>
      <c r="J139" s="642"/>
      <c r="K139" s="631"/>
      <c r="L139" s="697"/>
      <c r="M139" s="698"/>
      <c r="N139" s="698"/>
      <c r="O139" s="698"/>
      <c r="P139" s="698"/>
      <c r="Q139" s="698"/>
      <c r="R139" s="698"/>
      <c r="S139" s="698"/>
      <c r="T139" s="698"/>
      <c r="U139" s="698"/>
      <c r="V139" s="698"/>
      <c r="W139" s="698"/>
      <c r="X139" s="698"/>
      <c r="Y139" s="698"/>
      <c r="Z139" s="698"/>
      <c r="AA139" s="698"/>
      <c r="AB139" s="698"/>
      <c r="AC139" s="698"/>
      <c r="AD139" s="698"/>
      <c r="AE139" s="698"/>
      <c r="AF139" s="698"/>
      <c r="AG139" s="698"/>
      <c r="AH139" s="698"/>
      <c r="AI139" s="698"/>
      <c r="AJ139" s="698"/>
      <c r="AK139" s="698"/>
      <c r="AL139" s="698"/>
      <c r="AM139" s="698"/>
      <c r="AN139" s="698"/>
      <c r="AO139" s="699"/>
      <c r="AP139" s="631"/>
      <c r="AQ139" s="697"/>
      <c r="AR139" s="698"/>
      <c r="AS139" s="698"/>
      <c r="AT139" s="698"/>
      <c r="AU139" s="698"/>
      <c r="AV139" s="698"/>
      <c r="AW139" s="698"/>
      <c r="AX139" s="698"/>
      <c r="AY139" s="698"/>
      <c r="AZ139" s="698"/>
      <c r="BA139" s="698"/>
      <c r="BB139" s="698"/>
      <c r="BC139" s="698"/>
      <c r="BD139" s="698"/>
      <c r="BE139" s="698"/>
      <c r="BF139" s="698"/>
      <c r="BG139" s="698"/>
      <c r="BH139" s="698"/>
      <c r="BI139" s="698"/>
      <c r="BJ139" s="698"/>
      <c r="BK139" s="698"/>
      <c r="BL139" s="698"/>
      <c r="BM139" s="698"/>
      <c r="BN139" s="698"/>
      <c r="BO139" s="698"/>
      <c r="BP139" s="698"/>
      <c r="BQ139" s="698"/>
      <c r="BR139" s="698"/>
      <c r="BS139" s="698"/>
      <c r="BT139" s="699"/>
    </row>
    <row r="140" spans="2:72">
      <c r="B140" s="690"/>
      <c r="C140" s="690"/>
      <c r="D140" s="690"/>
      <c r="E140" s="690"/>
      <c r="F140" s="690"/>
      <c r="G140" s="690"/>
      <c r="H140" s="690"/>
      <c r="I140" s="642"/>
      <c r="J140" s="642"/>
      <c r="K140" s="631"/>
      <c r="L140" s="697"/>
      <c r="M140" s="698"/>
      <c r="N140" s="698"/>
      <c r="O140" s="698"/>
      <c r="P140" s="698"/>
      <c r="Q140" s="698"/>
      <c r="R140" s="698"/>
      <c r="S140" s="698"/>
      <c r="T140" s="698"/>
      <c r="U140" s="698"/>
      <c r="V140" s="698"/>
      <c r="W140" s="698"/>
      <c r="X140" s="698"/>
      <c r="Y140" s="698"/>
      <c r="Z140" s="698"/>
      <c r="AA140" s="698"/>
      <c r="AB140" s="698"/>
      <c r="AC140" s="698"/>
      <c r="AD140" s="698"/>
      <c r="AE140" s="698"/>
      <c r="AF140" s="698"/>
      <c r="AG140" s="698"/>
      <c r="AH140" s="698"/>
      <c r="AI140" s="698"/>
      <c r="AJ140" s="698"/>
      <c r="AK140" s="698"/>
      <c r="AL140" s="698"/>
      <c r="AM140" s="698"/>
      <c r="AN140" s="698"/>
      <c r="AO140" s="699"/>
      <c r="AP140" s="631"/>
      <c r="AQ140" s="697"/>
      <c r="AR140" s="698"/>
      <c r="AS140" s="698"/>
      <c r="AT140" s="698"/>
      <c r="AU140" s="698"/>
      <c r="AV140" s="698"/>
      <c r="AW140" s="698"/>
      <c r="AX140" s="698"/>
      <c r="AY140" s="698"/>
      <c r="AZ140" s="698"/>
      <c r="BA140" s="698"/>
      <c r="BB140" s="698"/>
      <c r="BC140" s="698"/>
      <c r="BD140" s="698"/>
      <c r="BE140" s="698"/>
      <c r="BF140" s="698"/>
      <c r="BG140" s="698"/>
      <c r="BH140" s="698"/>
      <c r="BI140" s="698"/>
      <c r="BJ140" s="698"/>
      <c r="BK140" s="698"/>
      <c r="BL140" s="698"/>
      <c r="BM140" s="698"/>
      <c r="BN140" s="698"/>
      <c r="BO140" s="698"/>
      <c r="BP140" s="698"/>
      <c r="BQ140" s="698"/>
      <c r="BR140" s="698"/>
      <c r="BS140" s="698"/>
      <c r="BT140" s="699"/>
    </row>
    <row r="141" spans="2:72">
      <c r="B141" s="690"/>
      <c r="C141" s="690"/>
      <c r="D141" s="690"/>
      <c r="E141" s="690"/>
      <c r="F141" s="690"/>
      <c r="G141" s="690"/>
      <c r="H141" s="690"/>
      <c r="I141" s="642"/>
      <c r="J141" s="642"/>
      <c r="K141" s="631"/>
      <c r="L141" s="697"/>
      <c r="M141" s="698"/>
      <c r="N141" s="698"/>
      <c r="O141" s="698"/>
      <c r="P141" s="698"/>
      <c r="Q141" s="698"/>
      <c r="R141" s="698"/>
      <c r="S141" s="698"/>
      <c r="T141" s="698"/>
      <c r="U141" s="698"/>
      <c r="V141" s="698"/>
      <c r="W141" s="698"/>
      <c r="X141" s="698"/>
      <c r="Y141" s="698"/>
      <c r="Z141" s="698"/>
      <c r="AA141" s="698"/>
      <c r="AB141" s="698"/>
      <c r="AC141" s="698"/>
      <c r="AD141" s="698"/>
      <c r="AE141" s="698"/>
      <c r="AF141" s="698"/>
      <c r="AG141" s="698"/>
      <c r="AH141" s="698"/>
      <c r="AI141" s="698"/>
      <c r="AJ141" s="698"/>
      <c r="AK141" s="698"/>
      <c r="AL141" s="698"/>
      <c r="AM141" s="698"/>
      <c r="AN141" s="698"/>
      <c r="AO141" s="699"/>
      <c r="AP141" s="631"/>
      <c r="AQ141" s="697"/>
      <c r="AR141" s="698"/>
      <c r="AS141" s="698"/>
      <c r="AT141" s="698"/>
      <c r="AU141" s="698"/>
      <c r="AV141" s="698"/>
      <c r="AW141" s="698"/>
      <c r="AX141" s="698"/>
      <c r="AY141" s="698"/>
      <c r="AZ141" s="698"/>
      <c r="BA141" s="698"/>
      <c r="BB141" s="698"/>
      <c r="BC141" s="698"/>
      <c r="BD141" s="698"/>
      <c r="BE141" s="698"/>
      <c r="BF141" s="698"/>
      <c r="BG141" s="698"/>
      <c r="BH141" s="698"/>
      <c r="BI141" s="698"/>
      <c r="BJ141" s="698"/>
      <c r="BK141" s="698"/>
      <c r="BL141" s="698"/>
      <c r="BM141" s="698"/>
      <c r="BN141" s="698"/>
      <c r="BO141" s="698"/>
      <c r="BP141" s="698"/>
      <c r="BQ141" s="698"/>
      <c r="BR141" s="698"/>
      <c r="BS141" s="698"/>
      <c r="BT141" s="699"/>
    </row>
    <row r="142" spans="2:72">
      <c r="B142" s="690"/>
      <c r="C142" s="690"/>
      <c r="D142" s="690"/>
      <c r="E142" s="690"/>
      <c r="F142" s="690"/>
      <c r="G142" s="690"/>
      <c r="H142" s="690"/>
      <c r="I142" s="642"/>
      <c r="J142" s="642"/>
      <c r="K142" s="631"/>
      <c r="L142" s="697"/>
      <c r="M142" s="698"/>
      <c r="N142" s="698"/>
      <c r="O142" s="698"/>
      <c r="P142" s="698"/>
      <c r="Q142" s="698"/>
      <c r="R142" s="698"/>
      <c r="S142" s="698"/>
      <c r="T142" s="698"/>
      <c r="U142" s="698"/>
      <c r="V142" s="698"/>
      <c r="W142" s="698"/>
      <c r="X142" s="698"/>
      <c r="Y142" s="698"/>
      <c r="Z142" s="698"/>
      <c r="AA142" s="698"/>
      <c r="AB142" s="698"/>
      <c r="AC142" s="698"/>
      <c r="AD142" s="698"/>
      <c r="AE142" s="698"/>
      <c r="AF142" s="698"/>
      <c r="AG142" s="698"/>
      <c r="AH142" s="698"/>
      <c r="AI142" s="698"/>
      <c r="AJ142" s="698"/>
      <c r="AK142" s="698"/>
      <c r="AL142" s="698"/>
      <c r="AM142" s="698"/>
      <c r="AN142" s="698"/>
      <c r="AO142" s="699"/>
      <c r="AP142" s="631"/>
      <c r="AQ142" s="697"/>
      <c r="AR142" s="698"/>
      <c r="AS142" s="698"/>
      <c r="AT142" s="698"/>
      <c r="AU142" s="698"/>
      <c r="AV142" s="698"/>
      <c r="AW142" s="698"/>
      <c r="AX142" s="698"/>
      <c r="AY142" s="698"/>
      <c r="AZ142" s="698"/>
      <c r="BA142" s="698"/>
      <c r="BB142" s="698"/>
      <c r="BC142" s="698"/>
      <c r="BD142" s="698"/>
      <c r="BE142" s="698"/>
      <c r="BF142" s="698"/>
      <c r="BG142" s="698"/>
      <c r="BH142" s="698"/>
      <c r="BI142" s="698"/>
      <c r="BJ142" s="698"/>
      <c r="BK142" s="698"/>
      <c r="BL142" s="698"/>
      <c r="BM142" s="698"/>
      <c r="BN142" s="698"/>
      <c r="BO142" s="698"/>
      <c r="BP142" s="698"/>
      <c r="BQ142" s="698"/>
      <c r="BR142" s="698"/>
      <c r="BS142" s="698"/>
      <c r="BT142" s="699"/>
    </row>
    <row r="143" spans="2:72">
      <c r="B143" s="690"/>
      <c r="C143" s="690"/>
      <c r="D143" s="690"/>
      <c r="E143" s="690"/>
      <c r="F143" s="690"/>
      <c r="G143" s="690"/>
      <c r="H143" s="690"/>
      <c r="I143" s="642"/>
      <c r="J143" s="642"/>
      <c r="K143" s="631"/>
      <c r="L143" s="697"/>
      <c r="M143" s="698"/>
      <c r="N143" s="698"/>
      <c r="O143" s="698"/>
      <c r="P143" s="698"/>
      <c r="Q143" s="698"/>
      <c r="R143" s="698"/>
      <c r="S143" s="698"/>
      <c r="T143" s="698"/>
      <c r="U143" s="698"/>
      <c r="V143" s="698"/>
      <c r="W143" s="698"/>
      <c r="X143" s="698"/>
      <c r="Y143" s="698"/>
      <c r="Z143" s="698"/>
      <c r="AA143" s="698"/>
      <c r="AB143" s="698"/>
      <c r="AC143" s="698"/>
      <c r="AD143" s="698"/>
      <c r="AE143" s="698"/>
      <c r="AF143" s="698"/>
      <c r="AG143" s="698"/>
      <c r="AH143" s="698"/>
      <c r="AI143" s="698"/>
      <c r="AJ143" s="698"/>
      <c r="AK143" s="698"/>
      <c r="AL143" s="698"/>
      <c r="AM143" s="698"/>
      <c r="AN143" s="698"/>
      <c r="AO143" s="699"/>
      <c r="AP143" s="631"/>
      <c r="AQ143" s="697"/>
      <c r="AR143" s="698"/>
      <c r="AS143" s="698"/>
      <c r="AT143" s="698"/>
      <c r="AU143" s="698"/>
      <c r="AV143" s="698"/>
      <c r="AW143" s="698"/>
      <c r="AX143" s="698"/>
      <c r="AY143" s="698"/>
      <c r="AZ143" s="698"/>
      <c r="BA143" s="698"/>
      <c r="BB143" s="698"/>
      <c r="BC143" s="698"/>
      <c r="BD143" s="698"/>
      <c r="BE143" s="698"/>
      <c r="BF143" s="698"/>
      <c r="BG143" s="698"/>
      <c r="BH143" s="698"/>
      <c r="BI143" s="698"/>
      <c r="BJ143" s="698"/>
      <c r="BK143" s="698"/>
      <c r="BL143" s="698"/>
      <c r="BM143" s="698"/>
      <c r="BN143" s="698"/>
      <c r="BO143" s="698"/>
      <c r="BP143" s="698"/>
      <c r="BQ143" s="698"/>
      <c r="BR143" s="698"/>
      <c r="BS143" s="698"/>
      <c r="BT143" s="699"/>
    </row>
    <row r="144" spans="2:72">
      <c r="B144" s="690"/>
      <c r="C144" s="690"/>
      <c r="D144" s="690"/>
      <c r="E144" s="690"/>
      <c r="F144" s="690"/>
      <c r="G144" s="690"/>
      <c r="H144" s="690"/>
      <c r="I144" s="642"/>
      <c r="J144" s="642"/>
      <c r="K144" s="631"/>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1"/>
      <c r="AQ144" s="697"/>
      <c r="AR144" s="698"/>
      <c r="AS144" s="698"/>
      <c r="AT144" s="698"/>
      <c r="AU144" s="698"/>
      <c r="AV144" s="698"/>
      <c r="AW144" s="698"/>
      <c r="AX144" s="698"/>
      <c r="AY144" s="698"/>
      <c r="AZ144" s="698"/>
      <c r="BA144" s="698"/>
      <c r="BB144" s="698"/>
      <c r="BC144" s="698"/>
      <c r="BD144" s="698"/>
      <c r="BE144" s="698"/>
      <c r="BF144" s="698"/>
      <c r="BG144" s="698"/>
      <c r="BH144" s="698"/>
      <c r="BI144" s="698"/>
      <c r="BJ144" s="698"/>
      <c r="BK144" s="698"/>
      <c r="BL144" s="698"/>
      <c r="BM144" s="698"/>
      <c r="BN144" s="698"/>
      <c r="BO144" s="698"/>
      <c r="BP144" s="698"/>
      <c r="BQ144" s="698"/>
      <c r="BR144" s="698"/>
      <c r="BS144" s="698"/>
      <c r="BT144" s="699"/>
    </row>
    <row r="145" spans="2:72">
      <c r="B145" s="690"/>
      <c r="C145" s="690"/>
      <c r="D145" s="690"/>
      <c r="E145" s="690"/>
      <c r="F145" s="690"/>
      <c r="G145" s="690"/>
      <c r="H145" s="690"/>
      <c r="I145" s="642"/>
      <c r="J145" s="642"/>
      <c r="K145" s="631"/>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1"/>
      <c r="AQ145" s="697"/>
      <c r="AR145" s="698"/>
      <c r="AS145" s="698"/>
      <c r="AT145" s="698"/>
      <c r="AU145" s="698"/>
      <c r="AV145" s="698"/>
      <c r="AW145" s="698"/>
      <c r="AX145" s="698"/>
      <c r="AY145" s="698"/>
      <c r="AZ145" s="698"/>
      <c r="BA145" s="698"/>
      <c r="BB145" s="698"/>
      <c r="BC145" s="698"/>
      <c r="BD145" s="698"/>
      <c r="BE145" s="698"/>
      <c r="BF145" s="698"/>
      <c r="BG145" s="698"/>
      <c r="BH145" s="698"/>
      <c r="BI145" s="698"/>
      <c r="BJ145" s="698"/>
      <c r="BK145" s="698"/>
      <c r="BL145" s="698"/>
      <c r="BM145" s="698"/>
      <c r="BN145" s="698"/>
      <c r="BO145" s="698"/>
      <c r="BP145" s="698"/>
      <c r="BQ145" s="698"/>
      <c r="BR145" s="698"/>
      <c r="BS145" s="698"/>
      <c r="BT145" s="699"/>
    </row>
    <row r="146" spans="2:72">
      <c r="B146" s="690"/>
      <c r="C146" s="690"/>
      <c r="D146" s="690"/>
      <c r="E146" s="690"/>
      <c r="F146" s="690"/>
      <c r="G146" s="690"/>
      <c r="H146" s="690"/>
      <c r="I146" s="642"/>
      <c r="J146" s="642"/>
      <c r="K146" s="631"/>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1"/>
      <c r="AQ146" s="697"/>
      <c r="AR146" s="698"/>
      <c r="AS146" s="698"/>
      <c r="AT146" s="698"/>
      <c r="AU146" s="698"/>
      <c r="AV146" s="698"/>
      <c r="AW146" s="698"/>
      <c r="AX146" s="698"/>
      <c r="AY146" s="698"/>
      <c r="AZ146" s="698"/>
      <c r="BA146" s="698"/>
      <c r="BB146" s="698"/>
      <c r="BC146" s="698"/>
      <c r="BD146" s="698"/>
      <c r="BE146" s="698"/>
      <c r="BF146" s="698"/>
      <c r="BG146" s="698"/>
      <c r="BH146" s="698"/>
      <c r="BI146" s="698"/>
      <c r="BJ146" s="698"/>
      <c r="BK146" s="698"/>
      <c r="BL146" s="698"/>
      <c r="BM146" s="698"/>
      <c r="BN146" s="698"/>
      <c r="BO146" s="698"/>
      <c r="BP146" s="698"/>
      <c r="BQ146" s="698"/>
      <c r="BR146" s="698"/>
      <c r="BS146" s="698"/>
      <c r="BT146" s="699"/>
    </row>
    <row r="147" spans="2:72">
      <c r="B147" s="690"/>
      <c r="C147" s="690"/>
      <c r="D147" s="690"/>
      <c r="E147" s="690"/>
      <c r="F147" s="690"/>
      <c r="G147" s="690"/>
      <c r="H147" s="690"/>
      <c r="I147" s="642"/>
      <c r="J147" s="642"/>
      <c r="K147" s="631"/>
      <c r="L147" s="697"/>
      <c r="M147" s="698"/>
      <c r="N147" s="698"/>
      <c r="O147" s="698"/>
      <c r="P147" s="698"/>
      <c r="Q147" s="698"/>
      <c r="R147" s="698"/>
      <c r="S147" s="698"/>
      <c r="T147" s="698"/>
      <c r="U147" s="698"/>
      <c r="V147" s="698"/>
      <c r="W147" s="698"/>
      <c r="X147" s="698"/>
      <c r="Y147" s="698"/>
      <c r="Z147" s="698"/>
      <c r="AA147" s="698"/>
      <c r="AB147" s="698"/>
      <c r="AC147" s="698"/>
      <c r="AD147" s="698"/>
      <c r="AE147" s="698"/>
      <c r="AF147" s="698"/>
      <c r="AG147" s="698"/>
      <c r="AH147" s="698"/>
      <c r="AI147" s="698"/>
      <c r="AJ147" s="698"/>
      <c r="AK147" s="698"/>
      <c r="AL147" s="698"/>
      <c r="AM147" s="698"/>
      <c r="AN147" s="698"/>
      <c r="AO147" s="699"/>
      <c r="AP147" s="631"/>
      <c r="AQ147" s="697"/>
      <c r="AR147" s="698"/>
      <c r="AS147" s="698"/>
      <c r="AT147" s="698"/>
      <c r="AU147" s="698"/>
      <c r="AV147" s="698"/>
      <c r="AW147" s="698"/>
      <c r="AX147" s="698"/>
      <c r="AY147" s="698"/>
      <c r="AZ147" s="698"/>
      <c r="BA147" s="698"/>
      <c r="BB147" s="698"/>
      <c r="BC147" s="698"/>
      <c r="BD147" s="698"/>
      <c r="BE147" s="698"/>
      <c r="BF147" s="698"/>
      <c r="BG147" s="698"/>
      <c r="BH147" s="698"/>
      <c r="BI147" s="698"/>
      <c r="BJ147" s="698"/>
      <c r="BK147" s="698"/>
      <c r="BL147" s="698"/>
      <c r="BM147" s="698"/>
      <c r="BN147" s="698"/>
      <c r="BO147" s="698"/>
      <c r="BP147" s="698"/>
      <c r="BQ147" s="698"/>
      <c r="BR147" s="698"/>
      <c r="BS147" s="698"/>
      <c r="BT147" s="699"/>
    </row>
    <row r="148" spans="2:72">
      <c r="B148" s="690"/>
      <c r="C148" s="690"/>
      <c r="D148" s="690"/>
      <c r="E148" s="690"/>
      <c r="F148" s="690"/>
      <c r="G148" s="690"/>
      <c r="H148" s="690"/>
      <c r="I148" s="642"/>
      <c r="J148" s="642"/>
      <c r="K148" s="631"/>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1"/>
      <c r="AQ148" s="697"/>
      <c r="AR148" s="698"/>
      <c r="AS148" s="698"/>
      <c r="AT148" s="698"/>
      <c r="AU148" s="698"/>
      <c r="AV148" s="698"/>
      <c r="AW148" s="698"/>
      <c r="AX148" s="698"/>
      <c r="AY148" s="698"/>
      <c r="AZ148" s="698"/>
      <c r="BA148" s="698"/>
      <c r="BB148" s="698"/>
      <c r="BC148" s="698"/>
      <c r="BD148" s="698"/>
      <c r="BE148" s="698"/>
      <c r="BF148" s="698"/>
      <c r="BG148" s="698"/>
      <c r="BH148" s="698"/>
      <c r="BI148" s="698"/>
      <c r="BJ148" s="698"/>
      <c r="BK148" s="698"/>
      <c r="BL148" s="698"/>
      <c r="BM148" s="698"/>
      <c r="BN148" s="698"/>
      <c r="BO148" s="698"/>
      <c r="BP148" s="698"/>
      <c r="BQ148" s="698"/>
      <c r="BR148" s="698"/>
      <c r="BS148" s="698"/>
      <c r="BT148" s="699"/>
    </row>
    <row r="149" spans="2:72">
      <c r="B149" s="690"/>
      <c r="C149" s="690"/>
      <c r="D149" s="755"/>
      <c r="E149" s="690"/>
      <c r="F149" s="690"/>
      <c r="G149" s="690"/>
      <c r="H149" s="690"/>
      <c r="I149" s="642"/>
      <c r="K149" s="631"/>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1"/>
      <c r="AQ149" s="697"/>
      <c r="AR149" s="698"/>
      <c r="AS149" s="698"/>
      <c r="AT149" s="698"/>
      <c r="AU149" s="698"/>
      <c r="AV149" s="698"/>
      <c r="AW149" s="698"/>
      <c r="AX149" s="698"/>
      <c r="AY149" s="698"/>
      <c r="AZ149" s="698"/>
      <c r="BA149" s="698"/>
      <c r="BB149" s="698"/>
      <c r="BC149" s="698"/>
      <c r="BD149" s="698"/>
      <c r="BE149" s="698"/>
      <c r="BF149" s="698"/>
      <c r="BG149" s="698"/>
      <c r="BH149" s="698"/>
      <c r="BI149" s="698"/>
      <c r="BJ149" s="698"/>
      <c r="BK149" s="698"/>
      <c r="BL149" s="698"/>
      <c r="BM149" s="698"/>
      <c r="BN149" s="698"/>
      <c r="BO149" s="698"/>
      <c r="BP149" s="698"/>
      <c r="BQ149" s="698"/>
      <c r="BR149" s="698"/>
      <c r="BS149" s="698"/>
      <c r="BT149" s="699"/>
    </row>
    <row r="150" spans="2:72">
      <c r="B150" s="690"/>
      <c r="C150" s="690"/>
      <c r="D150" s="755"/>
      <c r="E150" s="690"/>
      <c r="F150" s="690"/>
      <c r="G150" s="690"/>
      <c r="H150" s="690"/>
      <c r="I150" s="642"/>
      <c r="J150" s="642"/>
      <c r="K150" s="631"/>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1"/>
      <c r="AQ150" s="697"/>
      <c r="AR150" s="698"/>
      <c r="AS150" s="698"/>
      <c r="AT150" s="698"/>
      <c r="AU150" s="698"/>
      <c r="AV150" s="698"/>
      <c r="AW150" s="698"/>
      <c r="AX150" s="698"/>
      <c r="AY150" s="698"/>
      <c r="AZ150" s="698"/>
      <c r="BA150" s="698"/>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2">
      <c r="B151" s="690"/>
      <c r="C151" s="690"/>
      <c r="D151" s="755"/>
      <c r="E151" s="690"/>
      <c r="F151" s="690"/>
      <c r="G151" s="690"/>
      <c r="H151" s="690"/>
      <c r="I151" s="642"/>
      <c r="J151" s="642"/>
      <c r="K151" s="631"/>
      <c r="L151" s="697"/>
      <c r="M151" s="698"/>
      <c r="N151" s="698"/>
      <c r="O151" s="698"/>
      <c r="P151" s="698"/>
      <c r="Q151" s="698"/>
      <c r="R151" s="698"/>
      <c r="S151" s="698"/>
      <c r="T151" s="698"/>
      <c r="U151" s="698"/>
      <c r="V151" s="698"/>
      <c r="W151" s="698"/>
      <c r="X151" s="698"/>
      <c r="Y151" s="698"/>
      <c r="Z151" s="698"/>
      <c r="AA151" s="698"/>
      <c r="AB151" s="698"/>
      <c r="AC151" s="698"/>
      <c r="AD151" s="698"/>
      <c r="AE151" s="698"/>
      <c r="AF151" s="698"/>
      <c r="AG151" s="698"/>
      <c r="AH151" s="698"/>
      <c r="AI151" s="698"/>
      <c r="AJ151" s="698"/>
      <c r="AK151" s="698"/>
      <c r="AL151" s="698"/>
      <c r="AM151" s="698"/>
      <c r="AN151" s="698"/>
      <c r="AO151" s="699"/>
      <c r="AP151" s="631"/>
      <c r="AQ151" s="697"/>
      <c r="AR151" s="698"/>
      <c r="AS151" s="698"/>
      <c r="AT151" s="698"/>
      <c r="AU151" s="698"/>
      <c r="AV151" s="698"/>
      <c r="AW151" s="698"/>
      <c r="AX151" s="698"/>
      <c r="AY151" s="698"/>
      <c r="AZ151" s="698"/>
      <c r="BA151" s="698"/>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2">
      <c r="B152" s="690"/>
      <c r="C152" s="690"/>
      <c r="D152" s="690"/>
      <c r="E152" s="690"/>
      <c r="F152" s="690"/>
      <c r="G152" s="690"/>
      <c r="H152" s="690"/>
      <c r="I152" s="642"/>
      <c r="J152" s="642"/>
      <c r="K152" s="631"/>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1"/>
      <c r="AQ152" s="697"/>
      <c r="AR152" s="698"/>
      <c r="AS152" s="698"/>
      <c r="AT152" s="698"/>
      <c r="AU152" s="698"/>
      <c r="AV152" s="698"/>
      <c r="AW152" s="698"/>
      <c r="AX152" s="698"/>
      <c r="AY152" s="698"/>
      <c r="AZ152" s="698"/>
      <c r="BA152" s="698"/>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2">
      <c r="B153" s="690"/>
      <c r="C153" s="690"/>
      <c r="D153" s="690"/>
      <c r="E153" s="690"/>
      <c r="F153" s="690"/>
      <c r="G153" s="690"/>
      <c r="H153" s="690"/>
      <c r="I153" s="642"/>
      <c r="J153" s="642"/>
      <c r="K153" s="631"/>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1"/>
      <c r="AQ153" s="697"/>
      <c r="AR153" s="698"/>
      <c r="AS153" s="698"/>
      <c r="AT153" s="698"/>
      <c r="AU153" s="698"/>
      <c r="AV153" s="698"/>
      <c r="AW153" s="698"/>
      <c r="AX153" s="698"/>
      <c r="AY153" s="698"/>
      <c r="AZ153" s="698"/>
      <c r="BA153" s="698"/>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2">
      <c r="B154" s="690"/>
      <c r="C154" s="690"/>
      <c r="D154" s="755"/>
      <c r="E154" s="690"/>
      <c r="F154" s="690"/>
      <c r="G154" s="690"/>
      <c r="H154" s="690"/>
      <c r="I154" s="642"/>
      <c r="J154" s="642"/>
      <c r="K154" s="631"/>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1"/>
      <c r="AQ154" s="697"/>
      <c r="AR154" s="698"/>
      <c r="AS154" s="698"/>
      <c r="AT154" s="698"/>
      <c r="AU154" s="698"/>
      <c r="AV154" s="698"/>
      <c r="AW154" s="698"/>
      <c r="AX154" s="698"/>
      <c r="AY154" s="698"/>
      <c r="AZ154" s="698"/>
      <c r="BA154" s="698"/>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2">
      <c r="B155" s="690"/>
      <c r="C155" s="690"/>
      <c r="D155" s="690"/>
      <c r="E155" s="690"/>
      <c r="F155" s="690"/>
      <c r="G155" s="690"/>
      <c r="H155" s="690"/>
      <c r="I155" s="642"/>
      <c r="J155" s="642"/>
      <c r="K155" s="631"/>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1"/>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2">
      <c r="B156" s="690"/>
      <c r="C156" s="690"/>
      <c r="D156" s="755"/>
      <c r="E156" s="690"/>
      <c r="F156" s="690"/>
      <c r="G156" s="690"/>
      <c r="H156" s="690"/>
      <c r="I156" s="642"/>
      <c r="J156" s="758"/>
      <c r="K156" s="631"/>
      <c r="L156" s="697"/>
      <c r="M156" s="698"/>
      <c r="N156" s="698"/>
      <c r="O156" s="698"/>
      <c r="P156" s="698"/>
      <c r="Q156" s="698"/>
      <c r="R156" s="698"/>
      <c r="S156" s="698"/>
      <c r="T156" s="698"/>
      <c r="U156" s="698"/>
      <c r="V156" s="698"/>
      <c r="W156" s="698"/>
      <c r="X156" s="698"/>
      <c r="Y156" s="698"/>
      <c r="Z156" s="698"/>
      <c r="AA156" s="698"/>
      <c r="AB156" s="698"/>
      <c r="AC156" s="698"/>
      <c r="AD156" s="698"/>
      <c r="AE156" s="698"/>
      <c r="AF156" s="698"/>
      <c r="AG156" s="698"/>
      <c r="AH156" s="698"/>
      <c r="AI156" s="698"/>
      <c r="AJ156" s="698"/>
      <c r="AK156" s="698"/>
      <c r="AL156" s="698"/>
      <c r="AM156" s="698"/>
      <c r="AN156" s="698"/>
      <c r="AO156" s="699"/>
      <c r="AP156" s="631"/>
      <c r="AQ156" s="697"/>
      <c r="AR156" s="698"/>
      <c r="AS156" s="698"/>
      <c r="AT156" s="698"/>
      <c r="AU156" s="698"/>
      <c r="AV156" s="698"/>
      <c r="AW156" s="698"/>
      <c r="AX156" s="698"/>
      <c r="AY156" s="698"/>
      <c r="AZ156" s="698"/>
      <c r="BA156" s="698"/>
      <c r="BB156" s="698"/>
      <c r="BC156" s="698"/>
      <c r="BD156" s="698"/>
      <c r="BE156" s="698"/>
      <c r="BF156" s="698"/>
      <c r="BG156" s="698"/>
      <c r="BH156" s="698"/>
      <c r="BI156" s="698"/>
      <c r="BJ156" s="698"/>
      <c r="BK156" s="698"/>
      <c r="BL156" s="698"/>
      <c r="BM156" s="698"/>
      <c r="BN156" s="698"/>
      <c r="BO156" s="698"/>
      <c r="BP156" s="698"/>
      <c r="BQ156" s="698"/>
      <c r="BR156" s="698"/>
      <c r="BS156" s="698"/>
      <c r="BT156" s="699"/>
    </row>
    <row r="157" spans="2:72">
      <c r="B157" s="690"/>
      <c r="C157" s="690"/>
      <c r="D157" s="755"/>
      <c r="E157" s="690"/>
      <c r="F157" s="690"/>
      <c r="G157" s="690"/>
      <c r="H157" s="690"/>
      <c r="I157" s="642"/>
      <c r="J157" s="642"/>
      <c r="K157" s="631"/>
      <c r="L157" s="697"/>
      <c r="M157" s="698"/>
      <c r="N157" s="698"/>
      <c r="O157" s="698"/>
      <c r="P157" s="698"/>
      <c r="Q157" s="698"/>
      <c r="R157" s="698"/>
      <c r="S157" s="698"/>
      <c r="T157" s="698"/>
      <c r="U157" s="698"/>
      <c r="V157" s="698"/>
      <c r="W157" s="698"/>
      <c r="X157" s="698"/>
      <c r="Y157" s="698"/>
      <c r="Z157" s="698"/>
      <c r="AA157" s="698"/>
      <c r="AB157" s="698"/>
      <c r="AC157" s="698"/>
      <c r="AD157" s="698"/>
      <c r="AE157" s="698"/>
      <c r="AF157" s="698"/>
      <c r="AG157" s="698"/>
      <c r="AH157" s="698"/>
      <c r="AI157" s="698"/>
      <c r="AJ157" s="698"/>
      <c r="AK157" s="698"/>
      <c r="AL157" s="698"/>
      <c r="AM157" s="698"/>
      <c r="AN157" s="698"/>
      <c r="AO157" s="699"/>
      <c r="AP157" s="631"/>
      <c r="AQ157" s="697"/>
      <c r="AR157" s="698"/>
      <c r="AS157" s="698"/>
      <c r="AT157" s="698"/>
      <c r="AU157" s="698"/>
      <c r="AV157" s="698"/>
      <c r="AW157" s="698"/>
      <c r="AX157" s="698"/>
      <c r="AY157" s="698"/>
      <c r="AZ157" s="698"/>
      <c r="BA157" s="698"/>
      <c r="BB157" s="698"/>
      <c r="BC157" s="698"/>
      <c r="BD157" s="698"/>
      <c r="BE157" s="698"/>
      <c r="BF157" s="698"/>
      <c r="BG157" s="698"/>
      <c r="BH157" s="698"/>
      <c r="BI157" s="698"/>
      <c r="BJ157" s="698"/>
      <c r="BK157" s="698"/>
      <c r="BL157" s="698"/>
      <c r="BM157" s="698"/>
      <c r="BN157" s="698"/>
      <c r="BO157" s="698"/>
      <c r="BP157" s="698"/>
      <c r="BQ157" s="698"/>
      <c r="BR157" s="698"/>
      <c r="BS157" s="698"/>
      <c r="BT157" s="699"/>
    </row>
    <row r="158" spans="2:72">
      <c r="B158" s="690"/>
      <c r="C158" s="690"/>
      <c r="D158" s="755"/>
      <c r="E158" s="690"/>
      <c r="F158" s="690"/>
      <c r="G158" s="690"/>
      <c r="H158" s="690"/>
      <c r="I158" s="642"/>
      <c r="J158" s="642"/>
      <c r="K158" s="631"/>
      <c r="L158" s="697"/>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8"/>
      <c r="AK158" s="698"/>
      <c r="AL158" s="698"/>
      <c r="AM158" s="698"/>
      <c r="AN158" s="698"/>
      <c r="AO158" s="699"/>
      <c r="AP158" s="631"/>
      <c r="AQ158" s="697"/>
      <c r="AR158" s="698"/>
      <c r="AS158" s="698"/>
      <c r="AT158" s="698"/>
      <c r="AU158" s="698"/>
      <c r="AV158" s="698"/>
      <c r="AW158" s="698"/>
      <c r="AX158" s="698"/>
      <c r="AY158" s="698"/>
      <c r="AZ158" s="698"/>
      <c r="BA158" s="698"/>
      <c r="BB158" s="698"/>
      <c r="BC158" s="698"/>
      <c r="BD158" s="698"/>
      <c r="BE158" s="698"/>
      <c r="BF158" s="698"/>
      <c r="BG158" s="698"/>
      <c r="BH158" s="698"/>
      <c r="BI158" s="698"/>
      <c r="BJ158" s="698"/>
      <c r="BK158" s="698"/>
      <c r="BL158" s="698"/>
      <c r="BM158" s="698"/>
      <c r="BN158" s="698"/>
      <c r="BO158" s="698"/>
      <c r="BP158" s="698"/>
      <c r="BQ158" s="698"/>
      <c r="BR158" s="698"/>
      <c r="BS158" s="698"/>
      <c r="BT158" s="699"/>
    </row>
    <row r="159" spans="2:72">
      <c r="B159" s="690"/>
      <c r="C159" s="690"/>
      <c r="D159" s="690"/>
      <c r="E159" s="690"/>
      <c r="F159" s="690"/>
      <c r="G159" s="690"/>
      <c r="H159" s="690"/>
      <c r="I159" s="642"/>
      <c r="J159" s="642"/>
      <c r="K159" s="631"/>
      <c r="L159" s="697"/>
      <c r="M159" s="698"/>
      <c r="N159" s="698"/>
      <c r="O159" s="698"/>
      <c r="P159" s="698"/>
      <c r="Q159" s="698"/>
      <c r="R159" s="698"/>
      <c r="S159" s="698"/>
      <c r="T159" s="698"/>
      <c r="U159" s="698"/>
      <c r="V159" s="698"/>
      <c r="W159" s="698"/>
      <c r="X159" s="698"/>
      <c r="Y159" s="698"/>
      <c r="Z159" s="698"/>
      <c r="AA159" s="698"/>
      <c r="AB159" s="698"/>
      <c r="AC159" s="698"/>
      <c r="AD159" s="698"/>
      <c r="AE159" s="698"/>
      <c r="AF159" s="698"/>
      <c r="AG159" s="698"/>
      <c r="AH159" s="698"/>
      <c r="AI159" s="698"/>
      <c r="AJ159" s="698"/>
      <c r="AK159" s="698"/>
      <c r="AL159" s="698"/>
      <c r="AM159" s="698"/>
      <c r="AN159" s="698"/>
      <c r="AO159" s="699"/>
      <c r="AP159" s="631"/>
      <c r="AQ159" s="697"/>
      <c r="AR159" s="698"/>
      <c r="AS159" s="698"/>
      <c r="AT159" s="698"/>
      <c r="AU159" s="698"/>
      <c r="AV159" s="698"/>
      <c r="AW159" s="698"/>
      <c r="AX159" s="698"/>
      <c r="AY159" s="698"/>
      <c r="AZ159" s="698"/>
      <c r="BA159" s="698"/>
      <c r="BB159" s="698"/>
      <c r="BC159" s="698"/>
      <c r="BD159" s="698"/>
      <c r="BE159" s="698"/>
      <c r="BF159" s="698"/>
      <c r="BG159" s="698"/>
      <c r="BH159" s="698"/>
      <c r="BI159" s="698"/>
      <c r="BJ159" s="698"/>
      <c r="BK159" s="698"/>
      <c r="BL159" s="698"/>
      <c r="BM159" s="698"/>
      <c r="BN159" s="698"/>
      <c r="BO159" s="698"/>
      <c r="BP159" s="698"/>
      <c r="BQ159" s="698"/>
      <c r="BR159" s="698"/>
      <c r="BS159" s="698"/>
      <c r="BT159" s="699"/>
    </row>
    <row r="160" spans="2:72">
      <c r="B160" s="690"/>
      <c r="C160" s="690"/>
      <c r="D160" s="690"/>
      <c r="E160" s="690"/>
      <c r="F160" s="690"/>
      <c r="G160" s="690"/>
      <c r="H160" s="690"/>
      <c r="I160" s="642"/>
      <c r="J160" s="642"/>
      <c r="K160" s="631"/>
      <c r="L160" s="697"/>
      <c r="M160" s="698"/>
      <c r="N160" s="698"/>
      <c r="O160" s="698"/>
      <c r="P160" s="698"/>
      <c r="Q160" s="698"/>
      <c r="R160" s="698"/>
      <c r="S160" s="698"/>
      <c r="T160" s="698"/>
      <c r="U160" s="698"/>
      <c r="V160" s="698"/>
      <c r="W160" s="698"/>
      <c r="X160" s="698"/>
      <c r="Y160" s="698"/>
      <c r="Z160" s="698"/>
      <c r="AA160" s="698"/>
      <c r="AB160" s="698"/>
      <c r="AC160" s="698"/>
      <c r="AD160" s="698"/>
      <c r="AE160" s="698"/>
      <c r="AF160" s="698"/>
      <c r="AG160" s="698"/>
      <c r="AH160" s="698"/>
      <c r="AI160" s="698"/>
      <c r="AJ160" s="698"/>
      <c r="AK160" s="698"/>
      <c r="AL160" s="698"/>
      <c r="AM160" s="698"/>
      <c r="AN160" s="698"/>
      <c r="AO160" s="699"/>
      <c r="AP160" s="631"/>
      <c r="AQ160" s="697"/>
      <c r="AR160" s="698"/>
      <c r="AS160" s="698"/>
      <c r="AT160" s="698"/>
      <c r="AU160" s="698"/>
      <c r="AV160" s="698"/>
      <c r="AW160" s="698"/>
      <c r="AX160" s="698"/>
      <c r="AY160" s="698"/>
      <c r="AZ160" s="698"/>
      <c r="BA160" s="698"/>
      <c r="BB160" s="698"/>
      <c r="BC160" s="698"/>
      <c r="BD160" s="698"/>
      <c r="BE160" s="698"/>
      <c r="BF160" s="698"/>
      <c r="BG160" s="698"/>
      <c r="BH160" s="698"/>
      <c r="BI160" s="698"/>
      <c r="BJ160" s="698"/>
      <c r="BK160" s="698"/>
      <c r="BL160" s="698"/>
      <c r="BM160" s="698"/>
      <c r="BN160" s="698"/>
      <c r="BO160" s="698"/>
      <c r="BP160" s="698"/>
      <c r="BQ160" s="698"/>
      <c r="BR160" s="698"/>
      <c r="BS160" s="698"/>
      <c r="BT160" s="699"/>
    </row>
    <row r="161" spans="2:72">
      <c r="B161" s="690"/>
      <c r="C161" s="690"/>
      <c r="D161" s="690"/>
      <c r="E161" s="690"/>
      <c r="F161" s="690"/>
      <c r="G161" s="690"/>
      <c r="H161" s="690"/>
      <c r="I161" s="642"/>
      <c r="J161" s="642"/>
      <c r="K161" s="631"/>
      <c r="L161" s="697"/>
      <c r="M161" s="698"/>
      <c r="N161" s="698"/>
      <c r="O161" s="698"/>
      <c r="P161" s="698"/>
      <c r="Q161" s="698"/>
      <c r="R161" s="698"/>
      <c r="S161" s="698"/>
      <c r="T161" s="698"/>
      <c r="U161" s="698"/>
      <c r="V161" s="698"/>
      <c r="W161" s="698"/>
      <c r="X161" s="698"/>
      <c r="Y161" s="698"/>
      <c r="Z161" s="698"/>
      <c r="AA161" s="698"/>
      <c r="AB161" s="698"/>
      <c r="AC161" s="698"/>
      <c r="AD161" s="698"/>
      <c r="AE161" s="698"/>
      <c r="AF161" s="698"/>
      <c r="AG161" s="698"/>
      <c r="AH161" s="698"/>
      <c r="AI161" s="698"/>
      <c r="AJ161" s="698"/>
      <c r="AK161" s="698"/>
      <c r="AL161" s="698"/>
      <c r="AM161" s="698"/>
      <c r="AN161" s="698"/>
      <c r="AO161" s="699"/>
      <c r="AP161" s="631"/>
      <c r="AQ161" s="697"/>
      <c r="AR161" s="698"/>
      <c r="AS161" s="698"/>
      <c r="AT161" s="698"/>
      <c r="AU161" s="698"/>
      <c r="AV161" s="698"/>
      <c r="AW161" s="698"/>
      <c r="AX161" s="698"/>
      <c r="AY161" s="698"/>
      <c r="AZ161" s="698"/>
      <c r="BA161" s="698"/>
      <c r="BB161" s="698"/>
      <c r="BC161" s="698"/>
      <c r="BD161" s="698"/>
      <c r="BE161" s="698"/>
      <c r="BF161" s="698"/>
      <c r="BG161" s="698"/>
      <c r="BH161" s="698"/>
      <c r="BI161" s="698"/>
      <c r="BJ161" s="698"/>
      <c r="BK161" s="698"/>
      <c r="BL161" s="698"/>
      <c r="BM161" s="698"/>
      <c r="BN161" s="698"/>
      <c r="BO161" s="698"/>
      <c r="BP161" s="698"/>
      <c r="BQ161" s="698"/>
      <c r="BR161" s="698"/>
      <c r="BS161" s="698"/>
      <c r="BT161" s="699"/>
    </row>
    <row r="162" spans="2:72">
      <c r="B162" s="690"/>
      <c r="C162" s="690"/>
      <c r="D162" s="690"/>
      <c r="E162" s="690"/>
      <c r="F162" s="690"/>
      <c r="G162" s="690"/>
      <c r="H162" s="690"/>
      <c r="I162" s="642"/>
      <c r="J162" s="642"/>
      <c r="K162" s="631"/>
      <c r="L162" s="697"/>
      <c r="M162" s="698"/>
      <c r="N162" s="698"/>
      <c r="O162" s="698"/>
      <c r="P162" s="698"/>
      <c r="Q162" s="698"/>
      <c r="R162" s="698"/>
      <c r="S162" s="698"/>
      <c r="T162" s="698"/>
      <c r="U162" s="698"/>
      <c r="V162" s="698"/>
      <c r="W162" s="698"/>
      <c r="X162" s="698"/>
      <c r="Y162" s="698"/>
      <c r="Z162" s="698"/>
      <c r="AA162" s="698"/>
      <c r="AB162" s="698"/>
      <c r="AC162" s="698"/>
      <c r="AD162" s="698"/>
      <c r="AE162" s="698"/>
      <c r="AF162" s="698"/>
      <c r="AG162" s="698"/>
      <c r="AH162" s="698"/>
      <c r="AI162" s="698"/>
      <c r="AJ162" s="698"/>
      <c r="AK162" s="698"/>
      <c r="AL162" s="698"/>
      <c r="AM162" s="698"/>
      <c r="AN162" s="698"/>
      <c r="AO162" s="699"/>
      <c r="AP162" s="631"/>
      <c r="AQ162" s="697"/>
      <c r="AR162" s="698"/>
      <c r="AS162" s="698"/>
      <c r="AT162" s="698"/>
      <c r="AU162" s="698"/>
      <c r="AV162" s="698"/>
      <c r="AW162" s="698"/>
      <c r="AX162" s="698"/>
      <c r="AY162" s="698"/>
      <c r="AZ162" s="698"/>
      <c r="BA162" s="698"/>
      <c r="BB162" s="698"/>
      <c r="BC162" s="698"/>
      <c r="BD162" s="698"/>
      <c r="BE162" s="698"/>
      <c r="BF162" s="698"/>
      <c r="BG162" s="698"/>
      <c r="BH162" s="698"/>
      <c r="BI162" s="698"/>
      <c r="BJ162" s="698"/>
      <c r="BK162" s="698"/>
      <c r="BL162" s="698"/>
      <c r="BM162" s="698"/>
      <c r="BN162" s="698"/>
      <c r="BO162" s="698"/>
      <c r="BP162" s="698"/>
      <c r="BQ162" s="698"/>
      <c r="BR162" s="698"/>
      <c r="BS162" s="698"/>
      <c r="BT162" s="699"/>
    </row>
    <row r="163" spans="2:72">
      <c r="B163" s="690"/>
      <c r="C163" s="690"/>
      <c r="D163" s="690"/>
      <c r="E163" s="690"/>
      <c r="F163" s="690"/>
      <c r="G163" s="690"/>
      <c r="H163" s="690"/>
      <c r="I163" s="642"/>
      <c r="J163" s="642"/>
      <c r="K163" s="631"/>
      <c r="L163" s="697"/>
      <c r="M163" s="698"/>
      <c r="N163" s="698"/>
      <c r="O163" s="698"/>
      <c r="P163" s="698"/>
      <c r="Q163" s="698"/>
      <c r="R163" s="698"/>
      <c r="S163" s="698"/>
      <c r="T163" s="698"/>
      <c r="U163" s="698"/>
      <c r="V163" s="698"/>
      <c r="W163" s="698"/>
      <c r="X163" s="698"/>
      <c r="Y163" s="698"/>
      <c r="Z163" s="698"/>
      <c r="AA163" s="698"/>
      <c r="AB163" s="698"/>
      <c r="AC163" s="698"/>
      <c r="AD163" s="698"/>
      <c r="AE163" s="698"/>
      <c r="AF163" s="698"/>
      <c r="AG163" s="698"/>
      <c r="AH163" s="698"/>
      <c r="AI163" s="698"/>
      <c r="AJ163" s="698"/>
      <c r="AK163" s="698"/>
      <c r="AL163" s="698"/>
      <c r="AM163" s="698"/>
      <c r="AN163" s="698"/>
      <c r="AO163" s="699"/>
      <c r="AP163" s="631"/>
      <c r="AQ163" s="697"/>
      <c r="AR163" s="698"/>
      <c r="AS163" s="698"/>
      <c r="AT163" s="698"/>
      <c r="AU163" s="698"/>
      <c r="AV163" s="698"/>
      <c r="AW163" s="698"/>
      <c r="AX163" s="698"/>
      <c r="AY163" s="698"/>
      <c r="AZ163" s="698"/>
      <c r="BA163" s="698"/>
      <c r="BB163" s="698"/>
      <c r="BC163" s="698"/>
      <c r="BD163" s="698"/>
      <c r="BE163" s="698"/>
      <c r="BF163" s="698"/>
      <c r="BG163" s="698"/>
      <c r="BH163" s="698"/>
      <c r="BI163" s="698"/>
      <c r="BJ163" s="698"/>
      <c r="BK163" s="698"/>
      <c r="BL163" s="698"/>
      <c r="BM163" s="698"/>
      <c r="BN163" s="698"/>
      <c r="BO163" s="698"/>
      <c r="BP163" s="698"/>
      <c r="BQ163" s="698"/>
      <c r="BR163" s="698"/>
      <c r="BS163" s="698"/>
      <c r="BT163" s="699"/>
    </row>
    <row r="164" spans="2:72">
      <c r="B164" s="690"/>
      <c r="C164" s="690"/>
      <c r="D164" s="690"/>
      <c r="E164" s="690"/>
      <c r="F164" s="690"/>
      <c r="G164" s="690"/>
      <c r="H164" s="690"/>
      <c r="I164" s="642"/>
      <c r="J164" s="642"/>
      <c r="K164" s="631"/>
      <c r="L164" s="697"/>
      <c r="M164" s="698"/>
      <c r="N164" s="698"/>
      <c r="O164" s="698"/>
      <c r="P164" s="698"/>
      <c r="Q164" s="698"/>
      <c r="R164" s="698"/>
      <c r="S164" s="698"/>
      <c r="T164" s="698"/>
      <c r="U164" s="698"/>
      <c r="V164" s="698"/>
      <c r="W164" s="698"/>
      <c r="X164" s="698"/>
      <c r="Y164" s="698"/>
      <c r="Z164" s="698"/>
      <c r="AA164" s="698"/>
      <c r="AB164" s="698"/>
      <c r="AC164" s="698"/>
      <c r="AD164" s="698"/>
      <c r="AE164" s="698"/>
      <c r="AF164" s="698"/>
      <c r="AG164" s="698"/>
      <c r="AH164" s="698"/>
      <c r="AI164" s="698"/>
      <c r="AJ164" s="698"/>
      <c r="AK164" s="698"/>
      <c r="AL164" s="698"/>
      <c r="AM164" s="698"/>
      <c r="AN164" s="698"/>
      <c r="AO164" s="699"/>
      <c r="AP164" s="631"/>
      <c r="AQ164" s="697"/>
      <c r="AR164" s="698"/>
      <c r="AS164" s="698"/>
      <c r="AT164" s="698"/>
      <c r="AU164" s="698"/>
      <c r="AV164" s="698"/>
      <c r="AW164" s="698"/>
      <c r="AX164" s="698"/>
      <c r="AY164" s="698"/>
      <c r="AZ164" s="698"/>
      <c r="BA164" s="698"/>
      <c r="BB164" s="698"/>
      <c r="BC164" s="698"/>
      <c r="BD164" s="698"/>
      <c r="BE164" s="698"/>
      <c r="BF164" s="698"/>
      <c r="BG164" s="698"/>
      <c r="BH164" s="698"/>
      <c r="BI164" s="698"/>
      <c r="BJ164" s="698"/>
      <c r="BK164" s="698"/>
      <c r="BL164" s="698"/>
      <c r="BM164" s="698"/>
      <c r="BN164" s="698"/>
      <c r="BO164" s="698"/>
      <c r="BP164" s="698"/>
      <c r="BQ164" s="698"/>
      <c r="BR164" s="698"/>
      <c r="BS164" s="698"/>
      <c r="BT164" s="699"/>
    </row>
    <row r="165" spans="2:72">
      <c r="B165" s="690"/>
      <c r="C165" s="690"/>
      <c r="D165" s="690"/>
      <c r="E165" s="690"/>
      <c r="F165" s="690"/>
      <c r="G165" s="690"/>
      <c r="H165" s="690"/>
      <c r="I165" s="642"/>
      <c r="J165" s="642"/>
      <c r="K165" s="631"/>
      <c r="L165" s="697"/>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9"/>
      <c r="AP165" s="631"/>
      <c r="AQ165" s="697"/>
      <c r="AR165" s="698"/>
      <c r="AS165" s="698"/>
      <c r="AT165" s="698"/>
      <c r="AU165" s="698"/>
      <c r="AV165" s="698"/>
      <c r="AW165" s="698"/>
      <c r="AX165" s="698"/>
      <c r="AY165" s="698"/>
      <c r="AZ165" s="698"/>
      <c r="BA165" s="698"/>
      <c r="BB165" s="698"/>
      <c r="BC165" s="698"/>
      <c r="BD165" s="698"/>
      <c r="BE165" s="698"/>
      <c r="BF165" s="698"/>
      <c r="BG165" s="698"/>
      <c r="BH165" s="698"/>
      <c r="BI165" s="698"/>
      <c r="BJ165" s="698"/>
      <c r="BK165" s="698"/>
      <c r="BL165" s="698"/>
      <c r="BM165" s="698"/>
      <c r="BN165" s="698"/>
      <c r="BO165" s="698"/>
      <c r="BP165" s="698"/>
      <c r="BQ165" s="698"/>
      <c r="BR165" s="698"/>
      <c r="BS165" s="698"/>
      <c r="BT165" s="699"/>
    </row>
    <row r="166" spans="2:72">
      <c r="B166" s="690"/>
      <c r="C166" s="690"/>
      <c r="D166" s="690"/>
      <c r="E166" s="690"/>
      <c r="F166" s="690"/>
      <c r="G166" s="690"/>
      <c r="H166" s="690"/>
      <c r="I166" s="642"/>
      <c r="J166" s="642"/>
      <c r="K166" s="631"/>
      <c r="L166" s="697"/>
      <c r="M166" s="698"/>
      <c r="N166" s="698"/>
      <c r="O166" s="698"/>
      <c r="P166" s="698"/>
      <c r="Q166" s="698"/>
      <c r="R166" s="698"/>
      <c r="S166" s="698"/>
      <c r="T166" s="698"/>
      <c r="U166" s="698"/>
      <c r="V166" s="698"/>
      <c r="W166" s="698"/>
      <c r="X166" s="698"/>
      <c r="Y166" s="698"/>
      <c r="Z166" s="698"/>
      <c r="AA166" s="698"/>
      <c r="AB166" s="698"/>
      <c r="AC166" s="698"/>
      <c r="AD166" s="698"/>
      <c r="AE166" s="698"/>
      <c r="AF166" s="698"/>
      <c r="AG166" s="698"/>
      <c r="AH166" s="698"/>
      <c r="AI166" s="698"/>
      <c r="AJ166" s="698"/>
      <c r="AK166" s="698"/>
      <c r="AL166" s="698"/>
      <c r="AM166" s="698"/>
      <c r="AN166" s="698"/>
      <c r="AO166" s="699"/>
      <c r="AP166" s="631"/>
      <c r="AQ166" s="697"/>
      <c r="AR166" s="698"/>
      <c r="AS166" s="698"/>
      <c r="AT166" s="698"/>
      <c r="AU166" s="698"/>
      <c r="AV166" s="698"/>
      <c r="AW166" s="698"/>
      <c r="AX166" s="698"/>
      <c r="AY166" s="698"/>
      <c r="AZ166" s="698"/>
      <c r="BA166" s="698"/>
      <c r="BB166" s="698"/>
      <c r="BC166" s="698"/>
      <c r="BD166" s="698"/>
      <c r="BE166" s="698"/>
      <c r="BF166" s="698"/>
      <c r="BG166" s="698"/>
      <c r="BH166" s="698"/>
      <c r="BI166" s="698"/>
      <c r="BJ166" s="698"/>
      <c r="BK166" s="698"/>
      <c r="BL166" s="698"/>
      <c r="BM166" s="698"/>
      <c r="BN166" s="698"/>
      <c r="BO166" s="698"/>
      <c r="BP166" s="698"/>
      <c r="BQ166" s="698"/>
      <c r="BR166" s="698"/>
      <c r="BS166" s="698"/>
      <c r="BT166" s="699"/>
    </row>
    <row r="167" spans="2:72">
      <c r="B167" s="690"/>
      <c r="C167" s="690"/>
      <c r="D167" s="690"/>
      <c r="E167" s="690"/>
      <c r="F167" s="690"/>
      <c r="G167" s="690"/>
      <c r="H167" s="690"/>
      <c r="I167" s="642"/>
      <c r="J167" s="642"/>
      <c r="K167" s="631"/>
      <c r="L167" s="697"/>
      <c r="M167" s="698"/>
      <c r="N167" s="698"/>
      <c r="O167" s="698"/>
      <c r="P167" s="698"/>
      <c r="Q167" s="698"/>
      <c r="R167" s="698"/>
      <c r="S167" s="698"/>
      <c r="T167" s="698"/>
      <c r="U167" s="698"/>
      <c r="V167" s="698"/>
      <c r="W167" s="698"/>
      <c r="X167" s="698"/>
      <c r="Y167" s="698"/>
      <c r="Z167" s="698"/>
      <c r="AA167" s="698"/>
      <c r="AB167" s="698"/>
      <c r="AC167" s="698"/>
      <c r="AD167" s="698"/>
      <c r="AE167" s="698"/>
      <c r="AF167" s="698"/>
      <c r="AG167" s="698"/>
      <c r="AH167" s="698"/>
      <c r="AI167" s="698"/>
      <c r="AJ167" s="698"/>
      <c r="AK167" s="698"/>
      <c r="AL167" s="698"/>
      <c r="AM167" s="698"/>
      <c r="AN167" s="698"/>
      <c r="AO167" s="699"/>
      <c r="AP167" s="631"/>
      <c r="AQ167" s="697"/>
      <c r="AR167" s="698"/>
      <c r="AS167" s="698"/>
      <c r="AT167" s="698"/>
      <c r="AU167" s="698"/>
      <c r="AV167" s="698"/>
      <c r="AW167" s="698"/>
      <c r="AX167" s="698"/>
      <c r="AY167" s="698"/>
      <c r="AZ167" s="698"/>
      <c r="BA167" s="698"/>
      <c r="BB167" s="698"/>
      <c r="BC167" s="698"/>
      <c r="BD167" s="698"/>
      <c r="BE167" s="698"/>
      <c r="BF167" s="698"/>
      <c r="BG167" s="698"/>
      <c r="BH167" s="698"/>
      <c r="BI167" s="698"/>
      <c r="BJ167" s="698"/>
      <c r="BK167" s="698"/>
      <c r="BL167" s="698"/>
      <c r="BM167" s="698"/>
      <c r="BN167" s="698"/>
      <c r="BO167" s="698"/>
      <c r="BP167" s="698"/>
      <c r="BQ167" s="698"/>
      <c r="BR167" s="698"/>
      <c r="BS167" s="698"/>
      <c r="BT167" s="699"/>
    </row>
    <row r="168" spans="2:72">
      <c r="B168" s="690"/>
      <c r="C168" s="690"/>
      <c r="D168" s="690"/>
      <c r="E168" s="690"/>
      <c r="F168" s="690"/>
      <c r="G168" s="690"/>
      <c r="H168" s="690"/>
      <c r="I168" s="642"/>
      <c r="J168" s="642"/>
      <c r="K168" s="631"/>
      <c r="L168" s="697"/>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631"/>
      <c r="AQ168" s="697"/>
      <c r="AR168" s="698"/>
      <c r="AS168" s="698"/>
      <c r="AT168" s="698"/>
      <c r="AU168" s="698"/>
      <c r="AV168" s="698"/>
      <c r="AW168" s="698"/>
      <c r="AX168" s="698"/>
      <c r="AY168" s="698"/>
      <c r="AZ168" s="698"/>
      <c r="BA168" s="698"/>
      <c r="BB168" s="698"/>
      <c r="BC168" s="698"/>
      <c r="BD168" s="698"/>
      <c r="BE168" s="698"/>
      <c r="BF168" s="698"/>
      <c r="BG168" s="698"/>
      <c r="BH168" s="698"/>
      <c r="BI168" s="698"/>
      <c r="BJ168" s="698"/>
      <c r="BK168" s="698"/>
      <c r="BL168" s="698"/>
      <c r="BM168" s="698"/>
      <c r="BN168" s="698"/>
      <c r="BO168" s="698"/>
      <c r="BP168" s="698"/>
      <c r="BQ168" s="698"/>
      <c r="BR168" s="698"/>
      <c r="BS168" s="698"/>
      <c r="BT168" s="699"/>
    </row>
    <row r="169" spans="2:72">
      <c r="B169" s="690"/>
      <c r="C169" s="690"/>
      <c r="D169" s="690"/>
      <c r="E169" s="690"/>
      <c r="F169" s="690"/>
      <c r="G169" s="690"/>
      <c r="H169" s="690"/>
      <c r="I169" s="642"/>
      <c r="J169" s="642"/>
      <c r="K169" s="631"/>
      <c r="L169" s="697"/>
      <c r="M169" s="698"/>
      <c r="N169" s="698"/>
      <c r="O169" s="698"/>
      <c r="P169" s="698"/>
      <c r="Q169" s="698"/>
      <c r="R169" s="698"/>
      <c r="S169" s="698"/>
      <c r="T169" s="698"/>
      <c r="U169" s="698"/>
      <c r="V169" s="698"/>
      <c r="W169" s="698"/>
      <c r="X169" s="698"/>
      <c r="Y169" s="698"/>
      <c r="Z169" s="698"/>
      <c r="AA169" s="698"/>
      <c r="AB169" s="698"/>
      <c r="AC169" s="698"/>
      <c r="AD169" s="698"/>
      <c r="AE169" s="698"/>
      <c r="AF169" s="698"/>
      <c r="AG169" s="698"/>
      <c r="AH169" s="698"/>
      <c r="AI169" s="698"/>
      <c r="AJ169" s="698"/>
      <c r="AK169" s="698"/>
      <c r="AL169" s="698"/>
      <c r="AM169" s="698"/>
      <c r="AN169" s="698"/>
      <c r="AO169" s="699"/>
      <c r="AP169" s="631"/>
      <c r="AQ169" s="697"/>
      <c r="AR169" s="698"/>
      <c r="AS169" s="698"/>
      <c r="AT169" s="698"/>
      <c r="AU169" s="698"/>
      <c r="AV169" s="698"/>
      <c r="AW169" s="698"/>
      <c r="AX169" s="698"/>
      <c r="AY169" s="698"/>
      <c r="AZ169" s="698"/>
      <c r="BA169" s="698"/>
      <c r="BB169" s="698"/>
      <c r="BC169" s="698"/>
      <c r="BD169" s="698"/>
      <c r="BE169" s="698"/>
      <c r="BF169" s="698"/>
      <c r="BG169" s="698"/>
      <c r="BH169" s="698"/>
      <c r="BI169" s="698"/>
      <c r="BJ169" s="698"/>
      <c r="BK169" s="698"/>
      <c r="BL169" s="698"/>
      <c r="BM169" s="698"/>
      <c r="BN169" s="698"/>
      <c r="BO169" s="698"/>
      <c r="BP169" s="698"/>
      <c r="BQ169" s="698"/>
      <c r="BR169" s="698"/>
      <c r="BS169" s="698"/>
      <c r="BT169" s="699"/>
    </row>
    <row r="170" spans="2:72">
      <c r="B170" s="690"/>
      <c r="C170" s="690"/>
      <c r="D170" s="755"/>
      <c r="E170" s="690"/>
      <c r="F170" s="690"/>
      <c r="G170" s="690"/>
      <c r="H170" s="690"/>
      <c r="I170" s="642"/>
      <c r="J170" s="642"/>
      <c r="K170" s="631"/>
      <c r="L170" s="697"/>
      <c r="M170" s="698"/>
      <c r="N170" s="698"/>
      <c r="O170" s="698"/>
      <c r="P170" s="698"/>
      <c r="Q170" s="698"/>
      <c r="R170" s="698"/>
      <c r="S170" s="698"/>
      <c r="T170" s="698"/>
      <c r="U170" s="698"/>
      <c r="V170" s="698"/>
      <c r="W170" s="698"/>
      <c r="X170" s="698"/>
      <c r="Y170" s="698"/>
      <c r="Z170" s="698"/>
      <c r="AA170" s="698"/>
      <c r="AB170" s="698"/>
      <c r="AC170" s="698"/>
      <c r="AD170" s="698"/>
      <c r="AE170" s="698"/>
      <c r="AF170" s="698"/>
      <c r="AG170" s="698"/>
      <c r="AH170" s="698"/>
      <c r="AI170" s="698"/>
      <c r="AJ170" s="698"/>
      <c r="AK170" s="698"/>
      <c r="AL170" s="698"/>
      <c r="AM170" s="698"/>
      <c r="AN170" s="698"/>
      <c r="AO170" s="699"/>
      <c r="AP170" s="631"/>
      <c r="AQ170" s="697"/>
      <c r="AR170" s="698"/>
      <c r="AS170" s="698"/>
      <c r="AT170" s="698"/>
      <c r="AU170" s="698"/>
      <c r="AV170" s="698"/>
      <c r="AW170" s="698"/>
      <c r="AX170" s="698"/>
      <c r="AY170" s="698"/>
      <c r="AZ170" s="698"/>
      <c r="BA170" s="698"/>
      <c r="BB170" s="698"/>
      <c r="BC170" s="698"/>
      <c r="BD170" s="698"/>
      <c r="BE170" s="698"/>
      <c r="BF170" s="698"/>
      <c r="BG170" s="698"/>
      <c r="BH170" s="698"/>
      <c r="BI170" s="698"/>
      <c r="BJ170" s="698"/>
      <c r="BK170" s="698"/>
      <c r="BL170" s="698"/>
      <c r="BM170" s="698"/>
      <c r="BN170" s="698"/>
      <c r="BO170" s="698"/>
      <c r="BP170" s="698"/>
      <c r="BQ170" s="698"/>
      <c r="BR170" s="698"/>
      <c r="BS170" s="698"/>
      <c r="BT170" s="699"/>
    </row>
    <row r="171" spans="2:72">
      <c r="B171" s="690"/>
      <c r="C171" s="755"/>
      <c r="D171" s="755"/>
      <c r="E171" s="690"/>
      <c r="F171" s="690"/>
      <c r="G171" s="690"/>
      <c r="H171" s="690"/>
      <c r="I171" s="642"/>
      <c r="J171" s="642"/>
      <c r="K171" s="631"/>
      <c r="L171" s="697"/>
      <c r="M171" s="698"/>
      <c r="N171" s="698"/>
      <c r="O171" s="698"/>
      <c r="P171" s="698"/>
      <c r="Q171" s="698"/>
      <c r="R171" s="698"/>
      <c r="S171" s="698"/>
      <c r="T171" s="698"/>
      <c r="U171" s="698"/>
      <c r="V171" s="698"/>
      <c r="W171" s="698"/>
      <c r="X171" s="698"/>
      <c r="Y171" s="698"/>
      <c r="Z171" s="698"/>
      <c r="AA171" s="698"/>
      <c r="AB171" s="698"/>
      <c r="AC171" s="698"/>
      <c r="AD171" s="698"/>
      <c r="AE171" s="698"/>
      <c r="AF171" s="698"/>
      <c r="AG171" s="698"/>
      <c r="AH171" s="698"/>
      <c r="AI171" s="698"/>
      <c r="AJ171" s="698"/>
      <c r="AK171" s="698"/>
      <c r="AL171" s="698"/>
      <c r="AM171" s="698"/>
      <c r="AN171" s="698"/>
      <c r="AO171" s="699"/>
      <c r="AP171" s="631"/>
      <c r="AQ171" s="697"/>
      <c r="AR171" s="698"/>
      <c r="AS171" s="698"/>
      <c r="AT171" s="698"/>
      <c r="AU171" s="698"/>
      <c r="AV171" s="698"/>
      <c r="AW171" s="698"/>
      <c r="AX171" s="698"/>
      <c r="AY171" s="698"/>
      <c r="AZ171" s="698"/>
      <c r="BA171" s="698"/>
      <c r="BB171" s="698"/>
      <c r="BC171" s="698"/>
      <c r="BD171" s="698"/>
      <c r="BE171" s="698"/>
      <c r="BF171" s="698"/>
      <c r="BG171" s="698"/>
      <c r="BH171" s="698"/>
      <c r="BI171" s="698"/>
      <c r="BJ171" s="698"/>
      <c r="BK171" s="698"/>
      <c r="BL171" s="698"/>
      <c r="BM171" s="698"/>
      <c r="BN171" s="698"/>
      <c r="BO171" s="698"/>
      <c r="BP171" s="698"/>
      <c r="BQ171" s="698"/>
      <c r="BR171" s="698"/>
      <c r="BS171" s="698"/>
      <c r="BT171" s="699"/>
    </row>
    <row r="172" spans="2:72">
      <c r="B172" s="690"/>
      <c r="C172" s="690"/>
      <c r="D172" s="690"/>
      <c r="E172" s="690"/>
      <c r="F172" s="690"/>
      <c r="G172" s="690"/>
      <c r="H172" s="690"/>
      <c r="I172" s="642"/>
      <c r="J172" s="642"/>
      <c r="K172" s="631"/>
      <c r="L172" s="697"/>
      <c r="M172" s="698"/>
      <c r="N172" s="698"/>
      <c r="O172" s="698"/>
      <c r="P172" s="698"/>
      <c r="Q172" s="698"/>
      <c r="R172" s="698"/>
      <c r="S172" s="698"/>
      <c r="T172" s="698"/>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9"/>
      <c r="AP172" s="631"/>
      <c r="AQ172" s="697"/>
      <c r="AR172" s="698"/>
      <c r="AS172" s="698"/>
      <c r="AT172" s="698"/>
      <c r="AU172" s="698"/>
      <c r="AV172" s="698"/>
      <c r="AW172" s="698"/>
      <c r="AX172" s="698"/>
      <c r="AY172" s="698"/>
      <c r="AZ172" s="698"/>
      <c r="BA172" s="698"/>
      <c r="BB172" s="698"/>
      <c r="BC172" s="698"/>
      <c r="BD172" s="698"/>
      <c r="BE172" s="698"/>
      <c r="BF172" s="698"/>
      <c r="BG172" s="698"/>
      <c r="BH172" s="698"/>
      <c r="BI172" s="698"/>
      <c r="BJ172" s="698"/>
      <c r="BK172" s="698"/>
      <c r="BL172" s="698"/>
      <c r="BM172" s="698"/>
      <c r="BN172" s="698"/>
      <c r="BO172" s="698"/>
      <c r="BP172" s="698"/>
      <c r="BQ172" s="698"/>
      <c r="BR172" s="698"/>
      <c r="BS172" s="698"/>
      <c r="BT172" s="699"/>
    </row>
    <row r="173" spans="2:72">
      <c r="B173" s="690"/>
      <c r="C173" s="690"/>
      <c r="D173" s="690"/>
      <c r="E173" s="690"/>
      <c r="F173" s="690"/>
      <c r="G173" s="690"/>
      <c r="H173" s="690"/>
      <c r="I173" s="642"/>
      <c r="J173" s="642"/>
      <c r="K173" s="631"/>
      <c r="L173" s="697"/>
      <c r="M173" s="698"/>
      <c r="N173" s="698"/>
      <c r="O173" s="698"/>
      <c r="P173" s="698"/>
      <c r="Q173" s="698"/>
      <c r="R173" s="698"/>
      <c r="S173" s="698"/>
      <c r="T173" s="698"/>
      <c r="U173" s="698"/>
      <c r="V173" s="698"/>
      <c r="W173" s="698"/>
      <c r="X173" s="698"/>
      <c r="Y173" s="698"/>
      <c r="Z173" s="698"/>
      <c r="AA173" s="698"/>
      <c r="AB173" s="698"/>
      <c r="AC173" s="698"/>
      <c r="AD173" s="698"/>
      <c r="AE173" s="698"/>
      <c r="AF173" s="698"/>
      <c r="AG173" s="698"/>
      <c r="AH173" s="698"/>
      <c r="AI173" s="698"/>
      <c r="AJ173" s="698"/>
      <c r="AK173" s="698"/>
      <c r="AL173" s="698"/>
      <c r="AM173" s="698"/>
      <c r="AN173" s="698"/>
      <c r="AO173" s="699"/>
      <c r="AP173" s="631"/>
      <c r="AQ173" s="697"/>
      <c r="AR173" s="698"/>
      <c r="AS173" s="698"/>
      <c r="AT173" s="698"/>
      <c r="AU173" s="698"/>
      <c r="AV173" s="698"/>
      <c r="AW173" s="698"/>
      <c r="AX173" s="698"/>
      <c r="AY173" s="698"/>
      <c r="AZ173" s="698"/>
      <c r="BA173" s="698"/>
      <c r="BB173" s="698"/>
      <c r="BC173" s="698"/>
      <c r="BD173" s="698"/>
      <c r="BE173" s="698"/>
      <c r="BF173" s="698"/>
      <c r="BG173" s="698"/>
      <c r="BH173" s="698"/>
      <c r="BI173" s="698"/>
      <c r="BJ173" s="698"/>
      <c r="BK173" s="698"/>
      <c r="BL173" s="698"/>
      <c r="BM173" s="698"/>
      <c r="BN173" s="698"/>
      <c r="BO173" s="698"/>
      <c r="BP173" s="698"/>
      <c r="BQ173" s="698"/>
      <c r="BR173" s="698"/>
      <c r="BS173" s="698"/>
      <c r="BT173" s="699"/>
    </row>
    <row r="174" spans="2:72">
      <c r="B174" s="690"/>
      <c r="C174" s="690"/>
      <c r="D174" s="690"/>
      <c r="E174" s="690"/>
      <c r="F174" s="690"/>
      <c r="G174" s="690"/>
      <c r="H174" s="690"/>
      <c r="I174" s="642"/>
      <c r="J174" s="642"/>
      <c r="K174" s="631"/>
      <c r="L174" s="697"/>
      <c r="M174" s="698"/>
      <c r="N174" s="698"/>
      <c r="O174" s="698"/>
      <c r="P174" s="698"/>
      <c r="Q174" s="698"/>
      <c r="R174" s="698"/>
      <c r="S174" s="698"/>
      <c r="T174" s="698"/>
      <c r="U174" s="698"/>
      <c r="V174" s="698"/>
      <c r="W174" s="698"/>
      <c r="X174" s="698"/>
      <c r="Y174" s="698"/>
      <c r="Z174" s="698"/>
      <c r="AA174" s="698"/>
      <c r="AB174" s="698"/>
      <c r="AC174" s="698"/>
      <c r="AD174" s="698"/>
      <c r="AE174" s="698"/>
      <c r="AF174" s="698"/>
      <c r="AG174" s="698"/>
      <c r="AH174" s="698"/>
      <c r="AI174" s="698"/>
      <c r="AJ174" s="698"/>
      <c r="AK174" s="698"/>
      <c r="AL174" s="698"/>
      <c r="AM174" s="698"/>
      <c r="AN174" s="698"/>
      <c r="AO174" s="699"/>
      <c r="AP174" s="631"/>
      <c r="AQ174" s="697"/>
      <c r="AR174" s="698"/>
      <c r="AS174" s="698"/>
      <c r="AT174" s="698"/>
      <c r="AU174" s="698"/>
      <c r="AV174" s="698"/>
      <c r="AW174" s="698"/>
      <c r="AX174" s="698"/>
      <c r="AY174" s="698"/>
      <c r="AZ174" s="698"/>
      <c r="BA174" s="698"/>
      <c r="BB174" s="698"/>
      <c r="BC174" s="698"/>
      <c r="BD174" s="698"/>
      <c r="BE174" s="698"/>
      <c r="BF174" s="698"/>
      <c r="BG174" s="698"/>
      <c r="BH174" s="698"/>
      <c r="BI174" s="698"/>
      <c r="BJ174" s="698"/>
      <c r="BK174" s="698"/>
      <c r="BL174" s="698"/>
      <c r="BM174" s="698"/>
      <c r="BN174" s="698"/>
      <c r="BO174" s="698"/>
      <c r="BP174" s="698"/>
      <c r="BQ174" s="698"/>
      <c r="BR174" s="698"/>
      <c r="BS174" s="698"/>
      <c r="BT174" s="699"/>
    </row>
    <row r="175" spans="2:72">
      <c r="B175" s="690"/>
      <c r="C175" s="690"/>
      <c r="D175" s="690"/>
      <c r="E175" s="690"/>
      <c r="F175" s="690"/>
      <c r="G175" s="690"/>
      <c r="H175" s="690"/>
      <c r="I175" s="642"/>
      <c r="J175" s="642"/>
      <c r="K175" s="631"/>
      <c r="L175" s="697"/>
      <c r="M175" s="698"/>
      <c r="N175" s="698"/>
      <c r="O175" s="698"/>
      <c r="P175" s="698"/>
      <c r="Q175" s="698"/>
      <c r="R175" s="698"/>
      <c r="S175" s="698"/>
      <c r="T175" s="698"/>
      <c r="U175" s="698"/>
      <c r="V175" s="698"/>
      <c r="W175" s="698"/>
      <c r="X175" s="698"/>
      <c r="Y175" s="698"/>
      <c r="Z175" s="698"/>
      <c r="AA175" s="698"/>
      <c r="AB175" s="698"/>
      <c r="AC175" s="698"/>
      <c r="AD175" s="698"/>
      <c r="AE175" s="698"/>
      <c r="AF175" s="698"/>
      <c r="AG175" s="698"/>
      <c r="AH175" s="698"/>
      <c r="AI175" s="698"/>
      <c r="AJ175" s="698"/>
      <c r="AK175" s="698"/>
      <c r="AL175" s="698"/>
      <c r="AM175" s="698"/>
      <c r="AN175" s="698"/>
      <c r="AO175" s="699"/>
      <c r="AP175" s="631"/>
      <c r="AQ175" s="697"/>
      <c r="AR175" s="698"/>
      <c r="AS175" s="698"/>
      <c r="AT175" s="698"/>
      <c r="AU175" s="698"/>
      <c r="AV175" s="698"/>
      <c r="AW175" s="698"/>
      <c r="AX175" s="698"/>
      <c r="AY175" s="698"/>
      <c r="AZ175" s="698"/>
      <c r="BA175" s="698"/>
      <c r="BB175" s="698"/>
      <c r="BC175" s="698"/>
      <c r="BD175" s="698"/>
      <c r="BE175" s="698"/>
      <c r="BF175" s="698"/>
      <c r="BG175" s="698"/>
      <c r="BH175" s="698"/>
      <c r="BI175" s="698"/>
      <c r="BJ175" s="698"/>
      <c r="BK175" s="698"/>
      <c r="BL175" s="698"/>
      <c r="BM175" s="698"/>
      <c r="BN175" s="698"/>
      <c r="BO175" s="698"/>
      <c r="BP175" s="698"/>
      <c r="BQ175" s="698"/>
      <c r="BR175" s="698"/>
      <c r="BS175" s="698"/>
      <c r="BT175" s="699"/>
    </row>
    <row r="176" spans="2:72">
      <c r="B176" s="690"/>
      <c r="C176" s="690"/>
      <c r="D176" s="690"/>
      <c r="E176" s="690"/>
      <c r="F176" s="690"/>
      <c r="G176" s="690"/>
      <c r="H176" s="690"/>
      <c r="I176" s="642"/>
      <c r="J176" s="642"/>
      <c r="K176" s="631"/>
      <c r="L176" s="697"/>
      <c r="M176" s="698"/>
      <c r="N176" s="698"/>
      <c r="O176" s="698"/>
      <c r="P176" s="698"/>
      <c r="Q176" s="698"/>
      <c r="R176" s="698"/>
      <c r="S176" s="698"/>
      <c r="T176" s="698"/>
      <c r="U176" s="698"/>
      <c r="V176" s="698"/>
      <c r="W176" s="698"/>
      <c r="X176" s="698"/>
      <c r="Y176" s="698"/>
      <c r="Z176" s="698"/>
      <c r="AA176" s="698"/>
      <c r="AB176" s="698"/>
      <c r="AC176" s="698"/>
      <c r="AD176" s="698"/>
      <c r="AE176" s="698"/>
      <c r="AF176" s="698"/>
      <c r="AG176" s="698"/>
      <c r="AH176" s="698"/>
      <c r="AI176" s="698"/>
      <c r="AJ176" s="698"/>
      <c r="AK176" s="698"/>
      <c r="AL176" s="698"/>
      <c r="AM176" s="698"/>
      <c r="AN176" s="698"/>
      <c r="AO176" s="699"/>
      <c r="AP176" s="631"/>
      <c r="AQ176" s="697"/>
      <c r="AR176" s="698"/>
      <c r="AS176" s="698"/>
      <c r="AT176" s="698"/>
      <c r="AU176" s="698"/>
      <c r="AV176" s="698"/>
      <c r="AW176" s="698"/>
      <c r="AX176" s="698"/>
      <c r="AY176" s="698"/>
      <c r="AZ176" s="698"/>
      <c r="BA176" s="698"/>
      <c r="BB176" s="698"/>
      <c r="BC176" s="698"/>
      <c r="BD176" s="698"/>
      <c r="BE176" s="698"/>
      <c r="BF176" s="698"/>
      <c r="BG176" s="698"/>
      <c r="BH176" s="698"/>
      <c r="BI176" s="698"/>
      <c r="BJ176" s="698"/>
      <c r="BK176" s="698"/>
      <c r="BL176" s="698"/>
      <c r="BM176" s="698"/>
      <c r="BN176" s="698"/>
      <c r="BO176" s="698"/>
      <c r="BP176" s="698"/>
      <c r="BQ176" s="698"/>
      <c r="BR176" s="698"/>
      <c r="BS176" s="698"/>
      <c r="BT176" s="699"/>
    </row>
    <row r="177" spans="2:72">
      <c r="B177" s="690"/>
      <c r="C177" s="690"/>
      <c r="D177" s="690"/>
      <c r="E177" s="690"/>
      <c r="F177" s="690"/>
      <c r="G177" s="690"/>
      <c r="H177" s="690"/>
      <c r="I177" s="642"/>
      <c r="J177" s="642"/>
      <c r="K177" s="631"/>
      <c r="L177" s="697"/>
      <c r="M177" s="698"/>
      <c r="N177" s="698"/>
      <c r="O177" s="698"/>
      <c r="P177" s="698"/>
      <c r="Q177" s="698"/>
      <c r="R177" s="698"/>
      <c r="S177" s="698"/>
      <c r="T177" s="698"/>
      <c r="U177" s="698"/>
      <c r="V177" s="698"/>
      <c r="W177" s="698"/>
      <c r="X177" s="698"/>
      <c r="Y177" s="698"/>
      <c r="Z177" s="698"/>
      <c r="AA177" s="698"/>
      <c r="AB177" s="698"/>
      <c r="AC177" s="698"/>
      <c r="AD177" s="698"/>
      <c r="AE177" s="698"/>
      <c r="AF177" s="698"/>
      <c r="AG177" s="698"/>
      <c r="AH177" s="698"/>
      <c r="AI177" s="698"/>
      <c r="AJ177" s="698"/>
      <c r="AK177" s="698"/>
      <c r="AL177" s="698"/>
      <c r="AM177" s="698"/>
      <c r="AN177" s="698"/>
      <c r="AO177" s="699"/>
      <c r="AP177" s="631"/>
      <c r="AQ177" s="697"/>
      <c r="AR177" s="698"/>
      <c r="AS177" s="698"/>
      <c r="AT177" s="698"/>
      <c r="AU177" s="698"/>
      <c r="AV177" s="698"/>
      <c r="AW177" s="698"/>
      <c r="AX177" s="698"/>
      <c r="AY177" s="698"/>
      <c r="AZ177" s="698"/>
      <c r="BA177" s="698"/>
      <c r="BB177" s="698"/>
      <c r="BC177" s="698"/>
      <c r="BD177" s="698"/>
      <c r="BE177" s="698"/>
      <c r="BF177" s="698"/>
      <c r="BG177" s="698"/>
      <c r="BH177" s="698"/>
      <c r="BI177" s="698"/>
      <c r="BJ177" s="698"/>
      <c r="BK177" s="698"/>
      <c r="BL177" s="698"/>
      <c r="BM177" s="698"/>
      <c r="BN177" s="698"/>
      <c r="BO177" s="698"/>
      <c r="BP177" s="698"/>
      <c r="BQ177" s="698"/>
      <c r="BR177" s="698"/>
      <c r="BS177" s="698"/>
      <c r="BT177" s="699"/>
    </row>
    <row r="178" spans="2:72">
      <c r="B178" s="690"/>
      <c r="C178" s="690"/>
      <c r="D178" s="690"/>
      <c r="E178" s="690"/>
      <c r="F178" s="690"/>
      <c r="G178" s="690"/>
      <c r="H178" s="690"/>
      <c r="I178" s="642"/>
      <c r="J178" s="642"/>
      <c r="K178" s="631"/>
      <c r="L178" s="697"/>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c r="AK178" s="698"/>
      <c r="AL178" s="698"/>
      <c r="AM178" s="698"/>
      <c r="AN178" s="698"/>
      <c r="AO178" s="699"/>
      <c r="AP178" s="631"/>
      <c r="AQ178" s="697"/>
      <c r="AR178" s="698"/>
      <c r="AS178" s="698"/>
      <c r="AT178" s="698"/>
      <c r="AU178" s="698"/>
      <c r="AV178" s="698"/>
      <c r="AW178" s="698"/>
      <c r="AX178" s="698"/>
      <c r="AY178" s="698"/>
      <c r="AZ178" s="698"/>
      <c r="BA178" s="698"/>
      <c r="BB178" s="698"/>
      <c r="BC178" s="698"/>
      <c r="BD178" s="698"/>
      <c r="BE178" s="698"/>
      <c r="BF178" s="698"/>
      <c r="BG178" s="698"/>
      <c r="BH178" s="698"/>
      <c r="BI178" s="698"/>
      <c r="BJ178" s="698"/>
      <c r="BK178" s="698"/>
      <c r="BL178" s="698"/>
      <c r="BM178" s="698"/>
      <c r="BN178" s="698"/>
      <c r="BO178" s="698"/>
      <c r="BP178" s="698"/>
      <c r="BQ178" s="698"/>
      <c r="BR178" s="698"/>
      <c r="BS178" s="698"/>
      <c r="BT178" s="699"/>
    </row>
    <row r="179" spans="2:72">
      <c r="B179" s="690"/>
      <c r="C179" s="690"/>
      <c r="D179" s="690"/>
      <c r="E179" s="690"/>
      <c r="F179" s="690"/>
      <c r="G179" s="690"/>
      <c r="H179" s="690"/>
      <c r="I179" s="642"/>
      <c r="J179" s="642"/>
      <c r="K179" s="631"/>
      <c r="L179" s="697"/>
      <c r="M179" s="698"/>
      <c r="N179" s="698"/>
      <c r="O179" s="698"/>
      <c r="P179" s="698"/>
      <c r="Q179" s="698"/>
      <c r="R179" s="698"/>
      <c r="S179" s="698"/>
      <c r="T179" s="698"/>
      <c r="U179" s="698"/>
      <c r="V179" s="698"/>
      <c r="W179" s="698"/>
      <c r="X179" s="698"/>
      <c r="Y179" s="698"/>
      <c r="Z179" s="698"/>
      <c r="AA179" s="698"/>
      <c r="AB179" s="698"/>
      <c r="AC179" s="698"/>
      <c r="AD179" s="698"/>
      <c r="AE179" s="698"/>
      <c r="AF179" s="698"/>
      <c r="AG179" s="698"/>
      <c r="AH179" s="698"/>
      <c r="AI179" s="698"/>
      <c r="AJ179" s="698"/>
      <c r="AK179" s="698"/>
      <c r="AL179" s="698"/>
      <c r="AM179" s="698"/>
      <c r="AN179" s="698"/>
      <c r="AO179" s="699"/>
      <c r="AP179" s="631"/>
      <c r="AQ179" s="697"/>
      <c r="AR179" s="698"/>
      <c r="AS179" s="698"/>
      <c r="AT179" s="698"/>
      <c r="AU179" s="698"/>
      <c r="AV179" s="698"/>
      <c r="AW179" s="698"/>
      <c r="AX179" s="698"/>
      <c r="AY179" s="698"/>
      <c r="AZ179" s="698"/>
      <c r="BA179" s="698"/>
      <c r="BB179" s="698"/>
      <c r="BC179" s="698"/>
      <c r="BD179" s="698"/>
      <c r="BE179" s="698"/>
      <c r="BF179" s="698"/>
      <c r="BG179" s="698"/>
      <c r="BH179" s="698"/>
      <c r="BI179" s="698"/>
      <c r="BJ179" s="698"/>
      <c r="BK179" s="698"/>
      <c r="BL179" s="698"/>
      <c r="BM179" s="698"/>
      <c r="BN179" s="698"/>
      <c r="BO179" s="698"/>
      <c r="BP179" s="698"/>
      <c r="BQ179" s="698"/>
      <c r="BR179" s="698"/>
      <c r="BS179" s="698"/>
      <c r="BT179" s="699"/>
    </row>
    <row r="180" spans="2:72">
      <c r="B180" s="690"/>
      <c r="C180" s="690"/>
      <c r="D180" s="690"/>
      <c r="E180" s="690"/>
      <c r="F180" s="690"/>
      <c r="G180" s="690"/>
      <c r="H180" s="690"/>
      <c r="I180" s="642"/>
      <c r="J180" s="642"/>
      <c r="K180" s="631"/>
      <c r="L180" s="697"/>
      <c r="M180" s="698"/>
      <c r="N180" s="698"/>
      <c r="O180" s="698"/>
      <c r="P180" s="698"/>
      <c r="Q180" s="698"/>
      <c r="R180" s="698"/>
      <c r="S180" s="698"/>
      <c r="T180" s="698"/>
      <c r="U180" s="698"/>
      <c r="V180" s="698"/>
      <c r="W180" s="698"/>
      <c r="X180" s="698"/>
      <c r="Y180" s="698"/>
      <c r="Z180" s="698"/>
      <c r="AA180" s="698"/>
      <c r="AB180" s="698"/>
      <c r="AC180" s="698"/>
      <c r="AD180" s="698"/>
      <c r="AE180" s="698"/>
      <c r="AF180" s="698"/>
      <c r="AG180" s="698"/>
      <c r="AH180" s="698"/>
      <c r="AI180" s="698"/>
      <c r="AJ180" s="698"/>
      <c r="AK180" s="698"/>
      <c r="AL180" s="698"/>
      <c r="AM180" s="698"/>
      <c r="AN180" s="698"/>
      <c r="AO180" s="699"/>
      <c r="AP180" s="631"/>
      <c r="AQ180" s="697"/>
      <c r="AR180" s="698"/>
      <c r="AS180" s="698"/>
      <c r="AT180" s="698"/>
      <c r="AU180" s="698"/>
      <c r="AV180" s="698"/>
      <c r="AW180" s="698"/>
      <c r="AX180" s="698"/>
      <c r="AY180" s="698"/>
      <c r="AZ180" s="698"/>
      <c r="BA180" s="698"/>
      <c r="BB180" s="698"/>
      <c r="BC180" s="698"/>
      <c r="BD180" s="698"/>
      <c r="BE180" s="698"/>
      <c r="BF180" s="698"/>
      <c r="BG180" s="698"/>
      <c r="BH180" s="698"/>
      <c r="BI180" s="698"/>
      <c r="BJ180" s="698"/>
      <c r="BK180" s="698"/>
      <c r="BL180" s="698"/>
      <c r="BM180" s="698"/>
      <c r="BN180" s="698"/>
      <c r="BO180" s="698"/>
      <c r="BP180" s="698"/>
      <c r="BQ180" s="698"/>
      <c r="BR180" s="698"/>
      <c r="BS180" s="698"/>
      <c r="BT180" s="699"/>
    </row>
    <row r="181" spans="2:72">
      <c r="B181" s="690"/>
      <c r="C181" s="690"/>
      <c r="D181" s="690"/>
      <c r="E181" s="690"/>
      <c r="F181" s="690"/>
      <c r="G181" s="690"/>
      <c r="H181" s="690"/>
      <c r="I181" s="642"/>
      <c r="J181" s="642"/>
      <c r="K181" s="631"/>
      <c r="L181" s="697"/>
      <c r="M181" s="698"/>
      <c r="N181" s="698"/>
      <c r="O181" s="698"/>
      <c r="P181" s="698"/>
      <c r="Q181" s="698"/>
      <c r="R181" s="698"/>
      <c r="S181" s="698"/>
      <c r="T181" s="698"/>
      <c r="U181" s="698"/>
      <c r="V181" s="698"/>
      <c r="W181" s="698"/>
      <c r="X181" s="698"/>
      <c r="Y181" s="698"/>
      <c r="Z181" s="698"/>
      <c r="AA181" s="698"/>
      <c r="AB181" s="698"/>
      <c r="AC181" s="698"/>
      <c r="AD181" s="698"/>
      <c r="AE181" s="698"/>
      <c r="AF181" s="698"/>
      <c r="AG181" s="698"/>
      <c r="AH181" s="698"/>
      <c r="AI181" s="698"/>
      <c r="AJ181" s="698"/>
      <c r="AK181" s="698"/>
      <c r="AL181" s="698"/>
      <c r="AM181" s="698"/>
      <c r="AN181" s="698"/>
      <c r="AO181" s="699"/>
      <c r="AP181" s="631"/>
      <c r="AQ181" s="697"/>
      <c r="AR181" s="698"/>
      <c r="AS181" s="698"/>
      <c r="AT181" s="698"/>
      <c r="AU181" s="698"/>
      <c r="AV181" s="698"/>
      <c r="AW181" s="698"/>
      <c r="AX181" s="698"/>
      <c r="AY181" s="698"/>
      <c r="AZ181" s="698"/>
      <c r="BA181" s="698"/>
      <c r="BB181" s="698"/>
      <c r="BC181" s="698"/>
      <c r="BD181" s="698"/>
      <c r="BE181" s="698"/>
      <c r="BF181" s="698"/>
      <c r="BG181" s="698"/>
      <c r="BH181" s="698"/>
      <c r="BI181" s="698"/>
      <c r="BJ181" s="698"/>
      <c r="BK181" s="698"/>
      <c r="BL181" s="698"/>
      <c r="BM181" s="698"/>
      <c r="BN181" s="698"/>
      <c r="BO181" s="698"/>
      <c r="BP181" s="698"/>
      <c r="BQ181" s="698"/>
      <c r="BR181" s="698"/>
      <c r="BS181" s="698"/>
      <c r="BT181" s="699"/>
    </row>
    <row r="182" spans="2:72">
      <c r="B182" s="690"/>
      <c r="C182" s="690"/>
      <c r="D182" s="690"/>
      <c r="E182" s="690"/>
      <c r="F182" s="690"/>
      <c r="G182" s="690"/>
      <c r="H182" s="690"/>
      <c r="I182" s="642"/>
      <c r="J182" s="642"/>
      <c r="K182" s="631"/>
      <c r="L182" s="697"/>
      <c r="M182" s="698"/>
      <c r="N182" s="698"/>
      <c r="O182" s="698"/>
      <c r="P182" s="698"/>
      <c r="Q182" s="698"/>
      <c r="R182" s="698"/>
      <c r="S182" s="698"/>
      <c r="T182" s="698"/>
      <c r="U182" s="698"/>
      <c r="V182" s="698"/>
      <c r="W182" s="698"/>
      <c r="X182" s="698"/>
      <c r="Y182" s="698"/>
      <c r="Z182" s="698"/>
      <c r="AA182" s="698"/>
      <c r="AB182" s="698"/>
      <c r="AC182" s="698"/>
      <c r="AD182" s="698"/>
      <c r="AE182" s="698"/>
      <c r="AF182" s="698"/>
      <c r="AG182" s="698"/>
      <c r="AH182" s="698"/>
      <c r="AI182" s="698"/>
      <c r="AJ182" s="698"/>
      <c r="AK182" s="698"/>
      <c r="AL182" s="698"/>
      <c r="AM182" s="698"/>
      <c r="AN182" s="698"/>
      <c r="AO182" s="699"/>
      <c r="AP182" s="631"/>
      <c r="AQ182" s="697"/>
      <c r="AR182" s="698"/>
      <c r="AS182" s="698"/>
      <c r="AT182" s="698"/>
      <c r="AU182" s="698"/>
      <c r="AV182" s="698"/>
      <c r="AW182" s="698"/>
      <c r="AX182" s="698"/>
      <c r="AY182" s="698"/>
      <c r="AZ182" s="698"/>
      <c r="BA182" s="698"/>
      <c r="BB182" s="698"/>
      <c r="BC182" s="698"/>
      <c r="BD182" s="698"/>
      <c r="BE182" s="698"/>
      <c r="BF182" s="698"/>
      <c r="BG182" s="698"/>
      <c r="BH182" s="698"/>
      <c r="BI182" s="698"/>
      <c r="BJ182" s="698"/>
      <c r="BK182" s="698"/>
      <c r="BL182" s="698"/>
      <c r="BM182" s="698"/>
      <c r="BN182" s="698"/>
      <c r="BO182" s="698"/>
      <c r="BP182" s="698"/>
      <c r="BQ182" s="698"/>
      <c r="BR182" s="698"/>
      <c r="BS182" s="698"/>
      <c r="BT182" s="699"/>
    </row>
    <row r="183" spans="2:72">
      <c r="B183" s="690"/>
      <c r="C183" s="690"/>
      <c r="D183" s="755"/>
      <c r="E183" s="690"/>
      <c r="F183" s="690"/>
      <c r="G183" s="690"/>
      <c r="H183" s="690"/>
      <c r="I183" s="642"/>
      <c r="J183" s="758"/>
      <c r="K183" s="631"/>
      <c r="L183" s="697"/>
      <c r="M183" s="698"/>
      <c r="N183" s="698"/>
      <c r="O183" s="698"/>
      <c r="P183" s="698"/>
      <c r="Q183" s="698"/>
      <c r="R183" s="698"/>
      <c r="S183" s="698"/>
      <c r="T183" s="698"/>
      <c r="U183" s="698"/>
      <c r="V183" s="698"/>
      <c r="W183" s="698"/>
      <c r="X183" s="698"/>
      <c r="Y183" s="698"/>
      <c r="Z183" s="698"/>
      <c r="AA183" s="698"/>
      <c r="AB183" s="698"/>
      <c r="AC183" s="698"/>
      <c r="AD183" s="698"/>
      <c r="AE183" s="698"/>
      <c r="AF183" s="698"/>
      <c r="AG183" s="698"/>
      <c r="AH183" s="698"/>
      <c r="AI183" s="698"/>
      <c r="AJ183" s="698"/>
      <c r="AK183" s="698"/>
      <c r="AL183" s="698"/>
      <c r="AM183" s="698"/>
      <c r="AN183" s="698"/>
      <c r="AO183" s="699"/>
      <c r="AP183" s="631"/>
      <c r="AQ183" s="697"/>
      <c r="AR183" s="698"/>
      <c r="AS183" s="698"/>
      <c r="AT183" s="698"/>
      <c r="AU183" s="698"/>
      <c r="AV183" s="698"/>
      <c r="AW183" s="698"/>
      <c r="AX183" s="698"/>
      <c r="AY183" s="698"/>
      <c r="AZ183" s="698"/>
      <c r="BA183" s="698"/>
      <c r="BB183" s="698"/>
      <c r="BC183" s="698"/>
      <c r="BD183" s="698"/>
      <c r="BE183" s="698"/>
      <c r="BF183" s="698"/>
      <c r="BG183" s="698"/>
      <c r="BH183" s="698"/>
      <c r="BI183" s="698"/>
      <c r="BJ183" s="698"/>
      <c r="BK183" s="698"/>
      <c r="BL183" s="698"/>
      <c r="BM183" s="698"/>
      <c r="BN183" s="698"/>
      <c r="BO183" s="698"/>
      <c r="BP183" s="698"/>
      <c r="BQ183" s="698"/>
      <c r="BR183" s="698"/>
      <c r="BS183" s="698"/>
      <c r="BT183" s="699"/>
    </row>
    <row r="184" spans="2:72">
      <c r="E184" s="690"/>
      <c r="G184" s="690"/>
      <c r="H184" s="690"/>
      <c r="AQ184" s="697"/>
      <c r="AR184" s="698"/>
      <c r="AS184" s="698"/>
      <c r="AT184" s="698"/>
      <c r="AU184" s="698"/>
      <c r="AV184" s="698"/>
      <c r="AW184" s="698"/>
      <c r="AX184" s="698"/>
      <c r="AY184" s="698"/>
      <c r="AZ184" s="698"/>
      <c r="BA184" s="698"/>
      <c r="BB184" s="698"/>
      <c r="BC184" s="698"/>
      <c r="BD184" s="698"/>
      <c r="BE184" s="698"/>
      <c r="BF184" s="698"/>
      <c r="BG184" s="698"/>
      <c r="BH184" s="698"/>
      <c r="BI184" s="698"/>
      <c r="BJ184" s="698"/>
      <c r="BK184" s="698"/>
      <c r="BL184" s="698"/>
      <c r="BM184" s="698"/>
      <c r="BN184" s="698"/>
      <c r="BO184" s="698"/>
      <c r="BP184" s="698"/>
      <c r="BQ184" s="698"/>
      <c r="BR184" s="698"/>
      <c r="BS184" s="698"/>
      <c r="BT184" s="699"/>
    </row>
    <row r="185" spans="2:72">
      <c r="E185" s="690"/>
      <c r="G185" s="690"/>
      <c r="H185" s="690"/>
      <c r="AQ185" s="697"/>
      <c r="AR185" s="698"/>
      <c r="AS185" s="698"/>
      <c r="AT185" s="698"/>
      <c r="AU185" s="698"/>
      <c r="AV185" s="698"/>
      <c r="AW185" s="698"/>
      <c r="AX185" s="698"/>
      <c r="AY185" s="698"/>
      <c r="AZ185" s="698"/>
      <c r="BA185" s="698"/>
      <c r="BB185" s="698"/>
      <c r="BC185" s="698"/>
      <c r="BD185" s="698"/>
      <c r="BE185" s="698"/>
      <c r="BF185" s="698"/>
      <c r="BG185" s="698"/>
      <c r="BH185" s="698"/>
      <c r="BI185" s="698"/>
      <c r="BJ185" s="698"/>
      <c r="BK185" s="698"/>
      <c r="BL185" s="698"/>
      <c r="BM185" s="698"/>
      <c r="BN185" s="698"/>
      <c r="BO185" s="698"/>
      <c r="BP185" s="698"/>
      <c r="BQ185" s="698"/>
      <c r="BR185" s="698"/>
      <c r="BS185" s="698"/>
      <c r="BT185" s="699"/>
    </row>
    <row r="186" spans="2:72">
      <c r="E186" s="690"/>
      <c r="G186" s="690"/>
      <c r="H186" s="690"/>
      <c r="AQ186" s="697"/>
      <c r="AR186" s="698"/>
      <c r="AS186" s="698"/>
      <c r="AT186" s="698"/>
      <c r="AU186" s="698"/>
      <c r="AV186" s="698"/>
      <c r="AW186" s="698"/>
      <c r="AX186" s="698"/>
      <c r="AY186" s="698"/>
      <c r="AZ186" s="698"/>
      <c r="BA186" s="698"/>
      <c r="BB186" s="698"/>
      <c r="BC186" s="698"/>
      <c r="BD186" s="698"/>
      <c r="BE186" s="698"/>
      <c r="BF186" s="698"/>
      <c r="BG186" s="698"/>
      <c r="BH186" s="698"/>
      <c r="BI186" s="698"/>
      <c r="BJ186" s="698"/>
      <c r="BK186" s="698"/>
      <c r="BL186" s="698"/>
      <c r="BM186" s="698"/>
      <c r="BN186" s="698"/>
      <c r="BO186" s="698"/>
      <c r="BP186" s="698"/>
      <c r="BQ186" s="698"/>
      <c r="BR186" s="698"/>
      <c r="BS186" s="698"/>
      <c r="BT186" s="699"/>
    </row>
    <row r="187" spans="2:72">
      <c r="E187" s="690"/>
      <c r="G187" s="690"/>
      <c r="H187" s="690"/>
      <c r="AQ187" s="697"/>
      <c r="AR187" s="698"/>
      <c r="AS187" s="698"/>
      <c r="AT187" s="698"/>
      <c r="AU187" s="698"/>
      <c r="AV187" s="698"/>
      <c r="AW187" s="698"/>
      <c r="AX187" s="698"/>
      <c r="AY187" s="698"/>
      <c r="AZ187" s="698"/>
      <c r="BA187" s="698"/>
      <c r="BB187" s="698"/>
      <c r="BC187" s="698"/>
      <c r="BD187" s="698"/>
      <c r="BE187" s="698"/>
      <c r="BF187" s="698"/>
      <c r="BG187" s="698"/>
      <c r="BH187" s="698"/>
      <c r="BI187" s="698"/>
      <c r="BJ187" s="698"/>
      <c r="BK187" s="698"/>
      <c r="BL187" s="698"/>
      <c r="BM187" s="698"/>
      <c r="BN187" s="698"/>
      <c r="BO187" s="698"/>
      <c r="BP187" s="698"/>
      <c r="BQ187" s="698"/>
      <c r="BR187" s="698"/>
      <c r="BS187" s="698"/>
      <c r="BT187" s="699"/>
    </row>
    <row r="188" spans="2:72">
      <c r="E188" s="690"/>
      <c r="G188" s="690"/>
      <c r="H188" s="690"/>
      <c r="AQ188" s="697"/>
      <c r="AR188" s="698"/>
      <c r="AS188" s="698"/>
      <c r="AT188" s="698"/>
      <c r="AU188" s="698"/>
      <c r="AV188" s="698"/>
      <c r="AW188" s="698"/>
      <c r="AX188" s="698"/>
      <c r="AY188" s="698"/>
      <c r="AZ188" s="698"/>
      <c r="BA188" s="698"/>
      <c r="BB188" s="698"/>
      <c r="BC188" s="698"/>
      <c r="BD188" s="698"/>
      <c r="BE188" s="698"/>
      <c r="BF188" s="698"/>
      <c r="BG188" s="698"/>
      <c r="BH188" s="698"/>
      <c r="BI188" s="698"/>
      <c r="BJ188" s="698"/>
      <c r="BK188" s="698"/>
      <c r="BL188" s="698"/>
      <c r="BM188" s="698"/>
      <c r="BN188" s="698"/>
      <c r="BO188" s="698"/>
      <c r="BP188" s="698"/>
      <c r="BQ188" s="698"/>
      <c r="BR188" s="698"/>
      <c r="BS188" s="698"/>
      <c r="BT188" s="699"/>
    </row>
    <row r="189" spans="2:72">
      <c r="E189" s="690"/>
      <c r="G189" s="690"/>
      <c r="H189" s="690"/>
      <c r="AQ189" s="697"/>
      <c r="AR189" s="698"/>
      <c r="AS189" s="698"/>
      <c r="AT189" s="698"/>
      <c r="AU189" s="698"/>
      <c r="AV189" s="698"/>
      <c r="AW189" s="698"/>
      <c r="AX189" s="698"/>
      <c r="AY189" s="698"/>
      <c r="AZ189" s="698"/>
      <c r="BA189" s="698"/>
      <c r="BB189" s="698"/>
      <c r="BC189" s="698"/>
      <c r="BD189" s="698"/>
      <c r="BE189" s="698"/>
      <c r="BF189" s="698"/>
      <c r="BG189" s="698"/>
      <c r="BH189" s="698"/>
      <c r="BI189" s="698"/>
      <c r="BJ189" s="698"/>
      <c r="BK189" s="698"/>
      <c r="BL189" s="698"/>
      <c r="BM189" s="698"/>
      <c r="BN189" s="698"/>
      <c r="BO189" s="698"/>
      <c r="BP189" s="698"/>
      <c r="BQ189" s="698"/>
      <c r="BR189" s="698"/>
      <c r="BS189" s="698"/>
      <c r="BT189" s="699"/>
    </row>
    <row r="190" spans="2:72">
      <c r="E190" s="690"/>
      <c r="G190" s="690"/>
      <c r="H190" s="690"/>
      <c r="AQ190" s="697"/>
      <c r="AR190" s="698"/>
      <c r="AS190" s="698"/>
      <c r="AT190" s="698"/>
      <c r="AU190" s="698"/>
      <c r="AV190" s="698"/>
      <c r="AW190" s="698"/>
      <c r="AX190" s="698"/>
      <c r="AY190" s="698"/>
      <c r="AZ190" s="698"/>
      <c r="BA190" s="698"/>
      <c r="BB190" s="698"/>
      <c r="BC190" s="698"/>
      <c r="BD190" s="698"/>
      <c r="BE190" s="698"/>
      <c r="BF190" s="698"/>
      <c r="BG190" s="698"/>
      <c r="BH190" s="698"/>
      <c r="BI190" s="698"/>
      <c r="BJ190" s="698"/>
      <c r="BK190" s="698"/>
      <c r="BL190" s="698"/>
      <c r="BM190" s="698"/>
      <c r="BN190" s="698"/>
      <c r="BO190" s="698"/>
      <c r="BP190" s="698"/>
      <c r="BQ190" s="698"/>
      <c r="BR190" s="698"/>
      <c r="BS190" s="698"/>
      <c r="BT190" s="699"/>
    </row>
    <row r="191" spans="2:72">
      <c r="E191" s="690"/>
      <c r="G191" s="690"/>
      <c r="H191" s="690"/>
      <c r="AQ191" s="697"/>
      <c r="AR191" s="698"/>
      <c r="AS191" s="698"/>
      <c r="AT191" s="698"/>
      <c r="AU191" s="698"/>
      <c r="AV191" s="698"/>
      <c r="AW191" s="698"/>
      <c r="AX191" s="698"/>
      <c r="AY191" s="698"/>
      <c r="AZ191" s="698"/>
      <c r="BA191" s="698"/>
      <c r="BB191" s="698"/>
      <c r="BC191" s="698"/>
      <c r="BD191" s="698"/>
      <c r="BE191" s="698"/>
      <c r="BF191" s="698"/>
      <c r="BG191" s="698"/>
      <c r="BH191" s="698"/>
      <c r="BI191" s="698"/>
      <c r="BJ191" s="698"/>
      <c r="BK191" s="698"/>
      <c r="BL191" s="698"/>
      <c r="BM191" s="698"/>
      <c r="BN191" s="698"/>
      <c r="BO191" s="698"/>
      <c r="BP191" s="698"/>
      <c r="BQ191" s="698"/>
      <c r="BR191" s="698"/>
      <c r="BS191" s="698"/>
      <c r="BT191" s="699"/>
    </row>
    <row r="192" spans="2:72">
      <c r="E192" s="690"/>
      <c r="G192" s="690"/>
      <c r="H192" s="690"/>
      <c r="AQ192" s="697"/>
      <c r="AR192" s="698"/>
      <c r="AS192" s="698"/>
      <c r="AT192" s="698"/>
      <c r="AU192" s="698"/>
      <c r="AV192" s="698"/>
      <c r="AW192" s="698"/>
      <c r="AX192" s="698"/>
      <c r="AY192" s="698"/>
      <c r="AZ192" s="698"/>
      <c r="BA192" s="698"/>
      <c r="BB192" s="698"/>
      <c r="BC192" s="698"/>
      <c r="BD192" s="698"/>
      <c r="BE192" s="698"/>
      <c r="BF192" s="698"/>
      <c r="BG192" s="698"/>
      <c r="BH192" s="698"/>
      <c r="BI192" s="698"/>
      <c r="BJ192" s="698"/>
      <c r="BK192" s="698"/>
      <c r="BL192" s="698"/>
      <c r="BM192" s="698"/>
      <c r="BN192" s="698"/>
      <c r="BO192" s="698"/>
      <c r="BP192" s="698"/>
      <c r="BQ192" s="698"/>
      <c r="BR192" s="698"/>
      <c r="BS192" s="698"/>
      <c r="BT192" s="699"/>
    </row>
    <row r="193" spans="5:72">
      <c r="E193" s="690"/>
      <c r="G193" s="690"/>
      <c r="H193" s="690"/>
      <c r="AQ193" s="697"/>
      <c r="AR193" s="698"/>
      <c r="AS193" s="698"/>
      <c r="AT193" s="698"/>
      <c r="AU193" s="698"/>
      <c r="AV193" s="698"/>
      <c r="AW193" s="698"/>
      <c r="AX193" s="698"/>
      <c r="AY193" s="698"/>
      <c r="AZ193" s="698"/>
      <c r="BA193" s="698"/>
      <c r="BB193" s="698"/>
      <c r="BC193" s="698"/>
      <c r="BD193" s="698"/>
      <c r="BE193" s="698"/>
      <c r="BF193" s="698"/>
      <c r="BG193" s="698"/>
      <c r="BH193" s="698"/>
      <c r="BI193" s="698"/>
      <c r="BJ193" s="698"/>
      <c r="BK193" s="698"/>
      <c r="BL193" s="698"/>
      <c r="BM193" s="698"/>
      <c r="BN193" s="698"/>
      <c r="BO193" s="698"/>
      <c r="BP193" s="698"/>
      <c r="BQ193" s="698"/>
      <c r="BR193" s="698"/>
      <c r="BS193" s="698"/>
      <c r="BT193" s="699"/>
    </row>
    <row r="194" spans="5:72">
      <c r="E194" s="690"/>
      <c r="G194" s="690"/>
      <c r="H194" s="690"/>
      <c r="AQ194" s="697"/>
      <c r="AR194" s="698"/>
      <c r="AS194" s="698"/>
      <c r="AT194" s="698"/>
      <c r="AU194" s="698"/>
      <c r="AV194" s="698"/>
      <c r="AW194" s="698"/>
      <c r="AX194" s="698"/>
      <c r="AY194" s="698"/>
      <c r="AZ194" s="698"/>
      <c r="BA194" s="698"/>
      <c r="BB194" s="698"/>
      <c r="BC194" s="698"/>
      <c r="BD194" s="698"/>
      <c r="BE194" s="698"/>
      <c r="BF194" s="698"/>
      <c r="BG194" s="698"/>
      <c r="BH194" s="698"/>
      <c r="BI194" s="698"/>
      <c r="BJ194" s="698"/>
      <c r="BK194" s="698"/>
      <c r="BL194" s="698"/>
      <c r="BM194" s="698"/>
      <c r="BN194" s="698"/>
      <c r="BO194" s="698"/>
      <c r="BP194" s="698"/>
      <c r="BQ194" s="698"/>
      <c r="BR194" s="698"/>
      <c r="BS194" s="698"/>
      <c r="BT194" s="699"/>
    </row>
    <row r="195" spans="5:72">
      <c r="E195" s="690"/>
      <c r="G195" s="690"/>
      <c r="H195" s="690"/>
      <c r="AQ195" s="697"/>
      <c r="AR195" s="698"/>
      <c r="AS195" s="698"/>
      <c r="AT195" s="698"/>
      <c r="AU195" s="698"/>
      <c r="AV195" s="698"/>
      <c r="AW195" s="698"/>
      <c r="AX195" s="698"/>
      <c r="AY195" s="698"/>
      <c r="AZ195" s="698"/>
      <c r="BA195" s="698"/>
      <c r="BB195" s="698"/>
      <c r="BC195" s="698"/>
      <c r="BD195" s="698"/>
      <c r="BE195" s="698"/>
      <c r="BF195" s="698"/>
      <c r="BG195" s="698"/>
      <c r="BH195" s="698"/>
      <c r="BI195" s="698"/>
      <c r="BJ195" s="698"/>
      <c r="BK195" s="698"/>
      <c r="BL195" s="698"/>
      <c r="BM195" s="698"/>
      <c r="BN195" s="698"/>
      <c r="BO195" s="698"/>
      <c r="BP195" s="698"/>
      <c r="BQ195" s="698"/>
      <c r="BR195" s="698"/>
      <c r="BS195" s="698"/>
      <c r="BT195" s="699"/>
    </row>
    <row r="196" spans="5:72">
      <c r="E196" s="690"/>
      <c r="G196" s="690"/>
      <c r="H196" s="690"/>
      <c r="AQ196" s="697"/>
      <c r="AR196" s="698"/>
      <c r="AS196" s="698"/>
      <c r="AT196" s="698"/>
      <c r="AU196" s="698"/>
      <c r="AV196" s="698"/>
      <c r="AW196" s="698"/>
      <c r="AX196" s="698"/>
      <c r="AY196" s="698"/>
      <c r="AZ196" s="698"/>
      <c r="BA196" s="698"/>
      <c r="BB196" s="698"/>
      <c r="BC196" s="698"/>
      <c r="BD196" s="698"/>
      <c r="BE196" s="698"/>
      <c r="BF196" s="698"/>
      <c r="BG196" s="698"/>
      <c r="BH196" s="698"/>
      <c r="BI196" s="698"/>
      <c r="BJ196" s="698"/>
      <c r="BK196" s="698"/>
      <c r="BL196" s="698"/>
      <c r="BM196" s="698"/>
      <c r="BN196" s="698"/>
      <c r="BO196" s="698"/>
      <c r="BP196" s="698"/>
      <c r="BQ196" s="698"/>
      <c r="BR196" s="698"/>
      <c r="BS196" s="698"/>
      <c r="BT196" s="699"/>
    </row>
    <row r="197" spans="5:72">
      <c r="E197" s="690"/>
      <c r="G197" s="690"/>
      <c r="H197" s="690"/>
      <c r="AQ197" s="697"/>
      <c r="AR197" s="698"/>
      <c r="AS197" s="698"/>
      <c r="AT197" s="698"/>
      <c r="AU197" s="698"/>
      <c r="AV197" s="698"/>
      <c r="AW197" s="698"/>
      <c r="AX197" s="698"/>
      <c r="AY197" s="698"/>
      <c r="AZ197" s="698"/>
      <c r="BA197" s="698"/>
      <c r="BB197" s="698"/>
      <c r="BC197" s="698"/>
      <c r="BD197" s="698"/>
      <c r="BE197" s="698"/>
      <c r="BF197" s="698"/>
      <c r="BG197" s="698"/>
      <c r="BH197" s="698"/>
      <c r="BI197" s="698"/>
      <c r="BJ197" s="698"/>
      <c r="BK197" s="698"/>
      <c r="BL197" s="698"/>
      <c r="BM197" s="698"/>
      <c r="BN197" s="698"/>
      <c r="BO197" s="698"/>
      <c r="BP197" s="698"/>
      <c r="BQ197" s="698"/>
      <c r="BR197" s="698"/>
      <c r="BS197" s="698"/>
      <c r="BT197" s="699"/>
    </row>
    <row r="198" spans="5:72">
      <c r="E198" s="690"/>
      <c r="G198" s="690"/>
      <c r="H198" s="690"/>
      <c r="AQ198" s="697"/>
      <c r="AR198" s="698"/>
      <c r="AS198" s="698"/>
      <c r="AT198" s="698"/>
      <c r="AU198" s="698"/>
      <c r="AV198" s="698"/>
      <c r="AW198" s="698"/>
      <c r="AX198" s="698"/>
      <c r="AY198" s="698"/>
      <c r="AZ198" s="698"/>
      <c r="BA198" s="698"/>
      <c r="BB198" s="698"/>
      <c r="BC198" s="698"/>
      <c r="BD198" s="698"/>
      <c r="BE198" s="698"/>
      <c r="BF198" s="698"/>
      <c r="BG198" s="698"/>
      <c r="BH198" s="698"/>
      <c r="BI198" s="698"/>
      <c r="BJ198" s="698"/>
      <c r="BK198" s="698"/>
      <c r="BL198" s="698"/>
      <c r="BM198" s="698"/>
      <c r="BN198" s="698"/>
      <c r="BO198" s="698"/>
      <c r="BP198" s="698"/>
      <c r="BQ198" s="698"/>
      <c r="BR198" s="698"/>
      <c r="BS198" s="698"/>
      <c r="BT198" s="699"/>
    </row>
    <row r="199" spans="5:72">
      <c r="E199" s="690"/>
      <c r="G199" s="690"/>
      <c r="H199" s="690"/>
      <c r="AQ199" s="697"/>
      <c r="AR199" s="698"/>
      <c r="AS199" s="698"/>
      <c r="AT199" s="698"/>
      <c r="AU199" s="698"/>
      <c r="AV199" s="698"/>
      <c r="AW199" s="698"/>
      <c r="AX199" s="698"/>
      <c r="AY199" s="698"/>
      <c r="AZ199" s="698"/>
      <c r="BA199" s="698"/>
      <c r="BB199" s="698"/>
      <c r="BC199" s="698"/>
      <c r="BD199" s="698"/>
      <c r="BE199" s="698"/>
      <c r="BF199" s="698"/>
      <c r="BG199" s="698"/>
      <c r="BH199" s="698"/>
      <c r="BI199" s="698"/>
      <c r="BJ199" s="698"/>
      <c r="BK199" s="698"/>
      <c r="BL199" s="698"/>
      <c r="BM199" s="698"/>
      <c r="BN199" s="698"/>
      <c r="BO199" s="698"/>
      <c r="BP199" s="698"/>
      <c r="BQ199" s="698"/>
      <c r="BR199" s="698"/>
      <c r="BS199" s="698"/>
      <c r="BT199" s="699"/>
    </row>
    <row r="200" spans="5:72">
      <c r="E200" s="690"/>
      <c r="G200" s="690"/>
      <c r="H200" s="690"/>
      <c r="AQ200" s="697"/>
      <c r="AR200" s="698"/>
      <c r="AS200" s="698"/>
      <c r="AT200" s="698"/>
      <c r="AU200" s="698"/>
      <c r="AV200" s="698"/>
      <c r="AW200" s="698"/>
      <c r="AX200" s="698"/>
      <c r="AY200" s="698"/>
      <c r="AZ200" s="698"/>
      <c r="BA200" s="698"/>
      <c r="BB200" s="698"/>
      <c r="BC200" s="698"/>
      <c r="BD200" s="698"/>
      <c r="BE200" s="698"/>
      <c r="BF200" s="698"/>
      <c r="BG200" s="698"/>
      <c r="BH200" s="698"/>
      <c r="BI200" s="698"/>
      <c r="BJ200" s="698"/>
      <c r="BK200" s="698"/>
      <c r="BL200" s="698"/>
      <c r="BM200" s="698"/>
      <c r="BN200" s="698"/>
      <c r="BO200" s="698"/>
      <c r="BP200" s="698"/>
      <c r="BQ200" s="698"/>
      <c r="BR200" s="698"/>
      <c r="BS200" s="698"/>
      <c r="BT200" s="699"/>
    </row>
    <row r="201" spans="5:72">
      <c r="E201" s="690"/>
      <c r="G201" s="690"/>
      <c r="H201" s="690"/>
      <c r="AQ201" s="697"/>
      <c r="AR201" s="698"/>
      <c r="AS201" s="698"/>
      <c r="AT201" s="698"/>
      <c r="AU201" s="698"/>
      <c r="AV201" s="698"/>
      <c r="AW201" s="698"/>
      <c r="AX201" s="698"/>
      <c r="AY201" s="698"/>
      <c r="AZ201" s="698"/>
      <c r="BA201" s="698"/>
      <c r="BB201" s="698"/>
      <c r="BC201" s="698"/>
      <c r="BD201" s="698"/>
      <c r="BE201" s="698"/>
      <c r="BF201" s="698"/>
      <c r="BG201" s="698"/>
      <c r="BH201" s="698"/>
      <c r="BI201" s="698"/>
      <c r="BJ201" s="698"/>
      <c r="BK201" s="698"/>
      <c r="BL201" s="698"/>
      <c r="BM201" s="698"/>
      <c r="BN201" s="698"/>
      <c r="BO201" s="698"/>
      <c r="BP201" s="698"/>
      <c r="BQ201" s="698"/>
      <c r="BR201" s="698"/>
      <c r="BS201" s="698"/>
      <c r="BT201" s="699"/>
    </row>
    <row r="202" spans="5:72">
      <c r="E202" s="690"/>
      <c r="G202" s="690"/>
      <c r="H202" s="690"/>
      <c r="AQ202" s="697"/>
      <c r="AR202" s="698"/>
      <c r="AS202" s="698"/>
      <c r="AT202" s="698"/>
      <c r="AU202" s="698"/>
      <c r="AV202" s="698"/>
      <c r="AW202" s="698"/>
      <c r="AX202" s="698"/>
      <c r="AY202" s="698"/>
      <c r="AZ202" s="698"/>
      <c r="BA202" s="698"/>
      <c r="BB202" s="698"/>
      <c r="BC202" s="698"/>
      <c r="BD202" s="698"/>
      <c r="BE202" s="698"/>
      <c r="BF202" s="698"/>
      <c r="BG202" s="698"/>
      <c r="BH202" s="698"/>
      <c r="BI202" s="698"/>
      <c r="BJ202" s="698"/>
      <c r="BK202" s="698"/>
      <c r="BL202" s="698"/>
      <c r="BM202" s="698"/>
      <c r="BN202" s="698"/>
      <c r="BO202" s="698"/>
      <c r="BP202" s="698"/>
      <c r="BQ202" s="698"/>
      <c r="BR202" s="698"/>
      <c r="BS202" s="698"/>
      <c r="BT202" s="699"/>
    </row>
    <row r="203" spans="5:72">
      <c r="E203" s="690"/>
      <c r="G203" s="690"/>
      <c r="H203" s="690"/>
      <c r="AQ203" s="697"/>
      <c r="AR203" s="698"/>
      <c r="AS203" s="698"/>
      <c r="AT203" s="698"/>
      <c r="AU203" s="698"/>
      <c r="AV203" s="698"/>
      <c r="AW203" s="698"/>
      <c r="AX203" s="698"/>
      <c r="AY203" s="698"/>
      <c r="AZ203" s="698"/>
      <c r="BA203" s="698"/>
      <c r="BB203" s="698"/>
      <c r="BC203" s="698"/>
      <c r="BD203" s="698"/>
      <c r="BE203" s="698"/>
      <c r="BF203" s="698"/>
      <c r="BG203" s="698"/>
      <c r="BH203" s="698"/>
      <c r="BI203" s="698"/>
      <c r="BJ203" s="698"/>
      <c r="BK203" s="698"/>
      <c r="BL203" s="698"/>
      <c r="BM203" s="698"/>
      <c r="BN203" s="698"/>
      <c r="BO203" s="698"/>
      <c r="BP203" s="698"/>
      <c r="BQ203" s="698"/>
      <c r="BR203" s="698"/>
      <c r="BS203" s="698"/>
      <c r="BT203" s="699"/>
    </row>
    <row r="204" spans="5:72">
      <c r="E204" s="690"/>
      <c r="G204" s="690"/>
      <c r="H204" s="690"/>
      <c r="AQ204" s="697"/>
      <c r="AR204" s="698"/>
      <c r="AS204" s="698"/>
      <c r="AT204" s="698"/>
      <c r="AU204" s="698"/>
      <c r="AV204" s="698"/>
      <c r="AW204" s="698"/>
      <c r="AX204" s="698"/>
      <c r="AY204" s="698"/>
      <c r="AZ204" s="698"/>
      <c r="BA204" s="698"/>
      <c r="BB204" s="698"/>
      <c r="BC204" s="698"/>
      <c r="BD204" s="698"/>
      <c r="BE204" s="698"/>
      <c r="BF204" s="698"/>
      <c r="BG204" s="698"/>
      <c r="BH204" s="698"/>
      <c r="BI204" s="698"/>
      <c r="BJ204" s="698"/>
      <c r="BK204" s="698"/>
      <c r="BL204" s="698"/>
      <c r="BM204" s="698"/>
      <c r="BN204" s="698"/>
      <c r="BO204" s="698"/>
      <c r="BP204" s="698"/>
      <c r="BQ204" s="698"/>
      <c r="BR204" s="698"/>
      <c r="BS204" s="698"/>
      <c r="BT204" s="699"/>
    </row>
    <row r="205" spans="5:72">
      <c r="E205" s="690"/>
      <c r="G205" s="690"/>
      <c r="H205" s="690"/>
      <c r="AQ205" s="697"/>
      <c r="AR205" s="698"/>
      <c r="AS205" s="698"/>
      <c r="AT205" s="698"/>
      <c r="AU205" s="698"/>
      <c r="AV205" s="698"/>
      <c r="AW205" s="698"/>
      <c r="AX205" s="698"/>
      <c r="AY205" s="698"/>
      <c r="AZ205" s="698"/>
      <c r="BA205" s="698"/>
      <c r="BB205" s="698"/>
      <c r="BC205" s="698"/>
      <c r="BD205" s="698"/>
      <c r="BE205" s="698"/>
      <c r="BF205" s="698"/>
      <c r="BG205" s="698"/>
      <c r="BH205" s="698"/>
      <c r="BI205" s="698"/>
      <c r="BJ205" s="698"/>
      <c r="BK205" s="698"/>
      <c r="BL205" s="698"/>
      <c r="BM205" s="698"/>
      <c r="BN205" s="698"/>
      <c r="BO205" s="698"/>
      <c r="BP205" s="698"/>
      <c r="BQ205" s="698"/>
      <c r="BR205" s="698"/>
      <c r="BS205" s="698"/>
      <c r="BT205" s="699"/>
    </row>
    <row r="206" spans="5:72">
      <c r="E206" s="690"/>
      <c r="G206" s="690"/>
      <c r="H206" s="690"/>
      <c r="AQ206" s="697"/>
      <c r="AR206" s="698"/>
      <c r="AS206" s="698"/>
      <c r="AT206" s="698"/>
      <c r="AU206" s="698"/>
      <c r="AV206" s="698"/>
      <c r="AW206" s="698"/>
      <c r="AX206" s="698"/>
      <c r="AY206" s="698"/>
      <c r="AZ206" s="698"/>
      <c r="BA206" s="698"/>
      <c r="BB206" s="698"/>
      <c r="BC206" s="698"/>
      <c r="BD206" s="698"/>
      <c r="BE206" s="698"/>
      <c r="BF206" s="698"/>
      <c r="BG206" s="698"/>
      <c r="BH206" s="698"/>
      <c r="BI206" s="698"/>
      <c r="BJ206" s="698"/>
      <c r="BK206" s="698"/>
      <c r="BL206" s="698"/>
      <c r="BM206" s="698"/>
      <c r="BN206" s="698"/>
      <c r="BO206" s="698"/>
      <c r="BP206" s="698"/>
      <c r="BQ206" s="698"/>
      <c r="BR206" s="698"/>
      <c r="BS206" s="698"/>
      <c r="BT206" s="699"/>
    </row>
    <row r="207" spans="5:72">
      <c r="E207" s="690"/>
      <c r="G207" s="690"/>
      <c r="H207" s="690"/>
      <c r="AQ207" s="697"/>
      <c r="AR207" s="698"/>
      <c r="AS207" s="698"/>
      <c r="AT207" s="698"/>
      <c r="AU207" s="698"/>
      <c r="AV207" s="698"/>
      <c r="AW207" s="698"/>
      <c r="AX207" s="698"/>
      <c r="AY207" s="698"/>
      <c r="AZ207" s="698"/>
      <c r="BA207" s="698"/>
      <c r="BB207" s="698"/>
      <c r="BC207" s="698"/>
      <c r="BD207" s="698"/>
      <c r="BE207" s="698"/>
      <c r="BF207" s="698"/>
      <c r="BG207" s="698"/>
      <c r="BH207" s="698"/>
      <c r="BI207" s="698"/>
      <c r="BJ207" s="698"/>
      <c r="BK207" s="698"/>
      <c r="BL207" s="698"/>
      <c r="BM207" s="698"/>
      <c r="BN207" s="698"/>
      <c r="BO207" s="698"/>
      <c r="BP207" s="698"/>
      <c r="BQ207" s="698"/>
      <c r="BR207" s="698"/>
      <c r="BS207" s="698"/>
      <c r="BT207" s="699"/>
    </row>
    <row r="208" spans="5:72">
      <c r="E208" s="690"/>
      <c r="G208" s="690"/>
      <c r="H208" s="690"/>
      <c r="AQ208" s="697"/>
      <c r="AR208" s="698"/>
      <c r="AS208" s="698"/>
      <c r="AT208" s="698"/>
      <c r="AU208" s="698"/>
      <c r="AV208" s="698"/>
      <c r="AW208" s="698"/>
      <c r="AX208" s="698"/>
      <c r="AY208" s="698"/>
      <c r="AZ208" s="698"/>
      <c r="BA208" s="698"/>
      <c r="BB208" s="698"/>
      <c r="BC208" s="698"/>
      <c r="BD208" s="698"/>
      <c r="BE208" s="698"/>
      <c r="BF208" s="698"/>
      <c r="BG208" s="698"/>
      <c r="BH208" s="698"/>
      <c r="BI208" s="698"/>
      <c r="BJ208" s="698"/>
      <c r="BK208" s="698"/>
      <c r="BL208" s="698"/>
      <c r="BM208" s="698"/>
      <c r="BN208" s="698"/>
      <c r="BO208" s="698"/>
      <c r="BP208" s="698"/>
      <c r="BQ208" s="698"/>
      <c r="BR208" s="698"/>
      <c r="BS208" s="698"/>
      <c r="BT208" s="699"/>
    </row>
    <row r="209" spans="5:72">
      <c r="E209" s="690"/>
      <c r="G209" s="690"/>
      <c r="H209" s="690"/>
      <c r="AQ209" s="697"/>
      <c r="AR209" s="698"/>
      <c r="AS209" s="698"/>
      <c r="AT209" s="698"/>
      <c r="AU209" s="698"/>
      <c r="AV209" s="698"/>
      <c r="AW209" s="698"/>
      <c r="AX209" s="698"/>
      <c r="AY209" s="698"/>
      <c r="AZ209" s="698"/>
      <c r="BA209" s="698"/>
      <c r="BB209" s="698"/>
      <c r="BC209" s="698"/>
      <c r="BD209" s="698"/>
      <c r="BE209" s="698"/>
      <c r="BF209" s="698"/>
      <c r="BG209" s="698"/>
      <c r="BH209" s="698"/>
      <c r="BI209" s="698"/>
      <c r="BJ209" s="698"/>
      <c r="BK209" s="698"/>
      <c r="BL209" s="698"/>
      <c r="BM209" s="698"/>
      <c r="BN209" s="698"/>
      <c r="BO209" s="698"/>
      <c r="BP209" s="698"/>
      <c r="BQ209" s="698"/>
      <c r="BR209" s="698"/>
      <c r="BS209" s="698"/>
      <c r="BT209" s="699"/>
    </row>
    <row r="210" spans="5:72">
      <c r="E210" s="690"/>
      <c r="G210" s="690"/>
      <c r="H210" s="690"/>
      <c r="AQ210" s="697"/>
      <c r="AR210" s="698"/>
      <c r="AS210" s="698"/>
      <c r="AT210" s="698"/>
      <c r="AU210" s="698"/>
      <c r="AV210" s="698"/>
      <c r="AW210" s="698"/>
      <c r="AX210" s="698"/>
      <c r="AY210" s="698"/>
      <c r="AZ210" s="698"/>
      <c r="BA210" s="698"/>
      <c r="BB210" s="698"/>
      <c r="BC210" s="698"/>
      <c r="BD210" s="698"/>
      <c r="BE210" s="698"/>
      <c r="BF210" s="698"/>
      <c r="BG210" s="698"/>
      <c r="BH210" s="698"/>
      <c r="BI210" s="698"/>
      <c r="BJ210" s="698"/>
      <c r="BK210" s="698"/>
      <c r="BL210" s="698"/>
      <c r="BM210" s="698"/>
      <c r="BN210" s="698"/>
      <c r="BO210" s="698"/>
      <c r="BP210" s="698"/>
      <c r="BQ210" s="698"/>
      <c r="BR210" s="698"/>
      <c r="BS210" s="698"/>
      <c r="BT210" s="699"/>
    </row>
    <row r="211" spans="5:72">
      <c r="E211" s="690"/>
      <c r="G211" s="690"/>
      <c r="H211" s="690"/>
      <c r="AQ211" s="697"/>
      <c r="AR211" s="698"/>
      <c r="AS211" s="698"/>
      <c r="AT211" s="698"/>
      <c r="AU211" s="698"/>
      <c r="AV211" s="698"/>
      <c r="AW211" s="698"/>
      <c r="AX211" s="698"/>
      <c r="AY211" s="698"/>
      <c r="AZ211" s="698"/>
      <c r="BA211" s="698"/>
      <c r="BB211" s="698"/>
      <c r="BC211" s="698"/>
      <c r="BD211" s="698"/>
      <c r="BE211" s="698"/>
      <c r="BF211" s="698"/>
      <c r="BG211" s="698"/>
      <c r="BH211" s="698"/>
      <c r="BI211" s="698"/>
      <c r="BJ211" s="698"/>
      <c r="BK211" s="698"/>
      <c r="BL211" s="698"/>
      <c r="BM211" s="698"/>
      <c r="BN211" s="698"/>
      <c r="BO211" s="698"/>
      <c r="BP211" s="698"/>
      <c r="BQ211" s="698"/>
      <c r="BR211" s="698"/>
      <c r="BS211" s="698"/>
      <c r="BT211" s="699"/>
    </row>
    <row r="212" spans="5:72">
      <c r="E212" s="690"/>
      <c r="G212" s="690"/>
      <c r="H212" s="690"/>
      <c r="AQ212" s="697"/>
      <c r="AR212" s="698"/>
      <c r="AS212" s="698"/>
      <c r="AT212" s="698"/>
      <c r="AU212" s="698"/>
      <c r="AV212" s="698"/>
      <c r="AW212" s="698"/>
      <c r="AX212" s="698"/>
      <c r="AY212" s="698"/>
      <c r="AZ212" s="698"/>
      <c r="BA212" s="698"/>
      <c r="BB212" s="698"/>
      <c r="BC212" s="698"/>
      <c r="BD212" s="698"/>
      <c r="BE212" s="698"/>
      <c r="BF212" s="698"/>
      <c r="BG212" s="698"/>
      <c r="BH212" s="698"/>
      <c r="BI212" s="698"/>
      <c r="BJ212" s="698"/>
      <c r="BK212" s="698"/>
      <c r="BL212" s="698"/>
      <c r="BM212" s="698"/>
      <c r="BN212" s="698"/>
      <c r="BO212" s="698"/>
      <c r="BP212" s="698"/>
      <c r="BQ212" s="698"/>
      <c r="BR212" s="698"/>
      <c r="BS212" s="698"/>
      <c r="BT212" s="699"/>
    </row>
    <row r="213" spans="5:72">
      <c r="E213" s="690"/>
      <c r="G213" s="690"/>
      <c r="H213" s="690"/>
      <c r="AQ213" s="697"/>
      <c r="AR213" s="698"/>
      <c r="AS213" s="698"/>
      <c r="AT213" s="698"/>
      <c r="AU213" s="698"/>
      <c r="AV213" s="698"/>
      <c r="AW213" s="698"/>
      <c r="AX213" s="698"/>
      <c r="AY213" s="698"/>
      <c r="AZ213" s="698"/>
      <c r="BA213" s="698"/>
      <c r="BB213" s="698"/>
      <c r="BC213" s="698"/>
      <c r="BD213" s="698"/>
      <c r="BE213" s="698"/>
      <c r="BF213" s="698"/>
      <c r="BG213" s="698"/>
      <c r="BH213" s="698"/>
      <c r="BI213" s="698"/>
      <c r="BJ213" s="698"/>
      <c r="BK213" s="698"/>
      <c r="BL213" s="698"/>
      <c r="BM213" s="698"/>
      <c r="BN213" s="698"/>
      <c r="BO213" s="698"/>
      <c r="BP213" s="698"/>
      <c r="BQ213" s="698"/>
      <c r="BR213" s="698"/>
      <c r="BS213" s="698"/>
      <c r="BT213" s="699"/>
    </row>
    <row r="214" spans="5:72">
      <c r="E214" s="690"/>
      <c r="G214" s="690"/>
      <c r="H214" s="690"/>
      <c r="AQ214" s="697"/>
      <c r="AR214" s="698"/>
      <c r="AS214" s="698"/>
      <c r="AT214" s="698"/>
      <c r="AU214" s="698"/>
      <c r="AV214" s="698"/>
      <c r="AW214" s="698"/>
      <c r="AX214" s="698"/>
      <c r="AY214" s="698"/>
      <c r="AZ214" s="698"/>
      <c r="BA214" s="698"/>
      <c r="BB214" s="698"/>
      <c r="BC214" s="698"/>
      <c r="BD214" s="698"/>
      <c r="BE214" s="698"/>
      <c r="BF214" s="698"/>
      <c r="BG214" s="698"/>
      <c r="BH214" s="698"/>
      <c r="BI214" s="698"/>
      <c r="BJ214" s="698"/>
      <c r="BK214" s="698"/>
      <c r="BL214" s="698"/>
      <c r="BM214" s="698"/>
      <c r="BN214" s="698"/>
      <c r="BO214" s="698"/>
      <c r="BP214" s="698"/>
      <c r="BQ214" s="698"/>
      <c r="BR214" s="698"/>
      <c r="BS214" s="698"/>
      <c r="BT214" s="699"/>
    </row>
    <row r="215" spans="5:72">
      <c r="E215" s="690"/>
      <c r="G215" s="690"/>
      <c r="H215" s="690"/>
      <c r="AQ215" s="697"/>
      <c r="AR215" s="698"/>
      <c r="AS215" s="698"/>
      <c r="AT215" s="698"/>
      <c r="AU215" s="698"/>
      <c r="AV215" s="698"/>
      <c r="AW215" s="698"/>
      <c r="AX215" s="698"/>
      <c r="AY215" s="698"/>
      <c r="AZ215" s="698"/>
      <c r="BA215" s="698"/>
      <c r="BB215" s="698"/>
      <c r="BC215" s="698"/>
      <c r="BD215" s="698"/>
      <c r="BE215" s="698"/>
      <c r="BF215" s="698"/>
      <c r="BG215" s="698"/>
      <c r="BH215" s="698"/>
      <c r="BI215" s="698"/>
      <c r="BJ215" s="698"/>
      <c r="BK215" s="698"/>
      <c r="BL215" s="698"/>
      <c r="BM215" s="698"/>
      <c r="BN215" s="698"/>
      <c r="BO215" s="698"/>
      <c r="BP215" s="698"/>
      <c r="BQ215" s="698"/>
      <c r="BR215" s="698"/>
      <c r="BS215" s="698"/>
      <c r="BT215" s="699"/>
    </row>
    <row r="216" spans="5:72">
      <c r="E216" s="690"/>
      <c r="G216" s="690"/>
      <c r="H216" s="690"/>
      <c r="AQ216" s="697"/>
      <c r="AR216" s="698"/>
      <c r="AS216" s="698"/>
      <c r="AT216" s="698"/>
      <c r="AU216" s="698"/>
      <c r="AV216" s="698"/>
      <c r="AW216" s="698"/>
      <c r="AX216" s="698"/>
      <c r="AY216" s="698"/>
      <c r="AZ216" s="698"/>
      <c r="BA216" s="698"/>
      <c r="BB216" s="698"/>
      <c r="BC216" s="698"/>
      <c r="BD216" s="698"/>
      <c r="BE216" s="698"/>
      <c r="BF216" s="698"/>
      <c r="BG216" s="698"/>
      <c r="BH216" s="698"/>
      <c r="BI216" s="698"/>
      <c r="BJ216" s="698"/>
      <c r="BK216" s="698"/>
      <c r="BL216" s="698"/>
      <c r="BM216" s="698"/>
      <c r="BN216" s="698"/>
      <c r="BO216" s="698"/>
      <c r="BP216" s="698"/>
      <c r="BQ216" s="698"/>
      <c r="BR216" s="698"/>
      <c r="BS216" s="698"/>
      <c r="BT216" s="699"/>
    </row>
    <row r="217" spans="5:72">
      <c r="E217" s="690"/>
      <c r="G217" s="690"/>
      <c r="H217" s="690"/>
      <c r="AQ217" s="697"/>
      <c r="AR217" s="698"/>
      <c r="AS217" s="698"/>
      <c r="AT217" s="698"/>
      <c r="AU217" s="698"/>
      <c r="AV217" s="698"/>
      <c r="AW217" s="698"/>
      <c r="AX217" s="698"/>
      <c r="AY217" s="698"/>
      <c r="AZ217" s="698"/>
      <c r="BA217" s="698"/>
      <c r="BB217" s="698"/>
      <c r="BC217" s="698"/>
      <c r="BD217" s="698"/>
      <c r="BE217" s="698"/>
      <c r="BF217" s="698"/>
      <c r="BG217" s="698"/>
      <c r="BH217" s="698"/>
      <c r="BI217" s="698"/>
      <c r="BJ217" s="698"/>
      <c r="BK217" s="698"/>
      <c r="BL217" s="698"/>
      <c r="BM217" s="698"/>
      <c r="BN217" s="698"/>
      <c r="BO217" s="698"/>
      <c r="BP217" s="698"/>
      <c r="BQ217" s="698"/>
      <c r="BR217" s="698"/>
      <c r="BS217" s="698"/>
      <c r="BT217" s="699"/>
    </row>
    <row r="218" spans="5:72">
      <c r="E218" s="690"/>
      <c r="G218" s="690"/>
      <c r="H218" s="690"/>
      <c r="AQ218" s="697"/>
      <c r="AR218" s="698"/>
      <c r="AS218" s="698"/>
      <c r="AT218" s="698"/>
      <c r="AU218" s="698"/>
      <c r="AV218" s="698"/>
      <c r="AW218" s="698"/>
      <c r="AX218" s="698"/>
      <c r="AY218" s="698"/>
      <c r="AZ218" s="698"/>
      <c r="BA218" s="698"/>
      <c r="BB218" s="698"/>
      <c r="BC218" s="698"/>
      <c r="BD218" s="698"/>
      <c r="BE218" s="698"/>
      <c r="BF218" s="698"/>
      <c r="BG218" s="698"/>
      <c r="BH218" s="698"/>
      <c r="BI218" s="698"/>
      <c r="BJ218" s="698"/>
      <c r="BK218" s="698"/>
      <c r="BL218" s="698"/>
      <c r="BM218" s="698"/>
      <c r="BN218" s="698"/>
      <c r="BO218" s="698"/>
      <c r="BP218" s="698"/>
      <c r="BQ218" s="698"/>
      <c r="BR218" s="698"/>
      <c r="BS218" s="698"/>
      <c r="BT218" s="699"/>
    </row>
    <row r="219" spans="5:72">
      <c r="E219" s="690"/>
      <c r="G219" s="690"/>
      <c r="H219" s="690"/>
      <c r="AQ219" s="697"/>
      <c r="AR219" s="698"/>
      <c r="AS219" s="698"/>
      <c r="AT219" s="698"/>
      <c r="AU219" s="698"/>
      <c r="AV219" s="698"/>
      <c r="AW219" s="698"/>
      <c r="AX219" s="698"/>
      <c r="AY219" s="698"/>
      <c r="AZ219" s="698"/>
      <c r="BA219" s="698"/>
      <c r="BB219" s="698"/>
      <c r="BC219" s="698"/>
      <c r="BD219" s="698"/>
      <c r="BE219" s="698"/>
      <c r="BF219" s="698"/>
      <c r="BG219" s="698"/>
      <c r="BH219" s="698"/>
      <c r="BI219" s="698"/>
      <c r="BJ219" s="698"/>
      <c r="BK219" s="698"/>
      <c r="BL219" s="698"/>
      <c r="BM219" s="698"/>
      <c r="BN219" s="698"/>
      <c r="BO219" s="698"/>
      <c r="BP219" s="698"/>
      <c r="BQ219" s="698"/>
      <c r="BR219" s="698"/>
      <c r="BS219" s="698"/>
      <c r="BT219" s="699"/>
    </row>
    <row r="220" spans="5:72">
      <c r="E220" s="690"/>
      <c r="G220" s="690"/>
      <c r="H220" s="690"/>
      <c r="AQ220" s="697"/>
      <c r="AR220" s="698"/>
      <c r="AS220" s="698"/>
      <c r="AT220" s="698"/>
      <c r="AU220" s="698"/>
      <c r="AV220" s="698"/>
      <c r="AW220" s="698"/>
      <c r="AX220" s="698"/>
      <c r="AY220" s="698"/>
      <c r="AZ220" s="698"/>
      <c r="BA220" s="698"/>
      <c r="BB220" s="698"/>
      <c r="BC220" s="698"/>
      <c r="BD220" s="698"/>
      <c r="BE220" s="698"/>
      <c r="BF220" s="698"/>
      <c r="BG220" s="698"/>
      <c r="BH220" s="698"/>
      <c r="BI220" s="698"/>
      <c r="BJ220" s="698"/>
      <c r="BK220" s="698"/>
      <c r="BL220" s="698"/>
      <c r="BM220" s="698"/>
      <c r="BN220" s="698"/>
      <c r="BO220" s="698"/>
      <c r="BP220" s="698"/>
      <c r="BQ220" s="698"/>
      <c r="BR220" s="698"/>
      <c r="BS220" s="698"/>
      <c r="BT220" s="699"/>
    </row>
    <row r="221" spans="5:72">
      <c r="E221" s="690"/>
      <c r="G221" s="690"/>
      <c r="H221" s="690"/>
      <c r="AQ221" s="697"/>
      <c r="AR221" s="698"/>
      <c r="AS221" s="698"/>
      <c r="AT221" s="698"/>
      <c r="AU221" s="698"/>
      <c r="AV221" s="698"/>
      <c r="AW221" s="698"/>
      <c r="AX221" s="698"/>
      <c r="AY221" s="698"/>
      <c r="AZ221" s="698"/>
      <c r="BA221" s="698"/>
      <c r="BB221" s="698"/>
      <c r="BC221" s="698"/>
      <c r="BD221" s="698"/>
      <c r="BE221" s="698"/>
      <c r="BF221" s="698"/>
      <c r="BG221" s="698"/>
      <c r="BH221" s="698"/>
      <c r="BI221" s="698"/>
      <c r="BJ221" s="698"/>
      <c r="BK221" s="698"/>
      <c r="BL221" s="698"/>
      <c r="BM221" s="698"/>
      <c r="BN221" s="698"/>
      <c r="BO221" s="698"/>
      <c r="BP221" s="698"/>
      <c r="BQ221" s="698"/>
      <c r="BR221" s="698"/>
      <c r="BS221" s="698"/>
      <c r="BT221" s="699"/>
    </row>
    <row r="222" spans="5:72">
      <c r="E222" s="690"/>
      <c r="G222" s="690"/>
      <c r="H222" s="690"/>
      <c r="AQ222" s="697"/>
      <c r="AR222" s="698"/>
      <c r="AS222" s="698"/>
      <c r="AT222" s="698"/>
      <c r="AU222" s="698"/>
      <c r="AV222" s="698"/>
      <c r="AW222" s="698"/>
      <c r="AX222" s="698"/>
      <c r="AY222" s="698"/>
      <c r="AZ222" s="698"/>
      <c r="BA222" s="698"/>
      <c r="BB222" s="698"/>
      <c r="BC222" s="698"/>
      <c r="BD222" s="698"/>
      <c r="BE222" s="698"/>
      <c r="BF222" s="698"/>
      <c r="BG222" s="698"/>
      <c r="BH222" s="698"/>
      <c r="BI222" s="698"/>
      <c r="BJ222" s="698"/>
      <c r="BK222" s="698"/>
      <c r="BL222" s="698"/>
      <c r="BM222" s="698"/>
      <c r="BN222" s="698"/>
      <c r="BO222" s="698"/>
      <c r="BP222" s="698"/>
      <c r="BQ222" s="698"/>
      <c r="BR222" s="698"/>
      <c r="BS222" s="698"/>
      <c r="BT222" s="699"/>
    </row>
    <row r="223" spans="5:72">
      <c r="E223" s="690"/>
      <c r="G223" s="690"/>
      <c r="H223" s="690"/>
      <c r="AQ223" s="697"/>
      <c r="AR223" s="698"/>
      <c r="AS223" s="698"/>
      <c r="AT223" s="698"/>
      <c r="AU223" s="698"/>
      <c r="AV223" s="698"/>
      <c r="AW223" s="698"/>
      <c r="AX223" s="698"/>
      <c r="AY223" s="698"/>
      <c r="AZ223" s="698"/>
      <c r="BA223" s="698"/>
      <c r="BB223" s="698"/>
      <c r="BC223" s="698"/>
      <c r="BD223" s="698"/>
      <c r="BE223" s="698"/>
      <c r="BF223" s="698"/>
      <c r="BG223" s="698"/>
      <c r="BH223" s="698"/>
      <c r="BI223" s="698"/>
      <c r="BJ223" s="698"/>
      <c r="BK223" s="698"/>
      <c r="BL223" s="698"/>
      <c r="BM223" s="698"/>
      <c r="BN223" s="698"/>
      <c r="BO223" s="698"/>
      <c r="BP223" s="698"/>
      <c r="BQ223" s="698"/>
      <c r="BR223" s="698"/>
      <c r="BS223" s="698"/>
      <c r="BT223" s="699"/>
    </row>
    <row r="224" spans="5:72">
      <c r="E224" s="690"/>
      <c r="G224" s="690"/>
      <c r="H224" s="690"/>
      <c r="AQ224" s="697"/>
      <c r="AR224" s="698"/>
      <c r="AS224" s="698"/>
      <c r="AT224" s="698"/>
      <c r="AU224" s="698"/>
      <c r="AV224" s="698"/>
      <c r="AW224" s="698"/>
      <c r="AX224" s="698"/>
      <c r="AY224" s="698"/>
      <c r="AZ224" s="698"/>
      <c r="BA224" s="698"/>
      <c r="BB224" s="698"/>
      <c r="BC224" s="698"/>
      <c r="BD224" s="698"/>
      <c r="BE224" s="698"/>
      <c r="BF224" s="698"/>
      <c r="BG224" s="698"/>
      <c r="BH224" s="698"/>
      <c r="BI224" s="698"/>
      <c r="BJ224" s="698"/>
      <c r="BK224" s="698"/>
      <c r="BL224" s="698"/>
      <c r="BM224" s="698"/>
      <c r="BN224" s="698"/>
      <c r="BO224" s="698"/>
      <c r="BP224" s="698"/>
      <c r="BQ224" s="698"/>
      <c r="BR224" s="698"/>
      <c r="BS224" s="698"/>
      <c r="BT224" s="699"/>
    </row>
    <row r="225" spans="5:72">
      <c r="E225" s="690"/>
      <c r="G225" s="690"/>
      <c r="H225" s="690"/>
      <c r="AQ225" s="697"/>
      <c r="AR225" s="698"/>
      <c r="AS225" s="698"/>
      <c r="AT225" s="698"/>
      <c r="AU225" s="698"/>
      <c r="AV225" s="698"/>
      <c r="AW225" s="698"/>
      <c r="AX225" s="698"/>
      <c r="AY225" s="698"/>
      <c r="AZ225" s="698"/>
      <c r="BA225" s="698"/>
      <c r="BB225" s="698"/>
      <c r="BC225" s="698"/>
      <c r="BD225" s="698"/>
      <c r="BE225" s="698"/>
      <c r="BF225" s="698"/>
      <c r="BG225" s="698"/>
      <c r="BH225" s="698"/>
      <c r="BI225" s="698"/>
      <c r="BJ225" s="698"/>
      <c r="BK225" s="698"/>
      <c r="BL225" s="698"/>
      <c r="BM225" s="698"/>
      <c r="BN225" s="698"/>
      <c r="BO225" s="698"/>
      <c r="BP225" s="698"/>
      <c r="BQ225" s="698"/>
      <c r="BR225" s="698"/>
      <c r="BS225" s="698"/>
      <c r="BT225" s="699"/>
    </row>
    <row r="226" spans="5:72">
      <c r="E226" s="690"/>
      <c r="G226" s="690"/>
      <c r="H226" s="690"/>
      <c r="AQ226" s="697"/>
      <c r="AR226" s="698"/>
      <c r="AS226" s="698"/>
      <c r="AT226" s="698"/>
      <c r="AU226" s="698"/>
      <c r="AV226" s="698"/>
      <c r="AW226" s="698"/>
      <c r="AX226" s="698"/>
      <c r="AY226" s="698"/>
      <c r="AZ226" s="698"/>
      <c r="BA226" s="698"/>
      <c r="BB226" s="698"/>
      <c r="BC226" s="698"/>
      <c r="BD226" s="698"/>
      <c r="BE226" s="698"/>
      <c r="BF226" s="698"/>
      <c r="BG226" s="698"/>
      <c r="BH226" s="698"/>
      <c r="BI226" s="698"/>
      <c r="BJ226" s="698"/>
      <c r="BK226" s="698"/>
      <c r="BL226" s="698"/>
      <c r="BM226" s="698"/>
      <c r="BN226" s="698"/>
      <c r="BO226" s="698"/>
      <c r="BP226" s="698"/>
      <c r="BQ226" s="698"/>
      <c r="BR226" s="698"/>
      <c r="BS226" s="698"/>
      <c r="BT226" s="699"/>
    </row>
    <row r="227" spans="5:72">
      <c r="E227" s="690"/>
      <c r="G227" s="690"/>
      <c r="H227" s="690"/>
      <c r="AQ227" s="697"/>
      <c r="AR227" s="698"/>
      <c r="AS227" s="698"/>
      <c r="AT227" s="698"/>
      <c r="AU227" s="698"/>
      <c r="AV227" s="698"/>
      <c r="AW227" s="698"/>
      <c r="AX227" s="698"/>
      <c r="AY227" s="698"/>
      <c r="AZ227" s="698"/>
      <c r="BA227" s="698"/>
      <c r="BB227" s="698"/>
      <c r="BC227" s="698"/>
      <c r="BD227" s="698"/>
      <c r="BE227" s="698"/>
      <c r="BF227" s="698"/>
      <c r="BG227" s="698"/>
      <c r="BH227" s="698"/>
      <c r="BI227" s="698"/>
      <c r="BJ227" s="698"/>
      <c r="BK227" s="698"/>
      <c r="BL227" s="698"/>
      <c r="BM227" s="698"/>
      <c r="BN227" s="698"/>
      <c r="BO227" s="698"/>
      <c r="BP227" s="698"/>
      <c r="BQ227" s="698"/>
      <c r="BR227" s="698"/>
      <c r="BS227" s="698"/>
      <c r="BT227" s="699"/>
    </row>
    <row r="228" spans="5:72">
      <c r="E228" s="690"/>
      <c r="G228" s="690"/>
      <c r="H228" s="690"/>
      <c r="AQ228" s="697"/>
      <c r="AR228" s="698"/>
      <c r="AS228" s="698"/>
      <c r="AT228" s="698"/>
      <c r="AU228" s="698"/>
      <c r="AV228" s="698"/>
      <c r="AW228" s="698"/>
      <c r="AX228" s="698"/>
      <c r="AY228" s="698"/>
      <c r="AZ228" s="698"/>
      <c r="BA228" s="698"/>
      <c r="BB228" s="698"/>
      <c r="BC228" s="698"/>
      <c r="BD228" s="698"/>
      <c r="BE228" s="698"/>
      <c r="BF228" s="698"/>
      <c r="BG228" s="698"/>
      <c r="BH228" s="698"/>
      <c r="BI228" s="698"/>
      <c r="BJ228" s="698"/>
      <c r="BK228" s="698"/>
      <c r="BL228" s="698"/>
      <c r="BM228" s="698"/>
      <c r="BN228" s="698"/>
      <c r="BO228" s="698"/>
      <c r="BP228" s="698"/>
      <c r="BQ228" s="698"/>
      <c r="BR228" s="698"/>
      <c r="BS228" s="698"/>
      <c r="BT228" s="699"/>
    </row>
    <row r="229" spans="5:72">
      <c r="E229" s="690"/>
      <c r="G229" s="690"/>
      <c r="H229" s="690"/>
      <c r="AQ229" s="697"/>
      <c r="AR229" s="698"/>
      <c r="AS229" s="698"/>
      <c r="AT229" s="698"/>
      <c r="AU229" s="698"/>
      <c r="AV229" s="698"/>
      <c r="AW229" s="698"/>
      <c r="AX229" s="698"/>
      <c r="AY229" s="698"/>
      <c r="AZ229" s="698"/>
      <c r="BA229" s="698"/>
      <c r="BB229" s="698"/>
      <c r="BC229" s="698"/>
      <c r="BD229" s="698"/>
      <c r="BE229" s="698"/>
      <c r="BF229" s="698"/>
      <c r="BG229" s="698"/>
      <c r="BH229" s="698"/>
      <c r="BI229" s="698"/>
      <c r="BJ229" s="698"/>
      <c r="BK229" s="698"/>
      <c r="BL229" s="698"/>
      <c r="BM229" s="698"/>
      <c r="BN229" s="698"/>
      <c r="BO229" s="698"/>
      <c r="BP229" s="698"/>
      <c r="BQ229" s="698"/>
      <c r="BR229" s="698"/>
      <c r="BS229" s="698"/>
      <c r="BT229" s="699"/>
    </row>
    <row r="230" spans="5:72">
      <c r="E230" s="690"/>
      <c r="G230" s="690"/>
      <c r="H230" s="690"/>
      <c r="AQ230" s="697"/>
      <c r="AR230" s="698"/>
      <c r="AS230" s="698"/>
      <c r="AT230" s="698"/>
      <c r="AU230" s="698"/>
      <c r="AV230" s="698"/>
      <c r="AW230" s="698"/>
      <c r="AX230" s="698"/>
      <c r="AY230" s="698"/>
      <c r="AZ230" s="698"/>
      <c r="BA230" s="698"/>
      <c r="BB230" s="698"/>
      <c r="BC230" s="698"/>
      <c r="BD230" s="698"/>
      <c r="BE230" s="698"/>
      <c r="BF230" s="698"/>
      <c r="BG230" s="698"/>
      <c r="BH230" s="698"/>
      <c r="BI230" s="698"/>
      <c r="BJ230" s="698"/>
      <c r="BK230" s="698"/>
      <c r="BL230" s="698"/>
      <c r="BM230" s="698"/>
      <c r="BN230" s="698"/>
      <c r="BO230" s="698"/>
      <c r="BP230" s="698"/>
      <c r="BQ230" s="698"/>
      <c r="BR230" s="698"/>
      <c r="BS230" s="698"/>
      <c r="BT230" s="699"/>
    </row>
    <row r="231" spans="5:72">
      <c r="E231" s="690"/>
      <c r="G231" s="690"/>
      <c r="H231" s="690"/>
      <c r="AQ231" s="697"/>
      <c r="AR231" s="698"/>
      <c r="AS231" s="698"/>
      <c r="AT231" s="698"/>
      <c r="AU231" s="698"/>
      <c r="AV231" s="698"/>
      <c r="AW231" s="698"/>
      <c r="AX231" s="698"/>
      <c r="AY231" s="698"/>
      <c r="AZ231" s="698"/>
      <c r="BA231" s="698"/>
      <c r="BB231" s="698"/>
      <c r="BC231" s="698"/>
      <c r="BD231" s="698"/>
      <c r="BE231" s="698"/>
      <c r="BF231" s="698"/>
      <c r="BG231" s="698"/>
      <c r="BH231" s="698"/>
      <c r="BI231" s="698"/>
      <c r="BJ231" s="698"/>
      <c r="BK231" s="698"/>
      <c r="BL231" s="698"/>
      <c r="BM231" s="698"/>
      <c r="BN231" s="698"/>
      <c r="BO231" s="698"/>
      <c r="BP231" s="698"/>
      <c r="BQ231" s="698"/>
      <c r="BR231" s="698"/>
      <c r="BS231" s="698"/>
      <c r="BT231" s="699"/>
    </row>
    <row r="232" spans="5:72">
      <c r="E232" s="690"/>
      <c r="G232" s="690"/>
      <c r="H232" s="690"/>
      <c r="AQ232" s="697"/>
      <c r="AR232" s="698"/>
      <c r="AS232" s="698"/>
      <c r="AT232" s="698"/>
      <c r="AU232" s="698"/>
      <c r="AV232" s="698"/>
      <c r="AW232" s="698"/>
      <c r="AX232" s="698"/>
      <c r="AY232" s="698"/>
      <c r="AZ232" s="698"/>
      <c r="BA232" s="698"/>
      <c r="BB232" s="698"/>
      <c r="BC232" s="698"/>
      <c r="BD232" s="698"/>
      <c r="BE232" s="698"/>
      <c r="BF232" s="698"/>
      <c r="BG232" s="698"/>
      <c r="BH232" s="698"/>
      <c r="BI232" s="698"/>
      <c r="BJ232" s="698"/>
      <c r="BK232" s="698"/>
      <c r="BL232" s="698"/>
      <c r="BM232" s="698"/>
      <c r="BN232" s="698"/>
      <c r="BO232" s="698"/>
      <c r="BP232" s="698"/>
      <c r="BQ232" s="698"/>
      <c r="BR232" s="698"/>
      <c r="BS232" s="698"/>
      <c r="BT232" s="699"/>
    </row>
    <row r="233" spans="5:72">
      <c r="E233" s="690"/>
      <c r="G233" s="690"/>
      <c r="H233" s="690"/>
      <c r="AQ233" s="697"/>
      <c r="AR233" s="698"/>
      <c r="AS233" s="698"/>
      <c r="AT233" s="698"/>
      <c r="AU233" s="698"/>
      <c r="AV233" s="698"/>
      <c r="AW233" s="698"/>
      <c r="AX233" s="698"/>
      <c r="AY233" s="698"/>
      <c r="AZ233" s="698"/>
      <c r="BA233" s="698"/>
      <c r="BB233" s="698"/>
      <c r="BC233" s="698"/>
      <c r="BD233" s="698"/>
      <c r="BE233" s="698"/>
      <c r="BF233" s="698"/>
      <c r="BG233" s="698"/>
      <c r="BH233" s="698"/>
      <c r="BI233" s="698"/>
      <c r="BJ233" s="698"/>
      <c r="BK233" s="698"/>
      <c r="BL233" s="698"/>
      <c r="BM233" s="698"/>
      <c r="BN233" s="698"/>
      <c r="BO233" s="698"/>
      <c r="BP233" s="698"/>
      <c r="BQ233" s="698"/>
      <c r="BR233" s="698"/>
      <c r="BS233" s="698"/>
      <c r="BT233" s="699"/>
    </row>
    <row r="234" spans="5:72">
      <c r="E234" s="690"/>
      <c r="G234" s="690"/>
      <c r="H234" s="690"/>
      <c r="AQ234" s="697"/>
      <c r="AR234" s="698"/>
      <c r="AS234" s="698"/>
      <c r="AT234" s="698"/>
      <c r="AU234" s="698"/>
      <c r="AV234" s="698"/>
      <c r="AW234" s="698"/>
      <c r="AX234" s="698"/>
      <c r="AY234" s="698"/>
      <c r="AZ234" s="698"/>
      <c r="BA234" s="698"/>
      <c r="BB234" s="698"/>
      <c r="BC234" s="698"/>
      <c r="BD234" s="698"/>
      <c r="BE234" s="698"/>
      <c r="BF234" s="698"/>
      <c r="BG234" s="698"/>
      <c r="BH234" s="698"/>
      <c r="BI234" s="698"/>
      <c r="BJ234" s="698"/>
      <c r="BK234" s="698"/>
      <c r="BL234" s="698"/>
      <c r="BM234" s="698"/>
      <c r="BN234" s="698"/>
      <c r="BO234" s="698"/>
      <c r="BP234" s="698"/>
      <c r="BQ234" s="698"/>
      <c r="BR234" s="698"/>
      <c r="BS234" s="698"/>
      <c r="BT234" s="699"/>
    </row>
    <row r="235" spans="5:72">
      <c r="E235" s="690"/>
      <c r="G235" s="690"/>
      <c r="H235" s="690"/>
      <c r="AQ235" s="697"/>
      <c r="AR235" s="698"/>
      <c r="AS235" s="698"/>
      <c r="AT235" s="698"/>
      <c r="AU235" s="698"/>
      <c r="AV235" s="698"/>
      <c r="AW235" s="698"/>
      <c r="AX235" s="698"/>
      <c r="AY235" s="698"/>
      <c r="AZ235" s="698"/>
      <c r="BA235" s="698"/>
      <c r="BB235" s="698"/>
      <c r="BC235" s="698"/>
      <c r="BD235" s="698"/>
      <c r="BE235" s="698"/>
      <c r="BF235" s="698"/>
      <c r="BG235" s="698"/>
      <c r="BH235" s="698"/>
      <c r="BI235" s="698"/>
      <c r="BJ235" s="698"/>
      <c r="BK235" s="698"/>
      <c r="BL235" s="698"/>
      <c r="BM235" s="698"/>
      <c r="BN235" s="698"/>
      <c r="BO235" s="698"/>
      <c r="BP235" s="698"/>
      <c r="BQ235" s="698"/>
      <c r="BR235" s="698"/>
      <c r="BS235" s="698"/>
      <c r="BT235" s="699"/>
    </row>
    <row r="236" spans="5:72">
      <c r="E236" s="690"/>
      <c r="G236" s="690"/>
      <c r="H236" s="690"/>
      <c r="AQ236" s="697"/>
      <c r="AR236" s="698"/>
      <c r="AS236" s="698"/>
      <c r="AT236" s="698"/>
      <c r="AU236" s="698"/>
      <c r="AV236" s="698"/>
      <c r="AW236" s="698"/>
      <c r="AX236" s="698"/>
      <c r="AY236" s="698"/>
      <c r="AZ236" s="698"/>
      <c r="BA236" s="698"/>
      <c r="BB236" s="698"/>
      <c r="BC236" s="698"/>
      <c r="BD236" s="698"/>
      <c r="BE236" s="698"/>
      <c r="BF236" s="698"/>
      <c r="BG236" s="698"/>
      <c r="BH236" s="698"/>
      <c r="BI236" s="698"/>
      <c r="BJ236" s="698"/>
      <c r="BK236" s="698"/>
      <c r="BL236" s="698"/>
      <c r="BM236" s="698"/>
      <c r="BN236" s="698"/>
      <c r="BO236" s="698"/>
      <c r="BP236" s="698"/>
      <c r="BQ236" s="698"/>
      <c r="BR236" s="698"/>
      <c r="BS236" s="698"/>
      <c r="BT236" s="699"/>
    </row>
    <row r="237" spans="5:72">
      <c r="E237" s="690"/>
      <c r="G237" s="690"/>
      <c r="H237" s="690"/>
      <c r="AQ237" s="697"/>
      <c r="AR237" s="698"/>
      <c r="AS237" s="698"/>
      <c r="AT237" s="698"/>
      <c r="AU237" s="698"/>
      <c r="AV237" s="698"/>
      <c r="AW237" s="698"/>
      <c r="AX237" s="698"/>
      <c r="AY237" s="698"/>
      <c r="AZ237" s="698"/>
      <c r="BA237" s="698"/>
      <c r="BB237" s="698"/>
      <c r="BC237" s="698"/>
      <c r="BD237" s="698"/>
      <c r="BE237" s="698"/>
      <c r="BF237" s="698"/>
      <c r="BG237" s="698"/>
      <c r="BH237" s="698"/>
      <c r="BI237" s="698"/>
      <c r="BJ237" s="698"/>
      <c r="BK237" s="698"/>
      <c r="BL237" s="698"/>
      <c r="BM237" s="698"/>
      <c r="BN237" s="698"/>
      <c r="BO237" s="698"/>
      <c r="BP237" s="698"/>
      <c r="BQ237" s="698"/>
      <c r="BR237" s="698"/>
      <c r="BS237" s="698"/>
      <c r="BT237" s="699"/>
    </row>
    <row r="238" spans="5:72">
      <c r="E238" s="690"/>
      <c r="G238" s="690"/>
      <c r="H238" s="690"/>
      <c r="AQ238" s="697"/>
      <c r="AR238" s="698"/>
      <c r="AS238" s="698"/>
      <c r="AT238" s="698"/>
      <c r="AU238" s="698"/>
      <c r="AV238" s="698"/>
      <c r="AW238" s="698"/>
      <c r="AX238" s="698"/>
      <c r="AY238" s="698"/>
      <c r="AZ238" s="698"/>
      <c r="BA238" s="698"/>
      <c r="BB238" s="698"/>
      <c r="BC238" s="698"/>
      <c r="BD238" s="698"/>
      <c r="BE238" s="698"/>
      <c r="BF238" s="698"/>
      <c r="BG238" s="698"/>
      <c r="BH238" s="698"/>
      <c r="BI238" s="698"/>
      <c r="BJ238" s="698"/>
      <c r="BK238" s="698"/>
      <c r="BL238" s="698"/>
      <c r="BM238" s="698"/>
      <c r="BN238" s="698"/>
      <c r="BO238" s="698"/>
      <c r="BP238" s="698"/>
      <c r="BQ238" s="698"/>
      <c r="BR238" s="698"/>
      <c r="BS238" s="698"/>
      <c r="BT238" s="699"/>
    </row>
    <row r="239" spans="5:72">
      <c r="E239" s="690"/>
      <c r="G239" s="690"/>
      <c r="H239" s="690"/>
      <c r="AQ239" s="697"/>
      <c r="AR239" s="698"/>
      <c r="AS239" s="698"/>
      <c r="AT239" s="698"/>
      <c r="AU239" s="698"/>
      <c r="AV239" s="698"/>
      <c r="AW239" s="698"/>
      <c r="AX239" s="698"/>
      <c r="AY239" s="698"/>
      <c r="AZ239" s="698"/>
      <c r="BA239" s="698"/>
      <c r="BB239" s="698"/>
      <c r="BC239" s="698"/>
      <c r="BD239" s="698"/>
      <c r="BE239" s="698"/>
      <c r="BF239" s="698"/>
      <c r="BG239" s="698"/>
      <c r="BH239" s="698"/>
      <c r="BI239" s="698"/>
      <c r="BJ239" s="698"/>
      <c r="BK239" s="698"/>
      <c r="BL239" s="698"/>
      <c r="BM239" s="698"/>
      <c r="BN239" s="698"/>
      <c r="BO239" s="698"/>
      <c r="BP239" s="698"/>
      <c r="BQ239" s="698"/>
      <c r="BR239" s="698"/>
      <c r="BS239" s="698"/>
      <c r="BT239" s="699"/>
    </row>
    <row r="240" spans="5:72">
      <c r="E240" s="690"/>
      <c r="G240" s="690"/>
      <c r="H240" s="690"/>
      <c r="AQ240" s="697"/>
      <c r="AR240" s="698"/>
      <c r="AS240" s="698"/>
      <c r="AT240" s="698"/>
      <c r="AU240" s="698"/>
      <c r="AV240" s="698"/>
      <c r="AW240" s="698"/>
      <c r="AX240" s="698"/>
      <c r="AY240" s="698"/>
      <c r="AZ240" s="698"/>
      <c r="BA240" s="698"/>
      <c r="BB240" s="698"/>
      <c r="BC240" s="698"/>
      <c r="BD240" s="698"/>
      <c r="BE240" s="698"/>
      <c r="BF240" s="698"/>
      <c r="BG240" s="698"/>
      <c r="BH240" s="698"/>
      <c r="BI240" s="698"/>
      <c r="BJ240" s="698"/>
      <c r="BK240" s="698"/>
      <c r="BL240" s="698"/>
      <c r="BM240" s="698"/>
      <c r="BN240" s="698"/>
      <c r="BO240" s="698"/>
      <c r="BP240" s="698"/>
      <c r="BQ240" s="698"/>
      <c r="BR240" s="698"/>
      <c r="BS240" s="698"/>
      <c r="BT240" s="699"/>
    </row>
    <row r="241" spans="5:72">
      <c r="E241" s="690"/>
      <c r="G241" s="690"/>
      <c r="H241" s="690"/>
      <c r="AQ241" s="697"/>
      <c r="AR241" s="698"/>
      <c r="AS241" s="698"/>
      <c r="AT241" s="698"/>
      <c r="AU241" s="698"/>
      <c r="AV241" s="698"/>
      <c r="AW241" s="698"/>
      <c r="AX241" s="698"/>
      <c r="AY241" s="698"/>
      <c r="AZ241" s="698"/>
      <c r="BA241" s="698"/>
      <c r="BB241" s="698"/>
      <c r="BC241" s="698"/>
      <c r="BD241" s="698"/>
      <c r="BE241" s="698"/>
      <c r="BF241" s="698"/>
      <c r="BG241" s="698"/>
      <c r="BH241" s="698"/>
      <c r="BI241" s="698"/>
      <c r="BJ241" s="698"/>
      <c r="BK241" s="698"/>
      <c r="BL241" s="698"/>
      <c r="BM241" s="698"/>
      <c r="BN241" s="698"/>
      <c r="BO241" s="698"/>
      <c r="BP241" s="698"/>
      <c r="BQ241" s="698"/>
      <c r="BR241" s="698"/>
      <c r="BS241" s="698"/>
      <c r="BT241" s="699"/>
    </row>
    <row r="242" spans="5:72">
      <c r="E242" s="690"/>
      <c r="G242" s="690"/>
      <c r="H242" s="690"/>
      <c r="AQ242" s="697"/>
      <c r="AR242" s="698"/>
      <c r="AS242" s="698"/>
      <c r="AT242" s="698"/>
      <c r="AU242" s="698"/>
      <c r="AV242" s="698"/>
      <c r="AW242" s="698"/>
      <c r="AX242" s="698"/>
      <c r="AY242" s="698"/>
      <c r="AZ242" s="698"/>
      <c r="BA242" s="698"/>
      <c r="BB242" s="698"/>
      <c r="BC242" s="698"/>
      <c r="BD242" s="698"/>
      <c r="BE242" s="698"/>
      <c r="BF242" s="698"/>
      <c r="BG242" s="698"/>
      <c r="BH242" s="698"/>
      <c r="BI242" s="698"/>
      <c r="BJ242" s="698"/>
      <c r="BK242" s="698"/>
      <c r="BL242" s="698"/>
      <c r="BM242" s="698"/>
      <c r="BN242" s="698"/>
      <c r="BO242" s="698"/>
      <c r="BP242" s="698"/>
      <c r="BQ242" s="698"/>
      <c r="BR242" s="698"/>
      <c r="BS242" s="698"/>
      <c r="BT242" s="699"/>
    </row>
    <row r="243" spans="5:72">
      <c r="E243" s="690"/>
      <c r="G243" s="690"/>
      <c r="H243" s="690"/>
      <c r="AQ243" s="697"/>
      <c r="AR243" s="698"/>
      <c r="AS243" s="698"/>
      <c r="AT243" s="698"/>
      <c r="AU243" s="698"/>
      <c r="AV243" s="698"/>
      <c r="AW243" s="698"/>
      <c r="AX243" s="698"/>
      <c r="AY243" s="698"/>
      <c r="AZ243" s="698"/>
      <c r="BA243" s="698"/>
      <c r="BB243" s="698"/>
      <c r="BC243" s="698"/>
      <c r="BD243" s="698"/>
      <c r="BE243" s="698"/>
      <c r="BF243" s="698"/>
      <c r="BG243" s="698"/>
      <c r="BH243" s="698"/>
      <c r="BI243" s="698"/>
      <c r="BJ243" s="698"/>
      <c r="BK243" s="698"/>
      <c r="BL243" s="698"/>
      <c r="BM243" s="698"/>
      <c r="BN243" s="698"/>
      <c r="BO243" s="698"/>
      <c r="BP243" s="698"/>
      <c r="BQ243" s="698"/>
      <c r="BR243" s="698"/>
      <c r="BS243" s="698"/>
      <c r="BT243" s="699"/>
    </row>
    <row r="244" spans="5:72">
      <c r="E244" s="690"/>
      <c r="G244" s="690"/>
      <c r="H244" s="690"/>
      <c r="AQ244" s="697"/>
      <c r="AR244" s="698"/>
      <c r="AS244" s="698"/>
      <c r="AT244" s="698"/>
      <c r="AU244" s="698"/>
      <c r="AV244" s="698"/>
      <c r="AW244" s="698"/>
      <c r="AX244" s="698"/>
      <c r="AY244" s="698"/>
      <c r="AZ244" s="698"/>
      <c r="BA244" s="698"/>
      <c r="BB244" s="698"/>
      <c r="BC244" s="698"/>
      <c r="BD244" s="698"/>
      <c r="BE244" s="698"/>
      <c r="BF244" s="698"/>
      <c r="BG244" s="698"/>
      <c r="BH244" s="698"/>
      <c r="BI244" s="698"/>
      <c r="BJ244" s="698"/>
      <c r="BK244" s="698"/>
      <c r="BL244" s="698"/>
      <c r="BM244" s="698"/>
      <c r="BN244" s="698"/>
      <c r="BO244" s="698"/>
      <c r="BP244" s="698"/>
      <c r="BQ244" s="698"/>
      <c r="BR244" s="698"/>
      <c r="BS244" s="698"/>
      <c r="BT244" s="699"/>
    </row>
    <row r="245" spans="5:72">
      <c r="E245" s="690"/>
      <c r="G245" s="690"/>
      <c r="H245" s="690"/>
      <c r="AQ245" s="697"/>
      <c r="AR245" s="698"/>
      <c r="AS245" s="698"/>
      <c r="AT245" s="698"/>
      <c r="AU245" s="698"/>
      <c r="AV245" s="698"/>
      <c r="AW245" s="698"/>
      <c r="AX245" s="698"/>
      <c r="AY245" s="698"/>
      <c r="AZ245" s="698"/>
      <c r="BA245" s="698"/>
      <c r="BB245" s="698"/>
      <c r="BC245" s="698"/>
      <c r="BD245" s="698"/>
      <c r="BE245" s="698"/>
      <c r="BF245" s="698"/>
      <c r="BG245" s="698"/>
      <c r="BH245" s="698"/>
      <c r="BI245" s="698"/>
      <c r="BJ245" s="698"/>
      <c r="BK245" s="698"/>
      <c r="BL245" s="698"/>
      <c r="BM245" s="698"/>
      <c r="BN245" s="698"/>
      <c r="BO245" s="698"/>
      <c r="BP245" s="698"/>
      <c r="BQ245" s="698"/>
      <c r="BR245" s="698"/>
      <c r="BS245" s="698"/>
      <c r="BT245" s="699"/>
    </row>
    <row r="246" spans="5:72">
      <c r="E246" s="690"/>
      <c r="G246" s="690"/>
      <c r="H246" s="690"/>
      <c r="AQ246" s="697"/>
      <c r="AR246" s="698"/>
      <c r="AS246" s="698"/>
      <c r="AT246" s="698"/>
      <c r="AU246" s="698"/>
      <c r="AV246" s="698"/>
      <c r="AW246" s="698"/>
      <c r="AX246" s="698"/>
      <c r="AY246" s="698"/>
      <c r="AZ246" s="698"/>
      <c r="BA246" s="698"/>
      <c r="BB246" s="698"/>
      <c r="BC246" s="698"/>
      <c r="BD246" s="698"/>
      <c r="BE246" s="698"/>
      <c r="BF246" s="698"/>
      <c r="BG246" s="698"/>
      <c r="BH246" s="698"/>
      <c r="BI246" s="698"/>
      <c r="BJ246" s="698"/>
      <c r="BK246" s="698"/>
      <c r="BL246" s="698"/>
      <c r="BM246" s="698"/>
      <c r="BN246" s="698"/>
      <c r="BO246" s="698"/>
      <c r="BP246" s="698"/>
      <c r="BQ246" s="698"/>
      <c r="BR246" s="698"/>
      <c r="BS246" s="698"/>
      <c r="BT246" s="699"/>
    </row>
    <row r="247" spans="5:72">
      <c r="E247" s="690"/>
      <c r="G247" s="690"/>
      <c r="H247" s="690"/>
      <c r="AQ247" s="697"/>
      <c r="AR247" s="698"/>
      <c r="AS247" s="698"/>
      <c r="AT247" s="698"/>
      <c r="AU247" s="698"/>
      <c r="AV247" s="698"/>
      <c r="AW247" s="698"/>
      <c r="AX247" s="698"/>
      <c r="AY247" s="698"/>
      <c r="AZ247" s="698"/>
      <c r="BA247" s="698"/>
      <c r="BB247" s="698"/>
      <c r="BC247" s="698"/>
      <c r="BD247" s="698"/>
      <c r="BE247" s="698"/>
      <c r="BF247" s="698"/>
      <c r="BG247" s="698"/>
      <c r="BH247" s="698"/>
      <c r="BI247" s="698"/>
      <c r="BJ247" s="698"/>
      <c r="BK247" s="698"/>
      <c r="BL247" s="698"/>
      <c r="BM247" s="698"/>
      <c r="BN247" s="698"/>
      <c r="BO247" s="698"/>
      <c r="BP247" s="698"/>
      <c r="BQ247" s="698"/>
      <c r="BR247" s="698"/>
      <c r="BS247" s="698"/>
      <c r="BT247" s="699"/>
    </row>
    <row r="248" spans="5:72">
      <c r="E248" s="690"/>
      <c r="G248" s="690"/>
      <c r="H248" s="690"/>
      <c r="AQ248" s="697"/>
      <c r="AR248" s="698"/>
      <c r="AS248" s="698"/>
      <c r="AT248" s="698"/>
      <c r="AU248" s="698"/>
      <c r="AV248" s="698"/>
      <c r="AW248" s="698"/>
      <c r="AX248" s="698"/>
      <c r="AY248" s="698"/>
      <c r="AZ248" s="698"/>
      <c r="BA248" s="698"/>
      <c r="BB248" s="698"/>
      <c r="BC248" s="698"/>
      <c r="BD248" s="698"/>
      <c r="BE248" s="698"/>
      <c r="BF248" s="698"/>
      <c r="BG248" s="698"/>
      <c r="BH248" s="698"/>
      <c r="BI248" s="698"/>
      <c r="BJ248" s="698"/>
      <c r="BK248" s="698"/>
      <c r="BL248" s="698"/>
      <c r="BM248" s="698"/>
      <c r="BN248" s="698"/>
      <c r="BO248" s="698"/>
      <c r="BP248" s="698"/>
      <c r="BQ248" s="698"/>
      <c r="BR248" s="698"/>
      <c r="BS248" s="698"/>
      <c r="BT248" s="699"/>
    </row>
    <row r="249" spans="5:72">
      <c r="E249" s="690"/>
      <c r="G249" s="690"/>
      <c r="H249" s="690"/>
      <c r="AQ249" s="697"/>
      <c r="AR249" s="698"/>
      <c r="AS249" s="698"/>
      <c r="AT249" s="698"/>
      <c r="AU249" s="698"/>
      <c r="AV249" s="698"/>
      <c r="AW249" s="698"/>
      <c r="AX249" s="698"/>
      <c r="AY249" s="698"/>
      <c r="AZ249" s="698"/>
      <c r="BA249" s="698"/>
      <c r="BB249" s="698"/>
      <c r="BC249" s="698"/>
      <c r="BD249" s="698"/>
      <c r="BE249" s="698"/>
      <c r="BF249" s="698"/>
      <c r="BG249" s="698"/>
      <c r="BH249" s="698"/>
      <c r="BI249" s="698"/>
      <c r="BJ249" s="698"/>
      <c r="BK249" s="698"/>
      <c r="BL249" s="698"/>
      <c r="BM249" s="698"/>
      <c r="BN249" s="698"/>
      <c r="BO249" s="698"/>
      <c r="BP249" s="698"/>
      <c r="BQ249" s="698"/>
      <c r="BR249" s="698"/>
      <c r="BS249" s="698"/>
      <c r="BT249" s="699"/>
    </row>
    <row r="250" spans="5:72">
      <c r="E250" s="690"/>
      <c r="G250" s="690"/>
      <c r="H250" s="690"/>
      <c r="AQ250" s="697"/>
      <c r="AR250" s="698"/>
      <c r="AS250" s="698"/>
      <c r="AT250" s="698"/>
      <c r="AU250" s="698"/>
      <c r="AV250" s="698"/>
      <c r="AW250" s="698"/>
      <c r="AX250" s="698"/>
      <c r="AY250" s="698"/>
      <c r="AZ250" s="698"/>
      <c r="BA250" s="698"/>
      <c r="BB250" s="698"/>
      <c r="BC250" s="698"/>
      <c r="BD250" s="698"/>
      <c r="BE250" s="698"/>
      <c r="BF250" s="698"/>
      <c r="BG250" s="698"/>
      <c r="BH250" s="698"/>
      <c r="BI250" s="698"/>
      <c r="BJ250" s="698"/>
      <c r="BK250" s="698"/>
      <c r="BL250" s="698"/>
      <c r="BM250" s="698"/>
      <c r="BN250" s="698"/>
      <c r="BO250" s="698"/>
      <c r="BP250" s="698"/>
      <c r="BQ250" s="698"/>
      <c r="BR250" s="698"/>
      <c r="BS250" s="698"/>
      <c r="BT250" s="699"/>
    </row>
    <row r="251" spans="5:72">
      <c r="E251" s="690"/>
      <c r="G251" s="690"/>
      <c r="H251" s="690"/>
      <c r="AQ251" s="697"/>
      <c r="AR251" s="698"/>
      <c r="AS251" s="698"/>
      <c r="AT251" s="698"/>
      <c r="AU251" s="698"/>
      <c r="AV251" s="698"/>
      <c r="AW251" s="698"/>
      <c r="AX251" s="698"/>
      <c r="AY251" s="698"/>
      <c r="AZ251" s="698"/>
      <c r="BA251" s="698"/>
      <c r="BB251" s="698"/>
      <c r="BC251" s="698"/>
      <c r="BD251" s="698"/>
      <c r="BE251" s="698"/>
      <c r="BF251" s="698"/>
      <c r="BG251" s="698"/>
      <c r="BH251" s="698"/>
      <c r="BI251" s="698"/>
      <c r="BJ251" s="698"/>
      <c r="BK251" s="698"/>
      <c r="BL251" s="698"/>
      <c r="BM251" s="698"/>
      <c r="BN251" s="698"/>
      <c r="BO251" s="698"/>
      <c r="BP251" s="698"/>
      <c r="BQ251" s="698"/>
      <c r="BR251" s="698"/>
      <c r="BS251" s="698"/>
      <c r="BT251" s="699"/>
    </row>
    <row r="252" spans="5:72">
      <c r="E252" s="690"/>
      <c r="G252" s="690"/>
      <c r="H252" s="690"/>
      <c r="AQ252" s="697"/>
      <c r="AR252" s="698"/>
      <c r="AS252" s="698"/>
      <c r="AT252" s="698"/>
      <c r="AU252" s="698"/>
      <c r="AV252" s="698"/>
      <c r="AW252" s="698"/>
      <c r="AX252" s="698"/>
      <c r="AY252" s="698"/>
      <c r="AZ252" s="698"/>
      <c r="BA252" s="698"/>
      <c r="BB252" s="698"/>
      <c r="BC252" s="698"/>
      <c r="BD252" s="698"/>
      <c r="BE252" s="698"/>
      <c r="BF252" s="698"/>
      <c r="BG252" s="698"/>
      <c r="BH252" s="698"/>
      <c r="BI252" s="698"/>
      <c r="BJ252" s="698"/>
      <c r="BK252" s="698"/>
      <c r="BL252" s="698"/>
      <c r="BM252" s="698"/>
      <c r="BN252" s="698"/>
      <c r="BO252" s="698"/>
      <c r="BP252" s="698"/>
      <c r="BQ252" s="698"/>
      <c r="BR252" s="698"/>
      <c r="BS252" s="698"/>
      <c r="BT252" s="699"/>
    </row>
    <row r="253" spans="5:72">
      <c r="E253" s="690"/>
      <c r="G253" s="690"/>
      <c r="H253" s="690"/>
      <c r="AQ253" s="697"/>
      <c r="AR253" s="698"/>
      <c r="AS253" s="698"/>
      <c r="AT253" s="698"/>
      <c r="AU253" s="698"/>
      <c r="AV253" s="698"/>
      <c r="AW253" s="698"/>
      <c r="AX253" s="698"/>
      <c r="AY253" s="698"/>
      <c r="AZ253" s="698"/>
      <c r="BA253" s="698"/>
      <c r="BB253" s="698"/>
      <c r="BC253" s="698"/>
      <c r="BD253" s="698"/>
      <c r="BE253" s="698"/>
      <c r="BF253" s="698"/>
      <c r="BG253" s="698"/>
      <c r="BH253" s="698"/>
      <c r="BI253" s="698"/>
      <c r="BJ253" s="698"/>
      <c r="BK253" s="698"/>
      <c r="BL253" s="698"/>
      <c r="BM253" s="698"/>
      <c r="BN253" s="698"/>
      <c r="BO253" s="698"/>
      <c r="BP253" s="698"/>
      <c r="BQ253" s="698"/>
      <c r="BR253" s="698"/>
      <c r="BS253" s="698"/>
      <c r="BT253" s="699"/>
    </row>
    <row r="254" spans="5:72">
      <c r="E254" s="690"/>
      <c r="G254" s="690"/>
      <c r="H254" s="690"/>
      <c r="AQ254" s="697"/>
      <c r="AR254" s="698"/>
      <c r="AS254" s="698"/>
      <c r="AT254" s="698"/>
      <c r="AU254" s="698"/>
      <c r="AV254" s="698"/>
      <c r="AW254" s="698"/>
      <c r="AX254" s="698"/>
      <c r="AY254" s="698"/>
      <c r="AZ254" s="698"/>
      <c r="BA254" s="698"/>
      <c r="BB254" s="698"/>
      <c r="BC254" s="698"/>
      <c r="BD254" s="698"/>
      <c r="BE254" s="698"/>
      <c r="BF254" s="698"/>
      <c r="BG254" s="698"/>
      <c r="BH254" s="698"/>
      <c r="BI254" s="698"/>
      <c r="BJ254" s="698"/>
      <c r="BK254" s="698"/>
      <c r="BL254" s="698"/>
      <c r="BM254" s="698"/>
      <c r="BN254" s="698"/>
      <c r="BO254" s="698"/>
      <c r="BP254" s="698"/>
      <c r="BQ254" s="698"/>
      <c r="BR254" s="698"/>
      <c r="BS254" s="698"/>
      <c r="BT254" s="699"/>
    </row>
    <row r="255" spans="5:72">
      <c r="E255" s="690"/>
      <c r="G255" s="690"/>
      <c r="H255" s="690"/>
      <c r="AQ255" s="697"/>
      <c r="AR255" s="698"/>
      <c r="AS255" s="698"/>
      <c r="AT255" s="698"/>
      <c r="AU255" s="698"/>
      <c r="AV255" s="698"/>
      <c r="AW255" s="698"/>
      <c r="AX255" s="698"/>
      <c r="AY255" s="698"/>
      <c r="AZ255" s="698"/>
      <c r="BA255" s="698"/>
      <c r="BB255" s="698"/>
      <c r="BC255" s="698"/>
      <c r="BD255" s="698"/>
      <c r="BE255" s="698"/>
      <c r="BF255" s="698"/>
      <c r="BG255" s="698"/>
      <c r="BH255" s="698"/>
      <c r="BI255" s="698"/>
      <c r="BJ255" s="698"/>
      <c r="BK255" s="698"/>
      <c r="BL255" s="698"/>
      <c r="BM255" s="698"/>
      <c r="BN255" s="698"/>
      <c r="BO255" s="698"/>
      <c r="BP255" s="698"/>
      <c r="BQ255" s="698"/>
      <c r="BR255" s="698"/>
      <c r="BS255" s="698"/>
      <c r="BT255" s="699"/>
    </row>
    <row r="256" spans="5:72">
      <c r="E256" s="690"/>
      <c r="G256" s="690"/>
      <c r="H256" s="690"/>
      <c r="AQ256" s="697"/>
      <c r="AR256" s="698"/>
      <c r="AS256" s="698"/>
      <c r="AT256" s="698"/>
      <c r="AU256" s="698"/>
      <c r="AV256" s="698"/>
      <c r="AW256" s="698"/>
      <c r="AX256" s="698"/>
      <c r="AY256" s="698"/>
      <c r="AZ256" s="698"/>
      <c r="BA256" s="698"/>
      <c r="BB256" s="698"/>
      <c r="BC256" s="698"/>
      <c r="BD256" s="698"/>
      <c r="BE256" s="698"/>
      <c r="BF256" s="698"/>
      <c r="BG256" s="698"/>
      <c r="BH256" s="698"/>
      <c r="BI256" s="698"/>
      <c r="BJ256" s="698"/>
      <c r="BK256" s="698"/>
      <c r="BL256" s="698"/>
      <c r="BM256" s="698"/>
      <c r="BN256" s="698"/>
      <c r="BO256" s="698"/>
      <c r="BP256" s="698"/>
      <c r="BQ256" s="698"/>
      <c r="BR256" s="698"/>
      <c r="BS256" s="698"/>
      <c r="BT256" s="699"/>
    </row>
    <row r="257" spans="4:72">
      <c r="E257" s="690"/>
      <c r="G257" s="690"/>
      <c r="H257" s="690"/>
      <c r="AQ257" s="697"/>
      <c r="AR257" s="698"/>
      <c r="AS257" s="698"/>
      <c r="AT257" s="698"/>
      <c r="AU257" s="698"/>
      <c r="AV257" s="698"/>
      <c r="AW257" s="698"/>
      <c r="AX257" s="698"/>
      <c r="AY257" s="698"/>
      <c r="AZ257" s="698"/>
      <c r="BA257" s="698"/>
      <c r="BB257" s="698"/>
      <c r="BC257" s="698"/>
      <c r="BD257" s="698"/>
      <c r="BE257" s="698"/>
      <c r="BF257" s="698"/>
      <c r="BG257" s="698"/>
      <c r="BH257" s="698"/>
      <c r="BI257" s="698"/>
      <c r="BJ257" s="698"/>
      <c r="BK257" s="698"/>
      <c r="BL257" s="698"/>
      <c r="BM257" s="698"/>
      <c r="BN257" s="698"/>
      <c r="BO257" s="698"/>
      <c r="BP257" s="698"/>
      <c r="BQ257" s="698"/>
      <c r="BR257" s="698"/>
      <c r="BS257" s="698"/>
      <c r="BT257" s="699"/>
    </row>
    <row r="258" spans="4:72">
      <c r="E258" s="690"/>
      <c r="G258" s="690"/>
      <c r="H258" s="690"/>
      <c r="AQ258" s="697"/>
      <c r="AR258" s="698"/>
      <c r="AS258" s="698"/>
      <c r="AT258" s="698"/>
      <c r="AU258" s="698"/>
      <c r="AV258" s="698"/>
      <c r="AW258" s="698"/>
      <c r="AX258" s="698"/>
      <c r="AY258" s="698"/>
      <c r="AZ258" s="698"/>
      <c r="BA258" s="698"/>
      <c r="BB258" s="698"/>
      <c r="BC258" s="698"/>
      <c r="BD258" s="698"/>
      <c r="BE258" s="698"/>
      <c r="BF258" s="698"/>
      <c r="BG258" s="698"/>
      <c r="BH258" s="698"/>
      <c r="BI258" s="698"/>
      <c r="BJ258" s="698"/>
      <c r="BK258" s="698"/>
      <c r="BL258" s="698"/>
      <c r="BM258" s="698"/>
      <c r="BN258" s="698"/>
      <c r="BO258" s="698"/>
      <c r="BP258" s="698"/>
      <c r="BQ258" s="698"/>
      <c r="BR258" s="698"/>
      <c r="BS258" s="698"/>
      <c r="BT258" s="699"/>
    </row>
    <row r="259" spans="4:72">
      <c r="E259" s="690"/>
      <c r="G259" s="690"/>
      <c r="H259" s="690"/>
      <c r="AQ259" s="697"/>
      <c r="AR259" s="698"/>
      <c r="AS259" s="698"/>
      <c r="AT259" s="698"/>
      <c r="AU259" s="698"/>
      <c r="AV259" s="698"/>
      <c r="AW259" s="698"/>
      <c r="AX259" s="698"/>
      <c r="AY259" s="698"/>
      <c r="AZ259" s="698"/>
      <c r="BA259" s="698"/>
      <c r="BB259" s="698"/>
      <c r="BC259" s="698"/>
      <c r="BD259" s="698"/>
      <c r="BE259" s="698"/>
      <c r="BF259" s="698"/>
      <c r="BG259" s="698"/>
      <c r="BH259" s="698"/>
      <c r="BI259" s="698"/>
      <c r="BJ259" s="698"/>
      <c r="BK259" s="698"/>
      <c r="BL259" s="698"/>
      <c r="BM259" s="698"/>
      <c r="BN259" s="698"/>
      <c r="BO259" s="698"/>
      <c r="BP259" s="698"/>
      <c r="BQ259" s="698"/>
      <c r="BR259" s="698"/>
      <c r="BS259" s="698"/>
      <c r="BT259" s="699"/>
    </row>
    <row r="260" spans="4:72">
      <c r="E260" s="690"/>
      <c r="G260" s="690"/>
      <c r="H260" s="690"/>
      <c r="AQ260" s="697"/>
      <c r="AR260" s="698"/>
      <c r="AS260" s="698"/>
      <c r="AT260" s="698"/>
      <c r="AU260" s="698"/>
      <c r="AV260" s="698"/>
      <c r="AW260" s="698"/>
      <c r="AX260" s="698"/>
      <c r="AY260" s="698"/>
      <c r="AZ260" s="698"/>
      <c r="BA260" s="698"/>
      <c r="BB260" s="698"/>
      <c r="BC260" s="698"/>
      <c r="BD260" s="698"/>
      <c r="BE260" s="698"/>
      <c r="BF260" s="698"/>
      <c r="BG260" s="698"/>
      <c r="BH260" s="698"/>
      <c r="BI260" s="698"/>
      <c r="BJ260" s="698"/>
      <c r="BK260" s="698"/>
      <c r="BL260" s="698"/>
      <c r="BM260" s="698"/>
      <c r="BN260" s="698"/>
      <c r="BO260" s="698"/>
      <c r="BP260" s="698"/>
      <c r="BQ260" s="698"/>
      <c r="BR260" s="698"/>
      <c r="BS260" s="698"/>
      <c r="BT260" s="699"/>
    </row>
    <row r="261" spans="4:72">
      <c r="E261" s="690"/>
      <c r="G261" s="690"/>
      <c r="H261" s="690"/>
      <c r="AQ261" s="697"/>
      <c r="AR261" s="698"/>
      <c r="AS261" s="698"/>
      <c r="AT261" s="698"/>
      <c r="AU261" s="698"/>
      <c r="AV261" s="698"/>
      <c r="AW261" s="698"/>
      <c r="AX261" s="698"/>
      <c r="AY261" s="698"/>
      <c r="AZ261" s="698"/>
      <c r="BA261" s="698"/>
      <c r="BB261" s="698"/>
      <c r="BC261" s="698"/>
      <c r="BD261" s="698"/>
      <c r="BE261" s="698"/>
      <c r="BF261" s="698"/>
      <c r="BG261" s="698"/>
      <c r="BH261" s="698"/>
      <c r="BI261" s="698"/>
      <c r="BJ261" s="698"/>
      <c r="BK261" s="698"/>
      <c r="BL261" s="698"/>
      <c r="BM261" s="698"/>
      <c r="BN261" s="698"/>
      <c r="BO261" s="698"/>
      <c r="BP261" s="698"/>
      <c r="BQ261" s="698"/>
      <c r="BR261" s="698"/>
      <c r="BS261" s="698"/>
      <c r="BT261" s="699"/>
    </row>
    <row r="262" spans="4:72">
      <c r="E262" s="690"/>
      <c r="G262" s="690"/>
      <c r="H262" s="690"/>
      <c r="AQ262" s="697"/>
      <c r="AR262" s="698"/>
      <c r="AS262" s="698"/>
      <c r="AT262" s="698"/>
      <c r="AU262" s="698"/>
      <c r="AV262" s="698"/>
      <c r="AW262" s="698"/>
      <c r="AX262" s="698"/>
      <c r="AY262" s="698"/>
      <c r="AZ262" s="698"/>
      <c r="BA262" s="698"/>
      <c r="BB262" s="698"/>
      <c r="BC262" s="698"/>
      <c r="BD262" s="698"/>
      <c r="BE262" s="698"/>
      <c r="BF262" s="698"/>
      <c r="BG262" s="698"/>
      <c r="BH262" s="698"/>
      <c r="BI262" s="698"/>
      <c r="BJ262" s="698"/>
      <c r="BK262" s="698"/>
      <c r="BL262" s="698"/>
      <c r="BM262" s="698"/>
      <c r="BN262" s="698"/>
      <c r="BO262" s="698"/>
      <c r="BP262" s="698"/>
      <c r="BQ262" s="698"/>
      <c r="BR262" s="698"/>
      <c r="BS262" s="698"/>
      <c r="BT262" s="699"/>
    </row>
    <row r="263" spans="4:72">
      <c r="E263" s="690"/>
      <c r="G263" s="690"/>
      <c r="H263" s="690"/>
      <c r="AQ263" s="697"/>
      <c r="AR263" s="698"/>
      <c r="AS263" s="698"/>
      <c r="AT263" s="698"/>
      <c r="AU263" s="698"/>
      <c r="AV263" s="698"/>
      <c r="AW263" s="698"/>
      <c r="AX263" s="698"/>
      <c r="AY263" s="698"/>
      <c r="AZ263" s="698"/>
      <c r="BA263" s="698"/>
      <c r="BB263" s="698"/>
      <c r="BC263" s="698"/>
      <c r="BD263" s="698"/>
      <c r="BE263" s="698"/>
      <c r="BF263" s="698"/>
      <c r="BG263" s="698"/>
      <c r="BH263" s="698"/>
      <c r="BI263" s="698"/>
      <c r="BJ263" s="698"/>
      <c r="BK263" s="698"/>
      <c r="BL263" s="698"/>
      <c r="BM263" s="698"/>
      <c r="BN263" s="698"/>
      <c r="BO263" s="698"/>
      <c r="BP263" s="698"/>
      <c r="BQ263" s="698"/>
      <c r="BR263" s="698"/>
      <c r="BS263" s="698"/>
      <c r="BT263" s="699"/>
    </row>
    <row r="264" spans="4:72">
      <c r="E264" s="690"/>
      <c r="G264" s="690"/>
      <c r="H264" s="690"/>
      <c r="AQ264" s="697"/>
      <c r="AR264" s="698"/>
      <c r="AS264" s="698"/>
      <c r="AT264" s="698"/>
      <c r="AU264" s="698"/>
      <c r="AV264" s="698"/>
      <c r="AW264" s="698"/>
      <c r="AX264" s="698"/>
      <c r="AY264" s="698"/>
      <c r="AZ264" s="698"/>
      <c r="BA264" s="698"/>
      <c r="BB264" s="698"/>
      <c r="BC264" s="698"/>
      <c r="BD264" s="698"/>
      <c r="BE264" s="698"/>
      <c r="BF264" s="698"/>
      <c r="BG264" s="698"/>
      <c r="BH264" s="698"/>
      <c r="BI264" s="698"/>
      <c r="BJ264" s="698"/>
      <c r="BK264" s="698"/>
      <c r="BL264" s="698"/>
      <c r="BM264" s="698"/>
      <c r="BN264" s="698"/>
      <c r="BO264" s="698"/>
      <c r="BP264" s="698"/>
      <c r="BQ264" s="698"/>
      <c r="BR264" s="698"/>
      <c r="BS264" s="698"/>
      <c r="BT264" s="699"/>
    </row>
    <row r="265" spans="4:72">
      <c r="E265" s="690"/>
      <c r="G265" s="690"/>
      <c r="H265" s="690"/>
      <c r="AQ265" s="697"/>
      <c r="AR265" s="698"/>
      <c r="AS265" s="698"/>
      <c r="AT265" s="698"/>
      <c r="AU265" s="698"/>
      <c r="AV265" s="698"/>
      <c r="AW265" s="698"/>
      <c r="AX265" s="698"/>
      <c r="AY265" s="698"/>
      <c r="AZ265" s="698"/>
      <c r="BA265" s="698"/>
      <c r="BB265" s="698"/>
      <c r="BC265" s="698"/>
      <c r="BD265" s="698"/>
      <c r="BE265" s="698"/>
      <c r="BF265" s="698"/>
      <c r="BG265" s="698"/>
      <c r="BH265" s="698"/>
      <c r="BI265" s="698"/>
      <c r="BJ265" s="698"/>
      <c r="BK265" s="698"/>
      <c r="BL265" s="698"/>
      <c r="BM265" s="698"/>
      <c r="BN265" s="698"/>
      <c r="BO265" s="698"/>
      <c r="BP265" s="698"/>
      <c r="BQ265" s="698"/>
      <c r="BR265" s="698"/>
      <c r="BS265" s="698"/>
      <c r="BT265" s="699"/>
    </row>
    <row r="266" spans="4:72">
      <c r="D266" s="16"/>
      <c r="E266" s="690"/>
      <c r="F266" s="16"/>
      <c r="G266" s="690"/>
      <c r="H266" s="690"/>
      <c r="I266" s="758"/>
      <c r="AQ266" s="697"/>
      <c r="AR266" s="698"/>
      <c r="AS266" s="698"/>
      <c r="AT266" s="698"/>
      <c r="AU266" s="698"/>
      <c r="AV266" s="698"/>
      <c r="AW266" s="698"/>
      <c r="AX266" s="698"/>
      <c r="AY266" s="698"/>
      <c r="AZ266" s="698"/>
      <c r="BA266" s="698"/>
      <c r="BB266" s="698"/>
      <c r="BC266" s="698"/>
      <c r="BD266" s="698"/>
      <c r="BE266" s="698"/>
      <c r="BF266" s="698"/>
      <c r="BG266" s="698"/>
      <c r="BH266" s="698"/>
      <c r="BI266" s="698"/>
      <c r="BJ266" s="698"/>
      <c r="BK266" s="698"/>
      <c r="BL266" s="698"/>
      <c r="BM266" s="698"/>
      <c r="BN266" s="698"/>
      <c r="BO266" s="698"/>
      <c r="BP266" s="698"/>
      <c r="BQ266" s="698"/>
      <c r="BR266" s="698"/>
      <c r="BS266" s="698"/>
      <c r="BT266" s="699"/>
    </row>
    <row r="267" spans="4:72">
      <c r="E267" s="690"/>
      <c r="G267" s="690"/>
      <c r="H267" s="690"/>
      <c r="AQ267" s="697"/>
      <c r="AR267" s="698"/>
      <c r="AS267" s="698"/>
      <c r="AT267" s="698"/>
      <c r="AU267" s="698"/>
      <c r="AV267" s="698"/>
      <c r="AW267" s="698"/>
      <c r="AX267" s="698"/>
      <c r="AY267" s="698"/>
      <c r="AZ267" s="698"/>
      <c r="BA267" s="698"/>
      <c r="BB267" s="698"/>
      <c r="BC267" s="698"/>
      <c r="BD267" s="698"/>
      <c r="BE267" s="698"/>
      <c r="BF267" s="698"/>
      <c r="BG267" s="698"/>
      <c r="BH267" s="698"/>
      <c r="BI267" s="698"/>
      <c r="BJ267" s="698"/>
      <c r="BK267" s="698"/>
      <c r="BL267" s="698"/>
      <c r="BM267" s="698"/>
      <c r="BN267" s="698"/>
      <c r="BO267" s="698"/>
      <c r="BP267" s="698"/>
      <c r="BQ267" s="698"/>
      <c r="BR267" s="698"/>
      <c r="BS267" s="698"/>
      <c r="BT267" s="699"/>
    </row>
    <row r="268" spans="4:72">
      <c r="E268" s="690"/>
      <c r="G268" s="690"/>
      <c r="H268" s="690"/>
      <c r="AQ268" s="697"/>
      <c r="AR268" s="698"/>
      <c r="AS268" s="698"/>
      <c r="AT268" s="698"/>
      <c r="AU268" s="698"/>
      <c r="AV268" s="698"/>
      <c r="AW268" s="698"/>
      <c r="AX268" s="698"/>
      <c r="AY268" s="698"/>
      <c r="AZ268" s="698"/>
      <c r="BA268" s="698"/>
      <c r="BB268" s="698"/>
      <c r="BC268" s="698"/>
      <c r="BD268" s="698"/>
      <c r="BE268" s="698"/>
      <c r="BF268" s="698"/>
      <c r="BG268" s="698"/>
      <c r="BH268" s="698"/>
      <c r="BI268" s="698"/>
      <c r="BJ268" s="698"/>
      <c r="BK268" s="698"/>
      <c r="BL268" s="698"/>
      <c r="BM268" s="698"/>
      <c r="BN268" s="698"/>
      <c r="BO268" s="698"/>
      <c r="BP268" s="698"/>
      <c r="BQ268" s="698"/>
      <c r="BR268" s="698"/>
      <c r="BS268" s="698"/>
      <c r="BT268" s="699"/>
    </row>
    <row r="269" spans="4:72">
      <c r="E269" s="690"/>
      <c r="G269" s="690"/>
      <c r="H269" s="690"/>
      <c r="AQ269" s="697"/>
      <c r="AR269" s="698"/>
      <c r="AS269" s="698"/>
      <c r="AT269" s="698"/>
      <c r="AU269" s="698"/>
      <c r="AV269" s="698"/>
      <c r="AW269" s="698"/>
      <c r="AX269" s="698"/>
      <c r="AY269" s="698"/>
      <c r="AZ269" s="698"/>
      <c r="BA269" s="698"/>
      <c r="BB269" s="698"/>
      <c r="BC269" s="698"/>
      <c r="BD269" s="698"/>
      <c r="BE269" s="698"/>
      <c r="BF269" s="698"/>
      <c r="BG269" s="698"/>
      <c r="BH269" s="698"/>
      <c r="BI269" s="698"/>
      <c r="BJ269" s="698"/>
      <c r="BK269" s="698"/>
      <c r="BL269" s="698"/>
      <c r="BM269" s="698"/>
      <c r="BN269" s="698"/>
      <c r="BO269" s="698"/>
      <c r="BP269" s="698"/>
      <c r="BQ269" s="698"/>
      <c r="BR269" s="698"/>
      <c r="BS269" s="698"/>
      <c r="BT269" s="699"/>
    </row>
    <row r="270" spans="4:72">
      <c r="E270" s="690"/>
      <c r="G270" s="690"/>
      <c r="H270" s="690"/>
      <c r="AQ270" s="697"/>
      <c r="AR270" s="698"/>
      <c r="AS270" s="698"/>
      <c r="AT270" s="698"/>
      <c r="AU270" s="698"/>
      <c r="AV270" s="698"/>
      <c r="AW270" s="698"/>
      <c r="AX270" s="698"/>
      <c r="AY270" s="698"/>
      <c r="AZ270" s="698"/>
      <c r="BA270" s="698"/>
      <c r="BB270" s="698"/>
      <c r="BC270" s="698"/>
      <c r="BD270" s="698"/>
      <c r="BE270" s="698"/>
      <c r="BF270" s="698"/>
      <c r="BG270" s="698"/>
      <c r="BH270" s="698"/>
      <c r="BI270" s="698"/>
      <c r="BJ270" s="698"/>
      <c r="BK270" s="698"/>
      <c r="BL270" s="698"/>
      <c r="BM270" s="698"/>
      <c r="BN270" s="698"/>
      <c r="BO270" s="698"/>
      <c r="BP270" s="698"/>
      <c r="BQ270" s="698"/>
      <c r="BR270" s="698"/>
      <c r="BS270" s="698"/>
      <c r="BT270" s="699"/>
    </row>
    <row r="271" spans="4:72">
      <c r="E271" s="690"/>
      <c r="G271" s="690"/>
      <c r="H271" s="690"/>
      <c r="AQ271" s="697"/>
      <c r="AR271" s="698"/>
      <c r="AS271" s="698"/>
      <c r="AT271" s="698"/>
      <c r="AU271" s="698"/>
      <c r="AV271" s="698"/>
      <c r="AW271" s="698"/>
      <c r="AX271" s="698"/>
      <c r="AY271" s="698"/>
      <c r="AZ271" s="698"/>
      <c r="BA271" s="698"/>
      <c r="BB271" s="698"/>
      <c r="BC271" s="698"/>
      <c r="BD271" s="698"/>
      <c r="BE271" s="698"/>
      <c r="BF271" s="698"/>
      <c r="BG271" s="698"/>
      <c r="BH271" s="698"/>
      <c r="BI271" s="698"/>
      <c r="BJ271" s="698"/>
      <c r="BK271" s="698"/>
      <c r="BL271" s="698"/>
      <c r="BM271" s="698"/>
      <c r="BN271" s="698"/>
      <c r="BO271" s="698"/>
      <c r="BP271" s="698"/>
      <c r="BQ271" s="698"/>
      <c r="BR271" s="698"/>
      <c r="BS271" s="698"/>
      <c r="BT271" s="699"/>
    </row>
    <row r="272" spans="4:72">
      <c r="E272" s="690"/>
      <c r="G272" s="690"/>
      <c r="H272" s="690"/>
      <c r="AQ272" s="697"/>
      <c r="AR272" s="698"/>
      <c r="AS272" s="698"/>
      <c r="AT272" s="698"/>
      <c r="AU272" s="698"/>
      <c r="AV272" s="698"/>
      <c r="AW272" s="698"/>
      <c r="AX272" s="698"/>
      <c r="AY272" s="698"/>
      <c r="AZ272" s="698"/>
      <c r="BA272" s="698"/>
      <c r="BB272" s="698"/>
      <c r="BC272" s="698"/>
      <c r="BD272" s="698"/>
      <c r="BE272" s="698"/>
      <c r="BF272" s="698"/>
      <c r="BG272" s="698"/>
      <c r="BH272" s="698"/>
      <c r="BI272" s="698"/>
      <c r="BJ272" s="698"/>
      <c r="BK272" s="698"/>
      <c r="BL272" s="698"/>
      <c r="BM272" s="698"/>
      <c r="BN272" s="698"/>
      <c r="BO272" s="698"/>
      <c r="BP272" s="698"/>
      <c r="BQ272" s="698"/>
      <c r="BR272" s="698"/>
      <c r="BS272" s="698"/>
      <c r="BT272" s="699"/>
    </row>
    <row r="273" spans="5:72">
      <c r="E273" s="690"/>
      <c r="G273" s="690"/>
      <c r="H273" s="690"/>
      <c r="AQ273" s="697"/>
      <c r="AR273" s="698"/>
      <c r="AS273" s="698"/>
      <c r="AT273" s="698"/>
      <c r="AU273" s="698"/>
      <c r="AV273" s="698"/>
      <c r="AW273" s="698"/>
      <c r="AX273" s="698"/>
      <c r="AY273" s="698"/>
      <c r="AZ273" s="698"/>
      <c r="BA273" s="698"/>
      <c r="BB273" s="698"/>
      <c r="BC273" s="698"/>
      <c r="BD273" s="698"/>
      <c r="BE273" s="698"/>
      <c r="BF273" s="698"/>
      <c r="BG273" s="698"/>
      <c r="BH273" s="698"/>
      <c r="BI273" s="698"/>
      <c r="BJ273" s="698"/>
      <c r="BK273" s="698"/>
      <c r="BL273" s="698"/>
      <c r="BM273" s="698"/>
      <c r="BN273" s="698"/>
      <c r="BO273" s="698"/>
      <c r="BP273" s="698"/>
      <c r="BQ273" s="698"/>
      <c r="BR273" s="698"/>
      <c r="BS273" s="698"/>
      <c r="BT273" s="699"/>
    </row>
    <row r="274" spans="5:72">
      <c r="E274" s="690"/>
      <c r="G274" s="690"/>
      <c r="H274" s="690"/>
      <c r="AQ274" s="697"/>
      <c r="AR274" s="698"/>
      <c r="AS274" s="698"/>
      <c r="AT274" s="698"/>
      <c r="AU274" s="698"/>
      <c r="AV274" s="698"/>
      <c r="AW274" s="698"/>
      <c r="AX274" s="698"/>
      <c r="AY274" s="698"/>
      <c r="AZ274" s="698"/>
      <c r="BA274" s="698"/>
      <c r="BB274" s="698"/>
      <c r="BC274" s="698"/>
      <c r="BD274" s="698"/>
      <c r="BE274" s="698"/>
      <c r="BF274" s="698"/>
      <c r="BG274" s="698"/>
      <c r="BH274" s="698"/>
      <c r="BI274" s="698"/>
      <c r="BJ274" s="698"/>
      <c r="BK274" s="698"/>
      <c r="BL274" s="698"/>
      <c r="BM274" s="698"/>
      <c r="BN274" s="698"/>
      <c r="BO274" s="698"/>
      <c r="BP274" s="698"/>
      <c r="BQ274" s="698"/>
      <c r="BR274" s="698"/>
      <c r="BS274" s="698"/>
      <c r="BT274" s="699"/>
    </row>
    <row r="275" spans="5:72">
      <c r="E275" s="690"/>
      <c r="G275" s="690"/>
      <c r="H275" s="690"/>
      <c r="AQ275" s="697"/>
      <c r="AR275" s="698"/>
      <c r="AS275" s="698"/>
      <c r="AT275" s="698"/>
      <c r="AU275" s="698"/>
      <c r="AV275" s="698"/>
      <c r="AW275" s="698"/>
      <c r="AX275" s="698"/>
      <c r="AY275" s="698"/>
      <c r="AZ275" s="698"/>
      <c r="BA275" s="698"/>
      <c r="BB275" s="698"/>
      <c r="BC275" s="698"/>
      <c r="BD275" s="698"/>
      <c r="BE275" s="698"/>
      <c r="BF275" s="698"/>
      <c r="BG275" s="698"/>
      <c r="BH275" s="698"/>
      <c r="BI275" s="698"/>
      <c r="BJ275" s="698"/>
      <c r="BK275" s="698"/>
      <c r="BL275" s="698"/>
      <c r="BM275" s="698"/>
      <c r="BN275" s="698"/>
      <c r="BO275" s="698"/>
      <c r="BP275" s="698"/>
      <c r="BQ275" s="698"/>
      <c r="BR275" s="698"/>
      <c r="BS275" s="698"/>
      <c r="BT275" s="699"/>
    </row>
    <row r="276" spans="5:72">
      <c r="E276" s="690"/>
      <c r="G276" s="690"/>
      <c r="H276" s="690"/>
      <c r="AQ276" s="697"/>
      <c r="AR276" s="698"/>
      <c r="AS276" s="698"/>
      <c r="AT276" s="698"/>
      <c r="AU276" s="698"/>
      <c r="AV276" s="698"/>
      <c r="AW276" s="698"/>
      <c r="AX276" s="698"/>
      <c r="AY276" s="698"/>
      <c r="AZ276" s="698"/>
      <c r="BA276" s="698"/>
      <c r="BB276" s="698"/>
      <c r="BC276" s="698"/>
      <c r="BD276" s="698"/>
      <c r="BE276" s="698"/>
      <c r="BF276" s="698"/>
      <c r="BG276" s="698"/>
      <c r="BH276" s="698"/>
      <c r="BI276" s="698"/>
      <c r="BJ276" s="698"/>
      <c r="BK276" s="698"/>
      <c r="BL276" s="698"/>
      <c r="BM276" s="698"/>
      <c r="BN276" s="698"/>
      <c r="BO276" s="698"/>
      <c r="BP276" s="698"/>
      <c r="BQ276" s="698"/>
      <c r="BR276" s="698"/>
      <c r="BS276" s="698"/>
      <c r="BT276" s="699"/>
    </row>
    <row r="277" spans="5:72">
      <c r="E277" s="690"/>
      <c r="G277" s="690"/>
      <c r="H277" s="690"/>
      <c r="AQ277" s="697"/>
      <c r="AR277" s="698"/>
      <c r="AS277" s="698"/>
      <c r="AT277" s="698"/>
      <c r="AU277" s="698"/>
      <c r="AV277" s="698"/>
      <c r="AW277" s="698"/>
      <c r="AX277" s="698"/>
      <c r="AY277" s="698"/>
      <c r="AZ277" s="698"/>
      <c r="BA277" s="698"/>
      <c r="BB277" s="698"/>
      <c r="BC277" s="698"/>
      <c r="BD277" s="698"/>
      <c r="BE277" s="698"/>
      <c r="BF277" s="698"/>
      <c r="BG277" s="698"/>
      <c r="BH277" s="698"/>
      <c r="BI277" s="698"/>
      <c r="BJ277" s="698"/>
      <c r="BK277" s="698"/>
      <c r="BL277" s="698"/>
      <c r="BM277" s="698"/>
      <c r="BN277" s="698"/>
      <c r="BO277" s="698"/>
      <c r="BP277" s="698"/>
      <c r="BQ277" s="698"/>
      <c r="BR277" s="698"/>
      <c r="BS277" s="698"/>
      <c r="BT277" s="699"/>
    </row>
    <row r="278" spans="5:72">
      <c r="E278" s="690"/>
      <c r="G278" s="690"/>
      <c r="H278" s="690"/>
      <c r="AQ278" s="697"/>
      <c r="AR278" s="698"/>
      <c r="AS278" s="698"/>
      <c r="AT278" s="698"/>
      <c r="AU278" s="698"/>
      <c r="AV278" s="698"/>
      <c r="AW278" s="698"/>
      <c r="AX278" s="698"/>
      <c r="AY278" s="698"/>
      <c r="AZ278" s="698"/>
      <c r="BA278" s="698"/>
      <c r="BB278" s="698"/>
      <c r="BC278" s="698"/>
      <c r="BD278" s="698"/>
      <c r="BE278" s="698"/>
      <c r="BF278" s="698"/>
      <c r="BG278" s="698"/>
      <c r="BH278" s="698"/>
      <c r="BI278" s="698"/>
      <c r="BJ278" s="698"/>
      <c r="BK278" s="698"/>
      <c r="BL278" s="698"/>
      <c r="BM278" s="698"/>
      <c r="BN278" s="698"/>
      <c r="BO278" s="698"/>
      <c r="BP278" s="698"/>
      <c r="BQ278" s="698"/>
      <c r="BR278" s="698"/>
      <c r="BS278" s="698"/>
      <c r="BT278" s="699"/>
    </row>
    <row r="279" spans="5:72">
      <c r="E279" s="690"/>
      <c r="G279" s="690"/>
      <c r="H279" s="690"/>
      <c r="AQ279" s="697"/>
      <c r="AR279" s="698"/>
      <c r="AS279" s="698"/>
      <c r="AT279" s="698"/>
      <c r="AU279" s="698"/>
      <c r="AV279" s="698"/>
      <c r="AW279" s="698"/>
      <c r="AX279" s="698"/>
      <c r="AY279" s="698"/>
      <c r="AZ279" s="698"/>
      <c r="BA279" s="698"/>
      <c r="BB279" s="698"/>
      <c r="BC279" s="698"/>
      <c r="BD279" s="698"/>
      <c r="BE279" s="698"/>
      <c r="BF279" s="698"/>
      <c r="BG279" s="698"/>
      <c r="BH279" s="698"/>
      <c r="BI279" s="698"/>
      <c r="BJ279" s="698"/>
      <c r="BK279" s="698"/>
      <c r="BL279" s="698"/>
      <c r="BM279" s="698"/>
      <c r="BN279" s="698"/>
      <c r="BO279" s="698"/>
      <c r="BP279" s="698"/>
      <c r="BQ279" s="698"/>
      <c r="BR279" s="698"/>
      <c r="BS279" s="698"/>
      <c r="BT279" s="699"/>
    </row>
    <row r="280" spans="5:72">
      <c r="E280" s="690"/>
      <c r="G280" s="690"/>
      <c r="H280" s="690"/>
      <c r="AQ280" s="697"/>
      <c r="AR280" s="698"/>
      <c r="AS280" s="698"/>
      <c r="AT280" s="698"/>
      <c r="AU280" s="698"/>
      <c r="AV280" s="698"/>
      <c r="AW280" s="698"/>
      <c r="AX280" s="698"/>
      <c r="AY280" s="698"/>
      <c r="AZ280" s="698"/>
      <c r="BA280" s="698"/>
      <c r="BB280" s="698"/>
      <c r="BC280" s="698"/>
      <c r="BD280" s="698"/>
      <c r="BE280" s="698"/>
      <c r="BF280" s="698"/>
      <c r="BG280" s="698"/>
      <c r="BH280" s="698"/>
      <c r="BI280" s="698"/>
      <c r="BJ280" s="698"/>
      <c r="BK280" s="698"/>
      <c r="BL280" s="698"/>
      <c r="BM280" s="698"/>
      <c r="BN280" s="698"/>
      <c r="BO280" s="698"/>
      <c r="BP280" s="698"/>
      <c r="BQ280" s="698"/>
      <c r="BR280" s="698"/>
      <c r="BS280" s="698"/>
      <c r="BT280" s="699"/>
    </row>
    <row r="281" spans="5:72">
      <c r="E281" s="690"/>
      <c r="G281" s="690"/>
      <c r="H281" s="690"/>
      <c r="AQ281" s="697"/>
      <c r="AR281" s="698"/>
      <c r="AS281" s="698"/>
      <c r="AT281" s="698"/>
      <c r="AU281" s="698"/>
      <c r="AV281" s="698"/>
      <c r="AW281" s="698"/>
      <c r="AX281" s="698"/>
      <c r="AY281" s="698"/>
      <c r="AZ281" s="698"/>
      <c r="BA281" s="698"/>
      <c r="BB281" s="698"/>
      <c r="BC281" s="698"/>
      <c r="BD281" s="698"/>
      <c r="BE281" s="698"/>
      <c r="BF281" s="698"/>
      <c r="BG281" s="698"/>
      <c r="BH281" s="698"/>
      <c r="BI281" s="698"/>
      <c r="BJ281" s="698"/>
      <c r="BK281" s="698"/>
      <c r="BL281" s="698"/>
      <c r="BM281" s="698"/>
      <c r="BN281" s="698"/>
      <c r="BO281" s="698"/>
      <c r="BP281" s="698"/>
      <c r="BQ281" s="698"/>
      <c r="BR281" s="698"/>
      <c r="BS281" s="698"/>
      <c r="BT281" s="699"/>
    </row>
    <row r="282" spans="5:72">
      <c r="E282" s="690"/>
      <c r="G282" s="690"/>
      <c r="H282" s="690"/>
      <c r="AQ282" s="697"/>
      <c r="AR282" s="698"/>
      <c r="AS282" s="698"/>
      <c r="AT282" s="698"/>
      <c r="AU282" s="698"/>
      <c r="AV282" s="698"/>
      <c r="AW282" s="698"/>
      <c r="AX282" s="698"/>
      <c r="AY282" s="698"/>
      <c r="AZ282" s="698"/>
      <c r="BA282" s="698"/>
      <c r="BB282" s="698"/>
      <c r="BC282" s="698"/>
      <c r="BD282" s="698"/>
      <c r="BE282" s="698"/>
      <c r="BF282" s="698"/>
      <c r="BG282" s="698"/>
      <c r="BH282" s="698"/>
      <c r="BI282" s="698"/>
      <c r="BJ282" s="698"/>
      <c r="BK282" s="698"/>
      <c r="BL282" s="698"/>
      <c r="BM282" s="698"/>
      <c r="BN282" s="698"/>
      <c r="BO282" s="698"/>
      <c r="BP282" s="698"/>
      <c r="BQ282" s="698"/>
      <c r="BR282" s="698"/>
      <c r="BS282" s="698"/>
      <c r="BT282" s="699"/>
    </row>
    <row r="283" spans="5:72">
      <c r="E283" s="690"/>
      <c r="G283" s="690"/>
      <c r="H283" s="690"/>
      <c r="AQ283" s="697"/>
      <c r="AR283" s="698"/>
      <c r="AS283" s="698"/>
      <c r="AT283" s="698"/>
      <c r="AU283" s="698"/>
      <c r="AV283" s="698"/>
      <c r="AW283" s="698"/>
      <c r="AX283" s="698"/>
      <c r="AY283" s="698"/>
      <c r="AZ283" s="698"/>
      <c r="BA283" s="698"/>
      <c r="BB283" s="698"/>
      <c r="BC283" s="698"/>
      <c r="BD283" s="698"/>
      <c r="BE283" s="698"/>
      <c r="BF283" s="698"/>
      <c r="BG283" s="698"/>
      <c r="BH283" s="698"/>
      <c r="BI283" s="698"/>
      <c r="BJ283" s="698"/>
      <c r="BK283" s="698"/>
      <c r="BL283" s="698"/>
      <c r="BM283" s="698"/>
      <c r="BN283" s="698"/>
      <c r="BO283" s="698"/>
      <c r="BP283" s="698"/>
      <c r="BQ283" s="698"/>
      <c r="BR283" s="698"/>
      <c r="BS283" s="698"/>
      <c r="BT283" s="699"/>
    </row>
    <row r="284" spans="5:72">
      <c r="E284" s="690"/>
      <c r="G284" s="690"/>
      <c r="H284" s="690"/>
      <c r="AQ284" s="697"/>
      <c r="AR284" s="698"/>
      <c r="AS284" s="698"/>
      <c r="AT284" s="698"/>
      <c r="AU284" s="698"/>
      <c r="AV284" s="698"/>
      <c r="AW284" s="698"/>
      <c r="AX284" s="698"/>
      <c r="AY284" s="698"/>
      <c r="AZ284" s="698"/>
      <c r="BA284" s="698"/>
      <c r="BB284" s="698"/>
      <c r="BC284" s="698"/>
      <c r="BD284" s="698"/>
      <c r="BE284" s="698"/>
      <c r="BF284" s="698"/>
      <c r="BG284" s="698"/>
      <c r="BH284" s="698"/>
      <c r="BI284" s="698"/>
      <c r="BJ284" s="698"/>
      <c r="BK284" s="698"/>
      <c r="BL284" s="698"/>
      <c r="BM284" s="698"/>
      <c r="BN284" s="698"/>
      <c r="BO284" s="698"/>
      <c r="BP284" s="698"/>
      <c r="BQ284" s="698"/>
      <c r="BR284" s="698"/>
      <c r="BS284" s="698"/>
      <c r="BT284" s="699"/>
    </row>
    <row r="285" spans="5:72">
      <c r="E285" s="690"/>
      <c r="G285" s="690"/>
      <c r="H285" s="690"/>
      <c r="AQ285" s="697"/>
      <c r="AR285" s="698"/>
      <c r="AS285" s="698"/>
      <c r="AT285" s="698"/>
      <c r="AU285" s="698"/>
      <c r="AV285" s="698"/>
      <c r="AW285" s="698"/>
      <c r="AX285" s="698"/>
      <c r="AY285" s="698"/>
      <c r="AZ285" s="698"/>
      <c r="BA285" s="698"/>
      <c r="BB285" s="698"/>
      <c r="BC285" s="698"/>
      <c r="BD285" s="698"/>
      <c r="BE285" s="698"/>
      <c r="BF285" s="698"/>
      <c r="BG285" s="698"/>
      <c r="BH285" s="698"/>
      <c r="BI285" s="698"/>
      <c r="BJ285" s="698"/>
      <c r="BK285" s="698"/>
      <c r="BL285" s="698"/>
      <c r="BM285" s="698"/>
      <c r="BN285" s="698"/>
      <c r="BO285" s="698"/>
      <c r="BP285" s="698"/>
      <c r="BQ285" s="698"/>
      <c r="BR285" s="698"/>
      <c r="BS285" s="698"/>
      <c r="BT285" s="699"/>
    </row>
    <row r="286" spans="5:72">
      <c r="E286" s="690"/>
      <c r="G286" s="690"/>
      <c r="H286" s="690"/>
      <c r="AQ286" s="697"/>
      <c r="AR286" s="698"/>
      <c r="AS286" s="698"/>
      <c r="AT286" s="698"/>
      <c r="AU286" s="698"/>
      <c r="AV286" s="698"/>
      <c r="AW286" s="698"/>
      <c r="AX286" s="698"/>
      <c r="AY286" s="698"/>
      <c r="AZ286" s="698"/>
      <c r="BA286" s="698"/>
      <c r="BB286" s="698"/>
      <c r="BC286" s="698"/>
      <c r="BD286" s="698"/>
      <c r="BE286" s="698"/>
      <c r="BF286" s="698"/>
      <c r="BG286" s="698"/>
      <c r="BH286" s="698"/>
      <c r="BI286" s="698"/>
      <c r="BJ286" s="698"/>
      <c r="BK286" s="698"/>
      <c r="BL286" s="698"/>
      <c r="BM286" s="698"/>
      <c r="BN286" s="698"/>
      <c r="BO286" s="698"/>
      <c r="BP286" s="698"/>
      <c r="BQ286" s="698"/>
      <c r="BR286" s="698"/>
      <c r="BS286" s="698"/>
      <c r="BT286" s="699"/>
    </row>
    <row r="287" spans="5:72">
      <c r="E287" s="690"/>
      <c r="G287" s="690"/>
      <c r="H287" s="690"/>
      <c r="AQ287" s="697"/>
      <c r="AR287" s="698"/>
      <c r="AS287" s="698"/>
      <c r="AT287" s="698"/>
      <c r="AU287" s="698"/>
      <c r="AV287" s="698"/>
      <c r="AW287" s="698"/>
      <c r="AX287" s="698"/>
      <c r="AY287" s="698"/>
      <c r="AZ287" s="698"/>
      <c r="BA287" s="698"/>
      <c r="BB287" s="698"/>
      <c r="BC287" s="698"/>
      <c r="BD287" s="698"/>
      <c r="BE287" s="698"/>
      <c r="BF287" s="698"/>
      <c r="BG287" s="698"/>
      <c r="BH287" s="698"/>
      <c r="BI287" s="698"/>
      <c r="BJ287" s="698"/>
      <c r="BK287" s="698"/>
      <c r="BL287" s="698"/>
      <c r="BM287" s="698"/>
      <c r="BN287" s="698"/>
      <c r="BO287" s="698"/>
      <c r="BP287" s="698"/>
      <c r="BQ287" s="698"/>
      <c r="BR287" s="698"/>
      <c r="BS287" s="698"/>
      <c r="BT287" s="699"/>
    </row>
    <row r="288" spans="5:72">
      <c r="E288" s="690"/>
      <c r="G288" s="690"/>
      <c r="H288" s="690"/>
      <c r="AQ288" s="697"/>
      <c r="AR288" s="698"/>
      <c r="AS288" s="698"/>
      <c r="AT288" s="698"/>
      <c r="AU288" s="698"/>
      <c r="AV288" s="698"/>
      <c r="AW288" s="698"/>
      <c r="AX288" s="698"/>
      <c r="AY288" s="698"/>
      <c r="AZ288" s="698"/>
      <c r="BA288" s="698"/>
      <c r="BB288" s="698"/>
      <c r="BC288" s="698"/>
      <c r="BD288" s="698"/>
      <c r="BE288" s="698"/>
      <c r="BF288" s="698"/>
      <c r="BG288" s="698"/>
      <c r="BH288" s="698"/>
      <c r="BI288" s="698"/>
      <c r="BJ288" s="698"/>
      <c r="BK288" s="698"/>
      <c r="BL288" s="698"/>
      <c r="BM288" s="698"/>
      <c r="BN288" s="698"/>
      <c r="BO288" s="698"/>
      <c r="BP288" s="698"/>
      <c r="BQ288" s="698"/>
      <c r="BR288" s="698"/>
      <c r="BS288" s="698"/>
      <c r="BT288" s="699"/>
    </row>
    <row r="289" spans="5:72">
      <c r="E289" s="690"/>
      <c r="G289" s="690"/>
      <c r="H289" s="690"/>
      <c r="AQ289" s="697"/>
      <c r="AR289" s="698"/>
      <c r="AS289" s="698"/>
      <c r="AT289" s="698"/>
      <c r="AU289" s="698"/>
      <c r="AV289" s="698"/>
      <c r="AW289" s="698"/>
      <c r="AX289" s="698"/>
      <c r="AY289" s="698"/>
      <c r="AZ289" s="698"/>
      <c r="BA289" s="698"/>
      <c r="BB289" s="698"/>
      <c r="BC289" s="698"/>
      <c r="BD289" s="698"/>
      <c r="BE289" s="698"/>
      <c r="BF289" s="698"/>
      <c r="BG289" s="698"/>
      <c r="BH289" s="698"/>
      <c r="BI289" s="698"/>
      <c r="BJ289" s="698"/>
      <c r="BK289" s="698"/>
      <c r="BL289" s="698"/>
      <c r="BM289" s="698"/>
      <c r="BN289" s="698"/>
      <c r="BO289" s="698"/>
      <c r="BP289" s="698"/>
      <c r="BQ289" s="698"/>
      <c r="BR289" s="698"/>
      <c r="BS289" s="698"/>
      <c r="BT289" s="699"/>
    </row>
    <row r="290" spans="5:72">
      <c r="E290" s="690"/>
      <c r="G290" s="690"/>
      <c r="H290" s="690"/>
      <c r="AQ290" s="697"/>
      <c r="AR290" s="698"/>
      <c r="AS290" s="698"/>
      <c r="AT290" s="698"/>
      <c r="AU290" s="698"/>
      <c r="AV290" s="698"/>
      <c r="AW290" s="698"/>
      <c r="AX290" s="698"/>
      <c r="AY290" s="698"/>
      <c r="AZ290" s="698"/>
      <c r="BA290" s="698"/>
      <c r="BB290" s="698"/>
      <c r="BC290" s="698"/>
      <c r="BD290" s="698"/>
      <c r="BE290" s="698"/>
      <c r="BF290" s="698"/>
      <c r="BG290" s="698"/>
      <c r="BH290" s="698"/>
      <c r="BI290" s="698"/>
      <c r="BJ290" s="698"/>
      <c r="BK290" s="698"/>
      <c r="BL290" s="698"/>
      <c r="BM290" s="698"/>
      <c r="BN290" s="698"/>
      <c r="BO290" s="698"/>
      <c r="BP290" s="698"/>
      <c r="BQ290" s="698"/>
      <c r="BR290" s="698"/>
      <c r="BS290" s="698"/>
      <c r="BT290" s="699"/>
    </row>
    <row r="291" spans="5:72">
      <c r="E291" s="690"/>
      <c r="G291" s="690"/>
      <c r="H291" s="690"/>
      <c r="AQ291" s="697"/>
      <c r="AR291" s="698"/>
      <c r="AS291" s="698"/>
      <c r="AT291" s="698"/>
      <c r="AU291" s="698"/>
      <c r="AV291" s="698"/>
      <c r="AW291" s="698"/>
      <c r="AX291" s="698"/>
      <c r="AY291" s="698"/>
      <c r="AZ291" s="698"/>
      <c r="BA291" s="698"/>
      <c r="BB291" s="698"/>
      <c r="BC291" s="698"/>
      <c r="BD291" s="698"/>
      <c r="BE291" s="698"/>
      <c r="BF291" s="698"/>
      <c r="BG291" s="698"/>
      <c r="BH291" s="698"/>
      <c r="BI291" s="698"/>
      <c r="BJ291" s="698"/>
      <c r="BK291" s="698"/>
      <c r="BL291" s="698"/>
      <c r="BM291" s="698"/>
      <c r="BN291" s="698"/>
      <c r="BO291" s="698"/>
      <c r="BP291" s="698"/>
      <c r="BQ291" s="698"/>
      <c r="BR291" s="698"/>
      <c r="BS291" s="698"/>
      <c r="BT291" s="699"/>
    </row>
    <row r="292" spans="5:72">
      <c r="E292" s="690"/>
      <c r="G292" s="690"/>
      <c r="H292" s="690"/>
      <c r="AQ292" s="697"/>
      <c r="AR292" s="698"/>
      <c r="AS292" s="698"/>
      <c r="AT292" s="698"/>
      <c r="AU292" s="698"/>
      <c r="AV292" s="698"/>
      <c r="AW292" s="698"/>
      <c r="AX292" s="698"/>
      <c r="AY292" s="698"/>
      <c r="AZ292" s="698"/>
      <c r="BA292" s="698"/>
      <c r="BB292" s="698"/>
      <c r="BC292" s="698"/>
      <c r="BD292" s="698"/>
      <c r="BE292" s="698"/>
      <c r="BF292" s="698"/>
      <c r="BG292" s="698"/>
      <c r="BH292" s="698"/>
      <c r="BI292" s="698"/>
      <c r="BJ292" s="698"/>
      <c r="BK292" s="698"/>
      <c r="BL292" s="698"/>
      <c r="BM292" s="698"/>
      <c r="BN292" s="698"/>
      <c r="BO292" s="698"/>
      <c r="BP292" s="698"/>
      <c r="BQ292" s="698"/>
      <c r="BR292" s="698"/>
      <c r="BS292" s="698"/>
      <c r="BT292" s="699"/>
    </row>
    <row r="293" spans="5:72">
      <c r="E293" s="690"/>
      <c r="G293" s="690"/>
      <c r="H293" s="690"/>
      <c r="AQ293" s="697"/>
      <c r="AR293" s="698"/>
      <c r="AS293" s="698"/>
      <c r="AT293" s="698"/>
      <c r="AU293" s="698"/>
      <c r="AV293" s="698"/>
      <c r="AW293" s="698"/>
      <c r="AX293" s="698"/>
      <c r="AY293" s="698"/>
      <c r="AZ293" s="698"/>
      <c r="BA293" s="698"/>
      <c r="BB293" s="698"/>
      <c r="BC293" s="698"/>
      <c r="BD293" s="698"/>
      <c r="BE293" s="698"/>
      <c r="BF293" s="698"/>
      <c r="BG293" s="698"/>
      <c r="BH293" s="698"/>
      <c r="BI293" s="698"/>
      <c r="BJ293" s="698"/>
      <c r="BK293" s="698"/>
      <c r="BL293" s="698"/>
      <c r="BM293" s="698"/>
      <c r="BN293" s="698"/>
      <c r="BO293" s="698"/>
      <c r="BP293" s="698"/>
      <c r="BQ293" s="698"/>
      <c r="BR293" s="698"/>
      <c r="BS293" s="698"/>
      <c r="BT293" s="699"/>
    </row>
    <row r="294" spans="5:72">
      <c r="E294" s="690"/>
      <c r="G294" s="690"/>
      <c r="H294" s="690"/>
      <c r="AQ294" s="697"/>
      <c r="AR294" s="698"/>
      <c r="AS294" s="698"/>
      <c r="AT294" s="698"/>
      <c r="AU294" s="698"/>
      <c r="AV294" s="698"/>
      <c r="AW294" s="698"/>
      <c r="AX294" s="698"/>
      <c r="AY294" s="698"/>
      <c r="AZ294" s="698"/>
      <c r="BA294" s="698"/>
      <c r="BB294" s="698"/>
      <c r="BC294" s="698"/>
      <c r="BD294" s="698"/>
      <c r="BE294" s="698"/>
      <c r="BF294" s="698"/>
      <c r="BG294" s="698"/>
      <c r="BH294" s="698"/>
      <c r="BI294" s="698"/>
      <c r="BJ294" s="698"/>
      <c r="BK294" s="698"/>
      <c r="BL294" s="698"/>
      <c r="BM294" s="698"/>
      <c r="BN294" s="698"/>
      <c r="BO294" s="698"/>
      <c r="BP294" s="698"/>
      <c r="BQ294" s="698"/>
      <c r="BR294" s="698"/>
      <c r="BS294" s="698"/>
      <c r="BT294" s="699"/>
    </row>
    <row r="295" spans="5:72">
      <c r="E295" s="690"/>
      <c r="G295" s="690"/>
      <c r="H295" s="690"/>
      <c r="AQ295" s="697"/>
      <c r="AR295" s="698"/>
      <c r="AS295" s="698"/>
      <c r="AT295" s="698"/>
      <c r="AU295" s="698"/>
      <c r="AV295" s="698"/>
      <c r="AW295" s="698"/>
      <c r="AX295" s="698"/>
      <c r="AY295" s="698"/>
      <c r="AZ295" s="698"/>
      <c r="BA295" s="698"/>
      <c r="BB295" s="698"/>
      <c r="BC295" s="698"/>
      <c r="BD295" s="698"/>
      <c r="BE295" s="698"/>
      <c r="BF295" s="698"/>
      <c r="BG295" s="698"/>
      <c r="BH295" s="698"/>
      <c r="BI295" s="698"/>
      <c r="BJ295" s="698"/>
      <c r="BK295" s="698"/>
      <c r="BL295" s="698"/>
      <c r="BM295" s="698"/>
      <c r="BN295" s="698"/>
      <c r="BO295" s="698"/>
      <c r="BP295" s="698"/>
      <c r="BQ295" s="698"/>
      <c r="BR295" s="698"/>
      <c r="BS295" s="698"/>
      <c r="BT295" s="699"/>
    </row>
    <row r="296" spans="5:72">
      <c r="E296" s="690"/>
      <c r="G296" s="690"/>
      <c r="H296" s="690"/>
      <c r="AQ296" s="697"/>
      <c r="AR296" s="698"/>
      <c r="AS296" s="698"/>
      <c r="AT296" s="698"/>
      <c r="AU296" s="698"/>
      <c r="AV296" s="698"/>
      <c r="AW296" s="698"/>
      <c r="AX296" s="698"/>
      <c r="AY296" s="698"/>
      <c r="AZ296" s="698"/>
      <c r="BA296" s="698"/>
      <c r="BB296" s="698"/>
      <c r="BC296" s="698"/>
      <c r="BD296" s="698"/>
      <c r="BE296" s="698"/>
      <c r="BF296" s="698"/>
      <c r="BG296" s="698"/>
      <c r="BH296" s="698"/>
      <c r="BI296" s="698"/>
      <c r="BJ296" s="698"/>
      <c r="BK296" s="698"/>
      <c r="BL296" s="698"/>
      <c r="BM296" s="698"/>
      <c r="BN296" s="698"/>
      <c r="BO296" s="698"/>
      <c r="BP296" s="698"/>
      <c r="BQ296" s="698"/>
      <c r="BR296" s="698"/>
      <c r="BS296" s="698"/>
      <c r="BT296" s="699"/>
    </row>
    <row r="297" spans="5:72">
      <c r="E297" s="690"/>
      <c r="G297" s="690"/>
      <c r="H297" s="690"/>
      <c r="AQ297" s="697"/>
      <c r="AR297" s="698"/>
      <c r="AS297" s="698"/>
      <c r="AT297" s="698"/>
      <c r="AU297" s="698"/>
      <c r="AV297" s="698"/>
      <c r="AW297" s="698"/>
      <c r="AX297" s="698"/>
      <c r="AY297" s="698"/>
      <c r="AZ297" s="698"/>
      <c r="BA297" s="698"/>
      <c r="BB297" s="698"/>
      <c r="BC297" s="698"/>
      <c r="BD297" s="698"/>
      <c r="BE297" s="698"/>
      <c r="BF297" s="698"/>
      <c r="BG297" s="698"/>
      <c r="BH297" s="698"/>
      <c r="BI297" s="698"/>
      <c r="BJ297" s="698"/>
      <c r="BK297" s="698"/>
      <c r="BL297" s="698"/>
      <c r="BM297" s="698"/>
      <c r="BN297" s="698"/>
      <c r="BO297" s="698"/>
      <c r="BP297" s="698"/>
      <c r="BQ297" s="698"/>
      <c r="BR297" s="698"/>
      <c r="BS297" s="698"/>
      <c r="BT297" s="699"/>
    </row>
    <row r="298" spans="5:72">
      <c r="E298" s="690"/>
      <c r="G298" s="690"/>
      <c r="H298" s="690"/>
      <c r="AQ298" s="697"/>
      <c r="AR298" s="698"/>
      <c r="AS298" s="698"/>
      <c r="AT298" s="698"/>
      <c r="AU298" s="698"/>
      <c r="AV298" s="698"/>
      <c r="AW298" s="698"/>
      <c r="AX298" s="698"/>
      <c r="AY298" s="698"/>
      <c r="AZ298" s="698"/>
      <c r="BA298" s="698"/>
      <c r="BB298" s="698"/>
      <c r="BC298" s="698"/>
      <c r="BD298" s="698"/>
      <c r="BE298" s="698"/>
      <c r="BF298" s="698"/>
      <c r="BG298" s="698"/>
      <c r="BH298" s="698"/>
      <c r="BI298" s="698"/>
      <c r="BJ298" s="698"/>
      <c r="BK298" s="698"/>
      <c r="BL298" s="698"/>
      <c r="BM298" s="698"/>
      <c r="BN298" s="698"/>
      <c r="BO298" s="698"/>
      <c r="BP298" s="698"/>
      <c r="BQ298" s="698"/>
      <c r="BR298" s="698"/>
      <c r="BS298" s="698"/>
      <c r="BT298" s="699"/>
    </row>
    <row r="299" spans="5:72">
      <c r="E299" s="690"/>
      <c r="G299" s="690"/>
      <c r="H299" s="690"/>
      <c r="AQ299" s="697"/>
      <c r="AR299" s="698"/>
      <c r="AS299" s="698"/>
      <c r="AT299" s="698"/>
      <c r="AU299" s="698"/>
      <c r="AV299" s="698"/>
      <c r="AW299" s="698"/>
      <c r="AX299" s="698"/>
      <c r="AY299" s="698"/>
      <c r="AZ299" s="698"/>
      <c r="BA299" s="698"/>
      <c r="BB299" s="698"/>
      <c r="BC299" s="698"/>
      <c r="BD299" s="698"/>
      <c r="BE299" s="698"/>
      <c r="BF299" s="698"/>
      <c r="BG299" s="698"/>
      <c r="BH299" s="698"/>
      <c r="BI299" s="698"/>
      <c r="BJ299" s="698"/>
      <c r="BK299" s="698"/>
      <c r="BL299" s="698"/>
      <c r="BM299" s="698"/>
      <c r="BN299" s="698"/>
      <c r="BO299" s="698"/>
      <c r="BP299" s="698"/>
      <c r="BQ299" s="698"/>
      <c r="BR299" s="698"/>
      <c r="BS299" s="698"/>
      <c r="BT299" s="699"/>
    </row>
    <row r="300" spans="5:72">
      <c r="E300" s="690"/>
      <c r="G300" s="690"/>
      <c r="H300" s="690"/>
      <c r="AQ300" s="697"/>
      <c r="AR300" s="698"/>
      <c r="AS300" s="698"/>
      <c r="AT300" s="698"/>
      <c r="AU300" s="698"/>
      <c r="AV300" s="698"/>
      <c r="AW300" s="698"/>
      <c r="AX300" s="698"/>
      <c r="AY300" s="698"/>
      <c r="AZ300" s="698"/>
      <c r="BA300" s="698"/>
      <c r="BB300" s="698"/>
      <c r="BC300" s="698"/>
      <c r="BD300" s="698"/>
      <c r="BE300" s="698"/>
      <c r="BF300" s="698"/>
      <c r="BG300" s="698"/>
      <c r="BH300" s="698"/>
      <c r="BI300" s="698"/>
      <c r="BJ300" s="698"/>
      <c r="BK300" s="698"/>
      <c r="BL300" s="698"/>
      <c r="BM300" s="698"/>
      <c r="BN300" s="698"/>
      <c r="BO300" s="698"/>
      <c r="BP300" s="698"/>
      <c r="BQ300" s="698"/>
      <c r="BR300" s="698"/>
      <c r="BS300" s="698"/>
      <c r="BT300" s="699"/>
    </row>
    <row r="301" spans="5:72">
      <c r="E301" s="690"/>
      <c r="G301" s="690"/>
      <c r="H301" s="690"/>
      <c r="AQ301" s="697"/>
      <c r="AR301" s="698"/>
      <c r="AS301" s="698"/>
      <c r="AT301" s="698"/>
      <c r="AU301" s="698"/>
      <c r="AV301" s="698"/>
      <c r="AW301" s="698"/>
      <c r="AX301" s="698"/>
      <c r="AY301" s="698"/>
      <c r="AZ301" s="698"/>
      <c r="BA301" s="698"/>
      <c r="BB301" s="698"/>
      <c r="BC301" s="698"/>
      <c r="BD301" s="698"/>
      <c r="BE301" s="698"/>
      <c r="BF301" s="698"/>
      <c r="BG301" s="698"/>
      <c r="BH301" s="698"/>
      <c r="BI301" s="698"/>
      <c r="BJ301" s="698"/>
      <c r="BK301" s="698"/>
      <c r="BL301" s="698"/>
      <c r="BM301" s="698"/>
      <c r="BN301" s="698"/>
      <c r="BO301" s="698"/>
      <c r="BP301" s="698"/>
      <c r="BQ301" s="698"/>
      <c r="BR301" s="698"/>
      <c r="BS301" s="698"/>
      <c r="BT301" s="699"/>
    </row>
    <row r="302" spans="5:72">
      <c r="E302" s="690"/>
      <c r="G302" s="690"/>
      <c r="H302" s="690"/>
      <c r="AQ302" s="697"/>
      <c r="AR302" s="698"/>
      <c r="AS302" s="698"/>
      <c r="AT302" s="698"/>
      <c r="AU302" s="698"/>
      <c r="AV302" s="698"/>
      <c r="AW302" s="698"/>
      <c r="AX302" s="698"/>
      <c r="AY302" s="698"/>
      <c r="AZ302" s="698"/>
      <c r="BA302" s="698"/>
      <c r="BB302" s="698"/>
      <c r="BC302" s="698"/>
      <c r="BD302" s="698"/>
      <c r="BE302" s="698"/>
      <c r="BF302" s="698"/>
      <c r="BG302" s="698"/>
      <c r="BH302" s="698"/>
      <c r="BI302" s="698"/>
      <c r="BJ302" s="698"/>
      <c r="BK302" s="698"/>
      <c r="BL302" s="698"/>
      <c r="BM302" s="698"/>
      <c r="BN302" s="698"/>
      <c r="BO302" s="698"/>
      <c r="BP302" s="698"/>
      <c r="BQ302" s="698"/>
      <c r="BR302" s="698"/>
      <c r="BS302" s="698"/>
      <c r="BT302" s="699"/>
    </row>
    <row r="303" spans="5:72">
      <c r="E303" s="690"/>
      <c r="G303" s="690"/>
      <c r="H303" s="690"/>
      <c r="AQ303" s="697"/>
      <c r="AR303" s="698"/>
      <c r="AS303" s="698"/>
      <c r="AT303" s="698"/>
      <c r="AU303" s="698"/>
      <c r="AV303" s="698"/>
      <c r="AW303" s="698"/>
      <c r="AX303" s="698"/>
      <c r="AY303" s="698"/>
      <c r="AZ303" s="698"/>
      <c r="BA303" s="698"/>
      <c r="BB303" s="698"/>
      <c r="BC303" s="698"/>
      <c r="BD303" s="698"/>
      <c r="BE303" s="698"/>
      <c r="BF303" s="698"/>
      <c r="BG303" s="698"/>
      <c r="BH303" s="698"/>
      <c r="BI303" s="698"/>
      <c r="BJ303" s="698"/>
      <c r="BK303" s="698"/>
      <c r="BL303" s="698"/>
      <c r="BM303" s="698"/>
      <c r="BN303" s="698"/>
      <c r="BO303" s="698"/>
      <c r="BP303" s="698"/>
      <c r="BQ303" s="698"/>
      <c r="BR303" s="698"/>
      <c r="BS303" s="698"/>
      <c r="BT303" s="699"/>
    </row>
    <row r="304" spans="5:72">
      <c r="E304" s="690"/>
      <c r="G304" s="690"/>
      <c r="H304" s="690"/>
      <c r="AQ304" s="697"/>
      <c r="AR304" s="698"/>
      <c r="AS304" s="698"/>
      <c r="AT304" s="698"/>
      <c r="AU304" s="698"/>
      <c r="AV304" s="698"/>
      <c r="AW304" s="698"/>
      <c r="AX304" s="698"/>
      <c r="AY304" s="698"/>
      <c r="AZ304" s="698"/>
      <c r="BA304" s="698"/>
      <c r="BB304" s="698"/>
      <c r="BC304" s="698"/>
      <c r="BD304" s="698"/>
      <c r="BE304" s="698"/>
      <c r="BF304" s="698"/>
      <c r="BG304" s="698"/>
      <c r="BH304" s="698"/>
      <c r="BI304" s="698"/>
      <c r="BJ304" s="698"/>
      <c r="BK304" s="698"/>
      <c r="BL304" s="698"/>
      <c r="BM304" s="698"/>
      <c r="BN304" s="698"/>
      <c r="BO304" s="698"/>
      <c r="BP304" s="698"/>
      <c r="BQ304" s="698"/>
      <c r="BR304" s="698"/>
      <c r="BS304" s="698"/>
      <c r="BT304" s="699"/>
    </row>
    <row r="305" spans="5:72">
      <c r="E305" s="690"/>
      <c r="G305" s="690"/>
      <c r="H305" s="690"/>
      <c r="AQ305" s="697"/>
      <c r="AR305" s="698"/>
      <c r="AS305" s="698"/>
      <c r="AT305" s="698"/>
      <c r="AU305" s="698"/>
      <c r="AV305" s="698"/>
      <c r="AW305" s="698"/>
      <c r="AX305" s="698"/>
      <c r="AY305" s="698"/>
      <c r="AZ305" s="698"/>
      <c r="BA305" s="698"/>
      <c r="BB305" s="698"/>
      <c r="BC305" s="698"/>
      <c r="BD305" s="698"/>
      <c r="BE305" s="698"/>
      <c r="BF305" s="698"/>
      <c r="BG305" s="698"/>
      <c r="BH305" s="698"/>
      <c r="BI305" s="698"/>
      <c r="BJ305" s="698"/>
      <c r="BK305" s="698"/>
      <c r="BL305" s="698"/>
      <c r="BM305" s="698"/>
      <c r="BN305" s="698"/>
      <c r="BO305" s="698"/>
      <c r="BP305" s="698"/>
      <c r="BQ305" s="698"/>
      <c r="BR305" s="698"/>
      <c r="BS305" s="698"/>
      <c r="BT305" s="699"/>
    </row>
    <row r="306" spans="5:72">
      <c r="E306" s="690"/>
      <c r="G306" s="690"/>
      <c r="H306" s="690"/>
      <c r="AQ306" s="697"/>
      <c r="AR306" s="698"/>
      <c r="AS306" s="698"/>
      <c r="AT306" s="698"/>
      <c r="AU306" s="698"/>
      <c r="AV306" s="698"/>
      <c r="AW306" s="698"/>
      <c r="AX306" s="698"/>
      <c r="AY306" s="698"/>
      <c r="AZ306" s="698"/>
      <c r="BA306" s="698"/>
      <c r="BB306" s="698"/>
      <c r="BC306" s="698"/>
      <c r="BD306" s="698"/>
      <c r="BE306" s="698"/>
      <c r="BF306" s="698"/>
      <c r="BG306" s="698"/>
      <c r="BH306" s="698"/>
      <c r="BI306" s="698"/>
      <c r="BJ306" s="698"/>
      <c r="BK306" s="698"/>
      <c r="BL306" s="698"/>
      <c r="BM306" s="698"/>
      <c r="BN306" s="698"/>
      <c r="BO306" s="698"/>
      <c r="BP306" s="698"/>
      <c r="BQ306" s="698"/>
      <c r="BR306" s="698"/>
      <c r="BS306" s="698"/>
      <c r="BT306" s="699"/>
    </row>
    <row r="307" spans="5:72">
      <c r="E307" s="690"/>
      <c r="G307" s="690"/>
      <c r="H307" s="690"/>
      <c r="AQ307" s="697"/>
      <c r="AR307" s="698"/>
      <c r="AS307" s="698"/>
      <c r="AT307" s="698"/>
      <c r="AU307" s="698"/>
      <c r="AV307" s="698"/>
      <c r="AW307" s="698"/>
      <c r="AX307" s="698"/>
      <c r="AY307" s="698"/>
      <c r="AZ307" s="698"/>
      <c r="BA307" s="698"/>
      <c r="BB307" s="698"/>
      <c r="BC307" s="698"/>
      <c r="BD307" s="698"/>
      <c r="BE307" s="698"/>
      <c r="BF307" s="698"/>
      <c r="BG307" s="698"/>
      <c r="BH307" s="698"/>
      <c r="BI307" s="698"/>
      <c r="BJ307" s="698"/>
      <c r="BK307" s="698"/>
      <c r="BL307" s="698"/>
      <c r="BM307" s="698"/>
      <c r="BN307" s="698"/>
      <c r="BO307" s="698"/>
      <c r="BP307" s="698"/>
      <c r="BQ307" s="698"/>
      <c r="BR307" s="698"/>
      <c r="BS307" s="698"/>
      <c r="BT307" s="699"/>
    </row>
    <row r="308" spans="5:72">
      <c r="E308" s="690"/>
      <c r="G308" s="690"/>
      <c r="H308" s="690"/>
      <c r="AQ308" s="697"/>
      <c r="AR308" s="698"/>
      <c r="AS308" s="698"/>
      <c r="AT308" s="698"/>
      <c r="AU308" s="698"/>
      <c r="AV308" s="698"/>
      <c r="AW308" s="698"/>
      <c r="AX308" s="698"/>
      <c r="AY308" s="698"/>
      <c r="AZ308" s="698"/>
      <c r="BA308" s="698"/>
      <c r="BB308" s="698"/>
      <c r="BC308" s="698"/>
      <c r="BD308" s="698"/>
      <c r="BE308" s="698"/>
      <c r="BF308" s="698"/>
      <c r="BG308" s="698"/>
      <c r="BH308" s="698"/>
      <c r="BI308" s="698"/>
      <c r="BJ308" s="698"/>
      <c r="BK308" s="698"/>
      <c r="BL308" s="698"/>
      <c r="BM308" s="698"/>
      <c r="BN308" s="698"/>
      <c r="BO308" s="698"/>
      <c r="BP308" s="698"/>
      <c r="BQ308" s="698"/>
      <c r="BR308" s="698"/>
      <c r="BS308" s="698"/>
      <c r="BT308" s="699"/>
    </row>
    <row r="309" spans="5:72">
      <c r="E309" s="690"/>
      <c r="G309" s="690"/>
      <c r="H309" s="690"/>
      <c r="AQ309" s="697"/>
      <c r="AR309" s="698"/>
      <c r="AS309" s="698"/>
      <c r="AT309" s="698"/>
      <c r="AU309" s="698"/>
      <c r="AV309" s="698"/>
      <c r="AW309" s="698"/>
      <c r="AX309" s="698"/>
      <c r="AY309" s="698"/>
      <c r="AZ309" s="698"/>
      <c r="BA309" s="698"/>
      <c r="BB309" s="698"/>
      <c r="BC309" s="698"/>
      <c r="BD309" s="698"/>
      <c r="BE309" s="698"/>
      <c r="BF309" s="698"/>
      <c r="BG309" s="698"/>
      <c r="BH309" s="698"/>
      <c r="BI309" s="698"/>
      <c r="BJ309" s="698"/>
      <c r="BK309" s="698"/>
      <c r="BL309" s="698"/>
      <c r="BM309" s="698"/>
      <c r="BN309" s="698"/>
      <c r="BO309" s="698"/>
      <c r="BP309" s="698"/>
      <c r="BQ309" s="698"/>
      <c r="BR309" s="698"/>
      <c r="BS309" s="698"/>
      <c r="BT309" s="699"/>
    </row>
    <row r="310" spans="5:72">
      <c r="E310" s="690"/>
      <c r="G310" s="690"/>
      <c r="H310" s="690"/>
      <c r="AQ310" s="697"/>
      <c r="AR310" s="698"/>
      <c r="AS310" s="698"/>
      <c r="AT310" s="698"/>
      <c r="AU310" s="698"/>
      <c r="AV310" s="698"/>
      <c r="AW310" s="698"/>
      <c r="AX310" s="698"/>
      <c r="AY310" s="698"/>
      <c r="AZ310" s="698"/>
      <c r="BA310" s="698"/>
      <c r="BB310" s="698"/>
      <c r="BC310" s="698"/>
      <c r="BD310" s="698"/>
      <c r="BE310" s="698"/>
      <c r="BF310" s="698"/>
      <c r="BG310" s="698"/>
      <c r="BH310" s="698"/>
      <c r="BI310" s="698"/>
      <c r="BJ310" s="698"/>
      <c r="BK310" s="698"/>
      <c r="BL310" s="698"/>
      <c r="BM310" s="698"/>
      <c r="BN310" s="698"/>
      <c r="BO310" s="698"/>
      <c r="BP310" s="698"/>
      <c r="BQ310" s="698"/>
      <c r="BR310" s="698"/>
      <c r="BS310" s="698"/>
      <c r="BT310" s="699"/>
    </row>
    <row r="311" spans="5:72">
      <c r="E311" s="690"/>
      <c r="G311" s="690"/>
      <c r="H311" s="690"/>
      <c r="AQ311" s="697"/>
      <c r="AR311" s="698"/>
      <c r="AS311" s="698"/>
      <c r="AT311" s="698"/>
      <c r="AU311" s="698"/>
      <c r="AV311" s="698"/>
      <c r="AW311" s="698"/>
      <c r="AX311" s="698"/>
      <c r="AY311" s="698"/>
      <c r="AZ311" s="698"/>
      <c r="BA311" s="698"/>
      <c r="BB311" s="698"/>
      <c r="BC311" s="698"/>
      <c r="BD311" s="698"/>
      <c r="BE311" s="698"/>
      <c r="BF311" s="698"/>
      <c r="BG311" s="698"/>
      <c r="BH311" s="698"/>
      <c r="BI311" s="698"/>
      <c r="BJ311" s="698"/>
      <c r="BK311" s="698"/>
      <c r="BL311" s="698"/>
      <c r="BM311" s="698"/>
      <c r="BN311" s="698"/>
      <c r="BO311" s="698"/>
      <c r="BP311" s="698"/>
      <c r="BQ311" s="698"/>
      <c r="BR311" s="698"/>
      <c r="BS311" s="698"/>
      <c r="BT311" s="699"/>
    </row>
    <row r="312" spans="5:72">
      <c r="E312" s="690"/>
      <c r="G312" s="690"/>
      <c r="H312" s="690"/>
      <c r="AQ312" s="697"/>
      <c r="AR312" s="698"/>
      <c r="AS312" s="698"/>
      <c r="AT312" s="698"/>
      <c r="AU312" s="698"/>
      <c r="AV312" s="698"/>
      <c r="AW312" s="698"/>
      <c r="AX312" s="698"/>
      <c r="AY312" s="698"/>
      <c r="AZ312" s="698"/>
      <c r="BA312" s="698"/>
      <c r="BB312" s="698"/>
      <c r="BC312" s="698"/>
      <c r="BD312" s="698"/>
      <c r="BE312" s="698"/>
      <c r="BF312" s="698"/>
      <c r="BG312" s="698"/>
      <c r="BH312" s="698"/>
      <c r="BI312" s="698"/>
      <c r="BJ312" s="698"/>
      <c r="BK312" s="698"/>
      <c r="BL312" s="698"/>
      <c r="BM312" s="698"/>
      <c r="BN312" s="698"/>
      <c r="BO312" s="698"/>
      <c r="BP312" s="698"/>
      <c r="BQ312" s="698"/>
      <c r="BR312" s="698"/>
      <c r="BS312" s="698"/>
      <c r="BT312" s="699"/>
    </row>
    <row r="313" spans="5:72">
      <c r="E313" s="690"/>
      <c r="G313" s="690"/>
      <c r="H313" s="690"/>
      <c r="AQ313" s="697"/>
      <c r="AR313" s="698"/>
      <c r="AS313" s="698"/>
      <c r="AT313" s="698"/>
      <c r="AU313" s="698"/>
      <c r="AV313" s="698"/>
      <c r="AW313" s="698"/>
      <c r="AX313" s="698"/>
      <c r="AY313" s="698"/>
      <c r="AZ313" s="698"/>
      <c r="BA313" s="698"/>
      <c r="BB313" s="698"/>
      <c r="BC313" s="698"/>
      <c r="BD313" s="698"/>
      <c r="BE313" s="698"/>
      <c r="BF313" s="698"/>
      <c r="BG313" s="698"/>
      <c r="BH313" s="698"/>
      <c r="BI313" s="698"/>
      <c r="BJ313" s="698"/>
      <c r="BK313" s="698"/>
      <c r="BL313" s="698"/>
      <c r="BM313" s="698"/>
      <c r="BN313" s="698"/>
      <c r="BO313" s="698"/>
      <c r="BP313" s="698"/>
      <c r="BQ313" s="698"/>
      <c r="BR313" s="698"/>
      <c r="BS313" s="698"/>
      <c r="BT313" s="699"/>
    </row>
    <row r="314" spans="5:72">
      <c r="E314" s="690"/>
      <c r="G314" s="690"/>
      <c r="H314" s="690"/>
      <c r="AQ314" s="697"/>
      <c r="AR314" s="698"/>
      <c r="AS314" s="698"/>
      <c r="AT314" s="698"/>
      <c r="AU314" s="698"/>
      <c r="AV314" s="698"/>
      <c r="AW314" s="698"/>
      <c r="AX314" s="698"/>
      <c r="AY314" s="698"/>
      <c r="AZ314" s="698"/>
      <c r="BA314" s="698"/>
      <c r="BB314" s="698"/>
      <c r="BC314" s="698"/>
      <c r="BD314" s="698"/>
      <c r="BE314" s="698"/>
      <c r="BF314" s="698"/>
      <c r="BG314" s="698"/>
      <c r="BH314" s="698"/>
      <c r="BI314" s="698"/>
      <c r="BJ314" s="698"/>
      <c r="BK314" s="698"/>
      <c r="BL314" s="698"/>
      <c r="BM314" s="698"/>
      <c r="BN314" s="698"/>
      <c r="BO314" s="698"/>
      <c r="BP314" s="698"/>
      <c r="BQ314" s="698"/>
      <c r="BR314" s="698"/>
      <c r="BS314" s="698"/>
      <c r="BT314" s="699"/>
    </row>
    <row r="315" spans="5:72">
      <c r="E315" s="690"/>
      <c r="G315" s="690"/>
      <c r="H315" s="690"/>
      <c r="AQ315" s="697"/>
      <c r="AR315" s="698"/>
      <c r="AS315" s="698"/>
      <c r="AT315" s="698"/>
      <c r="AU315" s="698"/>
      <c r="AV315" s="698"/>
      <c r="AW315" s="698"/>
      <c r="AX315" s="698"/>
      <c r="AY315" s="698"/>
      <c r="AZ315" s="698"/>
      <c r="BA315" s="698"/>
      <c r="BB315" s="698"/>
      <c r="BC315" s="698"/>
      <c r="BD315" s="698"/>
      <c r="BE315" s="698"/>
      <c r="BF315" s="698"/>
      <c r="BG315" s="698"/>
      <c r="BH315" s="698"/>
      <c r="BI315" s="698"/>
      <c r="BJ315" s="698"/>
      <c r="BK315" s="698"/>
      <c r="BL315" s="698"/>
      <c r="BM315" s="698"/>
      <c r="BN315" s="698"/>
      <c r="BO315" s="698"/>
      <c r="BP315" s="698"/>
      <c r="BQ315" s="698"/>
      <c r="BR315" s="698"/>
      <c r="BS315" s="698"/>
      <c r="BT315" s="699"/>
    </row>
    <row r="316" spans="5:72">
      <c r="E316" s="690"/>
      <c r="G316" s="690"/>
      <c r="H316" s="690"/>
      <c r="AQ316" s="697"/>
      <c r="AR316" s="698"/>
      <c r="AS316" s="698"/>
      <c r="AT316" s="698"/>
      <c r="AU316" s="698"/>
      <c r="AV316" s="698"/>
      <c r="AW316" s="698"/>
      <c r="AX316" s="698"/>
      <c r="AY316" s="698"/>
      <c r="AZ316" s="698"/>
      <c r="BA316" s="698"/>
      <c r="BB316" s="698"/>
      <c r="BC316" s="698"/>
      <c r="BD316" s="698"/>
      <c r="BE316" s="698"/>
      <c r="BF316" s="698"/>
      <c r="BG316" s="698"/>
      <c r="BH316" s="698"/>
      <c r="BI316" s="698"/>
      <c r="BJ316" s="698"/>
      <c r="BK316" s="698"/>
      <c r="BL316" s="698"/>
      <c r="BM316" s="698"/>
      <c r="BN316" s="698"/>
      <c r="BO316" s="698"/>
      <c r="BP316" s="698"/>
      <c r="BQ316" s="698"/>
      <c r="BR316" s="698"/>
      <c r="BS316" s="698"/>
      <c r="BT316" s="699"/>
    </row>
    <row r="317" spans="5:72">
      <c r="E317" s="690"/>
      <c r="G317" s="690"/>
      <c r="H317" s="690"/>
      <c r="AQ317" s="697"/>
      <c r="AR317" s="698"/>
      <c r="AS317" s="698"/>
      <c r="AT317" s="698"/>
      <c r="AU317" s="698"/>
      <c r="AV317" s="698"/>
      <c r="AW317" s="698"/>
      <c r="AX317" s="698"/>
      <c r="AY317" s="698"/>
      <c r="AZ317" s="698"/>
      <c r="BA317" s="698"/>
      <c r="BB317" s="698"/>
      <c r="BC317" s="698"/>
      <c r="BD317" s="698"/>
      <c r="BE317" s="698"/>
      <c r="BF317" s="698"/>
      <c r="BG317" s="698"/>
      <c r="BH317" s="698"/>
      <c r="BI317" s="698"/>
      <c r="BJ317" s="698"/>
      <c r="BK317" s="698"/>
      <c r="BL317" s="698"/>
      <c r="BM317" s="698"/>
      <c r="BN317" s="698"/>
      <c r="BO317" s="698"/>
      <c r="BP317" s="698"/>
      <c r="BQ317" s="698"/>
      <c r="BR317" s="698"/>
      <c r="BS317" s="698"/>
      <c r="BT317" s="699"/>
    </row>
    <row r="318" spans="5:72">
      <c r="E318" s="690"/>
      <c r="G318" s="690"/>
      <c r="H318" s="690"/>
      <c r="AQ318" s="697"/>
      <c r="AR318" s="698"/>
      <c r="AS318" s="698"/>
      <c r="AT318" s="698"/>
      <c r="AU318" s="698"/>
      <c r="AV318" s="698"/>
      <c r="AW318" s="698"/>
      <c r="AX318" s="698"/>
      <c r="AY318" s="698"/>
      <c r="AZ318" s="698"/>
      <c r="BA318" s="698"/>
      <c r="BB318" s="698"/>
      <c r="BC318" s="698"/>
      <c r="BD318" s="698"/>
      <c r="BE318" s="698"/>
      <c r="BF318" s="698"/>
      <c r="BG318" s="698"/>
      <c r="BH318" s="698"/>
      <c r="BI318" s="698"/>
      <c r="BJ318" s="698"/>
      <c r="BK318" s="698"/>
      <c r="BL318" s="698"/>
      <c r="BM318" s="698"/>
      <c r="BN318" s="698"/>
      <c r="BO318" s="698"/>
      <c r="BP318" s="698"/>
      <c r="BQ318" s="698"/>
      <c r="BR318" s="698"/>
      <c r="BS318" s="698"/>
      <c r="BT318" s="699"/>
    </row>
    <row r="319" spans="5:72">
      <c r="E319" s="690"/>
      <c r="G319" s="690"/>
      <c r="H319" s="690"/>
      <c r="AQ319" s="697"/>
      <c r="AR319" s="698"/>
      <c r="AS319" s="698"/>
      <c r="AT319" s="698"/>
      <c r="AU319" s="698"/>
      <c r="AV319" s="698"/>
      <c r="AW319" s="698"/>
      <c r="AX319" s="698"/>
      <c r="AY319" s="698"/>
      <c r="AZ319" s="698"/>
      <c r="BA319" s="698"/>
      <c r="BB319" s="698"/>
      <c r="BC319" s="698"/>
      <c r="BD319" s="698"/>
      <c r="BE319" s="698"/>
      <c r="BF319" s="698"/>
      <c r="BG319" s="698"/>
      <c r="BH319" s="698"/>
      <c r="BI319" s="698"/>
      <c r="BJ319" s="698"/>
      <c r="BK319" s="698"/>
      <c r="BL319" s="698"/>
      <c r="BM319" s="698"/>
      <c r="BN319" s="698"/>
      <c r="BO319" s="698"/>
      <c r="BP319" s="698"/>
      <c r="BQ319" s="698"/>
      <c r="BR319" s="698"/>
      <c r="BS319" s="698"/>
      <c r="BT319" s="699"/>
    </row>
    <row r="320" spans="5:72">
      <c r="E320" s="690"/>
      <c r="G320" s="690"/>
      <c r="H320" s="690"/>
      <c r="AQ320" s="697"/>
      <c r="AR320" s="698"/>
      <c r="AS320" s="698"/>
      <c r="AT320" s="698"/>
      <c r="AU320" s="698"/>
      <c r="AV320" s="698"/>
      <c r="AW320" s="698"/>
      <c r="AX320" s="698"/>
      <c r="AY320" s="698"/>
      <c r="AZ320" s="698"/>
      <c r="BA320" s="698"/>
      <c r="BB320" s="698"/>
      <c r="BC320" s="698"/>
      <c r="BD320" s="698"/>
      <c r="BE320" s="698"/>
      <c r="BF320" s="698"/>
      <c r="BG320" s="698"/>
      <c r="BH320" s="698"/>
      <c r="BI320" s="698"/>
      <c r="BJ320" s="698"/>
      <c r="BK320" s="698"/>
      <c r="BL320" s="698"/>
      <c r="BM320" s="698"/>
      <c r="BN320" s="698"/>
      <c r="BO320" s="698"/>
      <c r="BP320" s="698"/>
      <c r="BQ320" s="698"/>
      <c r="BR320" s="698"/>
      <c r="BS320" s="698"/>
      <c r="BT320" s="699"/>
    </row>
    <row r="321" spans="5:72">
      <c r="E321" s="690"/>
      <c r="G321" s="690"/>
      <c r="H321" s="690"/>
      <c r="AQ321" s="697"/>
      <c r="AR321" s="698"/>
      <c r="AS321" s="698"/>
      <c r="AT321" s="698"/>
      <c r="AU321" s="698"/>
      <c r="AV321" s="698"/>
      <c r="AW321" s="698"/>
      <c r="AX321" s="698"/>
      <c r="AY321" s="698"/>
      <c r="AZ321" s="698"/>
      <c r="BA321" s="698"/>
      <c r="BB321" s="698"/>
      <c r="BC321" s="698"/>
      <c r="BD321" s="698"/>
      <c r="BE321" s="698"/>
      <c r="BF321" s="698"/>
      <c r="BG321" s="698"/>
      <c r="BH321" s="698"/>
      <c r="BI321" s="698"/>
      <c r="BJ321" s="698"/>
      <c r="BK321" s="698"/>
      <c r="BL321" s="698"/>
      <c r="BM321" s="698"/>
      <c r="BN321" s="698"/>
      <c r="BO321" s="698"/>
      <c r="BP321" s="698"/>
      <c r="BQ321" s="698"/>
      <c r="BR321" s="698"/>
      <c r="BS321" s="698"/>
      <c r="BT321" s="699"/>
    </row>
    <row r="322" spans="5:72">
      <c r="E322" s="690"/>
      <c r="G322" s="690"/>
      <c r="H322" s="690"/>
      <c r="AQ322" s="697"/>
      <c r="AR322" s="698"/>
      <c r="AS322" s="698"/>
      <c r="AT322" s="698"/>
      <c r="AU322" s="698"/>
      <c r="AV322" s="698"/>
      <c r="AW322" s="698"/>
      <c r="AX322" s="698"/>
      <c r="AY322" s="698"/>
      <c r="AZ322" s="698"/>
      <c r="BA322" s="698"/>
      <c r="BB322" s="698"/>
      <c r="BC322" s="698"/>
      <c r="BD322" s="698"/>
      <c r="BE322" s="698"/>
      <c r="BF322" s="698"/>
      <c r="BG322" s="698"/>
      <c r="BH322" s="698"/>
      <c r="BI322" s="698"/>
      <c r="BJ322" s="698"/>
      <c r="BK322" s="698"/>
      <c r="BL322" s="698"/>
      <c r="BM322" s="698"/>
      <c r="BN322" s="698"/>
      <c r="BO322" s="698"/>
      <c r="BP322" s="698"/>
      <c r="BQ322" s="698"/>
      <c r="BR322" s="698"/>
      <c r="BS322" s="698"/>
      <c r="BT322" s="699"/>
    </row>
    <row r="323" spans="5:72">
      <c r="E323" s="690"/>
      <c r="G323" s="690"/>
      <c r="H323" s="690"/>
      <c r="AQ323" s="697"/>
      <c r="AR323" s="698"/>
      <c r="AS323" s="698"/>
      <c r="AT323" s="698"/>
      <c r="AU323" s="698"/>
      <c r="AV323" s="698"/>
      <c r="AW323" s="698"/>
      <c r="AX323" s="698"/>
      <c r="AY323" s="698"/>
      <c r="AZ323" s="698"/>
      <c r="BA323" s="698"/>
      <c r="BB323" s="698"/>
      <c r="BC323" s="698"/>
      <c r="BD323" s="698"/>
      <c r="BE323" s="698"/>
      <c r="BF323" s="698"/>
      <c r="BG323" s="698"/>
      <c r="BH323" s="698"/>
      <c r="BI323" s="698"/>
      <c r="BJ323" s="698"/>
      <c r="BK323" s="698"/>
      <c r="BL323" s="698"/>
      <c r="BM323" s="698"/>
      <c r="BN323" s="698"/>
      <c r="BO323" s="698"/>
      <c r="BP323" s="698"/>
      <c r="BQ323" s="698"/>
      <c r="BR323" s="698"/>
      <c r="BS323" s="698"/>
      <c r="BT323" s="699"/>
    </row>
    <row r="324" spans="5:72">
      <c r="E324" s="690"/>
      <c r="G324" s="690"/>
      <c r="H324" s="690"/>
      <c r="AQ324" s="697"/>
      <c r="AR324" s="698"/>
      <c r="AS324" s="698"/>
      <c r="AT324" s="698"/>
      <c r="AU324" s="698"/>
      <c r="AV324" s="698"/>
      <c r="AW324" s="698"/>
      <c r="AX324" s="698"/>
      <c r="AY324" s="698"/>
      <c r="AZ324" s="698"/>
      <c r="BA324" s="698"/>
      <c r="BB324" s="698"/>
      <c r="BC324" s="698"/>
      <c r="BD324" s="698"/>
      <c r="BE324" s="698"/>
      <c r="BF324" s="698"/>
      <c r="BG324" s="698"/>
      <c r="BH324" s="698"/>
      <c r="BI324" s="698"/>
      <c r="BJ324" s="698"/>
      <c r="BK324" s="698"/>
      <c r="BL324" s="698"/>
      <c r="BM324" s="698"/>
      <c r="BN324" s="698"/>
      <c r="BO324" s="698"/>
      <c r="BP324" s="698"/>
      <c r="BQ324" s="698"/>
      <c r="BR324" s="698"/>
      <c r="BS324" s="698"/>
      <c r="BT324" s="699"/>
    </row>
    <row r="325" spans="5:72">
      <c r="E325" s="690"/>
      <c r="G325" s="690"/>
      <c r="H325" s="690"/>
      <c r="AQ325" s="697"/>
      <c r="AR325" s="698"/>
      <c r="AS325" s="698"/>
      <c r="AT325" s="698"/>
      <c r="AU325" s="698"/>
      <c r="AV325" s="698"/>
      <c r="AW325" s="698"/>
      <c r="AX325" s="698"/>
      <c r="AY325" s="698"/>
      <c r="AZ325" s="698"/>
      <c r="BA325" s="698"/>
      <c r="BB325" s="698"/>
      <c r="BC325" s="698"/>
      <c r="BD325" s="698"/>
      <c r="BE325" s="698"/>
      <c r="BF325" s="698"/>
      <c r="BG325" s="698"/>
      <c r="BH325" s="698"/>
      <c r="BI325" s="698"/>
      <c r="BJ325" s="698"/>
      <c r="BK325" s="698"/>
      <c r="BL325" s="698"/>
      <c r="BM325" s="698"/>
      <c r="BN325" s="698"/>
      <c r="BO325" s="698"/>
      <c r="BP325" s="698"/>
      <c r="BQ325" s="698"/>
      <c r="BR325" s="698"/>
      <c r="BS325" s="698"/>
      <c r="BT325" s="699"/>
    </row>
    <row r="326" spans="5:72">
      <c r="E326" s="690"/>
      <c r="G326" s="690"/>
      <c r="H326" s="690"/>
      <c r="AQ326" s="697"/>
      <c r="AR326" s="698"/>
      <c r="AS326" s="698"/>
      <c r="AT326" s="698"/>
      <c r="AU326" s="698"/>
      <c r="AV326" s="698"/>
      <c r="AW326" s="698"/>
      <c r="AX326" s="698"/>
      <c r="AY326" s="698"/>
      <c r="AZ326" s="698"/>
      <c r="BA326" s="698"/>
      <c r="BB326" s="698"/>
      <c r="BC326" s="698"/>
      <c r="BD326" s="698"/>
      <c r="BE326" s="698"/>
      <c r="BF326" s="698"/>
      <c r="BG326" s="698"/>
      <c r="BH326" s="698"/>
      <c r="BI326" s="698"/>
      <c r="BJ326" s="698"/>
      <c r="BK326" s="698"/>
      <c r="BL326" s="698"/>
      <c r="BM326" s="698"/>
      <c r="BN326" s="698"/>
      <c r="BO326" s="698"/>
      <c r="BP326" s="698"/>
      <c r="BQ326" s="698"/>
      <c r="BR326" s="698"/>
      <c r="BS326" s="698"/>
      <c r="BT326" s="699"/>
    </row>
    <row r="327" spans="5:72">
      <c r="E327" s="690"/>
      <c r="G327" s="690"/>
      <c r="H327" s="690"/>
      <c r="AQ327" s="697"/>
      <c r="AR327" s="698"/>
      <c r="AS327" s="698"/>
      <c r="AT327" s="698"/>
      <c r="AU327" s="698"/>
      <c r="AV327" s="698"/>
      <c r="AW327" s="698"/>
      <c r="AX327" s="698"/>
      <c r="AY327" s="698"/>
      <c r="AZ327" s="698"/>
      <c r="BA327" s="698"/>
      <c r="BB327" s="698"/>
      <c r="BC327" s="698"/>
      <c r="BD327" s="698"/>
      <c r="BE327" s="698"/>
      <c r="BF327" s="698"/>
      <c r="BG327" s="698"/>
      <c r="BH327" s="698"/>
      <c r="BI327" s="698"/>
      <c r="BJ327" s="698"/>
      <c r="BK327" s="698"/>
      <c r="BL327" s="698"/>
      <c r="BM327" s="698"/>
      <c r="BN327" s="698"/>
      <c r="BO327" s="698"/>
      <c r="BP327" s="698"/>
      <c r="BQ327" s="698"/>
      <c r="BR327" s="698"/>
      <c r="BS327" s="698"/>
      <c r="BT327" s="699"/>
    </row>
    <row r="328" spans="5:72">
      <c r="E328" s="690"/>
      <c r="G328" s="690"/>
      <c r="H328" s="690"/>
      <c r="AQ328" s="697"/>
      <c r="AR328" s="698"/>
      <c r="AS328" s="698"/>
      <c r="AT328" s="698"/>
      <c r="AU328" s="698"/>
      <c r="AV328" s="698"/>
      <c r="AW328" s="698"/>
      <c r="AX328" s="698"/>
      <c r="AY328" s="698"/>
      <c r="AZ328" s="698"/>
      <c r="BA328" s="698"/>
      <c r="BB328" s="698"/>
      <c r="BC328" s="698"/>
      <c r="BD328" s="698"/>
      <c r="BE328" s="698"/>
      <c r="BF328" s="698"/>
      <c r="BG328" s="698"/>
      <c r="BH328" s="698"/>
      <c r="BI328" s="698"/>
      <c r="BJ328" s="698"/>
      <c r="BK328" s="698"/>
      <c r="BL328" s="698"/>
      <c r="BM328" s="698"/>
      <c r="BN328" s="698"/>
      <c r="BO328" s="698"/>
      <c r="BP328" s="698"/>
      <c r="BQ328" s="698"/>
      <c r="BR328" s="698"/>
      <c r="BS328" s="698"/>
      <c r="BT328" s="699"/>
    </row>
    <row r="329" spans="5:72">
      <c r="E329" s="690"/>
      <c r="G329" s="690"/>
      <c r="H329" s="690"/>
      <c r="AQ329" s="697"/>
      <c r="AR329" s="698"/>
      <c r="AS329" s="698"/>
      <c r="AT329" s="698"/>
      <c r="AU329" s="698"/>
      <c r="AV329" s="698"/>
      <c r="AW329" s="698"/>
      <c r="AX329" s="698"/>
      <c r="AY329" s="698"/>
      <c r="AZ329" s="698"/>
      <c r="BA329" s="698"/>
      <c r="BB329" s="698"/>
      <c r="BC329" s="698"/>
      <c r="BD329" s="698"/>
      <c r="BE329" s="698"/>
      <c r="BF329" s="698"/>
      <c r="BG329" s="698"/>
      <c r="BH329" s="698"/>
      <c r="BI329" s="698"/>
      <c r="BJ329" s="698"/>
      <c r="BK329" s="698"/>
      <c r="BL329" s="698"/>
      <c r="BM329" s="698"/>
      <c r="BN329" s="698"/>
      <c r="BO329" s="698"/>
      <c r="BP329" s="698"/>
      <c r="BQ329" s="698"/>
      <c r="BR329" s="698"/>
      <c r="BS329" s="698"/>
      <c r="BT329" s="699"/>
    </row>
    <row r="330" spans="5:72">
      <c r="E330" s="690"/>
      <c r="G330" s="690"/>
      <c r="H330" s="690"/>
      <c r="AQ330" s="697"/>
      <c r="AR330" s="698"/>
      <c r="AS330" s="698"/>
      <c r="AT330" s="698"/>
      <c r="AU330" s="698"/>
      <c r="AV330" s="698"/>
      <c r="AW330" s="698"/>
      <c r="AX330" s="698"/>
      <c r="AY330" s="698"/>
      <c r="AZ330" s="698"/>
      <c r="BA330" s="698"/>
      <c r="BB330" s="698"/>
      <c r="BC330" s="698"/>
      <c r="BD330" s="698"/>
      <c r="BE330" s="698"/>
      <c r="BF330" s="698"/>
      <c r="BG330" s="698"/>
      <c r="BH330" s="698"/>
      <c r="BI330" s="698"/>
      <c r="BJ330" s="698"/>
      <c r="BK330" s="698"/>
      <c r="BL330" s="698"/>
      <c r="BM330" s="698"/>
      <c r="BN330" s="698"/>
      <c r="BO330" s="698"/>
      <c r="BP330" s="698"/>
      <c r="BQ330" s="698"/>
      <c r="BR330" s="698"/>
      <c r="BS330" s="698"/>
      <c r="BT330" s="699"/>
    </row>
    <row r="331" spans="5:72">
      <c r="E331" s="690"/>
      <c r="G331" s="690"/>
      <c r="H331" s="690"/>
      <c r="AQ331" s="697"/>
      <c r="AR331" s="698"/>
      <c r="AS331" s="698"/>
      <c r="AT331" s="698"/>
      <c r="AU331" s="698"/>
      <c r="AV331" s="698"/>
      <c r="AW331" s="698"/>
      <c r="AX331" s="698"/>
      <c r="AY331" s="698"/>
      <c r="AZ331" s="698"/>
      <c r="BA331" s="698"/>
      <c r="BB331" s="698"/>
      <c r="BC331" s="698"/>
      <c r="BD331" s="698"/>
      <c r="BE331" s="698"/>
      <c r="BF331" s="698"/>
      <c r="BG331" s="698"/>
      <c r="BH331" s="698"/>
      <c r="BI331" s="698"/>
      <c r="BJ331" s="698"/>
      <c r="BK331" s="698"/>
      <c r="BL331" s="698"/>
      <c r="BM331" s="698"/>
      <c r="BN331" s="698"/>
      <c r="BO331" s="698"/>
      <c r="BP331" s="698"/>
      <c r="BQ331" s="698"/>
      <c r="BR331" s="698"/>
      <c r="BS331" s="698"/>
      <c r="BT331" s="699"/>
    </row>
    <row r="332" spans="5:72">
      <c r="E332" s="690"/>
      <c r="G332" s="690"/>
      <c r="H332" s="690"/>
      <c r="AQ332" s="697"/>
      <c r="AR332" s="698"/>
      <c r="AS332" s="698"/>
      <c r="AT332" s="698"/>
      <c r="AU332" s="698"/>
      <c r="AV332" s="698"/>
      <c r="AW332" s="698"/>
      <c r="AX332" s="698"/>
      <c r="AY332" s="698"/>
      <c r="AZ332" s="698"/>
      <c r="BA332" s="698"/>
      <c r="BB332" s="698"/>
      <c r="BC332" s="698"/>
      <c r="BD332" s="698"/>
      <c r="BE332" s="698"/>
      <c r="BF332" s="698"/>
      <c r="BG332" s="698"/>
      <c r="BH332" s="698"/>
      <c r="BI332" s="698"/>
      <c r="BJ332" s="698"/>
      <c r="BK332" s="698"/>
      <c r="BL332" s="698"/>
      <c r="BM332" s="698"/>
      <c r="BN332" s="698"/>
      <c r="BO332" s="698"/>
      <c r="BP332" s="698"/>
      <c r="BQ332" s="698"/>
      <c r="BR332" s="698"/>
      <c r="BS332" s="698"/>
      <c r="BT332" s="699"/>
    </row>
    <row r="333" spans="5:72">
      <c r="E333" s="690"/>
      <c r="G333" s="690"/>
      <c r="H333" s="690"/>
      <c r="AQ333" s="697"/>
      <c r="AR333" s="698"/>
      <c r="AS333" s="698"/>
      <c r="AT333" s="698"/>
      <c r="AU333" s="698"/>
      <c r="AV333" s="698"/>
      <c r="AW333" s="698"/>
      <c r="AX333" s="698"/>
      <c r="AY333" s="698"/>
      <c r="AZ333" s="698"/>
      <c r="BA333" s="698"/>
      <c r="BB333" s="698"/>
      <c r="BC333" s="698"/>
      <c r="BD333" s="698"/>
      <c r="BE333" s="698"/>
      <c r="BF333" s="698"/>
      <c r="BG333" s="698"/>
      <c r="BH333" s="698"/>
      <c r="BI333" s="698"/>
      <c r="BJ333" s="698"/>
      <c r="BK333" s="698"/>
      <c r="BL333" s="698"/>
      <c r="BM333" s="698"/>
      <c r="BN333" s="698"/>
      <c r="BO333" s="698"/>
      <c r="BP333" s="698"/>
      <c r="BQ333" s="698"/>
      <c r="BR333" s="698"/>
      <c r="BS333" s="698"/>
      <c r="BT333" s="699"/>
    </row>
    <row r="334" spans="5:72">
      <c r="E334" s="690"/>
      <c r="G334" s="690"/>
      <c r="H334" s="690"/>
      <c r="AQ334" s="697"/>
      <c r="AR334" s="698"/>
      <c r="AS334" s="698"/>
      <c r="AT334" s="698"/>
      <c r="AU334" s="698"/>
      <c r="AV334" s="698"/>
      <c r="AW334" s="698"/>
      <c r="AX334" s="698"/>
      <c r="AY334" s="698"/>
      <c r="AZ334" s="698"/>
      <c r="BA334" s="698"/>
      <c r="BB334" s="698"/>
      <c r="BC334" s="698"/>
      <c r="BD334" s="698"/>
      <c r="BE334" s="698"/>
      <c r="BF334" s="698"/>
      <c r="BG334" s="698"/>
      <c r="BH334" s="698"/>
      <c r="BI334" s="698"/>
      <c r="BJ334" s="698"/>
      <c r="BK334" s="698"/>
      <c r="BL334" s="698"/>
      <c r="BM334" s="698"/>
      <c r="BN334" s="698"/>
      <c r="BO334" s="698"/>
      <c r="BP334" s="698"/>
      <c r="BQ334" s="698"/>
      <c r="BR334" s="698"/>
      <c r="BS334" s="698"/>
      <c r="BT334" s="699"/>
    </row>
    <row r="335" spans="5:72">
      <c r="E335" s="690"/>
      <c r="G335" s="690"/>
      <c r="H335" s="690"/>
      <c r="AQ335" s="697"/>
      <c r="AR335" s="698"/>
      <c r="AS335" s="698"/>
      <c r="AT335" s="698"/>
      <c r="AU335" s="698"/>
      <c r="AV335" s="698"/>
      <c r="AW335" s="698"/>
      <c r="AX335" s="698"/>
      <c r="AY335" s="698"/>
      <c r="AZ335" s="698"/>
      <c r="BA335" s="698"/>
      <c r="BB335" s="698"/>
      <c r="BC335" s="698"/>
      <c r="BD335" s="698"/>
      <c r="BE335" s="698"/>
      <c r="BF335" s="698"/>
      <c r="BG335" s="698"/>
      <c r="BH335" s="698"/>
      <c r="BI335" s="698"/>
      <c r="BJ335" s="698"/>
      <c r="BK335" s="698"/>
      <c r="BL335" s="698"/>
      <c r="BM335" s="698"/>
      <c r="BN335" s="698"/>
      <c r="BO335" s="698"/>
      <c r="BP335" s="698"/>
      <c r="BQ335" s="698"/>
      <c r="BR335" s="698"/>
      <c r="BS335" s="698"/>
      <c r="BT335" s="699"/>
    </row>
    <row r="336" spans="5:72">
      <c r="E336" s="690"/>
      <c r="G336" s="690"/>
      <c r="H336" s="690"/>
      <c r="AQ336" s="697"/>
      <c r="AR336" s="698"/>
      <c r="AS336" s="698"/>
      <c r="AT336" s="698"/>
      <c r="AU336" s="698"/>
      <c r="AV336" s="698"/>
      <c r="AW336" s="698"/>
      <c r="AX336" s="698"/>
      <c r="AY336" s="698"/>
      <c r="AZ336" s="698"/>
      <c r="BA336" s="698"/>
      <c r="BB336" s="698"/>
      <c r="BC336" s="698"/>
      <c r="BD336" s="698"/>
      <c r="BE336" s="698"/>
      <c r="BF336" s="698"/>
      <c r="BG336" s="698"/>
      <c r="BH336" s="698"/>
      <c r="BI336" s="698"/>
      <c r="BJ336" s="698"/>
      <c r="BK336" s="698"/>
      <c r="BL336" s="698"/>
      <c r="BM336" s="698"/>
      <c r="BN336" s="698"/>
      <c r="BO336" s="698"/>
      <c r="BP336" s="698"/>
      <c r="BQ336" s="698"/>
      <c r="BR336" s="698"/>
      <c r="BS336" s="698"/>
      <c r="BT336" s="699"/>
    </row>
    <row r="337" spans="5:72">
      <c r="E337" s="690"/>
      <c r="G337" s="690"/>
      <c r="H337" s="690"/>
      <c r="AQ337" s="697"/>
      <c r="AR337" s="698"/>
      <c r="AS337" s="698"/>
      <c r="AT337" s="698"/>
      <c r="AU337" s="698"/>
      <c r="AV337" s="698"/>
      <c r="AW337" s="698"/>
      <c r="AX337" s="698"/>
      <c r="AY337" s="698"/>
      <c r="AZ337" s="698"/>
      <c r="BA337" s="698"/>
      <c r="BB337" s="698"/>
      <c r="BC337" s="698"/>
      <c r="BD337" s="698"/>
      <c r="BE337" s="698"/>
      <c r="BF337" s="698"/>
      <c r="BG337" s="698"/>
      <c r="BH337" s="698"/>
      <c r="BI337" s="698"/>
      <c r="BJ337" s="698"/>
      <c r="BK337" s="698"/>
      <c r="BL337" s="698"/>
      <c r="BM337" s="698"/>
      <c r="BN337" s="698"/>
      <c r="BO337" s="698"/>
      <c r="BP337" s="698"/>
      <c r="BQ337" s="698"/>
      <c r="BR337" s="698"/>
      <c r="BS337" s="698"/>
      <c r="BT337" s="699"/>
    </row>
    <row r="338" spans="5:72">
      <c r="E338" s="690"/>
      <c r="G338" s="690"/>
      <c r="H338" s="690"/>
      <c r="AQ338" s="697"/>
      <c r="AR338" s="698"/>
      <c r="AS338" s="698"/>
      <c r="AT338" s="698"/>
      <c r="AU338" s="698"/>
      <c r="AV338" s="698"/>
      <c r="AW338" s="698"/>
      <c r="AX338" s="698"/>
      <c r="AY338" s="698"/>
      <c r="AZ338" s="698"/>
      <c r="BA338" s="698"/>
      <c r="BB338" s="698"/>
      <c r="BC338" s="698"/>
      <c r="BD338" s="698"/>
      <c r="BE338" s="698"/>
      <c r="BF338" s="698"/>
      <c r="BG338" s="698"/>
      <c r="BH338" s="698"/>
      <c r="BI338" s="698"/>
      <c r="BJ338" s="698"/>
      <c r="BK338" s="698"/>
      <c r="BL338" s="698"/>
      <c r="BM338" s="698"/>
      <c r="BN338" s="698"/>
      <c r="BO338" s="698"/>
      <c r="BP338" s="698"/>
      <c r="BQ338" s="698"/>
      <c r="BR338" s="698"/>
      <c r="BS338" s="698"/>
      <c r="BT338" s="699"/>
    </row>
    <row r="339" spans="5:72">
      <c r="E339" s="690"/>
      <c r="G339" s="690"/>
      <c r="H339" s="690"/>
      <c r="AQ339" s="697"/>
      <c r="AR339" s="698"/>
      <c r="AS339" s="698"/>
      <c r="AT339" s="698"/>
      <c r="AU339" s="698"/>
      <c r="AV339" s="698"/>
      <c r="AW339" s="698"/>
      <c r="AX339" s="698"/>
      <c r="AY339" s="698"/>
      <c r="AZ339" s="698"/>
      <c r="BA339" s="698"/>
      <c r="BB339" s="698"/>
      <c r="BC339" s="698"/>
      <c r="BD339" s="698"/>
      <c r="BE339" s="698"/>
      <c r="BF339" s="698"/>
      <c r="BG339" s="698"/>
      <c r="BH339" s="698"/>
      <c r="BI339" s="698"/>
      <c r="BJ339" s="698"/>
      <c r="BK339" s="698"/>
      <c r="BL339" s="698"/>
      <c r="BM339" s="698"/>
      <c r="BN339" s="698"/>
      <c r="BO339" s="698"/>
      <c r="BP339" s="698"/>
      <c r="BQ339" s="698"/>
      <c r="BR339" s="698"/>
      <c r="BS339" s="698"/>
      <c r="BT339" s="699"/>
    </row>
    <row r="340" spans="5:72">
      <c r="E340" s="690"/>
      <c r="G340" s="690"/>
      <c r="H340" s="690"/>
      <c r="AQ340" s="697"/>
      <c r="AR340" s="698"/>
      <c r="AS340" s="698"/>
      <c r="AT340" s="698"/>
      <c r="AU340" s="698"/>
      <c r="AV340" s="698"/>
      <c r="AW340" s="698"/>
      <c r="AX340" s="698"/>
      <c r="AY340" s="698"/>
      <c r="AZ340" s="698"/>
      <c r="BA340" s="698"/>
      <c r="BB340" s="698"/>
      <c r="BC340" s="698"/>
      <c r="BD340" s="698"/>
      <c r="BE340" s="698"/>
      <c r="BF340" s="698"/>
      <c r="BG340" s="698"/>
      <c r="BH340" s="698"/>
      <c r="BI340" s="698"/>
      <c r="BJ340" s="698"/>
      <c r="BK340" s="698"/>
      <c r="BL340" s="698"/>
      <c r="BM340" s="698"/>
      <c r="BN340" s="698"/>
      <c r="BO340" s="698"/>
      <c r="BP340" s="698"/>
      <c r="BQ340" s="698"/>
      <c r="BR340" s="698"/>
      <c r="BS340" s="698"/>
      <c r="BT340" s="699"/>
    </row>
    <row r="341" spans="5:72">
      <c r="E341" s="690"/>
      <c r="G341" s="690"/>
      <c r="H341" s="690"/>
      <c r="AQ341" s="697"/>
      <c r="AR341" s="698"/>
      <c r="AS341" s="698"/>
      <c r="AT341" s="698"/>
      <c r="AU341" s="698"/>
      <c r="AV341" s="698"/>
      <c r="AW341" s="698"/>
      <c r="AX341" s="698"/>
      <c r="AY341" s="698"/>
      <c r="AZ341" s="698"/>
      <c r="BA341" s="698"/>
      <c r="BB341" s="698"/>
      <c r="BC341" s="698"/>
      <c r="BD341" s="698"/>
      <c r="BE341" s="698"/>
      <c r="BF341" s="698"/>
      <c r="BG341" s="698"/>
      <c r="BH341" s="698"/>
      <c r="BI341" s="698"/>
      <c r="BJ341" s="698"/>
      <c r="BK341" s="698"/>
      <c r="BL341" s="698"/>
      <c r="BM341" s="698"/>
      <c r="BN341" s="698"/>
      <c r="BO341" s="698"/>
      <c r="BP341" s="698"/>
      <c r="BQ341" s="698"/>
      <c r="BR341" s="698"/>
      <c r="BS341" s="698"/>
      <c r="BT341" s="699"/>
    </row>
    <row r="342" spans="5:72">
      <c r="E342" s="690"/>
      <c r="G342" s="690"/>
      <c r="H342" s="690"/>
      <c r="AQ342" s="697"/>
      <c r="AR342" s="698"/>
      <c r="AS342" s="698"/>
      <c r="AT342" s="698"/>
      <c r="AU342" s="698"/>
      <c r="AV342" s="698"/>
      <c r="AW342" s="698"/>
      <c r="AX342" s="698"/>
      <c r="AY342" s="698"/>
      <c r="AZ342" s="698"/>
      <c r="BA342" s="698"/>
      <c r="BB342" s="698"/>
      <c r="BC342" s="698"/>
      <c r="BD342" s="698"/>
      <c r="BE342" s="698"/>
      <c r="BF342" s="698"/>
      <c r="BG342" s="698"/>
      <c r="BH342" s="698"/>
      <c r="BI342" s="698"/>
      <c r="BJ342" s="698"/>
      <c r="BK342" s="698"/>
      <c r="BL342" s="698"/>
      <c r="BM342" s="698"/>
      <c r="BN342" s="698"/>
      <c r="BO342" s="698"/>
      <c r="BP342" s="698"/>
      <c r="BQ342" s="698"/>
      <c r="BR342" s="698"/>
      <c r="BS342" s="698"/>
      <c r="BT342" s="699"/>
    </row>
    <row r="343" spans="5:72">
      <c r="E343" s="690"/>
      <c r="G343" s="690"/>
      <c r="H343" s="690"/>
      <c r="AQ343" s="697"/>
      <c r="AR343" s="698"/>
      <c r="AS343" s="698"/>
      <c r="AT343" s="698"/>
      <c r="AU343" s="698"/>
      <c r="AV343" s="698"/>
      <c r="AW343" s="698"/>
      <c r="AX343" s="698"/>
      <c r="AY343" s="698"/>
      <c r="AZ343" s="698"/>
      <c r="BA343" s="698"/>
      <c r="BB343" s="698"/>
      <c r="BC343" s="698"/>
      <c r="BD343" s="698"/>
      <c r="BE343" s="698"/>
      <c r="BF343" s="698"/>
      <c r="BG343" s="698"/>
      <c r="BH343" s="698"/>
      <c r="BI343" s="698"/>
      <c r="BJ343" s="698"/>
      <c r="BK343" s="698"/>
      <c r="BL343" s="698"/>
      <c r="BM343" s="698"/>
      <c r="BN343" s="698"/>
      <c r="BO343" s="698"/>
      <c r="BP343" s="698"/>
      <c r="BQ343" s="698"/>
      <c r="BR343" s="698"/>
      <c r="BS343" s="698"/>
      <c r="BT343" s="699"/>
    </row>
    <row r="344" spans="5:72">
      <c r="E344" s="690"/>
      <c r="G344" s="690"/>
      <c r="H344" s="690"/>
      <c r="AQ344" s="697"/>
      <c r="AR344" s="698"/>
      <c r="AS344" s="698"/>
      <c r="AT344" s="698"/>
      <c r="AU344" s="698"/>
      <c r="AV344" s="698"/>
      <c r="AW344" s="698"/>
      <c r="AX344" s="698"/>
      <c r="AY344" s="698"/>
      <c r="AZ344" s="698"/>
      <c r="BA344" s="698"/>
      <c r="BB344" s="698"/>
      <c r="BC344" s="698"/>
      <c r="BD344" s="698"/>
      <c r="BE344" s="698"/>
      <c r="BF344" s="698"/>
      <c r="BG344" s="698"/>
      <c r="BH344" s="698"/>
      <c r="BI344" s="698"/>
      <c r="BJ344" s="698"/>
      <c r="BK344" s="698"/>
      <c r="BL344" s="698"/>
      <c r="BM344" s="698"/>
      <c r="BN344" s="698"/>
      <c r="BO344" s="698"/>
      <c r="BP344" s="698"/>
      <c r="BQ344" s="698"/>
      <c r="BR344" s="698"/>
      <c r="BS344" s="698"/>
      <c r="BT344" s="699"/>
    </row>
    <row r="345" spans="5:72">
      <c r="E345" s="690"/>
      <c r="G345" s="690"/>
      <c r="H345" s="690"/>
      <c r="AQ345" s="697"/>
      <c r="AR345" s="698"/>
      <c r="AS345" s="698"/>
      <c r="AT345" s="698"/>
      <c r="AU345" s="698"/>
      <c r="AV345" s="698"/>
      <c r="AW345" s="698"/>
      <c r="AX345" s="698"/>
      <c r="AY345" s="698"/>
      <c r="AZ345" s="698"/>
      <c r="BA345" s="698"/>
      <c r="BB345" s="698"/>
      <c r="BC345" s="698"/>
      <c r="BD345" s="698"/>
      <c r="BE345" s="698"/>
      <c r="BF345" s="698"/>
      <c r="BG345" s="698"/>
      <c r="BH345" s="698"/>
      <c r="BI345" s="698"/>
      <c r="BJ345" s="698"/>
      <c r="BK345" s="698"/>
      <c r="BL345" s="698"/>
      <c r="BM345" s="698"/>
      <c r="BN345" s="698"/>
      <c r="BO345" s="698"/>
      <c r="BP345" s="698"/>
      <c r="BQ345" s="698"/>
      <c r="BR345" s="698"/>
      <c r="BS345" s="698"/>
      <c r="BT345" s="699"/>
    </row>
    <row r="346" spans="5:72">
      <c r="E346" s="690"/>
      <c r="G346" s="690"/>
      <c r="H346" s="690"/>
      <c r="AQ346" s="697"/>
      <c r="AR346" s="698"/>
      <c r="AS346" s="698"/>
      <c r="AT346" s="698"/>
      <c r="AU346" s="698"/>
      <c r="AV346" s="698"/>
      <c r="AW346" s="698"/>
      <c r="AX346" s="698"/>
      <c r="AY346" s="698"/>
      <c r="AZ346" s="698"/>
      <c r="BA346" s="698"/>
      <c r="BB346" s="698"/>
      <c r="BC346" s="698"/>
      <c r="BD346" s="698"/>
      <c r="BE346" s="698"/>
      <c r="BF346" s="698"/>
      <c r="BG346" s="698"/>
      <c r="BH346" s="698"/>
      <c r="BI346" s="698"/>
      <c r="BJ346" s="698"/>
      <c r="BK346" s="698"/>
      <c r="BL346" s="698"/>
      <c r="BM346" s="698"/>
      <c r="BN346" s="698"/>
      <c r="BO346" s="698"/>
      <c r="BP346" s="698"/>
      <c r="BQ346" s="698"/>
      <c r="BR346" s="698"/>
      <c r="BS346" s="698"/>
      <c r="BT346" s="699"/>
    </row>
    <row r="347" spans="5:72">
      <c r="E347" s="690"/>
      <c r="G347" s="690"/>
      <c r="H347" s="690"/>
      <c r="AQ347" s="697"/>
      <c r="AR347" s="698"/>
      <c r="AS347" s="698"/>
      <c r="AT347" s="698"/>
      <c r="AU347" s="698"/>
      <c r="AV347" s="698"/>
      <c r="AW347" s="698"/>
      <c r="AX347" s="698"/>
      <c r="AY347" s="698"/>
      <c r="AZ347" s="698"/>
      <c r="BA347" s="698"/>
      <c r="BB347" s="698"/>
      <c r="BC347" s="698"/>
      <c r="BD347" s="698"/>
      <c r="BE347" s="698"/>
      <c r="BF347" s="698"/>
      <c r="BG347" s="698"/>
      <c r="BH347" s="698"/>
      <c r="BI347" s="698"/>
      <c r="BJ347" s="698"/>
      <c r="BK347" s="698"/>
      <c r="BL347" s="698"/>
      <c r="BM347" s="698"/>
      <c r="BN347" s="698"/>
      <c r="BO347" s="698"/>
      <c r="BP347" s="698"/>
      <c r="BQ347" s="698"/>
      <c r="BR347" s="698"/>
      <c r="BS347" s="698"/>
      <c r="BT347" s="699"/>
    </row>
    <row r="348" spans="5:72">
      <c r="E348" s="690"/>
      <c r="G348" s="690"/>
      <c r="H348" s="690"/>
      <c r="AQ348" s="697"/>
      <c r="AR348" s="698"/>
      <c r="AS348" s="698"/>
      <c r="AT348" s="698"/>
      <c r="AU348" s="698"/>
      <c r="AV348" s="698"/>
      <c r="AW348" s="698"/>
      <c r="AX348" s="698"/>
      <c r="AY348" s="698"/>
      <c r="AZ348" s="698"/>
      <c r="BA348" s="698"/>
      <c r="BB348" s="698"/>
      <c r="BC348" s="698"/>
      <c r="BD348" s="698"/>
      <c r="BE348" s="698"/>
      <c r="BF348" s="698"/>
      <c r="BG348" s="698"/>
      <c r="BH348" s="698"/>
      <c r="BI348" s="698"/>
      <c r="BJ348" s="698"/>
      <c r="BK348" s="698"/>
      <c r="BL348" s="698"/>
      <c r="BM348" s="698"/>
      <c r="BN348" s="698"/>
      <c r="BO348" s="698"/>
      <c r="BP348" s="698"/>
      <c r="BQ348" s="698"/>
      <c r="BR348" s="698"/>
      <c r="BS348" s="698"/>
      <c r="BT348" s="699"/>
    </row>
    <row r="349" spans="5:72">
      <c r="E349" s="690"/>
      <c r="G349" s="690"/>
      <c r="H349" s="690"/>
      <c r="AQ349" s="697"/>
      <c r="AR349" s="698"/>
      <c r="AS349" s="698"/>
      <c r="AT349" s="698"/>
      <c r="AU349" s="698"/>
      <c r="AV349" s="698"/>
      <c r="AW349" s="698"/>
      <c r="AX349" s="698"/>
      <c r="AY349" s="698"/>
      <c r="AZ349" s="698"/>
      <c r="BA349" s="698"/>
      <c r="BB349" s="698"/>
      <c r="BC349" s="698"/>
      <c r="BD349" s="698"/>
      <c r="BE349" s="698"/>
      <c r="BF349" s="698"/>
      <c r="BG349" s="698"/>
      <c r="BH349" s="698"/>
      <c r="BI349" s="698"/>
      <c r="BJ349" s="698"/>
      <c r="BK349" s="698"/>
      <c r="BL349" s="698"/>
      <c r="BM349" s="698"/>
      <c r="BN349" s="698"/>
      <c r="BO349" s="698"/>
      <c r="BP349" s="698"/>
      <c r="BQ349" s="698"/>
      <c r="BR349" s="698"/>
      <c r="BS349" s="698"/>
      <c r="BT349" s="699"/>
    </row>
    <row r="350" spans="5:72">
      <c r="E350" s="690"/>
      <c r="G350" s="690"/>
      <c r="H350" s="690"/>
      <c r="AQ350" s="697"/>
      <c r="AR350" s="698"/>
      <c r="AS350" s="698"/>
      <c r="AT350" s="698"/>
      <c r="AU350" s="698"/>
      <c r="AV350" s="698"/>
      <c r="AW350" s="698"/>
      <c r="AX350" s="698"/>
      <c r="AY350" s="698"/>
      <c r="AZ350" s="698"/>
      <c r="BA350" s="698"/>
      <c r="BB350" s="698"/>
      <c r="BC350" s="698"/>
      <c r="BD350" s="698"/>
      <c r="BE350" s="698"/>
      <c r="BF350" s="698"/>
      <c r="BG350" s="698"/>
      <c r="BH350" s="698"/>
      <c r="BI350" s="698"/>
      <c r="BJ350" s="698"/>
      <c r="BK350" s="698"/>
      <c r="BL350" s="698"/>
      <c r="BM350" s="698"/>
      <c r="BN350" s="698"/>
      <c r="BO350" s="698"/>
      <c r="BP350" s="698"/>
      <c r="BQ350" s="698"/>
      <c r="BR350" s="698"/>
      <c r="BS350" s="698"/>
      <c r="BT350" s="699"/>
    </row>
    <row r="351" spans="5:72">
      <c r="E351" s="690"/>
      <c r="G351" s="690"/>
      <c r="H351" s="690"/>
      <c r="AQ351" s="697"/>
      <c r="AR351" s="698"/>
      <c r="AS351" s="698"/>
      <c r="AT351" s="698"/>
      <c r="AU351" s="698"/>
      <c r="AV351" s="698"/>
      <c r="AW351" s="698"/>
      <c r="AX351" s="698"/>
      <c r="AY351" s="698"/>
      <c r="AZ351" s="698"/>
      <c r="BA351" s="698"/>
      <c r="BB351" s="698"/>
      <c r="BC351" s="698"/>
      <c r="BD351" s="698"/>
      <c r="BE351" s="698"/>
      <c r="BF351" s="698"/>
      <c r="BG351" s="698"/>
      <c r="BH351" s="698"/>
      <c r="BI351" s="698"/>
      <c r="BJ351" s="698"/>
      <c r="BK351" s="698"/>
      <c r="BL351" s="698"/>
      <c r="BM351" s="698"/>
      <c r="BN351" s="698"/>
      <c r="BO351" s="698"/>
      <c r="BP351" s="698"/>
      <c r="BQ351" s="698"/>
      <c r="BR351" s="698"/>
      <c r="BS351" s="698"/>
      <c r="BT351" s="699"/>
    </row>
    <row r="352" spans="5:72">
      <c r="E352" s="690"/>
      <c r="G352" s="690"/>
      <c r="H352" s="690"/>
      <c r="AQ352" s="697"/>
      <c r="AR352" s="698"/>
      <c r="AS352" s="698"/>
      <c r="AT352" s="698"/>
      <c r="AU352" s="698"/>
      <c r="AV352" s="698"/>
      <c r="AW352" s="698"/>
      <c r="AX352" s="698"/>
      <c r="AY352" s="698"/>
      <c r="AZ352" s="698"/>
      <c r="BA352" s="698"/>
      <c r="BB352" s="698"/>
      <c r="BC352" s="698"/>
      <c r="BD352" s="698"/>
      <c r="BE352" s="698"/>
      <c r="BF352" s="698"/>
      <c r="BG352" s="698"/>
      <c r="BH352" s="698"/>
      <c r="BI352" s="698"/>
      <c r="BJ352" s="698"/>
      <c r="BK352" s="698"/>
      <c r="BL352" s="698"/>
      <c r="BM352" s="698"/>
      <c r="BN352" s="698"/>
      <c r="BO352" s="698"/>
      <c r="BP352" s="698"/>
      <c r="BQ352" s="698"/>
      <c r="BR352" s="698"/>
      <c r="BS352" s="698"/>
      <c r="BT352" s="699"/>
    </row>
    <row r="353" spans="5:72">
      <c r="E353" s="690"/>
      <c r="G353" s="690"/>
      <c r="H353" s="690"/>
      <c r="AQ353" s="697"/>
      <c r="AR353" s="698"/>
      <c r="AS353" s="698"/>
      <c r="AT353" s="698"/>
      <c r="AU353" s="698"/>
      <c r="AV353" s="698"/>
      <c r="AW353" s="698"/>
      <c r="AX353" s="698"/>
      <c r="AY353" s="698"/>
      <c r="AZ353" s="698"/>
      <c r="BA353" s="698"/>
      <c r="BB353" s="698"/>
      <c r="BC353" s="698"/>
      <c r="BD353" s="698"/>
      <c r="BE353" s="698"/>
      <c r="BF353" s="698"/>
      <c r="BG353" s="698"/>
      <c r="BH353" s="698"/>
      <c r="BI353" s="698"/>
      <c r="BJ353" s="698"/>
      <c r="BK353" s="698"/>
      <c r="BL353" s="698"/>
      <c r="BM353" s="698"/>
      <c r="BN353" s="698"/>
      <c r="BO353" s="698"/>
      <c r="BP353" s="698"/>
      <c r="BQ353" s="698"/>
      <c r="BR353" s="698"/>
      <c r="BS353" s="698"/>
      <c r="BT353" s="699"/>
    </row>
    <row r="354" spans="5:72">
      <c r="E354" s="690"/>
      <c r="G354" s="690"/>
      <c r="H354" s="690"/>
      <c r="AQ354" s="697"/>
      <c r="AR354" s="698"/>
      <c r="AS354" s="698"/>
      <c r="AT354" s="698"/>
      <c r="AU354" s="698"/>
      <c r="AV354" s="698"/>
      <c r="AW354" s="698"/>
      <c r="AX354" s="698"/>
      <c r="AY354" s="698"/>
      <c r="AZ354" s="698"/>
      <c r="BA354" s="698"/>
      <c r="BB354" s="698"/>
      <c r="BC354" s="698"/>
      <c r="BD354" s="698"/>
      <c r="BE354" s="698"/>
      <c r="BF354" s="698"/>
      <c r="BG354" s="698"/>
      <c r="BH354" s="698"/>
      <c r="BI354" s="698"/>
      <c r="BJ354" s="698"/>
      <c r="BK354" s="698"/>
      <c r="BL354" s="698"/>
      <c r="BM354" s="698"/>
      <c r="BN354" s="698"/>
      <c r="BO354" s="698"/>
      <c r="BP354" s="698"/>
      <c r="BQ354" s="698"/>
      <c r="BR354" s="698"/>
      <c r="BS354" s="698"/>
      <c r="BT354" s="699"/>
    </row>
    <row r="355" spans="5:72">
      <c r="E355" s="690"/>
      <c r="G355" s="690"/>
      <c r="H355" s="690"/>
      <c r="AQ355" s="697"/>
      <c r="AR355" s="698"/>
      <c r="AS355" s="698"/>
      <c r="AT355" s="698"/>
      <c r="AU355" s="698"/>
      <c r="AV355" s="698"/>
      <c r="AW355" s="698"/>
      <c r="AX355" s="698"/>
      <c r="AY355" s="698"/>
      <c r="AZ355" s="698"/>
      <c r="BA355" s="698"/>
      <c r="BB355" s="698"/>
      <c r="BC355" s="698"/>
      <c r="BD355" s="698"/>
      <c r="BE355" s="698"/>
      <c r="BF355" s="698"/>
      <c r="BG355" s="698"/>
      <c r="BH355" s="698"/>
      <c r="BI355" s="698"/>
      <c r="BJ355" s="698"/>
      <c r="BK355" s="698"/>
      <c r="BL355" s="698"/>
      <c r="BM355" s="698"/>
      <c r="BN355" s="698"/>
      <c r="BO355" s="698"/>
      <c r="BP355" s="698"/>
      <c r="BQ355" s="698"/>
      <c r="BR355" s="698"/>
      <c r="BS355" s="698"/>
      <c r="BT355" s="699"/>
    </row>
    <row r="356" spans="5:72">
      <c r="E356" s="690"/>
      <c r="G356" s="690"/>
      <c r="H356" s="690"/>
      <c r="AQ356" s="697"/>
      <c r="AR356" s="698"/>
      <c r="AS356" s="698"/>
      <c r="AT356" s="698"/>
      <c r="AU356" s="698"/>
      <c r="AV356" s="698"/>
      <c r="AW356" s="698"/>
      <c r="AX356" s="698"/>
      <c r="AY356" s="698"/>
      <c r="AZ356" s="698"/>
      <c r="BA356" s="698"/>
      <c r="BB356" s="698"/>
      <c r="BC356" s="698"/>
      <c r="BD356" s="698"/>
      <c r="BE356" s="698"/>
      <c r="BF356" s="698"/>
      <c r="BG356" s="698"/>
      <c r="BH356" s="698"/>
      <c r="BI356" s="698"/>
      <c r="BJ356" s="698"/>
      <c r="BK356" s="698"/>
      <c r="BL356" s="698"/>
      <c r="BM356" s="698"/>
      <c r="BN356" s="698"/>
      <c r="BO356" s="698"/>
      <c r="BP356" s="698"/>
      <c r="BQ356" s="698"/>
      <c r="BR356" s="698"/>
      <c r="BS356" s="698"/>
      <c r="BT356" s="699"/>
    </row>
    <row r="357" spans="5:72">
      <c r="E357" s="690"/>
      <c r="G357" s="690"/>
      <c r="H357" s="690"/>
      <c r="AQ357" s="697"/>
      <c r="AR357" s="698"/>
      <c r="AS357" s="698"/>
      <c r="AT357" s="698"/>
      <c r="AU357" s="698"/>
      <c r="AV357" s="698"/>
      <c r="AW357" s="698"/>
      <c r="AX357" s="698"/>
      <c r="AY357" s="698"/>
      <c r="AZ357" s="698"/>
      <c r="BA357" s="698"/>
      <c r="BB357" s="698"/>
      <c r="BC357" s="698"/>
      <c r="BD357" s="698"/>
      <c r="BE357" s="698"/>
      <c r="BF357" s="698"/>
      <c r="BG357" s="698"/>
      <c r="BH357" s="698"/>
      <c r="BI357" s="698"/>
      <c r="BJ357" s="698"/>
      <c r="BK357" s="698"/>
      <c r="BL357" s="698"/>
      <c r="BM357" s="698"/>
      <c r="BN357" s="698"/>
      <c r="BO357" s="698"/>
      <c r="BP357" s="698"/>
      <c r="BQ357" s="698"/>
      <c r="BR357" s="698"/>
      <c r="BS357" s="698"/>
      <c r="BT357" s="699"/>
    </row>
    <row r="358" spans="5:72">
      <c r="E358" s="690"/>
      <c r="G358" s="690"/>
      <c r="H358" s="690"/>
      <c r="AQ358" s="697"/>
      <c r="AR358" s="698"/>
      <c r="AS358" s="698"/>
      <c r="AT358" s="698"/>
      <c r="AU358" s="698"/>
      <c r="AV358" s="698"/>
      <c r="AW358" s="698"/>
      <c r="AX358" s="698"/>
      <c r="AY358" s="698"/>
      <c r="AZ358" s="698"/>
      <c r="BA358" s="698"/>
      <c r="BB358" s="698"/>
      <c r="BC358" s="698"/>
      <c r="BD358" s="698"/>
      <c r="BE358" s="698"/>
      <c r="BF358" s="698"/>
      <c r="BG358" s="698"/>
      <c r="BH358" s="698"/>
      <c r="BI358" s="698"/>
      <c r="BJ358" s="698"/>
      <c r="BK358" s="698"/>
      <c r="BL358" s="698"/>
      <c r="BM358" s="698"/>
      <c r="BN358" s="698"/>
      <c r="BO358" s="698"/>
      <c r="BP358" s="698"/>
      <c r="BQ358" s="698"/>
      <c r="BR358" s="698"/>
      <c r="BS358" s="698"/>
      <c r="BT358" s="699"/>
    </row>
    <row r="359" spans="5:72">
      <c r="E359" s="690"/>
      <c r="G359" s="690"/>
      <c r="H359" s="690"/>
      <c r="AQ359" s="697"/>
      <c r="AR359" s="698"/>
      <c r="AS359" s="698"/>
      <c r="AT359" s="698"/>
      <c r="AU359" s="698"/>
      <c r="AV359" s="698"/>
      <c r="AW359" s="698"/>
      <c r="AX359" s="698"/>
      <c r="AY359" s="698"/>
      <c r="AZ359" s="698"/>
      <c r="BA359" s="698"/>
      <c r="BB359" s="698"/>
      <c r="BC359" s="698"/>
      <c r="BD359" s="698"/>
      <c r="BE359" s="698"/>
      <c r="BF359" s="698"/>
      <c r="BG359" s="698"/>
      <c r="BH359" s="698"/>
      <c r="BI359" s="698"/>
      <c r="BJ359" s="698"/>
      <c r="BK359" s="698"/>
      <c r="BL359" s="698"/>
      <c r="BM359" s="698"/>
      <c r="BN359" s="698"/>
      <c r="BO359" s="698"/>
      <c r="BP359" s="698"/>
      <c r="BQ359" s="698"/>
      <c r="BR359" s="698"/>
      <c r="BS359" s="698"/>
      <c r="BT359" s="699"/>
    </row>
    <row r="360" spans="5:72">
      <c r="E360" s="690"/>
      <c r="G360" s="690"/>
      <c r="H360" s="690"/>
      <c r="AQ360" s="697"/>
      <c r="AR360" s="698"/>
      <c r="AS360" s="698"/>
      <c r="AT360" s="698"/>
      <c r="AU360" s="698"/>
      <c r="AV360" s="698"/>
      <c r="AW360" s="698"/>
      <c r="AX360" s="698"/>
      <c r="AY360" s="698"/>
      <c r="AZ360" s="698"/>
      <c r="BA360" s="698"/>
      <c r="BB360" s="698"/>
      <c r="BC360" s="698"/>
      <c r="BD360" s="698"/>
      <c r="BE360" s="698"/>
      <c r="BF360" s="698"/>
      <c r="BG360" s="698"/>
      <c r="BH360" s="698"/>
      <c r="BI360" s="698"/>
      <c r="BJ360" s="698"/>
      <c r="BK360" s="698"/>
      <c r="BL360" s="698"/>
      <c r="BM360" s="698"/>
      <c r="BN360" s="698"/>
      <c r="BO360" s="698"/>
      <c r="BP360" s="698"/>
      <c r="BQ360" s="698"/>
      <c r="BR360" s="698"/>
      <c r="BS360" s="698"/>
      <c r="BT360" s="699"/>
    </row>
    <row r="361" spans="5:72">
      <c r="E361" s="690"/>
      <c r="G361" s="690"/>
      <c r="H361" s="690"/>
      <c r="AQ361" s="697"/>
      <c r="AR361" s="698"/>
      <c r="AS361" s="698"/>
      <c r="AT361" s="698"/>
      <c r="AU361" s="698"/>
      <c r="AV361" s="698"/>
      <c r="AW361" s="698"/>
      <c r="AX361" s="698"/>
      <c r="AY361" s="698"/>
      <c r="AZ361" s="698"/>
      <c r="BA361" s="698"/>
      <c r="BB361" s="698"/>
      <c r="BC361" s="698"/>
      <c r="BD361" s="698"/>
      <c r="BE361" s="698"/>
      <c r="BF361" s="698"/>
      <c r="BG361" s="698"/>
      <c r="BH361" s="698"/>
      <c r="BI361" s="698"/>
      <c r="BJ361" s="698"/>
      <c r="BK361" s="698"/>
      <c r="BL361" s="698"/>
      <c r="BM361" s="698"/>
      <c r="BN361" s="698"/>
      <c r="BO361" s="698"/>
      <c r="BP361" s="698"/>
      <c r="BQ361" s="698"/>
      <c r="BR361" s="698"/>
      <c r="BS361" s="698"/>
      <c r="BT361" s="699"/>
    </row>
    <row r="362" spans="5:72">
      <c r="E362" s="690"/>
      <c r="G362" s="690"/>
      <c r="H362" s="690"/>
      <c r="AQ362" s="697"/>
      <c r="AR362" s="698"/>
      <c r="AS362" s="698"/>
      <c r="AT362" s="698"/>
      <c r="AU362" s="698"/>
      <c r="AV362" s="698"/>
      <c r="AW362" s="698"/>
      <c r="AX362" s="698"/>
      <c r="AY362" s="698"/>
      <c r="AZ362" s="698"/>
      <c r="BA362" s="698"/>
      <c r="BB362" s="698"/>
      <c r="BC362" s="698"/>
      <c r="BD362" s="698"/>
      <c r="BE362" s="698"/>
      <c r="BF362" s="698"/>
      <c r="BG362" s="698"/>
      <c r="BH362" s="698"/>
      <c r="BI362" s="698"/>
      <c r="BJ362" s="698"/>
      <c r="BK362" s="698"/>
      <c r="BL362" s="698"/>
      <c r="BM362" s="698"/>
      <c r="BN362" s="698"/>
      <c r="BO362" s="698"/>
      <c r="BP362" s="698"/>
      <c r="BQ362" s="698"/>
      <c r="BR362" s="698"/>
      <c r="BS362" s="698"/>
      <c r="BT362" s="699"/>
    </row>
    <row r="363" spans="5:72">
      <c r="E363" s="690"/>
      <c r="G363" s="690"/>
      <c r="H363" s="690"/>
      <c r="AQ363" s="697"/>
      <c r="AR363" s="698"/>
      <c r="AS363" s="698"/>
      <c r="AT363" s="698"/>
      <c r="AU363" s="698"/>
      <c r="AV363" s="698"/>
      <c r="AW363" s="698"/>
      <c r="AX363" s="698"/>
      <c r="AY363" s="698"/>
      <c r="AZ363" s="698"/>
      <c r="BA363" s="698"/>
      <c r="BB363" s="698"/>
      <c r="BC363" s="698"/>
      <c r="BD363" s="698"/>
      <c r="BE363" s="698"/>
      <c r="BF363" s="698"/>
      <c r="BG363" s="698"/>
      <c r="BH363" s="698"/>
      <c r="BI363" s="698"/>
      <c r="BJ363" s="698"/>
      <c r="BK363" s="698"/>
      <c r="BL363" s="698"/>
      <c r="BM363" s="698"/>
      <c r="BN363" s="698"/>
      <c r="BO363" s="698"/>
      <c r="BP363" s="698"/>
      <c r="BQ363" s="698"/>
      <c r="BR363" s="698"/>
      <c r="BS363" s="698"/>
      <c r="BT363" s="699"/>
    </row>
    <row r="364" spans="5:72">
      <c r="E364" s="690"/>
      <c r="G364" s="690"/>
      <c r="H364" s="690"/>
      <c r="AQ364" s="697"/>
      <c r="AR364" s="698"/>
      <c r="AS364" s="698"/>
      <c r="AT364" s="698"/>
      <c r="AU364" s="698"/>
      <c r="AV364" s="698"/>
      <c r="AW364" s="698"/>
      <c r="AX364" s="698"/>
      <c r="AY364" s="698"/>
      <c r="AZ364" s="698"/>
      <c r="BA364" s="698"/>
      <c r="BB364" s="698"/>
      <c r="BC364" s="698"/>
      <c r="BD364" s="698"/>
      <c r="BE364" s="698"/>
      <c r="BF364" s="698"/>
      <c r="BG364" s="698"/>
      <c r="BH364" s="698"/>
      <c r="BI364" s="698"/>
      <c r="BJ364" s="698"/>
      <c r="BK364" s="698"/>
      <c r="BL364" s="698"/>
      <c r="BM364" s="698"/>
      <c r="BN364" s="698"/>
      <c r="BO364" s="698"/>
      <c r="BP364" s="698"/>
      <c r="BQ364" s="698"/>
      <c r="BR364" s="698"/>
      <c r="BS364" s="698"/>
      <c r="BT364" s="699"/>
    </row>
    <row r="365" spans="5:72">
      <c r="E365" s="690"/>
      <c r="G365" s="690"/>
      <c r="H365" s="690"/>
      <c r="AQ365" s="697"/>
      <c r="AR365" s="698"/>
      <c r="AS365" s="698"/>
      <c r="AT365" s="698"/>
      <c r="AU365" s="698"/>
      <c r="AV365" s="698"/>
      <c r="AW365" s="698"/>
      <c r="AX365" s="698"/>
      <c r="AY365" s="698"/>
      <c r="AZ365" s="698"/>
      <c r="BA365" s="698"/>
      <c r="BB365" s="698"/>
      <c r="BC365" s="698"/>
      <c r="BD365" s="698"/>
      <c r="BE365" s="698"/>
      <c r="BF365" s="698"/>
      <c r="BG365" s="698"/>
      <c r="BH365" s="698"/>
      <c r="BI365" s="698"/>
      <c r="BJ365" s="698"/>
      <c r="BK365" s="698"/>
      <c r="BL365" s="698"/>
      <c r="BM365" s="698"/>
      <c r="BN365" s="698"/>
      <c r="BO365" s="698"/>
      <c r="BP365" s="698"/>
      <c r="BQ365" s="698"/>
      <c r="BR365" s="698"/>
      <c r="BS365" s="698"/>
      <c r="BT365" s="699"/>
    </row>
    <row r="366" spans="5:72">
      <c r="E366" s="690"/>
      <c r="G366" s="690"/>
      <c r="H366" s="690"/>
      <c r="AQ366" s="697"/>
      <c r="AR366" s="698"/>
      <c r="AS366" s="698"/>
      <c r="AT366" s="698"/>
      <c r="AU366" s="698"/>
      <c r="AV366" s="698"/>
      <c r="AW366" s="698"/>
      <c r="AX366" s="698"/>
      <c r="AY366" s="698"/>
      <c r="AZ366" s="698"/>
      <c r="BA366" s="698"/>
      <c r="BB366" s="698"/>
      <c r="BC366" s="698"/>
      <c r="BD366" s="698"/>
      <c r="BE366" s="698"/>
      <c r="BF366" s="698"/>
      <c r="BG366" s="698"/>
      <c r="BH366" s="698"/>
      <c r="BI366" s="698"/>
      <c r="BJ366" s="698"/>
      <c r="BK366" s="698"/>
      <c r="BL366" s="698"/>
      <c r="BM366" s="698"/>
      <c r="BN366" s="698"/>
      <c r="BO366" s="698"/>
      <c r="BP366" s="698"/>
      <c r="BQ366" s="698"/>
      <c r="BR366" s="698"/>
      <c r="BS366" s="698"/>
      <c r="BT366" s="699"/>
    </row>
    <row r="367" spans="5:72">
      <c r="E367" s="690"/>
      <c r="G367" s="690"/>
      <c r="H367" s="690"/>
      <c r="AQ367" s="697"/>
      <c r="AR367" s="698"/>
      <c r="AS367" s="698"/>
      <c r="AT367" s="698"/>
      <c r="AU367" s="698"/>
      <c r="AV367" s="698"/>
      <c r="AW367" s="698"/>
      <c r="AX367" s="698"/>
      <c r="AY367" s="698"/>
      <c r="AZ367" s="698"/>
      <c r="BA367" s="698"/>
      <c r="BB367" s="698"/>
      <c r="BC367" s="698"/>
      <c r="BD367" s="698"/>
      <c r="BE367" s="698"/>
      <c r="BF367" s="698"/>
      <c r="BG367" s="698"/>
      <c r="BH367" s="698"/>
      <c r="BI367" s="698"/>
      <c r="BJ367" s="698"/>
      <c r="BK367" s="698"/>
      <c r="BL367" s="698"/>
      <c r="BM367" s="698"/>
      <c r="BN367" s="698"/>
      <c r="BO367" s="698"/>
      <c r="BP367" s="698"/>
      <c r="BQ367" s="698"/>
      <c r="BR367" s="698"/>
      <c r="BS367" s="698"/>
      <c r="BT367" s="699"/>
    </row>
    <row r="368" spans="5:72">
      <c r="E368" s="690"/>
      <c r="G368" s="690"/>
      <c r="H368" s="690"/>
      <c r="AQ368" s="697"/>
      <c r="AR368" s="698"/>
      <c r="AS368" s="698"/>
      <c r="AT368" s="698"/>
      <c r="AU368" s="698"/>
      <c r="AV368" s="698"/>
      <c r="AW368" s="698"/>
      <c r="AX368" s="698"/>
      <c r="AY368" s="698"/>
      <c r="AZ368" s="698"/>
      <c r="BA368" s="698"/>
      <c r="BB368" s="698"/>
      <c r="BC368" s="698"/>
      <c r="BD368" s="698"/>
      <c r="BE368" s="698"/>
      <c r="BF368" s="698"/>
      <c r="BG368" s="698"/>
      <c r="BH368" s="698"/>
      <c r="BI368" s="698"/>
      <c r="BJ368" s="698"/>
      <c r="BK368" s="698"/>
      <c r="BL368" s="698"/>
      <c r="BM368" s="698"/>
      <c r="BN368" s="698"/>
      <c r="BO368" s="698"/>
      <c r="BP368" s="698"/>
      <c r="BQ368" s="698"/>
      <c r="BR368" s="698"/>
      <c r="BS368" s="698"/>
      <c r="BT368" s="699"/>
    </row>
    <row r="369" spans="5:72">
      <c r="E369" s="690"/>
      <c r="G369" s="690"/>
      <c r="H369" s="690"/>
      <c r="AQ369" s="697"/>
      <c r="AR369" s="698"/>
      <c r="AS369" s="698"/>
      <c r="AT369" s="698"/>
      <c r="AU369" s="698"/>
      <c r="AV369" s="698"/>
      <c r="AW369" s="698"/>
      <c r="AX369" s="698"/>
      <c r="AY369" s="698"/>
      <c r="AZ369" s="698"/>
      <c r="BA369" s="698"/>
      <c r="BB369" s="698"/>
      <c r="BC369" s="698"/>
      <c r="BD369" s="698"/>
      <c r="BE369" s="698"/>
      <c r="BF369" s="698"/>
      <c r="BG369" s="698"/>
      <c r="BH369" s="698"/>
      <c r="BI369" s="698"/>
      <c r="BJ369" s="698"/>
      <c r="BK369" s="698"/>
      <c r="BL369" s="698"/>
      <c r="BM369" s="698"/>
      <c r="BN369" s="698"/>
      <c r="BO369" s="698"/>
      <c r="BP369" s="698"/>
      <c r="BQ369" s="698"/>
      <c r="BR369" s="698"/>
      <c r="BS369" s="698"/>
      <c r="BT369" s="699"/>
    </row>
    <row r="370" spans="5:72">
      <c r="E370" s="690"/>
      <c r="G370" s="690"/>
      <c r="H370" s="690"/>
      <c r="AQ370" s="697"/>
      <c r="AR370" s="698"/>
      <c r="AS370" s="698"/>
      <c r="AT370" s="698"/>
      <c r="AU370" s="698"/>
      <c r="AV370" s="698"/>
      <c r="AW370" s="698"/>
      <c r="AX370" s="698"/>
      <c r="AY370" s="698"/>
      <c r="AZ370" s="698"/>
      <c r="BA370" s="698"/>
      <c r="BB370" s="698"/>
      <c r="BC370" s="698"/>
      <c r="BD370" s="698"/>
      <c r="BE370" s="698"/>
      <c r="BF370" s="698"/>
      <c r="BG370" s="698"/>
      <c r="BH370" s="698"/>
      <c r="BI370" s="698"/>
      <c r="BJ370" s="698"/>
      <c r="BK370" s="698"/>
      <c r="BL370" s="698"/>
      <c r="BM370" s="698"/>
      <c r="BN370" s="698"/>
      <c r="BO370" s="698"/>
      <c r="BP370" s="698"/>
      <c r="BQ370" s="698"/>
      <c r="BR370" s="698"/>
      <c r="BS370" s="698"/>
      <c r="BT370" s="699"/>
    </row>
    <row r="371" spans="5:72">
      <c r="E371" s="690"/>
      <c r="G371" s="690"/>
      <c r="H371" s="690"/>
      <c r="AQ371" s="697"/>
      <c r="AR371" s="698"/>
      <c r="AS371" s="698"/>
      <c r="AT371" s="698"/>
      <c r="AU371" s="698"/>
      <c r="AV371" s="698"/>
      <c r="AW371" s="698"/>
      <c r="AX371" s="698"/>
      <c r="AY371" s="698"/>
      <c r="AZ371" s="698"/>
      <c r="BA371" s="698"/>
      <c r="BB371" s="698"/>
      <c r="BC371" s="698"/>
      <c r="BD371" s="698"/>
      <c r="BE371" s="698"/>
      <c r="BF371" s="698"/>
      <c r="BG371" s="698"/>
      <c r="BH371" s="698"/>
      <c r="BI371" s="698"/>
      <c r="BJ371" s="698"/>
      <c r="BK371" s="698"/>
      <c r="BL371" s="698"/>
      <c r="BM371" s="698"/>
      <c r="BN371" s="698"/>
      <c r="BO371" s="698"/>
      <c r="BP371" s="698"/>
      <c r="BQ371" s="698"/>
      <c r="BR371" s="698"/>
      <c r="BS371" s="698"/>
      <c r="BT371" s="699"/>
    </row>
    <row r="372" spans="5:72">
      <c r="E372" s="690"/>
      <c r="G372" s="690"/>
      <c r="H372" s="690"/>
      <c r="AQ372" s="697"/>
      <c r="AR372" s="698"/>
      <c r="AS372" s="698"/>
      <c r="AT372" s="698"/>
      <c r="AU372" s="698"/>
      <c r="AV372" s="698"/>
      <c r="AW372" s="698"/>
      <c r="AX372" s="698"/>
      <c r="AY372" s="698"/>
      <c r="AZ372" s="698"/>
      <c r="BA372" s="698"/>
      <c r="BB372" s="698"/>
      <c r="BC372" s="698"/>
      <c r="BD372" s="698"/>
      <c r="BE372" s="698"/>
      <c r="BF372" s="698"/>
      <c r="BG372" s="698"/>
      <c r="BH372" s="698"/>
      <c r="BI372" s="698"/>
      <c r="BJ372" s="698"/>
      <c r="BK372" s="698"/>
      <c r="BL372" s="698"/>
      <c r="BM372" s="698"/>
      <c r="BN372" s="698"/>
      <c r="BO372" s="698"/>
      <c r="BP372" s="698"/>
      <c r="BQ372" s="698"/>
      <c r="BR372" s="698"/>
      <c r="BS372" s="698"/>
      <c r="BT372" s="699"/>
    </row>
    <row r="373" spans="5:72">
      <c r="E373" s="690"/>
      <c r="G373" s="690"/>
      <c r="H373" s="690"/>
      <c r="AQ373" s="697"/>
      <c r="AR373" s="698"/>
      <c r="AS373" s="698"/>
      <c r="AT373" s="698"/>
      <c r="AU373" s="698"/>
      <c r="AV373" s="698"/>
      <c r="AW373" s="698"/>
      <c r="AX373" s="698"/>
      <c r="AY373" s="698"/>
      <c r="AZ373" s="698"/>
      <c r="BA373" s="698"/>
      <c r="BB373" s="698"/>
      <c r="BC373" s="698"/>
      <c r="BD373" s="698"/>
      <c r="BE373" s="698"/>
      <c r="BF373" s="698"/>
      <c r="BG373" s="698"/>
      <c r="BH373" s="698"/>
      <c r="BI373" s="698"/>
      <c r="BJ373" s="698"/>
      <c r="BK373" s="698"/>
      <c r="BL373" s="698"/>
      <c r="BM373" s="698"/>
      <c r="BN373" s="698"/>
      <c r="BO373" s="698"/>
      <c r="BP373" s="698"/>
      <c r="BQ373" s="698"/>
      <c r="BR373" s="698"/>
      <c r="BS373" s="698"/>
      <c r="BT373" s="699"/>
    </row>
    <row r="374" spans="5:72">
      <c r="E374" s="690"/>
      <c r="G374" s="690"/>
      <c r="H374" s="690"/>
      <c r="AQ374" s="697"/>
      <c r="AR374" s="698"/>
      <c r="AS374" s="698"/>
      <c r="AT374" s="698"/>
      <c r="AU374" s="698"/>
      <c r="AV374" s="698"/>
      <c r="AW374" s="698"/>
      <c r="AX374" s="698"/>
      <c r="AY374" s="698"/>
      <c r="AZ374" s="698"/>
      <c r="BA374" s="698"/>
      <c r="BB374" s="698"/>
      <c r="BC374" s="698"/>
      <c r="BD374" s="698"/>
      <c r="BE374" s="698"/>
      <c r="BF374" s="698"/>
      <c r="BG374" s="698"/>
      <c r="BH374" s="698"/>
      <c r="BI374" s="698"/>
      <c r="BJ374" s="698"/>
      <c r="BK374" s="698"/>
      <c r="BL374" s="698"/>
      <c r="BM374" s="698"/>
      <c r="BN374" s="698"/>
      <c r="BO374" s="698"/>
      <c r="BP374" s="698"/>
      <c r="BQ374" s="698"/>
      <c r="BR374" s="698"/>
      <c r="BS374" s="698"/>
      <c r="BT374" s="699"/>
    </row>
    <row r="375" spans="5:72">
      <c r="E375" s="690"/>
      <c r="G375" s="690"/>
      <c r="H375" s="690"/>
      <c r="AQ375" s="697"/>
      <c r="AR375" s="698"/>
      <c r="AS375" s="698"/>
      <c r="AT375" s="698"/>
      <c r="AU375" s="698"/>
      <c r="AV375" s="698"/>
      <c r="AW375" s="698"/>
      <c r="AX375" s="698"/>
      <c r="AY375" s="698"/>
      <c r="AZ375" s="698"/>
      <c r="BA375" s="698"/>
      <c r="BB375" s="698"/>
      <c r="BC375" s="698"/>
      <c r="BD375" s="698"/>
      <c r="BE375" s="698"/>
      <c r="BF375" s="698"/>
      <c r="BG375" s="698"/>
      <c r="BH375" s="698"/>
      <c r="BI375" s="698"/>
      <c r="BJ375" s="698"/>
      <c r="BK375" s="698"/>
      <c r="BL375" s="698"/>
      <c r="BM375" s="698"/>
      <c r="BN375" s="698"/>
      <c r="BO375" s="698"/>
      <c r="BP375" s="698"/>
      <c r="BQ375" s="698"/>
      <c r="BR375" s="698"/>
      <c r="BS375" s="698"/>
      <c r="BT375" s="699"/>
    </row>
    <row r="376" spans="5:72">
      <c r="E376" s="690"/>
      <c r="G376" s="690"/>
      <c r="H376" s="690"/>
      <c r="AQ376" s="697"/>
      <c r="AR376" s="698"/>
      <c r="AS376" s="698"/>
      <c r="AT376" s="698"/>
      <c r="AU376" s="698"/>
      <c r="AV376" s="698"/>
      <c r="AW376" s="698"/>
      <c r="AX376" s="698"/>
      <c r="AY376" s="698"/>
      <c r="AZ376" s="698"/>
      <c r="BA376" s="698"/>
      <c r="BB376" s="698"/>
      <c r="BC376" s="698"/>
      <c r="BD376" s="698"/>
      <c r="BE376" s="698"/>
      <c r="BF376" s="698"/>
      <c r="BG376" s="698"/>
      <c r="BH376" s="698"/>
      <c r="BI376" s="698"/>
      <c r="BJ376" s="698"/>
      <c r="BK376" s="698"/>
      <c r="BL376" s="698"/>
      <c r="BM376" s="698"/>
      <c r="BN376" s="698"/>
      <c r="BO376" s="698"/>
      <c r="BP376" s="698"/>
      <c r="BQ376" s="698"/>
      <c r="BR376" s="698"/>
      <c r="BS376" s="698"/>
      <c r="BT376" s="699"/>
    </row>
    <row r="377" spans="5:72">
      <c r="E377" s="690"/>
      <c r="G377" s="690"/>
      <c r="H377" s="690"/>
      <c r="AQ377" s="697"/>
      <c r="AR377" s="698"/>
      <c r="AS377" s="698"/>
      <c r="AT377" s="698"/>
      <c r="AU377" s="698"/>
      <c r="AV377" s="698"/>
      <c r="AW377" s="698"/>
      <c r="AX377" s="698"/>
      <c r="AY377" s="698"/>
      <c r="AZ377" s="698"/>
      <c r="BA377" s="698"/>
      <c r="BB377" s="698"/>
      <c r="BC377" s="698"/>
      <c r="BD377" s="698"/>
      <c r="BE377" s="698"/>
      <c r="BF377" s="698"/>
      <c r="BG377" s="698"/>
      <c r="BH377" s="698"/>
      <c r="BI377" s="698"/>
      <c r="BJ377" s="698"/>
      <c r="BK377" s="698"/>
      <c r="BL377" s="698"/>
      <c r="BM377" s="698"/>
      <c r="BN377" s="698"/>
      <c r="BO377" s="698"/>
      <c r="BP377" s="698"/>
      <c r="BQ377" s="698"/>
      <c r="BR377" s="698"/>
      <c r="BS377" s="698"/>
      <c r="BT377" s="699"/>
    </row>
    <row r="378" spans="5:72">
      <c r="E378" s="690"/>
      <c r="G378" s="690"/>
      <c r="H378" s="690"/>
      <c r="AQ378" s="697"/>
      <c r="AR378" s="698"/>
      <c r="AS378" s="698"/>
      <c r="AT378" s="698"/>
      <c r="AU378" s="698"/>
      <c r="AV378" s="698"/>
      <c r="AW378" s="698"/>
      <c r="AX378" s="698"/>
      <c r="AY378" s="698"/>
      <c r="AZ378" s="698"/>
      <c r="BA378" s="698"/>
      <c r="BB378" s="698"/>
      <c r="BC378" s="698"/>
      <c r="BD378" s="698"/>
      <c r="BE378" s="698"/>
      <c r="BF378" s="698"/>
      <c r="BG378" s="698"/>
      <c r="BH378" s="698"/>
      <c r="BI378" s="698"/>
      <c r="BJ378" s="698"/>
      <c r="BK378" s="698"/>
      <c r="BL378" s="698"/>
      <c r="BM378" s="698"/>
      <c r="BN378" s="698"/>
      <c r="BO378" s="698"/>
      <c r="BP378" s="698"/>
      <c r="BQ378" s="698"/>
      <c r="BR378" s="698"/>
      <c r="BS378" s="698"/>
      <c r="BT378" s="699"/>
    </row>
    <row r="379" spans="5:72">
      <c r="E379" s="690"/>
      <c r="G379" s="690"/>
      <c r="H379" s="690"/>
      <c r="AQ379" s="697"/>
      <c r="AR379" s="698"/>
      <c r="AS379" s="698"/>
      <c r="AT379" s="698"/>
      <c r="AU379" s="698"/>
      <c r="AV379" s="698"/>
      <c r="AW379" s="698"/>
      <c r="AX379" s="698"/>
      <c r="AY379" s="698"/>
      <c r="AZ379" s="698"/>
      <c r="BA379" s="698"/>
      <c r="BB379" s="698"/>
      <c r="BC379" s="698"/>
      <c r="BD379" s="698"/>
      <c r="BE379" s="698"/>
      <c r="BF379" s="698"/>
      <c r="BG379" s="698"/>
      <c r="BH379" s="698"/>
      <c r="BI379" s="698"/>
      <c r="BJ379" s="698"/>
      <c r="BK379" s="698"/>
      <c r="BL379" s="698"/>
      <c r="BM379" s="698"/>
      <c r="BN379" s="698"/>
      <c r="BO379" s="698"/>
      <c r="BP379" s="698"/>
      <c r="BQ379" s="698"/>
      <c r="BR379" s="698"/>
      <c r="BS379" s="698"/>
      <c r="BT379" s="699"/>
    </row>
    <row r="380" spans="5:72">
      <c r="E380" s="690"/>
      <c r="G380" s="690"/>
      <c r="H380" s="690"/>
      <c r="AQ380" s="697"/>
      <c r="AR380" s="698"/>
      <c r="AS380" s="698"/>
      <c r="AT380" s="698"/>
      <c r="AU380" s="698"/>
      <c r="AV380" s="698"/>
      <c r="AW380" s="698"/>
      <c r="AX380" s="698"/>
      <c r="AY380" s="698"/>
      <c r="AZ380" s="698"/>
      <c r="BA380" s="698"/>
      <c r="BB380" s="698"/>
      <c r="BC380" s="698"/>
      <c r="BD380" s="698"/>
      <c r="BE380" s="698"/>
      <c r="BF380" s="698"/>
      <c r="BG380" s="698"/>
      <c r="BH380" s="698"/>
      <c r="BI380" s="698"/>
      <c r="BJ380" s="698"/>
      <c r="BK380" s="698"/>
      <c r="BL380" s="698"/>
      <c r="BM380" s="698"/>
      <c r="BN380" s="698"/>
      <c r="BO380" s="698"/>
      <c r="BP380" s="698"/>
      <c r="BQ380" s="698"/>
      <c r="BR380" s="698"/>
      <c r="BS380" s="698"/>
      <c r="BT380" s="699"/>
    </row>
    <row r="381" spans="5:72">
      <c r="E381" s="690"/>
      <c r="G381" s="690"/>
      <c r="H381" s="690"/>
      <c r="AQ381" s="697"/>
      <c r="AR381" s="698"/>
      <c r="AS381" s="698"/>
      <c r="AT381" s="698"/>
      <c r="AU381" s="698"/>
      <c r="AV381" s="698"/>
      <c r="AW381" s="698"/>
      <c r="AX381" s="698"/>
      <c r="AY381" s="698"/>
      <c r="AZ381" s="698"/>
      <c r="BA381" s="698"/>
      <c r="BB381" s="698"/>
      <c r="BC381" s="698"/>
      <c r="BD381" s="698"/>
      <c r="BE381" s="698"/>
      <c r="BF381" s="698"/>
      <c r="BG381" s="698"/>
      <c r="BH381" s="698"/>
      <c r="BI381" s="698"/>
      <c r="BJ381" s="698"/>
      <c r="BK381" s="698"/>
      <c r="BL381" s="698"/>
      <c r="BM381" s="698"/>
      <c r="BN381" s="698"/>
      <c r="BO381" s="698"/>
      <c r="BP381" s="698"/>
      <c r="BQ381" s="698"/>
      <c r="BR381" s="698"/>
      <c r="BS381" s="698"/>
      <c r="BT381" s="699"/>
    </row>
    <row r="382" spans="5:72">
      <c r="E382" s="690"/>
      <c r="G382" s="690"/>
      <c r="H382" s="690"/>
      <c r="AQ382" s="697"/>
      <c r="AR382" s="698"/>
      <c r="AS382" s="698"/>
      <c r="AT382" s="698"/>
      <c r="AU382" s="698"/>
      <c r="AV382" s="698"/>
      <c r="AW382" s="698"/>
      <c r="AX382" s="698"/>
      <c r="AY382" s="698"/>
      <c r="AZ382" s="698"/>
      <c r="BA382" s="698"/>
      <c r="BB382" s="698"/>
      <c r="BC382" s="698"/>
      <c r="BD382" s="698"/>
      <c r="BE382" s="698"/>
      <c r="BF382" s="698"/>
      <c r="BG382" s="698"/>
      <c r="BH382" s="698"/>
      <c r="BI382" s="698"/>
      <c r="BJ382" s="698"/>
      <c r="BK382" s="698"/>
      <c r="BL382" s="698"/>
      <c r="BM382" s="698"/>
      <c r="BN382" s="698"/>
      <c r="BO382" s="698"/>
      <c r="BP382" s="698"/>
      <c r="BQ382" s="698"/>
      <c r="BR382" s="698"/>
      <c r="BS382" s="698"/>
      <c r="BT382" s="699"/>
    </row>
    <row r="383" spans="5:72">
      <c r="E383" s="690"/>
      <c r="G383" s="690"/>
      <c r="H383" s="690"/>
      <c r="AQ383" s="697"/>
      <c r="AR383" s="698"/>
      <c r="AS383" s="698"/>
      <c r="AT383" s="698"/>
      <c r="AU383" s="698"/>
      <c r="AV383" s="698"/>
      <c r="AW383" s="698"/>
      <c r="AX383" s="698"/>
      <c r="AY383" s="698"/>
      <c r="AZ383" s="698"/>
      <c r="BA383" s="698"/>
      <c r="BB383" s="698"/>
      <c r="BC383" s="698"/>
      <c r="BD383" s="698"/>
      <c r="BE383" s="698"/>
      <c r="BF383" s="698"/>
      <c r="BG383" s="698"/>
      <c r="BH383" s="698"/>
      <c r="BI383" s="698"/>
      <c r="BJ383" s="698"/>
      <c r="BK383" s="698"/>
      <c r="BL383" s="698"/>
      <c r="BM383" s="698"/>
      <c r="BN383" s="698"/>
      <c r="BO383" s="698"/>
      <c r="BP383" s="698"/>
      <c r="BQ383" s="698"/>
      <c r="BR383" s="698"/>
      <c r="BS383" s="698"/>
      <c r="BT383" s="699"/>
    </row>
    <row r="384" spans="5:72">
      <c r="E384" s="690"/>
      <c r="G384" s="690"/>
      <c r="H384" s="690"/>
      <c r="AQ384" s="697"/>
      <c r="AR384" s="698"/>
      <c r="AS384" s="698"/>
      <c r="AT384" s="698"/>
      <c r="AU384" s="698"/>
      <c r="AV384" s="698"/>
      <c r="AW384" s="698"/>
      <c r="AX384" s="698"/>
      <c r="AY384" s="698"/>
      <c r="AZ384" s="698"/>
      <c r="BA384" s="698"/>
      <c r="BB384" s="698"/>
      <c r="BC384" s="698"/>
      <c r="BD384" s="698"/>
      <c r="BE384" s="698"/>
      <c r="BF384" s="698"/>
      <c r="BG384" s="698"/>
      <c r="BH384" s="698"/>
      <c r="BI384" s="698"/>
      <c r="BJ384" s="698"/>
      <c r="BK384" s="698"/>
      <c r="BL384" s="698"/>
      <c r="BM384" s="698"/>
      <c r="BN384" s="698"/>
      <c r="BO384" s="698"/>
      <c r="BP384" s="698"/>
      <c r="BQ384" s="698"/>
      <c r="BR384" s="698"/>
      <c r="BS384" s="698"/>
      <c r="BT384" s="699"/>
    </row>
    <row r="385" spans="5:72">
      <c r="E385" s="690"/>
      <c r="G385" s="690"/>
      <c r="H385" s="690"/>
      <c r="AQ385" s="697"/>
      <c r="AR385" s="698"/>
      <c r="AS385" s="698"/>
      <c r="AT385" s="698"/>
      <c r="AU385" s="698"/>
      <c r="AV385" s="698"/>
      <c r="AW385" s="698"/>
      <c r="AX385" s="698"/>
      <c r="AY385" s="698"/>
      <c r="AZ385" s="698"/>
      <c r="BA385" s="698"/>
      <c r="BB385" s="698"/>
      <c r="BC385" s="698"/>
      <c r="BD385" s="698"/>
      <c r="BE385" s="698"/>
      <c r="BF385" s="698"/>
      <c r="BG385" s="698"/>
      <c r="BH385" s="698"/>
      <c r="BI385" s="698"/>
      <c r="BJ385" s="698"/>
      <c r="BK385" s="698"/>
      <c r="BL385" s="698"/>
      <c r="BM385" s="698"/>
      <c r="BN385" s="698"/>
      <c r="BO385" s="698"/>
      <c r="BP385" s="698"/>
      <c r="BQ385" s="698"/>
      <c r="BR385" s="698"/>
      <c r="BS385" s="698"/>
      <c r="BT385" s="699"/>
    </row>
    <row r="386" spans="5:72">
      <c r="E386" s="690"/>
      <c r="G386" s="690"/>
      <c r="H386" s="690"/>
      <c r="AQ386" s="697"/>
      <c r="AR386" s="698"/>
      <c r="AS386" s="698"/>
      <c r="AT386" s="698"/>
      <c r="AU386" s="698"/>
      <c r="AV386" s="698"/>
      <c r="AW386" s="698"/>
      <c r="AX386" s="698"/>
      <c r="AY386" s="698"/>
      <c r="AZ386" s="698"/>
      <c r="BA386" s="698"/>
      <c r="BB386" s="698"/>
      <c r="BC386" s="698"/>
      <c r="BD386" s="698"/>
      <c r="BE386" s="698"/>
      <c r="BF386" s="698"/>
      <c r="BG386" s="698"/>
      <c r="BH386" s="698"/>
      <c r="BI386" s="698"/>
      <c r="BJ386" s="698"/>
      <c r="BK386" s="698"/>
      <c r="BL386" s="698"/>
      <c r="BM386" s="698"/>
      <c r="BN386" s="698"/>
      <c r="BO386" s="698"/>
      <c r="BP386" s="698"/>
      <c r="BQ386" s="698"/>
      <c r="BR386" s="698"/>
      <c r="BS386" s="698"/>
      <c r="BT386" s="699"/>
    </row>
    <row r="387" spans="5:72">
      <c r="E387" s="690"/>
      <c r="G387" s="690"/>
      <c r="H387" s="690"/>
      <c r="AQ387" s="697"/>
      <c r="AR387" s="698"/>
      <c r="AS387" s="698"/>
      <c r="AT387" s="698"/>
      <c r="AU387" s="698"/>
      <c r="AV387" s="698"/>
      <c r="AW387" s="698"/>
      <c r="AX387" s="698"/>
      <c r="AY387" s="698"/>
      <c r="AZ387" s="698"/>
      <c r="BA387" s="698"/>
      <c r="BB387" s="698"/>
      <c r="BC387" s="698"/>
      <c r="BD387" s="698"/>
      <c r="BE387" s="698"/>
      <c r="BF387" s="698"/>
      <c r="BG387" s="698"/>
      <c r="BH387" s="698"/>
      <c r="BI387" s="698"/>
      <c r="BJ387" s="698"/>
      <c r="BK387" s="698"/>
      <c r="BL387" s="698"/>
      <c r="BM387" s="698"/>
      <c r="BN387" s="698"/>
      <c r="BO387" s="698"/>
      <c r="BP387" s="698"/>
      <c r="BQ387" s="698"/>
      <c r="BR387" s="698"/>
      <c r="BS387" s="698"/>
      <c r="BT387" s="699"/>
    </row>
    <row r="388" spans="5:72">
      <c r="E388" s="690"/>
      <c r="G388" s="690"/>
      <c r="H388" s="690"/>
      <c r="AQ388" s="697"/>
      <c r="AR388" s="698"/>
      <c r="AS388" s="698"/>
      <c r="AT388" s="698"/>
      <c r="AU388" s="698"/>
      <c r="AV388" s="698"/>
      <c r="AW388" s="698"/>
      <c r="AX388" s="698"/>
      <c r="AY388" s="698"/>
      <c r="AZ388" s="698"/>
      <c r="BA388" s="698"/>
      <c r="BB388" s="698"/>
      <c r="BC388" s="698"/>
      <c r="BD388" s="698"/>
      <c r="BE388" s="698"/>
      <c r="BF388" s="698"/>
      <c r="BG388" s="698"/>
      <c r="BH388" s="698"/>
      <c r="BI388" s="698"/>
      <c r="BJ388" s="698"/>
      <c r="BK388" s="698"/>
      <c r="BL388" s="698"/>
      <c r="BM388" s="698"/>
      <c r="BN388" s="698"/>
      <c r="BO388" s="698"/>
      <c r="BP388" s="698"/>
      <c r="BQ388" s="698"/>
      <c r="BR388" s="698"/>
      <c r="BS388" s="698"/>
      <c r="BT388" s="699"/>
    </row>
    <row r="389" spans="5:72">
      <c r="E389" s="690"/>
      <c r="G389" s="690"/>
      <c r="H389" s="690"/>
      <c r="AQ389" s="697"/>
      <c r="AR389" s="698"/>
      <c r="AS389" s="698"/>
      <c r="AT389" s="698"/>
      <c r="AU389" s="698"/>
      <c r="AV389" s="698"/>
      <c r="AW389" s="698"/>
      <c r="AX389" s="698"/>
      <c r="AY389" s="698"/>
      <c r="AZ389" s="698"/>
      <c r="BA389" s="698"/>
      <c r="BB389" s="698"/>
      <c r="BC389" s="698"/>
      <c r="BD389" s="698"/>
      <c r="BE389" s="698"/>
      <c r="BF389" s="698"/>
      <c r="BG389" s="698"/>
      <c r="BH389" s="698"/>
      <c r="BI389" s="698"/>
      <c r="BJ389" s="698"/>
      <c r="BK389" s="698"/>
      <c r="BL389" s="698"/>
      <c r="BM389" s="698"/>
      <c r="BN389" s="698"/>
      <c r="BO389" s="698"/>
      <c r="BP389" s="698"/>
      <c r="BQ389" s="698"/>
      <c r="BR389" s="698"/>
      <c r="BS389" s="698"/>
      <c r="BT389" s="699"/>
    </row>
    <row r="390" spans="5:72">
      <c r="E390" s="690"/>
      <c r="G390" s="690"/>
      <c r="H390" s="690"/>
      <c r="AQ390" s="697"/>
      <c r="AR390" s="698"/>
      <c r="AS390" s="698"/>
      <c r="AT390" s="698"/>
      <c r="AU390" s="698"/>
      <c r="AV390" s="698"/>
      <c r="AW390" s="698"/>
      <c r="AX390" s="698"/>
      <c r="AY390" s="698"/>
      <c r="AZ390" s="698"/>
      <c r="BA390" s="698"/>
      <c r="BB390" s="698"/>
      <c r="BC390" s="698"/>
      <c r="BD390" s="698"/>
      <c r="BE390" s="698"/>
      <c r="BF390" s="698"/>
      <c r="BG390" s="698"/>
      <c r="BH390" s="698"/>
      <c r="BI390" s="698"/>
      <c r="BJ390" s="698"/>
      <c r="BK390" s="698"/>
      <c r="BL390" s="698"/>
      <c r="BM390" s="698"/>
      <c r="BN390" s="698"/>
      <c r="BO390" s="698"/>
      <c r="BP390" s="698"/>
      <c r="BQ390" s="698"/>
      <c r="BR390" s="698"/>
      <c r="BS390" s="698"/>
      <c r="BT390" s="699"/>
    </row>
    <row r="391" spans="5:72">
      <c r="E391" s="690"/>
      <c r="G391" s="690"/>
      <c r="H391" s="690"/>
      <c r="AQ391" s="697"/>
      <c r="AR391" s="698"/>
      <c r="AS391" s="698"/>
      <c r="AT391" s="698"/>
      <c r="AU391" s="698"/>
      <c r="AV391" s="698"/>
      <c r="AW391" s="698"/>
      <c r="AX391" s="698"/>
      <c r="AY391" s="698"/>
      <c r="AZ391" s="698"/>
      <c r="BA391" s="698"/>
      <c r="BB391" s="698"/>
      <c r="BC391" s="698"/>
      <c r="BD391" s="698"/>
      <c r="BE391" s="698"/>
      <c r="BF391" s="698"/>
      <c r="BG391" s="698"/>
      <c r="BH391" s="698"/>
      <c r="BI391" s="698"/>
      <c r="BJ391" s="698"/>
      <c r="BK391" s="698"/>
      <c r="BL391" s="698"/>
      <c r="BM391" s="698"/>
      <c r="BN391" s="698"/>
      <c r="BO391" s="698"/>
      <c r="BP391" s="698"/>
      <c r="BQ391" s="698"/>
      <c r="BR391" s="698"/>
      <c r="BS391" s="698"/>
      <c r="BT391" s="699"/>
    </row>
    <row r="392" spans="5:72">
      <c r="E392" s="690"/>
      <c r="G392" s="690"/>
      <c r="H392" s="690"/>
      <c r="AQ392" s="697"/>
      <c r="AR392" s="698"/>
      <c r="AS392" s="698"/>
      <c r="AT392" s="698"/>
      <c r="AU392" s="698"/>
      <c r="AV392" s="698"/>
      <c r="AW392" s="698"/>
      <c r="AX392" s="698"/>
      <c r="AY392" s="698"/>
      <c r="AZ392" s="698"/>
      <c r="BA392" s="698"/>
      <c r="BB392" s="698"/>
      <c r="BC392" s="698"/>
      <c r="BD392" s="698"/>
      <c r="BE392" s="698"/>
      <c r="BF392" s="698"/>
      <c r="BG392" s="698"/>
      <c r="BH392" s="698"/>
      <c r="BI392" s="698"/>
      <c r="BJ392" s="698"/>
      <c r="BK392" s="698"/>
      <c r="BL392" s="698"/>
      <c r="BM392" s="698"/>
      <c r="BN392" s="698"/>
      <c r="BO392" s="698"/>
      <c r="BP392" s="698"/>
      <c r="BQ392" s="698"/>
      <c r="BR392" s="698"/>
      <c r="BS392" s="698"/>
      <c r="BT392" s="699"/>
    </row>
    <row r="393" spans="5:72">
      <c r="E393" s="690"/>
      <c r="G393" s="690"/>
      <c r="H393" s="690"/>
      <c r="AQ393" s="697"/>
      <c r="AR393" s="698"/>
      <c r="AS393" s="698"/>
      <c r="AT393" s="698"/>
      <c r="AU393" s="698"/>
      <c r="AV393" s="698"/>
      <c r="AW393" s="698"/>
      <c r="AX393" s="698"/>
      <c r="AY393" s="698"/>
      <c r="AZ393" s="698"/>
      <c r="BA393" s="698"/>
      <c r="BB393" s="698"/>
      <c r="BC393" s="698"/>
      <c r="BD393" s="698"/>
      <c r="BE393" s="698"/>
      <c r="BF393" s="698"/>
      <c r="BG393" s="698"/>
      <c r="BH393" s="698"/>
      <c r="BI393" s="698"/>
      <c r="BJ393" s="698"/>
      <c r="BK393" s="698"/>
      <c r="BL393" s="698"/>
      <c r="BM393" s="698"/>
      <c r="BN393" s="698"/>
      <c r="BO393" s="698"/>
      <c r="BP393" s="698"/>
      <c r="BQ393" s="698"/>
      <c r="BR393" s="698"/>
      <c r="BS393" s="698"/>
      <c r="BT393" s="699"/>
    </row>
    <row r="394" spans="5:72">
      <c r="E394" s="690"/>
      <c r="G394" s="690"/>
      <c r="H394" s="690"/>
      <c r="AQ394" s="697"/>
      <c r="AR394" s="698"/>
      <c r="AS394" s="698"/>
      <c r="AT394" s="698"/>
      <c r="AU394" s="698"/>
      <c r="AV394" s="698"/>
      <c r="AW394" s="698"/>
      <c r="AX394" s="698"/>
      <c r="AY394" s="698"/>
      <c r="AZ394" s="698"/>
      <c r="BA394" s="698"/>
      <c r="BB394" s="698"/>
      <c r="BC394" s="698"/>
      <c r="BD394" s="698"/>
      <c r="BE394" s="698"/>
      <c r="BF394" s="698"/>
      <c r="BG394" s="698"/>
      <c r="BH394" s="698"/>
      <c r="BI394" s="698"/>
      <c r="BJ394" s="698"/>
      <c r="BK394" s="698"/>
      <c r="BL394" s="698"/>
      <c r="BM394" s="698"/>
      <c r="BN394" s="698"/>
      <c r="BO394" s="698"/>
      <c r="BP394" s="698"/>
      <c r="BQ394" s="698"/>
      <c r="BR394" s="698"/>
      <c r="BS394" s="698"/>
      <c r="BT394" s="699"/>
    </row>
    <row r="395" spans="5:72">
      <c r="E395" s="690"/>
      <c r="G395" s="690"/>
      <c r="H395" s="690"/>
      <c r="AQ395" s="697"/>
      <c r="AR395" s="698"/>
      <c r="AS395" s="698"/>
      <c r="AT395" s="698"/>
      <c r="AU395" s="698"/>
      <c r="AV395" s="698"/>
      <c r="AW395" s="698"/>
      <c r="AX395" s="698"/>
      <c r="AY395" s="698"/>
      <c r="AZ395" s="698"/>
      <c r="BA395" s="698"/>
      <c r="BB395" s="698"/>
      <c r="BC395" s="698"/>
      <c r="BD395" s="698"/>
      <c r="BE395" s="698"/>
      <c r="BF395" s="698"/>
      <c r="BG395" s="698"/>
      <c r="BH395" s="698"/>
      <c r="BI395" s="698"/>
      <c r="BJ395" s="698"/>
      <c r="BK395" s="698"/>
      <c r="BL395" s="698"/>
      <c r="BM395" s="698"/>
      <c r="BN395" s="698"/>
      <c r="BO395" s="698"/>
      <c r="BP395" s="698"/>
      <c r="BQ395" s="698"/>
      <c r="BR395" s="698"/>
      <c r="BS395" s="698"/>
      <c r="BT395" s="699"/>
    </row>
    <row r="396" spans="5:72">
      <c r="E396" s="690"/>
      <c r="G396" s="690"/>
      <c r="H396" s="690"/>
      <c r="AQ396" s="697"/>
      <c r="AR396" s="698"/>
      <c r="AS396" s="698"/>
      <c r="AT396" s="698"/>
      <c r="AU396" s="698"/>
      <c r="AV396" s="698"/>
      <c r="AW396" s="698"/>
      <c r="AX396" s="698"/>
      <c r="AY396" s="698"/>
      <c r="AZ396" s="698"/>
      <c r="BA396" s="698"/>
      <c r="BB396" s="698"/>
      <c r="BC396" s="698"/>
      <c r="BD396" s="698"/>
      <c r="BE396" s="698"/>
      <c r="BF396" s="698"/>
      <c r="BG396" s="698"/>
      <c r="BH396" s="698"/>
      <c r="BI396" s="698"/>
      <c r="BJ396" s="698"/>
      <c r="BK396" s="698"/>
      <c r="BL396" s="698"/>
      <c r="BM396" s="698"/>
      <c r="BN396" s="698"/>
      <c r="BO396" s="698"/>
      <c r="BP396" s="698"/>
      <c r="BQ396" s="698"/>
      <c r="BR396" s="698"/>
      <c r="BS396" s="698"/>
      <c r="BT396" s="699"/>
    </row>
    <row r="397" spans="5:72">
      <c r="E397" s="690"/>
      <c r="G397" s="690"/>
      <c r="H397" s="690"/>
      <c r="AQ397" s="697"/>
      <c r="AR397" s="698"/>
      <c r="AS397" s="698"/>
      <c r="AT397" s="698"/>
      <c r="AU397" s="698"/>
      <c r="AV397" s="698"/>
      <c r="AW397" s="698"/>
      <c r="AX397" s="698"/>
      <c r="AY397" s="698"/>
      <c r="AZ397" s="698"/>
      <c r="BA397" s="698"/>
      <c r="BB397" s="698"/>
      <c r="BC397" s="698"/>
      <c r="BD397" s="698"/>
      <c r="BE397" s="698"/>
      <c r="BF397" s="698"/>
      <c r="BG397" s="698"/>
      <c r="BH397" s="698"/>
      <c r="BI397" s="698"/>
      <c r="BJ397" s="698"/>
      <c r="BK397" s="698"/>
      <c r="BL397" s="698"/>
      <c r="BM397" s="698"/>
      <c r="BN397" s="698"/>
      <c r="BO397" s="698"/>
      <c r="BP397" s="698"/>
      <c r="BQ397" s="698"/>
      <c r="BR397" s="698"/>
      <c r="BS397" s="698"/>
      <c r="BT397" s="699"/>
    </row>
    <row r="398" spans="5:72">
      <c r="E398" s="690"/>
      <c r="G398" s="690"/>
      <c r="H398" s="690"/>
      <c r="AQ398" s="697"/>
      <c r="AR398" s="698"/>
      <c r="AS398" s="698"/>
      <c r="AT398" s="698"/>
      <c r="AU398" s="698"/>
      <c r="AV398" s="698"/>
      <c r="AW398" s="698"/>
      <c r="AX398" s="698"/>
      <c r="AY398" s="698"/>
      <c r="AZ398" s="698"/>
      <c r="BA398" s="698"/>
      <c r="BB398" s="698"/>
      <c r="BC398" s="698"/>
      <c r="BD398" s="698"/>
      <c r="BE398" s="698"/>
      <c r="BF398" s="698"/>
      <c r="BG398" s="698"/>
      <c r="BH398" s="698"/>
      <c r="BI398" s="698"/>
      <c r="BJ398" s="698"/>
      <c r="BK398" s="698"/>
      <c r="BL398" s="698"/>
      <c r="BM398" s="698"/>
      <c r="BN398" s="698"/>
      <c r="BO398" s="698"/>
      <c r="BP398" s="698"/>
      <c r="BQ398" s="698"/>
      <c r="BR398" s="698"/>
      <c r="BS398" s="698"/>
      <c r="BT398" s="699"/>
    </row>
    <row r="399" spans="5:72">
      <c r="E399" s="690"/>
      <c r="G399" s="690"/>
      <c r="H399" s="690"/>
      <c r="AQ399" s="697"/>
      <c r="AR399" s="698"/>
      <c r="AS399" s="698"/>
      <c r="AT399" s="698"/>
      <c r="AU399" s="698"/>
      <c r="AV399" s="698"/>
      <c r="AW399" s="698"/>
      <c r="AX399" s="698"/>
      <c r="AY399" s="698"/>
      <c r="AZ399" s="698"/>
      <c r="BA399" s="698"/>
      <c r="BB399" s="698"/>
      <c r="BC399" s="698"/>
      <c r="BD399" s="698"/>
      <c r="BE399" s="698"/>
      <c r="BF399" s="698"/>
      <c r="BG399" s="698"/>
      <c r="BH399" s="698"/>
      <c r="BI399" s="698"/>
      <c r="BJ399" s="698"/>
      <c r="BK399" s="698"/>
      <c r="BL399" s="698"/>
      <c r="BM399" s="698"/>
      <c r="BN399" s="698"/>
      <c r="BO399" s="698"/>
      <c r="BP399" s="698"/>
      <c r="BQ399" s="698"/>
      <c r="BR399" s="698"/>
      <c r="BS399" s="698"/>
      <c r="BT399" s="699"/>
    </row>
    <row r="400" spans="5:72">
      <c r="E400" s="690"/>
      <c r="G400" s="690"/>
      <c r="H400" s="690"/>
      <c r="AQ400" s="697"/>
      <c r="AR400" s="698"/>
      <c r="AS400" s="698"/>
      <c r="AT400" s="698"/>
      <c r="AU400" s="698"/>
      <c r="AV400" s="698"/>
      <c r="AW400" s="698"/>
      <c r="AX400" s="698"/>
      <c r="AY400" s="698"/>
      <c r="AZ400" s="698"/>
      <c r="BA400" s="698"/>
      <c r="BB400" s="698"/>
      <c r="BC400" s="698"/>
      <c r="BD400" s="698"/>
      <c r="BE400" s="698"/>
      <c r="BF400" s="698"/>
      <c r="BG400" s="698"/>
      <c r="BH400" s="698"/>
      <c r="BI400" s="698"/>
      <c r="BJ400" s="698"/>
      <c r="BK400" s="698"/>
      <c r="BL400" s="698"/>
      <c r="BM400" s="698"/>
      <c r="BN400" s="698"/>
      <c r="BO400" s="698"/>
      <c r="BP400" s="698"/>
      <c r="BQ400" s="698"/>
      <c r="BR400" s="698"/>
      <c r="BS400" s="698"/>
      <c r="BT400" s="699"/>
    </row>
    <row r="401" spans="5:72">
      <c r="E401" s="690"/>
      <c r="G401" s="690"/>
      <c r="H401" s="690"/>
      <c r="AQ401" s="697"/>
      <c r="AR401" s="698"/>
      <c r="AS401" s="698"/>
      <c r="AT401" s="698"/>
      <c r="AU401" s="698"/>
      <c r="AV401" s="698"/>
      <c r="AW401" s="698"/>
      <c r="AX401" s="698"/>
      <c r="AY401" s="698"/>
      <c r="AZ401" s="698"/>
      <c r="BA401" s="698"/>
      <c r="BB401" s="698"/>
      <c r="BC401" s="698"/>
      <c r="BD401" s="698"/>
      <c r="BE401" s="698"/>
      <c r="BF401" s="698"/>
      <c r="BG401" s="698"/>
      <c r="BH401" s="698"/>
      <c r="BI401" s="698"/>
      <c r="BJ401" s="698"/>
      <c r="BK401" s="698"/>
      <c r="BL401" s="698"/>
      <c r="BM401" s="698"/>
      <c r="BN401" s="698"/>
      <c r="BO401" s="698"/>
      <c r="BP401" s="698"/>
      <c r="BQ401" s="698"/>
      <c r="BR401" s="698"/>
      <c r="BS401" s="698"/>
      <c r="BT401" s="699"/>
    </row>
    <row r="402" spans="5:72">
      <c r="E402" s="690"/>
      <c r="G402" s="690"/>
      <c r="H402" s="690"/>
      <c r="AQ402" s="697"/>
      <c r="AR402" s="698"/>
      <c r="AS402" s="698"/>
      <c r="AT402" s="698"/>
      <c r="AU402" s="698"/>
      <c r="AV402" s="698"/>
      <c r="AW402" s="698"/>
      <c r="AX402" s="698"/>
      <c r="AY402" s="698"/>
      <c r="AZ402" s="698"/>
      <c r="BA402" s="698"/>
      <c r="BB402" s="698"/>
      <c r="BC402" s="698"/>
      <c r="BD402" s="698"/>
      <c r="BE402" s="698"/>
      <c r="BF402" s="698"/>
      <c r="BG402" s="698"/>
      <c r="BH402" s="698"/>
      <c r="BI402" s="698"/>
      <c r="BJ402" s="698"/>
      <c r="BK402" s="698"/>
      <c r="BL402" s="698"/>
      <c r="BM402" s="698"/>
      <c r="BN402" s="698"/>
      <c r="BO402" s="698"/>
      <c r="BP402" s="698"/>
      <c r="BQ402" s="698"/>
      <c r="BR402" s="698"/>
      <c r="BS402" s="698"/>
      <c r="BT402" s="699"/>
    </row>
    <row r="403" spans="5:72">
      <c r="E403" s="690"/>
      <c r="G403" s="690"/>
      <c r="H403" s="690"/>
      <c r="AQ403" s="697"/>
      <c r="AR403" s="698"/>
      <c r="AS403" s="698"/>
      <c r="AT403" s="698"/>
      <c r="AU403" s="698"/>
      <c r="AV403" s="698"/>
      <c r="AW403" s="698"/>
      <c r="AX403" s="698"/>
      <c r="AY403" s="698"/>
      <c r="AZ403" s="698"/>
      <c r="BA403" s="698"/>
      <c r="BB403" s="698"/>
      <c r="BC403" s="698"/>
      <c r="BD403" s="698"/>
      <c r="BE403" s="698"/>
      <c r="BF403" s="698"/>
      <c r="BG403" s="698"/>
      <c r="BH403" s="698"/>
      <c r="BI403" s="698"/>
      <c r="BJ403" s="698"/>
      <c r="BK403" s="698"/>
      <c r="BL403" s="698"/>
      <c r="BM403" s="698"/>
      <c r="BN403" s="698"/>
      <c r="BO403" s="698"/>
      <c r="BP403" s="698"/>
      <c r="BQ403" s="698"/>
      <c r="BR403" s="698"/>
      <c r="BS403" s="698"/>
      <c r="BT403" s="699"/>
    </row>
    <row r="404" spans="5:72">
      <c r="E404" s="690"/>
      <c r="G404" s="690"/>
      <c r="H404" s="690"/>
      <c r="AQ404" s="697"/>
      <c r="AR404" s="698"/>
      <c r="AS404" s="698"/>
      <c r="AT404" s="698"/>
      <c r="AU404" s="698"/>
      <c r="AV404" s="698"/>
      <c r="AW404" s="698"/>
      <c r="AX404" s="698"/>
      <c r="AY404" s="698"/>
      <c r="AZ404" s="698"/>
      <c r="BA404" s="698"/>
      <c r="BB404" s="698"/>
      <c r="BC404" s="698"/>
      <c r="BD404" s="698"/>
      <c r="BE404" s="698"/>
      <c r="BF404" s="698"/>
      <c r="BG404" s="698"/>
      <c r="BH404" s="698"/>
      <c r="BI404" s="698"/>
      <c r="BJ404" s="698"/>
      <c r="BK404" s="698"/>
      <c r="BL404" s="698"/>
      <c r="BM404" s="698"/>
      <c r="BN404" s="698"/>
      <c r="BO404" s="698"/>
      <c r="BP404" s="698"/>
      <c r="BQ404" s="698"/>
      <c r="BR404" s="698"/>
      <c r="BS404" s="698"/>
      <c r="BT404" s="699"/>
    </row>
    <row r="405" spans="5:72">
      <c r="E405" s="690"/>
      <c r="G405" s="690"/>
      <c r="H405" s="690"/>
      <c r="AQ405" s="697"/>
      <c r="AR405" s="698"/>
      <c r="AS405" s="698"/>
      <c r="AT405" s="698"/>
      <c r="AU405" s="698"/>
      <c r="AV405" s="698"/>
      <c r="AW405" s="698"/>
      <c r="AX405" s="698"/>
      <c r="AY405" s="698"/>
      <c r="AZ405" s="698"/>
      <c r="BA405" s="698"/>
      <c r="BB405" s="698"/>
      <c r="BC405" s="698"/>
      <c r="BD405" s="698"/>
      <c r="BE405" s="698"/>
      <c r="BF405" s="698"/>
      <c r="BG405" s="698"/>
      <c r="BH405" s="698"/>
      <c r="BI405" s="698"/>
      <c r="BJ405" s="698"/>
      <c r="BK405" s="698"/>
      <c r="BL405" s="698"/>
      <c r="BM405" s="698"/>
      <c r="BN405" s="698"/>
      <c r="BO405" s="698"/>
      <c r="BP405" s="698"/>
      <c r="BQ405" s="698"/>
      <c r="BR405" s="698"/>
      <c r="BS405" s="698"/>
      <c r="BT405" s="699"/>
    </row>
    <row r="406" spans="5:72">
      <c r="E406" s="690"/>
      <c r="G406" s="690"/>
      <c r="H406" s="690"/>
      <c r="AQ406" s="697"/>
      <c r="AR406" s="698"/>
      <c r="AS406" s="698"/>
      <c r="AT406" s="698"/>
      <c r="AU406" s="698"/>
      <c r="AV406" s="698"/>
      <c r="AW406" s="698"/>
      <c r="AX406" s="698"/>
      <c r="AY406" s="698"/>
      <c r="AZ406" s="698"/>
      <c r="BA406" s="698"/>
      <c r="BB406" s="698"/>
      <c r="BC406" s="698"/>
      <c r="BD406" s="698"/>
      <c r="BE406" s="698"/>
      <c r="BF406" s="698"/>
      <c r="BG406" s="698"/>
      <c r="BH406" s="698"/>
      <c r="BI406" s="698"/>
      <c r="BJ406" s="698"/>
      <c r="BK406" s="698"/>
      <c r="BL406" s="698"/>
      <c r="BM406" s="698"/>
      <c r="BN406" s="698"/>
      <c r="BO406" s="698"/>
      <c r="BP406" s="698"/>
      <c r="BQ406" s="698"/>
      <c r="BR406" s="698"/>
      <c r="BS406" s="698"/>
      <c r="BT406" s="699"/>
    </row>
    <row r="407" spans="5:72">
      <c r="E407" s="690"/>
      <c r="G407" s="690"/>
      <c r="H407" s="690"/>
      <c r="AQ407" s="697"/>
      <c r="AR407" s="698"/>
      <c r="AS407" s="698"/>
      <c r="AT407" s="698"/>
      <c r="AU407" s="698"/>
      <c r="AV407" s="698"/>
      <c r="AW407" s="698"/>
      <c r="AX407" s="698"/>
      <c r="AY407" s="698"/>
      <c r="AZ407" s="698"/>
      <c r="BA407" s="698"/>
      <c r="BB407" s="698"/>
      <c r="BC407" s="698"/>
      <c r="BD407" s="698"/>
      <c r="BE407" s="698"/>
      <c r="BF407" s="698"/>
      <c r="BG407" s="698"/>
      <c r="BH407" s="698"/>
      <c r="BI407" s="698"/>
      <c r="BJ407" s="698"/>
      <c r="BK407" s="698"/>
      <c r="BL407" s="698"/>
      <c r="BM407" s="698"/>
      <c r="BN407" s="698"/>
      <c r="BO407" s="698"/>
      <c r="BP407" s="698"/>
      <c r="BQ407" s="698"/>
      <c r="BR407" s="698"/>
      <c r="BS407" s="698"/>
      <c r="BT407" s="699"/>
    </row>
    <row r="408" spans="5:72">
      <c r="E408" s="690"/>
      <c r="G408" s="690"/>
      <c r="H408" s="690"/>
      <c r="AQ408" s="697"/>
      <c r="AR408" s="698"/>
      <c r="AS408" s="698"/>
      <c r="AT408" s="698"/>
      <c r="AU408" s="698"/>
      <c r="AV408" s="698"/>
      <c r="AW408" s="698"/>
      <c r="AX408" s="698"/>
      <c r="AY408" s="698"/>
      <c r="AZ408" s="698"/>
      <c r="BA408" s="698"/>
      <c r="BB408" s="698"/>
      <c r="BC408" s="698"/>
      <c r="BD408" s="698"/>
      <c r="BE408" s="698"/>
      <c r="BF408" s="698"/>
      <c r="BG408" s="698"/>
      <c r="BH408" s="698"/>
      <c r="BI408" s="698"/>
      <c r="BJ408" s="698"/>
      <c r="BK408" s="698"/>
      <c r="BL408" s="698"/>
      <c r="BM408" s="698"/>
      <c r="BN408" s="698"/>
      <c r="BO408" s="698"/>
      <c r="BP408" s="698"/>
      <c r="BQ408" s="698"/>
      <c r="BR408" s="698"/>
      <c r="BS408" s="698"/>
      <c r="BT408" s="699"/>
    </row>
    <row r="409" spans="5:72">
      <c r="E409" s="690"/>
      <c r="G409" s="690"/>
      <c r="H409" s="690"/>
      <c r="AQ409" s="697"/>
      <c r="AR409" s="698"/>
      <c r="AS409" s="698"/>
      <c r="AT409" s="698"/>
      <c r="AU409" s="698"/>
      <c r="AV409" s="698"/>
      <c r="AW409" s="698"/>
      <c r="AX409" s="698"/>
      <c r="AY409" s="698"/>
      <c r="AZ409" s="698"/>
      <c r="BA409" s="698"/>
      <c r="BB409" s="698"/>
      <c r="BC409" s="698"/>
      <c r="BD409" s="698"/>
      <c r="BE409" s="698"/>
      <c r="BF409" s="698"/>
      <c r="BG409" s="698"/>
      <c r="BH409" s="698"/>
      <c r="BI409" s="698"/>
      <c r="BJ409" s="698"/>
      <c r="BK409" s="698"/>
      <c r="BL409" s="698"/>
      <c r="BM409" s="698"/>
      <c r="BN409" s="698"/>
      <c r="BO409" s="698"/>
      <c r="BP409" s="698"/>
      <c r="BQ409" s="698"/>
      <c r="BR409" s="698"/>
      <c r="BS409" s="698"/>
      <c r="BT409" s="699"/>
    </row>
    <row r="410" spans="5:72">
      <c r="E410" s="690"/>
      <c r="G410" s="690"/>
      <c r="H410" s="690"/>
      <c r="AQ410" s="697"/>
      <c r="AR410" s="698"/>
      <c r="AS410" s="698"/>
      <c r="AT410" s="698"/>
      <c r="AU410" s="698"/>
      <c r="AV410" s="698"/>
      <c r="AW410" s="698"/>
      <c r="AX410" s="698"/>
      <c r="AY410" s="698"/>
      <c r="AZ410" s="698"/>
      <c r="BA410" s="698"/>
      <c r="BB410" s="698"/>
      <c r="BC410" s="698"/>
      <c r="BD410" s="698"/>
      <c r="BE410" s="698"/>
      <c r="BF410" s="698"/>
      <c r="BG410" s="698"/>
      <c r="BH410" s="698"/>
      <c r="BI410" s="698"/>
      <c r="BJ410" s="698"/>
      <c r="BK410" s="698"/>
      <c r="BL410" s="698"/>
      <c r="BM410" s="698"/>
      <c r="BN410" s="698"/>
      <c r="BO410" s="698"/>
      <c r="BP410" s="698"/>
      <c r="BQ410" s="698"/>
      <c r="BR410" s="698"/>
      <c r="BS410" s="698"/>
      <c r="BT410" s="699"/>
    </row>
    <row r="411" spans="5:72">
      <c r="E411" s="690"/>
      <c r="G411" s="690"/>
      <c r="H411" s="690"/>
      <c r="AQ411" s="697"/>
      <c r="AR411" s="698"/>
      <c r="AS411" s="698"/>
      <c r="AT411" s="698"/>
      <c r="AU411" s="698"/>
      <c r="AV411" s="698"/>
      <c r="AW411" s="698"/>
      <c r="AX411" s="698"/>
      <c r="AY411" s="698"/>
      <c r="AZ411" s="698"/>
      <c r="BA411" s="698"/>
      <c r="BB411" s="698"/>
      <c r="BC411" s="698"/>
      <c r="BD411" s="698"/>
      <c r="BE411" s="698"/>
      <c r="BF411" s="698"/>
      <c r="BG411" s="698"/>
      <c r="BH411" s="698"/>
      <c r="BI411" s="698"/>
      <c r="BJ411" s="698"/>
      <c r="BK411" s="698"/>
      <c r="BL411" s="698"/>
      <c r="BM411" s="698"/>
      <c r="BN411" s="698"/>
      <c r="BO411" s="698"/>
      <c r="BP411" s="698"/>
      <c r="BQ411" s="698"/>
      <c r="BR411" s="698"/>
      <c r="BS411" s="698"/>
      <c r="BT411" s="699"/>
    </row>
    <row r="412" spans="5:72">
      <c r="E412" s="690"/>
      <c r="G412" s="690"/>
      <c r="H412" s="690"/>
      <c r="AQ412" s="697"/>
      <c r="AR412" s="698"/>
      <c r="AS412" s="698"/>
      <c r="AT412" s="698"/>
      <c r="AU412" s="698"/>
      <c r="AV412" s="698"/>
      <c r="AW412" s="698"/>
      <c r="AX412" s="698"/>
      <c r="AY412" s="698"/>
      <c r="AZ412" s="698"/>
      <c r="BA412" s="698"/>
      <c r="BB412" s="698"/>
      <c r="BC412" s="698"/>
      <c r="BD412" s="698"/>
      <c r="BE412" s="698"/>
      <c r="BF412" s="698"/>
      <c r="BG412" s="698"/>
      <c r="BH412" s="698"/>
      <c r="BI412" s="698"/>
      <c r="BJ412" s="698"/>
      <c r="BK412" s="698"/>
      <c r="BL412" s="698"/>
      <c r="BM412" s="698"/>
      <c r="BN412" s="698"/>
      <c r="BO412" s="698"/>
      <c r="BP412" s="698"/>
      <c r="BQ412" s="698"/>
      <c r="BR412" s="698"/>
      <c r="BS412" s="698"/>
      <c r="BT412" s="699"/>
    </row>
    <row r="413" spans="5:72">
      <c r="E413" s="690"/>
      <c r="G413" s="690"/>
      <c r="H413" s="690"/>
      <c r="AQ413" s="697"/>
      <c r="AR413" s="698"/>
      <c r="AS413" s="698"/>
      <c r="AT413" s="698"/>
      <c r="AU413" s="698"/>
      <c r="AV413" s="698"/>
      <c r="AW413" s="698"/>
      <c r="AX413" s="698"/>
      <c r="AY413" s="698"/>
      <c r="AZ413" s="698"/>
      <c r="BA413" s="698"/>
      <c r="BB413" s="698"/>
      <c r="BC413" s="698"/>
      <c r="BD413" s="698"/>
      <c r="BE413" s="698"/>
      <c r="BF413" s="698"/>
      <c r="BG413" s="698"/>
      <c r="BH413" s="698"/>
      <c r="BI413" s="698"/>
      <c r="BJ413" s="698"/>
      <c r="BK413" s="698"/>
      <c r="BL413" s="698"/>
      <c r="BM413" s="698"/>
      <c r="BN413" s="698"/>
      <c r="BO413" s="698"/>
      <c r="BP413" s="698"/>
      <c r="BQ413" s="698"/>
      <c r="BR413" s="698"/>
      <c r="BS413" s="698"/>
      <c r="BT413" s="699"/>
    </row>
    <row r="414" spans="5:72">
      <c r="E414" s="690"/>
      <c r="G414" s="690"/>
      <c r="H414" s="690"/>
      <c r="AQ414" s="697"/>
      <c r="AR414" s="698"/>
      <c r="AS414" s="698"/>
      <c r="AT414" s="698"/>
      <c r="AU414" s="698"/>
      <c r="AV414" s="698"/>
      <c r="AW414" s="698"/>
      <c r="AX414" s="698"/>
      <c r="AY414" s="698"/>
      <c r="AZ414" s="698"/>
      <c r="BA414" s="698"/>
      <c r="BB414" s="698"/>
      <c r="BC414" s="698"/>
      <c r="BD414" s="698"/>
      <c r="BE414" s="698"/>
      <c r="BF414" s="698"/>
      <c r="BG414" s="698"/>
      <c r="BH414" s="698"/>
      <c r="BI414" s="698"/>
      <c r="BJ414" s="698"/>
      <c r="BK414" s="698"/>
      <c r="BL414" s="698"/>
      <c r="BM414" s="698"/>
      <c r="BN414" s="698"/>
      <c r="BO414" s="698"/>
      <c r="BP414" s="698"/>
      <c r="BQ414" s="698"/>
      <c r="BR414" s="698"/>
      <c r="BS414" s="698"/>
      <c r="BT414" s="699"/>
    </row>
    <row r="415" spans="5:72">
      <c r="E415" s="690"/>
      <c r="G415" s="690"/>
      <c r="H415" s="690"/>
      <c r="AQ415" s="697"/>
      <c r="AR415" s="698"/>
      <c r="AS415" s="698"/>
      <c r="AT415" s="698"/>
      <c r="AU415" s="698"/>
      <c r="AV415" s="698"/>
      <c r="AW415" s="698"/>
      <c r="AX415" s="698"/>
      <c r="AY415" s="698"/>
      <c r="AZ415" s="698"/>
      <c r="BA415" s="698"/>
      <c r="BB415" s="698"/>
      <c r="BC415" s="698"/>
      <c r="BD415" s="698"/>
      <c r="BE415" s="698"/>
      <c r="BF415" s="698"/>
      <c r="BG415" s="698"/>
      <c r="BH415" s="698"/>
      <c r="BI415" s="698"/>
      <c r="BJ415" s="698"/>
      <c r="BK415" s="698"/>
      <c r="BL415" s="698"/>
      <c r="BM415" s="698"/>
      <c r="BN415" s="698"/>
      <c r="BO415" s="698"/>
      <c r="BP415" s="698"/>
      <c r="BQ415" s="698"/>
      <c r="BR415" s="698"/>
      <c r="BS415" s="698"/>
      <c r="BT415" s="699"/>
    </row>
    <row r="416" spans="5:72">
      <c r="E416" s="690"/>
      <c r="G416" s="690"/>
      <c r="H416" s="690"/>
      <c r="AQ416" s="697"/>
      <c r="AR416" s="698"/>
      <c r="AS416" s="698"/>
      <c r="AT416" s="698"/>
      <c r="AU416" s="698"/>
      <c r="AV416" s="698"/>
      <c r="AW416" s="698"/>
      <c r="AX416" s="698"/>
      <c r="AY416" s="698"/>
      <c r="AZ416" s="698"/>
      <c r="BA416" s="698"/>
      <c r="BB416" s="698"/>
      <c r="BC416" s="698"/>
      <c r="BD416" s="698"/>
      <c r="BE416" s="698"/>
      <c r="BF416" s="698"/>
      <c r="BG416" s="698"/>
      <c r="BH416" s="698"/>
      <c r="BI416" s="698"/>
      <c r="BJ416" s="698"/>
      <c r="BK416" s="698"/>
      <c r="BL416" s="698"/>
      <c r="BM416" s="698"/>
      <c r="BN416" s="698"/>
      <c r="BO416" s="698"/>
      <c r="BP416" s="698"/>
      <c r="BQ416" s="698"/>
      <c r="BR416" s="698"/>
      <c r="BS416" s="698"/>
      <c r="BT416" s="699"/>
    </row>
    <row r="417" spans="5:72">
      <c r="E417" s="690"/>
      <c r="G417" s="690"/>
      <c r="H417" s="690"/>
      <c r="AQ417" s="697"/>
      <c r="AR417" s="698"/>
      <c r="AS417" s="698"/>
      <c r="AT417" s="698"/>
      <c r="AU417" s="698"/>
      <c r="AV417" s="698"/>
      <c r="AW417" s="698"/>
      <c r="AX417" s="698"/>
      <c r="AY417" s="698"/>
      <c r="AZ417" s="698"/>
      <c r="BA417" s="698"/>
      <c r="BB417" s="698"/>
      <c r="BC417" s="698"/>
      <c r="BD417" s="698"/>
      <c r="BE417" s="698"/>
      <c r="BF417" s="698"/>
      <c r="BG417" s="698"/>
      <c r="BH417" s="698"/>
      <c r="BI417" s="698"/>
      <c r="BJ417" s="698"/>
      <c r="BK417" s="698"/>
      <c r="BL417" s="698"/>
      <c r="BM417" s="698"/>
      <c r="BN417" s="698"/>
      <c r="BO417" s="698"/>
      <c r="BP417" s="698"/>
      <c r="BQ417" s="698"/>
      <c r="BR417" s="698"/>
      <c r="BS417" s="698"/>
      <c r="BT417" s="699"/>
    </row>
    <row r="418" spans="5:72">
      <c r="E418" s="690"/>
      <c r="G418" s="690"/>
      <c r="H418" s="690"/>
      <c r="AQ418" s="697"/>
      <c r="AR418" s="698"/>
      <c r="AS418" s="698"/>
      <c r="AT418" s="698"/>
      <c r="AU418" s="698"/>
      <c r="AV418" s="698"/>
      <c r="AW418" s="698"/>
      <c r="AX418" s="698"/>
      <c r="AY418" s="698"/>
      <c r="AZ418" s="698"/>
      <c r="BA418" s="698"/>
      <c r="BB418" s="698"/>
      <c r="BC418" s="698"/>
      <c r="BD418" s="698"/>
      <c r="BE418" s="698"/>
      <c r="BF418" s="698"/>
      <c r="BG418" s="698"/>
      <c r="BH418" s="698"/>
      <c r="BI418" s="698"/>
      <c r="BJ418" s="698"/>
      <c r="BK418" s="698"/>
      <c r="BL418" s="698"/>
      <c r="BM418" s="698"/>
      <c r="BN418" s="698"/>
      <c r="BO418" s="698"/>
      <c r="BP418" s="698"/>
      <c r="BQ418" s="698"/>
      <c r="BR418" s="698"/>
      <c r="BS418" s="698"/>
      <c r="BT418" s="699"/>
    </row>
    <row r="419" spans="5:72">
      <c r="E419" s="690"/>
      <c r="G419" s="690"/>
      <c r="H419" s="690"/>
      <c r="AQ419" s="697"/>
      <c r="AR419" s="698"/>
      <c r="AS419" s="698"/>
      <c r="AT419" s="698"/>
      <c r="AU419" s="698"/>
      <c r="AV419" s="698"/>
      <c r="AW419" s="698"/>
      <c r="AX419" s="698"/>
      <c r="AY419" s="698"/>
      <c r="AZ419" s="698"/>
      <c r="BA419" s="698"/>
      <c r="BB419" s="698"/>
      <c r="BC419" s="698"/>
      <c r="BD419" s="698"/>
      <c r="BE419" s="698"/>
      <c r="BF419" s="698"/>
      <c r="BG419" s="698"/>
      <c r="BH419" s="698"/>
      <c r="BI419" s="698"/>
      <c r="BJ419" s="698"/>
      <c r="BK419" s="698"/>
      <c r="BL419" s="698"/>
      <c r="BM419" s="698"/>
      <c r="BN419" s="698"/>
      <c r="BO419" s="698"/>
      <c r="BP419" s="698"/>
      <c r="BQ419" s="698"/>
      <c r="BR419" s="698"/>
      <c r="BS419" s="698"/>
      <c r="BT419" s="699"/>
    </row>
    <row r="420" spans="5:72">
      <c r="E420" s="690"/>
      <c r="G420" s="690"/>
      <c r="H420" s="690"/>
      <c r="AQ420" s="697"/>
      <c r="AR420" s="698"/>
      <c r="AS420" s="698"/>
      <c r="AT420" s="698"/>
      <c r="AU420" s="698"/>
      <c r="AV420" s="698"/>
      <c r="AW420" s="698"/>
      <c r="AX420" s="698"/>
      <c r="AY420" s="698"/>
      <c r="AZ420" s="698"/>
      <c r="BA420" s="698"/>
      <c r="BB420" s="698"/>
      <c r="BC420" s="698"/>
      <c r="BD420" s="698"/>
      <c r="BE420" s="698"/>
      <c r="BF420" s="698"/>
      <c r="BG420" s="698"/>
      <c r="BH420" s="698"/>
      <c r="BI420" s="698"/>
      <c r="BJ420" s="698"/>
      <c r="BK420" s="698"/>
      <c r="BL420" s="698"/>
      <c r="BM420" s="698"/>
      <c r="BN420" s="698"/>
      <c r="BO420" s="698"/>
      <c r="BP420" s="698"/>
      <c r="BQ420" s="698"/>
      <c r="BR420" s="698"/>
      <c r="BS420" s="698"/>
      <c r="BT420" s="699"/>
    </row>
    <row r="421" spans="5:72">
      <c r="E421" s="690"/>
      <c r="G421" s="690"/>
      <c r="H421" s="690"/>
      <c r="AQ421" s="697"/>
      <c r="AR421" s="698"/>
      <c r="AS421" s="698"/>
      <c r="AT421" s="698"/>
      <c r="AU421" s="698"/>
      <c r="AV421" s="698"/>
      <c r="AW421" s="698"/>
      <c r="AX421" s="698"/>
      <c r="AY421" s="698"/>
      <c r="AZ421" s="698"/>
      <c r="BA421" s="698"/>
      <c r="BB421" s="698"/>
      <c r="BC421" s="698"/>
      <c r="BD421" s="698"/>
      <c r="BE421" s="698"/>
      <c r="BF421" s="698"/>
      <c r="BG421" s="698"/>
      <c r="BH421" s="698"/>
      <c r="BI421" s="698"/>
      <c r="BJ421" s="698"/>
      <c r="BK421" s="698"/>
      <c r="BL421" s="698"/>
      <c r="BM421" s="698"/>
      <c r="BN421" s="698"/>
      <c r="BO421" s="698"/>
      <c r="BP421" s="698"/>
      <c r="BQ421" s="698"/>
      <c r="BR421" s="698"/>
      <c r="BS421" s="698"/>
      <c r="BT421" s="699"/>
    </row>
    <row r="422" spans="5:72">
      <c r="E422" s="690"/>
      <c r="G422" s="690"/>
      <c r="H422" s="690"/>
      <c r="AQ422" s="697"/>
      <c r="AR422" s="698"/>
      <c r="AS422" s="698"/>
      <c r="AT422" s="698"/>
      <c r="AU422" s="698"/>
      <c r="AV422" s="698"/>
      <c r="AW422" s="698"/>
      <c r="AX422" s="698"/>
      <c r="AY422" s="698"/>
      <c r="AZ422" s="698"/>
      <c r="BA422" s="698"/>
      <c r="BB422" s="698"/>
      <c r="BC422" s="698"/>
      <c r="BD422" s="698"/>
      <c r="BE422" s="698"/>
      <c r="BF422" s="698"/>
      <c r="BG422" s="698"/>
      <c r="BH422" s="698"/>
      <c r="BI422" s="698"/>
      <c r="BJ422" s="698"/>
      <c r="BK422" s="698"/>
      <c r="BL422" s="698"/>
      <c r="BM422" s="698"/>
      <c r="BN422" s="698"/>
      <c r="BO422" s="698"/>
      <c r="BP422" s="698"/>
      <c r="BQ422" s="698"/>
      <c r="BR422" s="698"/>
      <c r="BS422" s="698"/>
      <c r="BT422" s="699"/>
    </row>
    <row r="423" spans="5:72">
      <c r="E423" s="690"/>
      <c r="G423" s="690"/>
      <c r="H423" s="690"/>
      <c r="AQ423" s="697"/>
      <c r="AR423" s="698"/>
      <c r="AS423" s="698"/>
      <c r="AT423" s="698"/>
      <c r="AU423" s="698"/>
      <c r="AV423" s="698"/>
      <c r="AW423" s="698"/>
      <c r="AX423" s="698"/>
      <c r="AY423" s="698"/>
      <c r="AZ423" s="698"/>
      <c r="BA423" s="698"/>
      <c r="BB423" s="698"/>
      <c r="BC423" s="698"/>
      <c r="BD423" s="698"/>
      <c r="BE423" s="698"/>
      <c r="BF423" s="698"/>
      <c r="BG423" s="698"/>
      <c r="BH423" s="698"/>
      <c r="BI423" s="698"/>
      <c r="BJ423" s="698"/>
      <c r="BK423" s="698"/>
      <c r="BL423" s="698"/>
      <c r="BM423" s="698"/>
      <c r="BN423" s="698"/>
      <c r="BO423" s="698"/>
      <c r="BP423" s="698"/>
      <c r="BQ423" s="698"/>
      <c r="BR423" s="698"/>
      <c r="BS423" s="698"/>
      <c r="BT423" s="699"/>
    </row>
    <row r="424" spans="5:72">
      <c r="E424" s="690"/>
      <c r="G424" s="690"/>
      <c r="H424" s="690"/>
      <c r="AQ424" s="697"/>
      <c r="AR424" s="698"/>
      <c r="AS424" s="698"/>
      <c r="AT424" s="698"/>
      <c r="AU424" s="698"/>
      <c r="AV424" s="698"/>
      <c r="AW424" s="698"/>
      <c r="AX424" s="698"/>
      <c r="AY424" s="698"/>
      <c r="AZ424" s="698"/>
      <c r="BA424" s="698"/>
      <c r="BB424" s="698"/>
      <c r="BC424" s="698"/>
      <c r="BD424" s="698"/>
      <c r="BE424" s="698"/>
      <c r="BF424" s="698"/>
      <c r="BG424" s="698"/>
      <c r="BH424" s="698"/>
      <c r="BI424" s="698"/>
      <c r="BJ424" s="698"/>
      <c r="BK424" s="698"/>
      <c r="BL424" s="698"/>
      <c r="BM424" s="698"/>
      <c r="BN424" s="698"/>
      <c r="BO424" s="698"/>
      <c r="BP424" s="698"/>
      <c r="BQ424" s="698"/>
      <c r="BR424" s="698"/>
      <c r="BS424" s="698"/>
      <c r="BT424" s="699"/>
    </row>
    <row r="425" spans="5:72">
      <c r="E425" s="690"/>
      <c r="G425" s="690"/>
      <c r="H425" s="690"/>
      <c r="AQ425" s="697"/>
      <c r="AR425" s="698"/>
      <c r="AS425" s="698"/>
      <c r="AT425" s="698"/>
      <c r="AU425" s="698"/>
      <c r="AV425" s="698"/>
      <c r="AW425" s="698"/>
      <c r="AX425" s="698"/>
      <c r="AY425" s="698"/>
      <c r="AZ425" s="698"/>
      <c r="BA425" s="698"/>
      <c r="BB425" s="698"/>
      <c r="BC425" s="698"/>
      <c r="BD425" s="698"/>
      <c r="BE425" s="698"/>
      <c r="BF425" s="698"/>
      <c r="BG425" s="698"/>
      <c r="BH425" s="698"/>
      <c r="BI425" s="698"/>
      <c r="BJ425" s="698"/>
      <c r="BK425" s="698"/>
      <c r="BL425" s="698"/>
      <c r="BM425" s="698"/>
      <c r="BN425" s="698"/>
      <c r="BO425" s="698"/>
      <c r="BP425" s="698"/>
      <c r="BQ425" s="698"/>
      <c r="BR425" s="698"/>
      <c r="BS425" s="698"/>
      <c r="BT425" s="699"/>
    </row>
    <row r="426" spans="5:72">
      <c r="E426" s="690"/>
      <c r="G426" s="690"/>
      <c r="H426" s="690"/>
      <c r="AQ426" s="697"/>
      <c r="AR426" s="698"/>
      <c r="AS426" s="698"/>
      <c r="AT426" s="698"/>
      <c r="AU426" s="698"/>
      <c r="AV426" s="698"/>
      <c r="AW426" s="698"/>
      <c r="AX426" s="698"/>
      <c r="AY426" s="698"/>
      <c r="AZ426" s="698"/>
      <c r="BA426" s="698"/>
      <c r="BB426" s="698"/>
      <c r="BC426" s="698"/>
      <c r="BD426" s="698"/>
      <c r="BE426" s="698"/>
      <c r="BF426" s="698"/>
      <c r="BG426" s="698"/>
      <c r="BH426" s="698"/>
      <c r="BI426" s="698"/>
      <c r="BJ426" s="698"/>
      <c r="BK426" s="698"/>
      <c r="BL426" s="698"/>
      <c r="BM426" s="698"/>
      <c r="BN426" s="698"/>
      <c r="BO426" s="698"/>
      <c r="BP426" s="698"/>
      <c r="BQ426" s="698"/>
      <c r="BR426" s="698"/>
      <c r="BS426" s="698"/>
      <c r="BT426" s="699"/>
    </row>
    <row r="427" spans="5:72">
      <c r="E427" s="690"/>
      <c r="G427" s="690"/>
      <c r="H427" s="690"/>
      <c r="AQ427" s="697"/>
      <c r="AR427" s="698"/>
      <c r="AS427" s="698"/>
      <c r="AT427" s="698"/>
      <c r="AU427" s="698"/>
      <c r="AV427" s="698"/>
      <c r="AW427" s="698"/>
      <c r="AX427" s="698"/>
      <c r="AY427" s="698"/>
      <c r="AZ427" s="698"/>
      <c r="BA427" s="698"/>
      <c r="BB427" s="698"/>
      <c r="BC427" s="698"/>
      <c r="BD427" s="698"/>
      <c r="BE427" s="698"/>
      <c r="BF427" s="698"/>
      <c r="BG427" s="698"/>
      <c r="BH427" s="698"/>
      <c r="BI427" s="698"/>
      <c r="BJ427" s="698"/>
      <c r="BK427" s="698"/>
      <c r="BL427" s="698"/>
      <c r="BM427" s="698"/>
      <c r="BN427" s="698"/>
      <c r="BO427" s="698"/>
      <c r="BP427" s="698"/>
      <c r="BQ427" s="698"/>
      <c r="BR427" s="698"/>
      <c r="BS427" s="698"/>
      <c r="BT427" s="699"/>
    </row>
    <row r="428" spans="5:72">
      <c r="E428" s="690"/>
      <c r="G428" s="690"/>
      <c r="H428" s="690"/>
      <c r="AQ428" s="697"/>
      <c r="AR428" s="698"/>
      <c r="AS428" s="698"/>
      <c r="AT428" s="698"/>
      <c r="AU428" s="698"/>
      <c r="AV428" s="698"/>
      <c r="AW428" s="698"/>
      <c r="AX428" s="698"/>
      <c r="AY428" s="698"/>
      <c r="AZ428" s="698"/>
      <c r="BA428" s="698"/>
      <c r="BB428" s="698"/>
      <c r="BC428" s="698"/>
      <c r="BD428" s="698"/>
      <c r="BE428" s="698"/>
      <c r="BF428" s="698"/>
      <c r="BG428" s="698"/>
      <c r="BH428" s="698"/>
      <c r="BI428" s="698"/>
      <c r="BJ428" s="698"/>
      <c r="BK428" s="698"/>
      <c r="BL428" s="698"/>
      <c r="BM428" s="698"/>
      <c r="BN428" s="698"/>
      <c r="BO428" s="698"/>
      <c r="BP428" s="698"/>
      <c r="BQ428" s="698"/>
      <c r="BR428" s="698"/>
      <c r="BS428" s="698"/>
      <c r="BT428" s="699"/>
    </row>
    <row r="429" spans="5:72">
      <c r="E429" s="690"/>
      <c r="G429" s="690"/>
      <c r="H429" s="690"/>
      <c r="AQ429" s="697"/>
      <c r="AR429" s="698"/>
      <c r="AS429" s="698"/>
      <c r="AT429" s="698"/>
      <c r="AU429" s="698"/>
      <c r="AV429" s="698"/>
      <c r="AW429" s="698"/>
      <c r="AX429" s="698"/>
      <c r="AY429" s="698"/>
      <c r="AZ429" s="698"/>
      <c r="BA429" s="698"/>
      <c r="BB429" s="698"/>
      <c r="BC429" s="698"/>
      <c r="BD429" s="698"/>
      <c r="BE429" s="698"/>
      <c r="BF429" s="698"/>
      <c r="BG429" s="698"/>
      <c r="BH429" s="698"/>
      <c r="BI429" s="698"/>
      <c r="BJ429" s="698"/>
      <c r="BK429" s="698"/>
      <c r="BL429" s="698"/>
      <c r="BM429" s="698"/>
      <c r="BN429" s="698"/>
      <c r="BO429" s="698"/>
      <c r="BP429" s="698"/>
      <c r="BQ429" s="698"/>
      <c r="BR429" s="698"/>
      <c r="BS429" s="698"/>
      <c r="BT429" s="699"/>
    </row>
  </sheetData>
  <autoFilter ref="C26:BT429">
    <sortState ref="C26:BT42">
      <sortCondition ref="H25"/>
    </sortState>
  </autoFilter>
  <mergeCells count="1">
    <mergeCell ref="C24:G24"/>
  </mergeCells>
  <conditionalFormatting sqref="L110:AO122 AQ108:BT122">
    <cfRule type="cellIs" dxfId="17" priority="17" operator="equal">
      <formula>0</formula>
    </cfRule>
  </conditionalFormatting>
  <conditionalFormatting sqref="L91:AO105 AQ90:BT107">
    <cfRule type="cellIs" dxfId="16" priority="18" operator="equal">
      <formula>0</formula>
    </cfRule>
  </conditionalFormatting>
  <conditionalFormatting sqref="L90:AO90">
    <cfRule type="cellIs" dxfId="15" priority="16" operator="equal">
      <formula>0</formula>
    </cfRule>
  </conditionalFormatting>
  <conditionalFormatting sqref="L106:AO109">
    <cfRule type="cellIs" dxfId="14" priority="15" operator="equal">
      <formula>0</formula>
    </cfRule>
  </conditionalFormatting>
  <conditionalFormatting sqref="L27:AO69">
    <cfRule type="cellIs" dxfId="13" priority="14" operator="equal">
      <formula>0</formula>
    </cfRule>
  </conditionalFormatting>
  <conditionalFormatting sqref="L74:AO86">
    <cfRule type="cellIs" dxfId="12" priority="13" operator="equal">
      <formula>0</formula>
    </cfRule>
  </conditionalFormatting>
  <conditionalFormatting sqref="L27:AO32">
    <cfRule type="cellIs" dxfId="11" priority="12" operator="equal">
      <formula>0</formula>
    </cfRule>
  </conditionalFormatting>
  <conditionalFormatting sqref="L33:AO43">
    <cfRule type="cellIs" dxfId="10" priority="11" operator="equal">
      <formula>0</formula>
    </cfRule>
  </conditionalFormatting>
  <conditionalFormatting sqref="L70:AO73">
    <cfRule type="cellIs" dxfId="9" priority="10" operator="equal">
      <formula>0</formula>
    </cfRule>
  </conditionalFormatting>
  <conditionalFormatting sqref="L87:AO89">
    <cfRule type="cellIs" dxfId="8" priority="9" operator="equal">
      <formula>0</formula>
    </cfRule>
  </conditionalFormatting>
  <conditionalFormatting sqref="AQ37:BT71">
    <cfRule type="cellIs" dxfId="7" priority="8" operator="equal">
      <formula>0</formula>
    </cfRule>
  </conditionalFormatting>
  <conditionalFormatting sqref="AQ72:BT88">
    <cfRule type="cellIs" dxfId="6" priority="7" operator="equal">
      <formula>0</formula>
    </cfRule>
  </conditionalFormatting>
  <conditionalFormatting sqref="AQ89:BT89">
    <cfRule type="cellIs" dxfId="5" priority="6" operator="equal">
      <formula>0</formula>
    </cfRule>
  </conditionalFormatting>
  <conditionalFormatting sqref="AQ41:BT43">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23:AO183 AQ123:BT183">
    <cfRule type="cellIs" dxfId="1" priority="2" operator="equal">
      <formula>0</formula>
    </cfRule>
  </conditionalFormatting>
  <conditionalFormatting sqref="AQ184:BT429">
    <cfRule type="cellIs" dxfId="0" priority="1" operator="equal">
      <formula>0</formula>
    </cfRule>
  </conditionalFormatting>
  <pageMargins left="0.7" right="0.7" top="0.75" bottom="0.75" header="0.3" footer="0.3"/>
  <pageSetup scal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I184:I1048576</xm:sqref>
        </x14:dataValidation>
        <x14:dataValidation type="list" allowBlank="1" showInputMessage="1" showErrorMessage="1">
          <x14:formula1>
            <xm:f>DropDownList!$H$2:$H$3</xm:f>
          </x14:formula1>
          <xm:sqref>J27:J67 J156 J183:J1048576 J129 J133 J149</xm:sqref>
        </x14:dataValidation>
        <x14:dataValidation type="list" allowBlank="1" showInputMessage="1" showErrorMessage="1">
          <x14:formula1>
            <xm:f>[2]DropDownList!#REF!</xm:f>
          </x14:formula1>
          <xm:sqref>I27:I89</xm:sqref>
        </x14:dataValidation>
        <x14:dataValidation type="list" allowBlank="1" showInputMessage="1" showErrorMessage="1">
          <x14:formula1>
            <xm:f>[1]DropDownList!#REF!</xm:f>
          </x14:formula1>
          <xm:sqref>J68:J128 I90:I183 J130:J132 J134:J148 J150:J155 J157:J182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B47" sqref="B47"/>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6"/>
      <c r="B13" s="586" t="s">
        <v>171</v>
      </c>
      <c r="D13" s="126" t="s">
        <v>175</v>
      </c>
      <c r="E13" s="744"/>
      <c r="F13" s="176"/>
      <c r="G13" s="177"/>
      <c r="H13" s="178"/>
      <c r="K13" s="178"/>
      <c r="L13" s="176"/>
      <c r="M13" s="176"/>
      <c r="N13" s="176"/>
      <c r="O13" s="176"/>
      <c r="P13" s="176"/>
      <c r="Q13" s="179"/>
    </row>
    <row r="14" spans="1:17" s="9" customFormat="1" ht="15.6" customHeight="1">
      <c r="B14" s="549"/>
      <c r="D14" s="17"/>
      <c r="E14" s="17"/>
      <c r="F14" s="176"/>
      <c r="G14" s="177"/>
      <c r="H14" s="178"/>
      <c r="K14" s="178"/>
      <c r="L14" s="176"/>
      <c r="M14" s="176"/>
      <c r="N14" s="176"/>
      <c r="O14" s="176"/>
      <c r="P14" s="176"/>
      <c r="Q14" s="179"/>
    </row>
    <row r="15" spans="1:17" ht="15.75">
      <c r="B15" s="586" t="s">
        <v>505</v>
      </c>
    </row>
    <row r="16" spans="1:17" ht="15.75">
      <c r="B16" s="586"/>
    </row>
    <row r="17" spans="2:21" s="666" customFormat="1" ht="20.45" customHeight="1">
      <c r="B17" s="664" t="s">
        <v>673</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31" t="s">
        <v>727</v>
      </c>
      <c r="C18" s="831"/>
      <c r="D18" s="831"/>
      <c r="E18" s="831"/>
      <c r="F18" s="831"/>
      <c r="G18" s="831"/>
      <c r="H18" s="831"/>
      <c r="I18" s="831"/>
      <c r="J18" s="831"/>
      <c r="K18" s="831"/>
      <c r="L18" s="831"/>
      <c r="M18" s="831"/>
      <c r="N18" s="831"/>
      <c r="O18" s="831"/>
      <c r="P18" s="831"/>
      <c r="Q18" s="831"/>
      <c r="R18" s="831"/>
      <c r="S18" s="831"/>
      <c r="T18" s="831"/>
      <c r="U18" s="831"/>
    </row>
    <row r="21" spans="2:21" ht="21">
      <c r="B21" s="742" t="s">
        <v>711</v>
      </c>
    </row>
    <row r="23" spans="2:21" ht="21">
      <c r="B23" s="742" t="s">
        <v>712</v>
      </c>
      <c r="C23" s="743"/>
      <c r="E23" s="743"/>
      <c r="F23" s="743"/>
      <c r="H23" s="742" t="s">
        <v>713</v>
      </c>
    </row>
    <row r="24" spans="2:21" ht="18.600000000000001" customHeight="1">
      <c r="B24" s="830" t="s">
        <v>689</v>
      </c>
      <c r="C24" s="830"/>
      <c r="D24" s="830"/>
      <c r="E24" s="830"/>
      <c r="F24" s="830"/>
      <c r="H24" s="12" t="s">
        <v>697</v>
      </c>
      <c r="M24" s="12" t="s">
        <v>698</v>
      </c>
    </row>
    <row r="25" spans="2:21" ht="45">
      <c r="B25" s="739" t="s">
        <v>62</v>
      </c>
      <c r="C25" s="739" t="s">
        <v>690</v>
      </c>
      <c r="D25" s="739" t="s">
        <v>691</v>
      </c>
      <c r="E25" s="739" t="s">
        <v>693</v>
      </c>
      <c r="F25" s="739" t="s">
        <v>692</v>
      </c>
      <c r="H25" s="739" t="s">
        <v>694</v>
      </c>
      <c r="I25" s="739" t="s">
        <v>695</v>
      </c>
      <c r="J25" s="739" t="s">
        <v>696</v>
      </c>
      <c r="K25" s="739" t="s">
        <v>690</v>
      </c>
      <c r="M25" s="739" t="s">
        <v>694</v>
      </c>
      <c r="N25" s="739" t="s">
        <v>695</v>
      </c>
      <c r="O25" s="739" t="s">
        <v>696</v>
      </c>
      <c r="P25" s="739" t="s">
        <v>690</v>
      </c>
    </row>
    <row r="26" spans="2:21" ht="18">
      <c r="B26" s="746"/>
      <c r="C26" s="746" t="s">
        <v>701</v>
      </c>
      <c r="D26" s="746" t="s">
        <v>702</v>
      </c>
      <c r="E26" s="746" t="s">
        <v>703</v>
      </c>
      <c r="F26" s="746" t="s">
        <v>704</v>
      </c>
      <c r="H26" s="746"/>
      <c r="I26" s="746" t="s">
        <v>705</v>
      </c>
      <c r="J26" s="746" t="s">
        <v>706</v>
      </c>
      <c r="K26" s="746" t="s">
        <v>707</v>
      </c>
      <c r="M26" s="746"/>
      <c r="N26" s="746" t="s">
        <v>708</v>
      </c>
      <c r="O26" s="746" t="s">
        <v>709</v>
      </c>
      <c r="P26" s="746" t="s">
        <v>710</v>
      </c>
    </row>
    <row r="27" spans="2:21" ht="15.6" customHeight="1">
      <c r="B27" s="741" t="s">
        <v>715</v>
      </c>
      <c r="C27" s="749">
        <f>K49</f>
        <v>0</v>
      </c>
      <c r="D27" s="747"/>
      <c r="E27" s="740"/>
      <c r="F27" s="740"/>
      <c r="H27" s="740"/>
      <c r="I27" s="740"/>
      <c r="J27" s="740"/>
      <c r="K27" s="740">
        <f>I27*J27</f>
        <v>0</v>
      </c>
      <c r="M27" s="740"/>
      <c r="N27" s="740"/>
      <c r="O27" s="740"/>
      <c r="P27" s="740">
        <f>N27*O27</f>
        <v>0</v>
      </c>
    </row>
    <row r="28" spans="2:21" ht="15.6" customHeight="1">
      <c r="B28" s="741" t="s">
        <v>716</v>
      </c>
      <c r="C28" s="750">
        <f>P49</f>
        <v>0</v>
      </c>
      <c r="D28" s="751">
        <f>C28-C27</f>
        <v>0</v>
      </c>
      <c r="E28" s="740"/>
      <c r="F28" s="748">
        <f>D28*E28</f>
        <v>0</v>
      </c>
      <c r="H28" s="740"/>
      <c r="I28" s="740"/>
      <c r="J28" s="740"/>
      <c r="K28" s="740"/>
      <c r="M28" s="740"/>
      <c r="N28" s="740"/>
      <c r="O28" s="740"/>
      <c r="P28" s="740"/>
    </row>
    <row r="29" spans="2:21" ht="15.6" customHeight="1">
      <c r="B29" s="741" t="s">
        <v>717</v>
      </c>
      <c r="C29" s="740"/>
      <c r="D29" s="740"/>
      <c r="E29" s="740"/>
      <c r="F29" s="740"/>
      <c r="H29" s="740"/>
      <c r="I29" s="740"/>
      <c r="J29" s="740"/>
      <c r="K29" s="740"/>
      <c r="M29" s="740"/>
      <c r="N29" s="740"/>
      <c r="O29" s="740"/>
      <c r="P29" s="740"/>
    </row>
    <row r="30" spans="2:21" ht="15.6" customHeight="1">
      <c r="B30" s="741" t="s">
        <v>718</v>
      </c>
      <c r="C30" s="740"/>
      <c r="D30" s="740"/>
      <c r="E30" s="740"/>
      <c r="F30" s="740"/>
      <c r="H30" s="740"/>
      <c r="I30" s="740"/>
      <c r="J30" s="740"/>
      <c r="K30" s="740"/>
      <c r="M30" s="740"/>
      <c r="N30" s="740"/>
      <c r="O30" s="740"/>
      <c r="P30" s="740"/>
    </row>
    <row r="31" spans="2:21" ht="15.6" customHeight="1">
      <c r="B31" s="741" t="s">
        <v>719</v>
      </c>
      <c r="C31" s="740"/>
      <c r="D31" s="740"/>
      <c r="E31" s="740"/>
      <c r="F31" s="740"/>
      <c r="H31" s="740"/>
      <c r="I31" s="740"/>
      <c r="J31" s="740"/>
      <c r="K31" s="740"/>
      <c r="M31" s="740"/>
      <c r="N31" s="740"/>
      <c r="O31" s="740"/>
      <c r="P31" s="740"/>
    </row>
    <row r="32" spans="2:21" ht="15.6" customHeight="1">
      <c r="B32" s="741" t="s">
        <v>720</v>
      </c>
      <c r="C32" s="740"/>
      <c r="D32" s="740"/>
      <c r="E32" s="740"/>
      <c r="F32" s="740"/>
      <c r="H32" s="740"/>
      <c r="I32" s="740"/>
      <c r="J32" s="740"/>
      <c r="K32" s="740"/>
      <c r="M32" s="740"/>
      <c r="N32" s="740"/>
      <c r="O32" s="740"/>
      <c r="P32" s="740"/>
    </row>
    <row r="33" spans="2:16" ht="15.6" customHeight="1">
      <c r="B33" s="741" t="s">
        <v>721</v>
      </c>
      <c r="C33" s="740"/>
      <c r="D33" s="740"/>
      <c r="E33" s="740"/>
      <c r="F33" s="740"/>
      <c r="H33" s="740"/>
      <c r="I33" s="740"/>
      <c r="J33" s="740"/>
      <c r="K33" s="740"/>
      <c r="M33" s="740"/>
      <c r="N33" s="740"/>
      <c r="O33" s="740"/>
      <c r="P33" s="740"/>
    </row>
    <row r="34" spans="2:16" ht="15.6" customHeight="1">
      <c r="B34" s="741" t="s">
        <v>722</v>
      </c>
      <c r="C34" s="740"/>
      <c r="D34" s="740"/>
      <c r="E34" s="740"/>
      <c r="F34" s="740"/>
      <c r="H34" s="740"/>
      <c r="I34" s="740"/>
      <c r="J34" s="740"/>
      <c r="K34" s="740"/>
      <c r="M34" s="740"/>
      <c r="N34" s="740"/>
      <c r="O34" s="740"/>
      <c r="P34" s="740"/>
    </row>
    <row r="35" spans="2:16" ht="15.6" customHeight="1">
      <c r="B35" s="741" t="s">
        <v>723</v>
      </c>
      <c r="C35" s="740"/>
      <c r="D35" s="740"/>
      <c r="E35" s="740"/>
      <c r="F35" s="740"/>
      <c r="H35" s="740"/>
      <c r="I35" s="740"/>
      <c r="J35" s="740"/>
      <c r="K35" s="740"/>
      <c r="M35" s="740"/>
      <c r="N35" s="740"/>
      <c r="O35" s="740"/>
      <c r="P35" s="740"/>
    </row>
    <row r="36" spans="2:16" ht="15.6" customHeight="1">
      <c r="B36" s="741" t="s">
        <v>724</v>
      </c>
      <c r="C36" s="740"/>
      <c r="D36" s="740"/>
      <c r="E36" s="740"/>
      <c r="F36" s="740"/>
      <c r="H36" s="740"/>
      <c r="I36" s="740"/>
      <c r="J36" s="740"/>
      <c r="K36" s="740"/>
      <c r="M36" s="740"/>
      <c r="N36" s="740"/>
      <c r="O36" s="740"/>
      <c r="P36" s="740"/>
    </row>
    <row r="37" spans="2:16" ht="15.6" customHeight="1">
      <c r="B37" s="741" t="s">
        <v>725</v>
      </c>
      <c r="C37" s="740"/>
      <c r="D37" s="740"/>
      <c r="E37" s="740"/>
      <c r="F37" s="740"/>
      <c r="H37" s="740"/>
      <c r="I37" s="740"/>
      <c r="J37" s="740"/>
      <c r="K37" s="740"/>
      <c r="M37" s="740"/>
      <c r="N37" s="740"/>
      <c r="O37" s="740"/>
      <c r="P37" s="740"/>
    </row>
    <row r="38" spans="2:16" ht="15.6" customHeight="1">
      <c r="B38" s="741" t="s">
        <v>726</v>
      </c>
      <c r="C38" s="740"/>
      <c r="D38" s="740"/>
      <c r="E38" s="740"/>
      <c r="F38" s="740"/>
      <c r="H38" s="740"/>
      <c r="I38" s="740"/>
      <c r="J38" s="740"/>
      <c r="K38" s="740"/>
      <c r="M38" s="740"/>
      <c r="N38" s="740"/>
      <c r="O38" s="740"/>
      <c r="P38" s="740"/>
    </row>
    <row r="39" spans="2:16" ht="16.149999999999999" customHeight="1">
      <c r="B39" s="752" t="s">
        <v>26</v>
      </c>
      <c r="C39" s="753"/>
      <c r="D39" s="753"/>
      <c r="E39" s="753"/>
      <c r="F39" s="754">
        <f>SUM(F28:F38)</f>
        <v>0</v>
      </c>
      <c r="H39" s="740"/>
      <c r="I39" s="740"/>
      <c r="J39" s="740"/>
      <c r="K39" s="740"/>
      <c r="M39" s="740"/>
      <c r="N39" s="740"/>
      <c r="O39" s="740"/>
      <c r="P39" s="740"/>
    </row>
    <row r="40" spans="2:16">
      <c r="B40" s="741" t="s">
        <v>714</v>
      </c>
      <c r="C40" s="740"/>
      <c r="D40" s="740"/>
      <c r="E40" s="740"/>
      <c r="F40" s="740"/>
      <c r="H40" s="740"/>
      <c r="I40" s="740"/>
      <c r="J40" s="740"/>
      <c r="K40" s="740"/>
      <c r="M40" s="740"/>
      <c r="N40" s="740"/>
      <c r="O40" s="740"/>
      <c r="P40" s="740"/>
    </row>
    <row r="41" spans="2:16">
      <c r="B41" s="741" t="s">
        <v>714</v>
      </c>
      <c r="C41" s="740"/>
      <c r="D41" s="740"/>
      <c r="E41" s="740"/>
      <c r="F41" s="740"/>
      <c r="H41" s="740"/>
      <c r="I41" s="740"/>
      <c r="J41" s="740"/>
      <c r="K41" s="740"/>
      <c r="M41" s="740"/>
      <c r="N41" s="740"/>
      <c r="O41" s="740"/>
      <c r="P41" s="740"/>
    </row>
    <row r="42" spans="2:16">
      <c r="B42" s="741" t="s">
        <v>714</v>
      </c>
      <c r="C42" s="740"/>
      <c r="D42" s="740"/>
      <c r="E42" s="740"/>
      <c r="F42" s="740"/>
      <c r="H42" s="740"/>
      <c r="I42" s="740"/>
      <c r="J42" s="740"/>
      <c r="K42" s="740"/>
      <c r="M42" s="740"/>
      <c r="N42" s="740"/>
      <c r="O42" s="740"/>
      <c r="P42" s="740"/>
    </row>
    <row r="43" spans="2:16">
      <c r="B43" s="741" t="s">
        <v>714</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17" activePane="bottomLeft" state="frozen"/>
      <selection pane="bottomLeft" activeCell="K78" sqref="K78"/>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765" t="s">
        <v>505</v>
      </c>
      <c r="D16" s="766"/>
      <c r="E16" s="766"/>
      <c r="F16" s="766"/>
      <c r="G16" s="766"/>
      <c r="H16" s="766"/>
      <c r="I16" s="766"/>
      <c r="J16" s="766"/>
      <c r="K16" s="766"/>
      <c r="L16" s="766"/>
      <c r="M16" s="766"/>
      <c r="N16" s="766"/>
      <c r="O16" s="766"/>
      <c r="P16" s="766"/>
      <c r="Q16" s="766"/>
      <c r="R16" s="766"/>
      <c r="S16" s="766"/>
      <c r="T16" s="766"/>
      <c r="U16" s="766"/>
    </row>
    <row r="17" spans="2:21" ht="55.5" customHeight="1">
      <c r="B17" s="704" t="s">
        <v>643</v>
      </c>
      <c r="C17" s="767" t="s">
        <v>728</v>
      </c>
      <c r="D17" s="767"/>
      <c r="E17" s="767"/>
      <c r="F17" s="767"/>
      <c r="G17" s="767"/>
      <c r="H17" s="767"/>
      <c r="I17" s="767"/>
      <c r="J17" s="767"/>
      <c r="K17" s="767"/>
      <c r="L17" s="767"/>
      <c r="M17" s="767"/>
      <c r="N17" s="767"/>
      <c r="O17" s="767"/>
      <c r="P17" s="767"/>
      <c r="Q17" s="767"/>
      <c r="R17" s="767"/>
      <c r="S17" s="767"/>
      <c r="T17" s="767"/>
      <c r="U17" s="768"/>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647</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644</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64" t="s">
        <v>645</v>
      </c>
      <c r="D23" s="764"/>
      <c r="E23" s="764"/>
      <c r="F23" s="764"/>
      <c r="G23" s="764"/>
      <c r="H23" s="764"/>
      <c r="I23" s="764"/>
      <c r="J23" s="764"/>
      <c r="K23" s="764"/>
      <c r="L23" s="764"/>
      <c r="M23" s="764"/>
      <c r="N23" s="764"/>
      <c r="O23" s="764"/>
      <c r="P23" s="764"/>
      <c r="Q23" s="764"/>
      <c r="R23" s="764"/>
      <c r="S23" s="764"/>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648</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64" t="s">
        <v>646</v>
      </c>
      <c r="D27" s="764"/>
      <c r="E27" s="764"/>
      <c r="F27" s="764"/>
      <c r="G27" s="764"/>
      <c r="H27" s="764"/>
      <c r="I27" s="764"/>
      <c r="J27" s="764"/>
      <c r="K27" s="764"/>
      <c r="L27" s="764"/>
      <c r="M27" s="764"/>
      <c r="N27" s="764"/>
      <c r="O27" s="764"/>
      <c r="P27" s="764"/>
      <c r="Q27" s="764"/>
      <c r="R27" s="764"/>
      <c r="S27" s="764"/>
      <c r="T27" s="764"/>
      <c r="U27" s="769"/>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64" t="s">
        <v>649</v>
      </c>
      <c r="D29" s="764"/>
      <c r="E29" s="764"/>
      <c r="F29" s="764"/>
      <c r="G29" s="764"/>
      <c r="H29" s="764"/>
      <c r="I29" s="764"/>
      <c r="J29" s="764"/>
      <c r="K29" s="764"/>
      <c r="L29" s="764"/>
      <c r="M29" s="764"/>
      <c r="N29" s="764"/>
      <c r="O29" s="764"/>
      <c r="P29" s="764"/>
      <c r="Q29" s="764"/>
      <c r="R29" s="764"/>
      <c r="S29" s="764"/>
      <c r="T29" s="764"/>
      <c r="U29" s="769"/>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650</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651</v>
      </c>
      <c r="C33" s="770" t="s">
        <v>652</v>
      </c>
      <c r="D33" s="770"/>
      <c r="E33" s="770"/>
      <c r="F33" s="770"/>
      <c r="G33" s="770"/>
      <c r="H33" s="770"/>
      <c r="I33" s="770"/>
      <c r="J33" s="770"/>
      <c r="K33" s="770"/>
      <c r="L33" s="770"/>
      <c r="M33" s="770"/>
      <c r="N33" s="770"/>
      <c r="O33" s="770"/>
      <c r="P33" s="770"/>
      <c r="Q33" s="770"/>
      <c r="R33" s="770"/>
      <c r="S33" s="770"/>
      <c r="T33" s="770"/>
      <c r="U33" s="771"/>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653</v>
      </c>
      <c r="C35" s="718" t="s">
        <v>654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655</v>
      </c>
      <c r="C37" s="772" t="s">
        <v>656</v>
      </c>
      <c r="D37" s="772"/>
      <c r="E37" s="772"/>
      <c r="F37" s="772"/>
      <c r="G37" s="772"/>
      <c r="H37" s="772"/>
      <c r="I37" s="772"/>
      <c r="J37" s="772"/>
      <c r="K37" s="772"/>
      <c r="L37" s="772"/>
      <c r="M37" s="772"/>
      <c r="N37" s="772"/>
      <c r="O37" s="772"/>
      <c r="P37" s="772"/>
      <c r="Q37" s="772"/>
      <c r="R37" s="772"/>
      <c r="S37" s="772"/>
      <c r="T37" s="772"/>
      <c r="U37" s="773"/>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657</v>
      </c>
      <c r="C39" s="720" t="s">
        <v>658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659</v>
      </c>
      <c r="C41" s="774" t="s">
        <v>660</v>
      </c>
      <c r="D41" s="774"/>
      <c r="E41" s="774"/>
      <c r="F41" s="774"/>
      <c r="G41" s="774"/>
      <c r="H41" s="774"/>
      <c r="I41" s="774"/>
      <c r="J41" s="774"/>
      <c r="K41" s="774"/>
      <c r="L41" s="774"/>
      <c r="M41" s="774"/>
      <c r="N41" s="774"/>
      <c r="O41" s="774"/>
      <c r="P41" s="774"/>
      <c r="Q41" s="774"/>
      <c r="R41" s="774"/>
      <c r="S41" s="774"/>
      <c r="T41" s="774"/>
      <c r="U41" s="775"/>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661</v>
      </c>
      <c r="C43" s="718" t="s">
        <v>662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62" t="s">
        <v>678</v>
      </c>
      <c r="D45" s="762"/>
      <c r="E45" s="762"/>
      <c r="F45" s="762"/>
      <c r="G45" s="762"/>
      <c r="H45" s="762"/>
      <c r="I45" s="762"/>
      <c r="J45" s="762"/>
      <c r="K45" s="762"/>
      <c r="L45" s="762"/>
      <c r="M45" s="762"/>
      <c r="N45" s="762"/>
      <c r="O45" s="762"/>
      <c r="P45" s="762"/>
      <c r="Q45" s="762"/>
      <c r="R45" s="762"/>
      <c r="S45" s="762"/>
      <c r="T45" s="762"/>
      <c r="U45" s="763"/>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62" t="s">
        <v>663</v>
      </c>
      <c r="D47" s="762"/>
      <c r="E47" s="762"/>
      <c r="F47" s="762"/>
      <c r="G47" s="762"/>
      <c r="H47" s="762"/>
      <c r="I47" s="762"/>
      <c r="J47" s="762"/>
      <c r="K47" s="762"/>
      <c r="L47" s="762"/>
      <c r="M47" s="762"/>
      <c r="N47" s="762"/>
      <c r="O47" s="762"/>
      <c r="P47" s="762"/>
      <c r="Q47" s="762"/>
      <c r="R47" s="762"/>
      <c r="S47" s="762"/>
      <c r="T47" s="762"/>
      <c r="U47" s="763"/>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62" t="s">
        <v>664</v>
      </c>
      <c r="D49" s="762"/>
      <c r="E49" s="762"/>
      <c r="F49" s="762"/>
      <c r="G49" s="762"/>
      <c r="H49" s="762"/>
      <c r="I49" s="762"/>
      <c r="J49" s="762"/>
      <c r="K49" s="762"/>
      <c r="L49" s="762"/>
      <c r="M49" s="762"/>
      <c r="N49" s="762"/>
      <c r="O49" s="762"/>
      <c r="P49" s="762"/>
      <c r="Q49" s="762"/>
      <c r="R49" s="762"/>
      <c r="S49" s="762"/>
      <c r="T49" s="762"/>
      <c r="U49" s="763"/>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62" t="s">
        <v>665</v>
      </c>
      <c r="D51" s="762"/>
      <c r="E51" s="762"/>
      <c r="F51" s="762"/>
      <c r="G51" s="762"/>
      <c r="H51" s="762"/>
      <c r="I51" s="762"/>
      <c r="J51" s="762"/>
      <c r="K51" s="762"/>
      <c r="L51" s="762"/>
      <c r="M51" s="762"/>
      <c r="N51" s="762"/>
      <c r="O51" s="762"/>
      <c r="P51" s="762"/>
      <c r="Q51" s="762"/>
      <c r="R51" s="762"/>
      <c r="S51" s="762"/>
      <c r="T51" s="762"/>
      <c r="U51" s="763"/>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64" t="s">
        <v>677</v>
      </c>
      <c r="D53" s="764"/>
      <c r="E53" s="764"/>
      <c r="F53" s="764"/>
      <c r="G53" s="764"/>
      <c r="H53" s="764"/>
      <c r="I53" s="764"/>
      <c r="J53" s="764"/>
      <c r="K53" s="764"/>
      <c r="L53" s="764"/>
      <c r="M53" s="764"/>
      <c r="N53" s="764"/>
      <c r="O53" s="764"/>
      <c r="P53" s="764"/>
      <c r="Q53" s="764"/>
      <c r="R53" s="764"/>
      <c r="S53" s="764"/>
      <c r="T53" s="764"/>
      <c r="U53" s="769"/>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666</v>
      </c>
      <c r="C55" s="772" t="s">
        <v>667</v>
      </c>
      <c r="D55" s="772"/>
      <c r="E55" s="772"/>
      <c r="F55" s="772"/>
      <c r="G55" s="772"/>
      <c r="H55" s="772"/>
      <c r="I55" s="772"/>
      <c r="J55" s="772"/>
      <c r="K55" s="772"/>
      <c r="L55" s="772"/>
      <c r="M55" s="772"/>
      <c r="N55" s="772"/>
      <c r="O55" s="772"/>
      <c r="P55" s="772"/>
      <c r="Q55" s="772"/>
      <c r="R55" s="772"/>
      <c r="S55" s="772"/>
      <c r="T55" s="772"/>
      <c r="U55" s="773"/>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668</v>
      </c>
      <c r="C57" s="772" t="s">
        <v>669</v>
      </c>
      <c r="D57" s="772"/>
      <c r="E57" s="772"/>
      <c r="F57" s="772"/>
      <c r="G57" s="772"/>
      <c r="H57" s="772"/>
      <c r="I57" s="772"/>
      <c r="J57" s="772"/>
      <c r="K57" s="772"/>
      <c r="L57" s="772"/>
      <c r="M57" s="772"/>
      <c r="N57" s="772"/>
      <c r="O57" s="772"/>
      <c r="P57" s="772"/>
      <c r="Q57" s="772"/>
      <c r="R57" s="772"/>
      <c r="S57" s="772"/>
      <c r="T57" s="772"/>
      <c r="U57" s="773"/>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670</v>
      </c>
      <c r="C59" s="725" t="s">
        <v>671</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7" t="s">
        <v>700</v>
      </c>
      <c r="C3" s="778"/>
      <c r="D3" s="778"/>
      <c r="E3" s="778"/>
      <c r="F3" s="779"/>
      <c r="G3" s="122"/>
    </row>
    <row r="4" spans="2:20" ht="16.5" customHeight="1">
      <c r="B4" s="780"/>
      <c r="C4" s="781"/>
      <c r="D4" s="781"/>
      <c r="E4" s="781"/>
      <c r="F4" s="782"/>
      <c r="G4" s="122"/>
    </row>
    <row r="5" spans="2:20" ht="71.25" customHeight="1">
      <c r="B5" s="780"/>
      <c r="C5" s="781"/>
      <c r="D5" s="781"/>
      <c r="E5" s="781"/>
      <c r="F5" s="782"/>
      <c r="G5" s="122"/>
    </row>
    <row r="6" spans="2:20" ht="21.75" customHeight="1">
      <c r="B6" s="783"/>
      <c r="C6" s="784"/>
      <c r="D6" s="784"/>
      <c r="E6" s="784"/>
      <c r="F6" s="785"/>
      <c r="G6" s="122"/>
    </row>
    <row r="8" spans="2:20" ht="21">
      <c r="B8" s="776" t="s">
        <v>481</v>
      </c>
      <c r="C8" s="776"/>
      <c r="D8" s="776"/>
      <c r="E8" s="776"/>
      <c r="F8" s="776"/>
      <c r="G8" s="77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597</v>
      </c>
      <c r="G12" s="28"/>
      <c r="L12" s="33"/>
      <c r="M12" s="33"/>
      <c r="N12" s="33"/>
      <c r="O12" s="33"/>
      <c r="P12" s="33"/>
      <c r="Q12" s="68"/>
      <c r="S12" s="8"/>
      <c r="T12" s="8"/>
    </row>
    <row r="13" spans="2:20" s="9" customFormat="1" ht="26.25" customHeight="1" thickBot="1">
      <c r="B13" s="102" t="s">
        <v>416</v>
      </c>
      <c r="C13" s="124" t="s">
        <v>636</v>
      </c>
      <c r="G13" s="109"/>
      <c r="L13" s="33"/>
      <c r="M13" s="33"/>
      <c r="N13" s="33"/>
      <c r="O13" s="33"/>
      <c r="P13" s="33"/>
      <c r="Q13" s="68"/>
      <c r="S13" s="8"/>
      <c r="T13" s="8"/>
    </row>
    <row r="14" spans="2:20" s="9" customFormat="1" ht="26.25" customHeight="1" thickBot="1">
      <c r="B14" s="102" t="s">
        <v>416</v>
      </c>
      <c r="C14" s="171" t="s">
        <v>631</v>
      </c>
      <c r="G14" s="123"/>
      <c r="L14" s="33"/>
      <c r="M14" s="33"/>
      <c r="N14" s="33"/>
      <c r="O14" s="33"/>
      <c r="P14" s="33"/>
      <c r="Q14" s="68"/>
      <c r="S14" s="8"/>
      <c r="T14" s="8"/>
    </row>
    <row r="15" spans="2:20" s="9" customFormat="1" ht="26.25" customHeight="1" thickBot="1">
      <c r="B15" s="102" t="s">
        <v>416</v>
      </c>
      <c r="C15" s="171" t="s">
        <v>632</v>
      </c>
      <c r="G15" s="123"/>
      <c r="L15" s="33"/>
      <c r="M15" s="33"/>
      <c r="N15" s="33"/>
      <c r="O15" s="33"/>
      <c r="P15" s="33"/>
      <c r="Q15" s="68"/>
      <c r="S15" s="8"/>
      <c r="T15" s="8"/>
    </row>
    <row r="16" spans="2:20" s="9" customFormat="1" ht="26.25" customHeight="1" thickBot="1">
      <c r="B16" s="102" t="s">
        <v>416</v>
      </c>
      <c r="C16" s="171" t="s">
        <v>633</v>
      </c>
      <c r="G16" s="123"/>
      <c r="L16" s="33"/>
      <c r="M16" s="33"/>
      <c r="N16" s="33"/>
      <c r="O16" s="33"/>
      <c r="P16" s="33"/>
      <c r="Q16" s="68"/>
      <c r="S16" s="8"/>
      <c r="T16" s="8"/>
    </row>
    <row r="17" spans="2:20" s="9" customFormat="1" ht="26.25" customHeight="1" thickBot="1">
      <c r="B17" s="102" t="s">
        <v>416</v>
      </c>
      <c r="C17" s="124" t="s">
        <v>634</v>
      </c>
      <c r="G17" s="109"/>
      <c r="L17" s="33"/>
      <c r="M17" s="33"/>
      <c r="N17" s="33"/>
      <c r="O17" s="33"/>
      <c r="P17" s="33"/>
      <c r="Q17" s="68"/>
      <c r="S17" s="8"/>
      <c r="T17" s="8"/>
    </row>
    <row r="18" spans="2:20" s="9" customFormat="1" ht="26.25" customHeight="1" thickBot="1">
      <c r="B18" s="102" t="s">
        <v>418</v>
      </c>
      <c r="C18" s="124" t="s">
        <v>635</v>
      </c>
      <c r="G18" s="123"/>
      <c r="L18" s="33"/>
      <c r="M18" s="33"/>
      <c r="N18" s="33"/>
      <c r="O18" s="33"/>
      <c r="P18" s="33"/>
      <c r="Q18" s="68"/>
      <c r="S18" s="8"/>
      <c r="T18" s="8"/>
    </row>
    <row r="19" spans="2:20" s="9" customFormat="1" ht="26.25" customHeight="1" thickBot="1">
      <c r="B19" s="102" t="s">
        <v>416</v>
      </c>
      <c r="C19" s="124" t="s">
        <v>637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540</v>
      </c>
      <c r="C21" s="242" t="s">
        <v>471</v>
      </c>
      <c r="D21" s="242" t="s">
        <v>447</v>
      </c>
      <c r="E21" s="242" t="s">
        <v>439</v>
      </c>
      <c r="F21" s="242" t="s">
        <v>553</v>
      </c>
      <c r="G21" s="40"/>
      <c r="M21" s="25"/>
      <c r="T21" s="25"/>
    </row>
    <row r="22" spans="2:20" s="103" customFormat="1" ht="36" customHeight="1">
      <c r="B22" s="645" t="s">
        <v>543</v>
      </c>
      <c r="C22" s="651" t="s">
        <v>437</v>
      </c>
      <c r="D22" s="654" t="s">
        <v>443</v>
      </c>
      <c r="E22" s="658" t="s">
        <v>596</v>
      </c>
      <c r="F22" s="654" t="s">
        <v>448</v>
      </c>
      <c r="G22" s="173"/>
      <c r="M22" s="643"/>
      <c r="T22" s="643"/>
    </row>
    <row r="23" spans="2:20" s="103" customFormat="1" ht="35.25" customHeight="1">
      <c r="B23" s="646" t="s">
        <v>458</v>
      </c>
      <c r="C23" s="652" t="s">
        <v>438</v>
      </c>
      <c r="D23" s="655" t="s">
        <v>444</v>
      </c>
      <c r="E23" s="659" t="s">
        <v>596</v>
      </c>
      <c r="F23" s="655" t="s">
        <v>448</v>
      </c>
      <c r="G23" s="173"/>
      <c r="M23" s="643"/>
      <c r="T23" s="643"/>
    </row>
    <row r="24" spans="2:20" s="103" customFormat="1" ht="34.5" customHeight="1">
      <c r="B24" s="646" t="s">
        <v>455</v>
      </c>
      <c r="C24" s="652" t="s">
        <v>438</v>
      </c>
      <c r="D24" s="655" t="s">
        <v>445</v>
      </c>
      <c r="E24" s="659" t="s">
        <v>596</v>
      </c>
      <c r="F24" s="655" t="s">
        <v>448</v>
      </c>
      <c r="G24" s="173"/>
      <c r="M24" s="643"/>
      <c r="T24" s="643"/>
    </row>
    <row r="25" spans="2:20" s="103" customFormat="1" ht="32.25" customHeight="1">
      <c r="B25" s="647" t="s">
        <v>456</v>
      </c>
      <c r="C25" s="652" t="s">
        <v>437</v>
      </c>
      <c r="D25" s="655" t="s">
        <v>446</v>
      </c>
      <c r="E25" s="660" t="s">
        <v>615</v>
      </c>
      <c r="F25" s="663"/>
      <c r="G25" s="173"/>
      <c r="M25" s="643"/>
      <c r="T25" s="643"/>
    </row>
    <row r="26" spans="2:20" s="103" customFormat="1" ht="30.75" customHeight="1">
      <c r="B26" s="648" t="s">
        <v>541</v>
      </c>
      <c r="C26" s="652" t="s">
        <v>437</v>
      </c>
      <c r="D26" s="655"/>
      <c r="E26" s="660"/>
      <c r="F26" s="663"/>
      <c r="G26" s="173"/>
      <c r="M26" s="643"/>
      <c r="T26" s="643"/>
    </row>
    <row r="27" spans="2:20" s="103" customFormat="1" ht="32.25" customHeight="1">
      <c r="B27" s="649" t="s">
        <v>542</v>
      </c>
      <c r="C27" s="652" t="s">
        <v>437</v>
      </c>
      <c r="D27" s="656" t="s">
        <v>538</v>
      </c>
      <c r="E27" s="660"/>
      <c r="F27" s="663"/>
      <c r="G27" s="173"/>
      <c r="M27" s="643"/>
      <c r="T27" s="643"/>
    </row>
    <row r="28" spans="2:20" s="103" customFormat="1" ht="27" customHeight="1">
      <c r="B28" s="647" t="s">
        <v>457</v>
      </c>
      <c r="C28" s="652" t="s">
        <v>440</v>
      </c>
      <c r="D28" s="655" t="s">
        <v>482</v>
      </c>
      <c r="E28" s="660" t="s">
        <v>459</v>
      </c>
      <c r="F28" s="663"/>
      <c r="G28" s="173"/>
      <c r="M28" s="643"/>
      <c r="T28" s="643"/>
    </row>
    <row r="29" spans="2:20" s="103" customFormat="1" ht="27" customHeight="1">
      <c r="B29" s="649" t="s">
        <v>452</v>
      </c>
      <c r="C29" s="652" t="s">
        <v>437</v>
      </c>
      <c r="D29" s="655"/>
      <c r="E29" s="660"/>
      <c r="F29" s="655" t="s">
        <v>407</v>
      </c>
      <c r="G29" s="173"/>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4"/>
      <c r="D32" s="174"/>
      <c r="E32" s="174"/>
      <c r="G32" s="644"/>
      <c r="M32" s="643"/>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579</v>
      </c>
      <c r="H1" s="120" t="s">
        <v>590</v>
      </c>
    </row>
    <row r="2" spans="1:8">
      <c r="A2" s="12" t="s">
        <v>29</v>
      </c>
      <c r="B2" s="12" t="s">
        <v>27</v>
      </c>
      <c r="C2" s="10">
        <v>2006</v>
      </c>
      <c r="D2" s="12" t="s">
        <v>416</v>
      </c>
      <c r="E2" s="10">
        <f>'2. LRAMVA Threshold'!D9</f>
        <v>2013</v>
      </c>
      <c r="F2" s="26" t="s">
        <v>170</v>
      </c>
      <c r="G2" s="12" t="s">
        <v>580</v>
      </c>
      <c r="H2" s="12" t="s">
        <v>598</v>
      </c>
    </row>
    <row r="3" spans="1:8">
      <c r="A3" s="12" t="s">
        <v>371</v>
      </c>
      <c r="B3" s="12" t="s">
        <v>27</v>
      </c>
      <c r="C3" s="10">
        <v>2007</v>
      </c>
      <c r="D3" s="12" t="s">
        <v>417</v>
      </c>
      <c r="E3" s="10">
        <f>'2. LRAMVA Threshold'!D24</f>
        <v>0</v>
      </c>
      <c r="F3" s="12" t="s">
        <v>550</v>
      </c>
      <c r="G3" s="12" t="s">
        <v>581</v>
      </c>
      <c r="H3" s="12" t="s">
        <v>591</v>
      </c>
    </row>
    <row r="4" spans="1:8">
      <c r="A4" s="12" t="s">
        <v>372</v>
      </c>
      <c r="B4" s="12" t="s">
        <v>28</v>
      </c>
      <c r="C4" s="10">
        <v>2008</v>
      </c>
      <c r="D4" s="12" t="s">
        <v>418</v>
      </c>
      <c r="F4" s="12" t="s">
        <v>169</v>
      </c>
      <c r="G4" s="12" t="s">
        <v>582</v>
      </c>
    </row>
    <row r="5" spans="1:8">
      <c r="A5" s="12" t="s">
        <v>373</v>
      </c>
      <c r="B5" s="12" t="s">
        <v>28</v>
      </c>
      <c r="C5" s="10">
        <v>2009</v>
      </c>
      <c r="F5" s="12" t="s">
        <v>368</v>
      </c>
      <c r="G5" s="12" t="s">
        <v>583</v>
      </c>
    </row>
    <row r="6" spans="1:8">
      <c r="A6" s="12" t="s">
        <v>374</v>
      </c>
      <c r="B6" s="12" t="s">
        <v>28</v>
      </c>
      <c r="C6" s="10">
        <v>2010</v>
      </c>
      <c r="F6" s="12" t="s">
        <v>369</v>
      </c>
      <c r="G6" s="12" t="s">
        <v>584</v>
      </c>
    </row>
    <row r="7" spans="1:8">
      <c r="A7" s="12" t="s">
        <v>375</v>
      </c>
      <c r="B7" s="12" t="s">
        <v>28</v>
      </c>
      <c r="C7" s="10">
        <v>2011</v>
      </c>
      <c r="F7" s="12" t="s">
        <v>370</v>
      </c>
      <c r="G7" s="12" t="s">
        <v>585</v>
      </c>
    </row>
    <row r="8" spans="1:8">
      <c r="A8" s="12" t="s">
        <v>376</v>
      </c>
      <c r="B8" s="12" t="s">
        <v>28</v>
      </c>
      <c r="C8" s="10">
        <v>2012</v>
      </c>
      <c r="F8" s="12" t="s">
        <v>558</v>
      </c>
      <c r="G8" s="12" t="s">
        <v>586</v>
      </c>
    </row>
    <row r="9" spans="1:8">
      <c r="A9" s="12" t="s">
        <v>377</v>
      </c>
      <c r="B9" s="12" t="s">
        <v>28</v>
      </c>
      <c r="C9" s="10">
        <v>2013</v>
      </c>
      <c r="G9" s="12" t="s">
        <v>587</v>
      </c>
    </row>
    <row r="10" spans="1:8">
      <c r="A10" s="12" t="s">
        <v>378</v>
      </c>
      <c r="B10" s="12" t="s">
        <v>28</v>
      </c>
      <c r="C10" s="10">
        <v>2014</v>
      </c>
      <c r="G10" s="12" t="s">
        <v>588</v>
      </c>
    </row>
    <row r="11" spans="1:8">
      <c r="A11" s="12" t="s">
        <v>379</v>
      </c>
      <c r="B11" s="12" t="s">
        <v>28</v>
      </c>
      <c r="C11" s="10">
        <v>2015</v>
      </c>
      <c r="G11" s="12" t="s">
        <v>589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zoomScale="55" zoomScaleNormal="55" workbookViewId="0">
      <selection activeCell="H16" sqref="H1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710937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8" t="s">
        <v>733</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5"/>
      <c r="U12" s="185"/>
    </row>
    <row r="13" spans="2:22" s="32" customFormat="1" ht="22.5" customHeight="1" thickBot="1">
      <c r="B13" s="184" t="s">
        <v>508</v>
      </c>
      <c r="C13" s="17"/>
      <c r="F13" s="184" t="s">
        <v>509</v>
      </c>
      <c r="G13" s="36"/>
      <c r="H13" s="31"/>
      <c r="I13" s="9"/>
      <c r="J13" s="183" t="s">
        <v>506</v>
      </c>
      <c r="L13" s="185" t="s">
        <v>750</v>
      </c>
      <c r="N13" s="103"/>
      <c r="P13" s="9"/>
      <c r="Q13" s="186"/>
      <c r="R13" s="42"/>
      <c r="T13" s="185"/>
      <c r="U13" s="185"/>
    </row>
    <row r="14" spans="2:22" ht="29.25" customHeight="1" thickBot="1">
      <c r="B14" s="124" t="s">
        <v>547</v>
      </c>
      <c r="D14" s="540" t="s">
        <v>746</v>
      </c>
      <c r="E14" s="130"/>
      <c r="F14" s="124" t="s">
        <v>548</v>
      </c>
      <c r="H14" s="540" t="s">
        <v>745</v>
      </c>
      <c r="J14" s="124" t="s">
        <v>515</v>
      </c>
      <c r="L14" s="837">
        <v>67785</v>
      </c>
      <c r="N14" s="103"/>
      <c r="Q14" s="99"/>
      <c r="R14" s="96"/>
    </row>
    <row r="15" spans="2:22" ht="26.25" customHeight="1" thickBot="1">
      <c r="B15" s="124" t="s">
        <v>424</v>
      </c>
      <c r="C15" s="106"/>
      <c r="D15" s="540" t="s">
        <v>747</v>
      </c>
      <c r="F15" s="124" t="s">
        <v>414</v>
      </c>
      <c r="G15" s="127"/>
      <c r="H15" s="540" t="s">
        <v>744</v>
      </c>
      <c r="I15" s="17"/>
      <c r="J15" s="124" t="s">
        <v>516</v>
      </c>
      <c r="L15" s="836">
        <f>+G43</f>
        <v>67784.809098494836</v>
      </c>
      <c r="M15" s="103"/>
      <c r="Q15" s="108"/>
      <c r="R15" s="96"/>
    </row>
    <row r="16" spans="2:22" ht="28.5" customHeight="1" thickBot="1">
      <c r="B16" s="124" t="s">
        <v>454</v>
      </c>
      <c r="C16" s="106"/>
      <c r="D16" s="541" t="s">
        <v>179</v>
      </c>
      <c r="E16" s="103"/>
      <c r="F16" s="124" t="s">
        <v>434</v>
      </c>
      <c r="G16" s="125"/>
      <c r="H16" s="541" t="s">
        <v>757</v>
      </c>
      <c r="I16" s="103"/>
      <c r="K16" s="194"/>
      <c r="L16" s="194"/>
      <c r="M16" s="194"/>
      <c r="N16" s="194"/>
      <c r="Q16" s="115"/>
      <c r="R16" s="96"/>
    </row>
    <row r="17" spans="1:21" ht="29.25" customHeight="1">
      <c r="B17" s="124" t="s">
        <v>421</v>
      </c>
      <c r="C17" s="106"/>
      <c r="D17" s="731">
        <v>-687335.49596850015</v>
      </c>
      <c r="E17" s="121"/>
      <c r="F17" s="738" t="s">
        <v>681</v>
      </c>
      <c r="G17" s="194"/>
      <c r="H17" s="732">
        <v>2</v>
      </c>
      <c r="I17" s="17"/>
      <c r="M17" s="194"/>
      <c r="N17" s="194"/>
      <c r="P17" s="99"/>
      <c r="Q17" s="99"/>
      <c r="R17" s="96"/>
    </row>
    <row r="18" spans="1:21" s="28" customFormat="1" ht="29.25" customHeight="1">
      <c r="B18" s="124"/>
      <c r="C18" s="733"/>
      <c r="D18" s="730"/>
      <c r="E18" s="734"/>
      <c r="F18" s="729"/>
      <c r="G18" s="735"/>
      <c r="H18" s="736"/>
      <c r="I18" s="162"/>
      <c r="M18" s="735"/>
      <c r="N18" s="735"/>
      <c r="P18" s="735"/>
      <c r="Q18" s="735"/>
      <c r="R18" s="737"/>
      <c r="T18" s="37"/>
      <c r="U18" s="37"/>
    </row>
    <row r="19" spans="1:21" ht="27.75" customHeight="1" thickBot="1">
      <c r="E19" s="9"/>
      <c r="F19" s="124" t="s">
        <v>435</v>
      </c>
      <c r="G19" s="601" t="s">
        <v>363</v>
      </c>
      <c r="H19" s="241">
        <f>SUM(R54,R57,R60,R63,R66,R69,R72,R75)</f>
        <v>60562.029996086567</v>
      </c>
      <c r="I19" s="17"/>
      <c r="J19" s="115"/>
      <c r="K19" s="115"/>
      <c r="L19" s="115"/>
      <c r="M19" s="115"/>
      <c r="N19" s="115"/>
      <c r="P19" s="115"/>
      <c r="Q19" s="115"/>
      <c r="R19" s="96"/>
    </row>
    <row r="20" spans="1:21" ht="27.75" customHeight="1" thickBot="1">
      <c r="E20" s="9"/>
      <c r="F20" s="124" t="s">
        <v>436</v>
      </c>
      <c r="G20" s="601" t="s">
        <v>364</v>
      </c>
      <c r="H20" s="131">
        <f>-SUM(R55,R58,R61,R64,R67,R70,R73,R76)</f>
        <v>0</v>
      </c>
      <c r="I20" s="17"/>
      <c r="J20" s="115"/>
      <c r="P20" s="115"/>
      <c r="Q20" s="115"/>
      <c r="R20" s="96"/>
    </row>
    <row r="21" spans="1:21" ht="27.75" customHeight="1" thickBot="1">
      <c r="C21" s="32"/>
      <c r="D21" s="32"/>
      <c r="E21" s="32"/>
      <c r="F21" s="124" t="s">
        <v>408</v>
      </c>
      <c r="G21" s="601" t="s">
        <v>365</v>
      </c>
      <c r="H21" s="187">
        <f>R84</f>
        <v>7222.7791024082762</v>
      </c>
      <c r="I21" s="103"/>
      <c r="P21" s="115"/>
      <c r="Q21" s="115"/>
      <c r="R21" s="96"/>
    </row>
    <row r="22" spans="1:21" ht="27.75" customHeight="1">
      <c r="C22" s="32"/>
      <c r="D22" s="32"/>
      <c r="E22" s="32"/>
      <c r="F22" s="124" t="s">
        <v>510</v>
      </c>
      <c r="G22" s="601" t="s">
        <v>449</v>
      </c>
      <c r="H22" s="187">
        <f>H19-H20+H21</f>
        <v>67784.80909849485</v>
      </c>
      <c r="I22" s="103"/>
      <c r="P22" s="194"/>
      <c r="Q22" s="194"/>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8" t="s">
        <v>688</v>
      </c>
      <c r="C26" s="788"/>
      <c r="D26" s="788"/>
      <c r="E26" s="788"/>
      <c r="F26" s="788"/>
      <c r="G26" s="788"/>
    </row>
    <row r="27" spans="1:21" ht="14.25" customHeight="1">
      <c r="A27" s="28"/>
      <c r="B27" s="546"/>
      <c r="C27" s="546"/>
      <c r="D27" s="536"/>
      <c r="E27" s="536"/>
      <c r="F27" s="536"/>
      <c r="G27" s="546"/>
    </row>
    <row r="28" spans="1:21" s="17" customFormat="1" ht="27" customHeight="1">
      <c r="B28" s="789" t="s">
        <v>507</v>
      </c>
      <c r="C28" s="790"/>
      <c r="D28" s="132" t="s">
        <v>41</v>
      </c>
      <c r="E28" s="133" t="s">
        <v>679</v>
      </c>
      <c r="F28" s="133" t="s">
        <v>408</v>
      </c>
      <c r="G28" s="134" t="s">
        <v>409</v>
      </c>
      <c r="T28" s="135"/>
      <c r="U28" s="135"/>
    </row>
    <row r="29" spans="1:21" ht="20.25" customHeight="1">
      <c r="B29" s="786" t="s">
        <v>29</v>
      </c>
      <c r="C29" s="787"/>
      <c r="D29" s="636" t="s">
        <v>27</v>
      </c>
      <c r="E29" s="137">
        <f>SUM(D54:D83)</f>
        <v>9931.5657922532428</v>
      </c>
      <c r="F29" s="138">
        <f>D84</f>
        <v>1184.4633652986013</v>
      </c>
      <c r="G29" s="137">
        <f>E29+F29</f>
        <v>11116.029157551844</v>
      </c>
    </row>
    <row r="30" spans="1:21" ht="20.25" customHeight="1">
      <c r="B30" s="786" t="s">
        <v>371</v>
      </c>
      <c r="C30" s="787"/>
      <c r="D30" s="636" t="s">
        <v>27</v>
      </c>
      <c r="E30" s="139">
        <f>SUM(E54:E83)</f>
        <v>490.52155898400002</v>
      </c>
      <c r="F30" s="140">
        <f>E84</f>
        <v>58.500827428329274</v>
      </c>
      <c r="G30" s="139">
        <f>E30+F30</f>
        <v>549.0223864123293</v>
      </c>
    </row>
    <row r="31" spans="1:21" ht="20.25" customHeight="1">
      <c r="B31" s="786" t="s">
        <v>729</v>
      </c>
      <c r="C31" s="787"/>
      <c r="D31" s="636" t="s">
        <v>28</v>
      </c>
      <c r="E31" s="139">
        <f>SUM(F54:F83)</f>
        <v>50139.942644849325</v>
      </c>
      <c r="F31" s="140">
        <f>F84</f>
        <v>5979.8149096813459</v>
      </c>
      <c r="G31" s="139">
        <f t="shared" ref="G31:G34" si="0">E31+F31</f>
        <v>56119.757554530668</v>
      </c>
    </row>
    <row r="32" spans="1:21" ht="20.25" customHeight="1">
      <c r="B32" s="786" t="s">
        <v>32</v>
      </c>
      <c r="C32" s="787"/>
      <c r="D32" s="636" t="s">
        <v>27</v>
      </c>
      <c r="E32" s="139">
        <f>SUM(G54:G83)</f>
        <v>0</v>
      </c>
      <c r="F32" s="140">
        <f>G84</f>
        <v>0</v>
      </c>
      <c r="G32" s="139">
        <f t="shared" si="0"/>
        <v>0</v>
      </c>
    </row>
    <row r="33" spans="2:22" ht="20.25" customHeight="1">
      <c r="B33" s="786" t="s">
        <v>31</v>
      </c>
      <c r="C33" s="787"/>
      <c r="D33" s="636" t="s">
        <v>28</v>
      </c>
      <c r="E33" s="139">
        <f>SUM(H54:H83)</f>
        <v>0</v>
      </c>
      <c r="F33" s="140">
        <f>H84</f>
        <v>0</v>
      </c>
      <c r="G33" s="139">
        <f>E33+F33</f>
        <v>0</v>
      </c>
    </row>
    <row r="34" spans="2:22" ht="20.25" customHeight="1">
      <c r="B34" s="786"/>
      <c r="C34" s="787"/>
      <c r="D34" s="636"/>
      <c r="E34" s="139">
        <f>SUM(I54:I83)</f>
        <v>0</v>
      </c>
      <c r="F34" s="140">
        <f>I84</f>
        <v>0</v>
      </c>
      <c r="G34" s="139">
        <f t="shared" si="0"/>
        <v>0</v>
      </c>
    </row>
    <row r="35" spans="2:22" ht="20.25" customHeight="1">
      <c r="B35" s="786"/>
      <c r="C35" s="787"/>
      <c r="D35" s="636"/>
      <c r="E35" s="139">
        <f>SUM(J54:J83)</f>
        <v>0</v>
      </c>
      <c r="F35" s="140">
        <f>J84</f>
        <v>0</v>
      </c>
      <c r="G35" s="139">
        <f>E35+F35</f>
        <v>0</v>
      </c>
    </row>
    <row r="36" spans="2:22" ht="20.25" customHeight="1">
      <c r="B36" s="786"/>
      <c r="C36" s="787"/>
      <c r="D36" s="636"/>
      <c r="E36" s="139">
        <f>SUM(K54:K83)</f>
        <v>0</v>
      </c>
      <c r="F36" s="140">
        <f>K84</f>
        <v>0</v>
      </c>
      <c r="G36" s="139">
        <f t="shared" ref="G36:G42" si="1">E36+F36</f>
        <v>0</v>
      </c>
    </row>
    <row r="37" spans="2:22" ht="20.25" customHeight="1">
      <c r="B37" s="786"/>
      <c r="C37" s="787"/>
      <c r="D37" s="636"/>
      <c r="E37" s="139">
        <f>SUM(L54:L83)</f>
        <v>0</v>
      </c>
      <c r="F37" s="140">
        <f>L84</f>
        <v>0</v>
      </c>
      <c r="G37" s="139">
        <f t="shared" si="1"/>
        <v>0</v>
      </c>
    </row>
    <row r="38" spans="2:22" ht="20.25" customHeight="1">
      <c r="B38" s="786"/>
      <c r="C38" s="787"/>
      <c r="D38" s="636"/>
      <c r="E38" s="139">
        <f>SUM(M54:M83)</f>
        <v>0</v>
      </c>
      <c r="F38" s="140">
        <f>M84</f>
        <v>0</v>
      </c>
      <c r="G38" s="139">
        <f t="shared" si="1"/>
        <v>0</v>
      </c>
    </row>
    <row r="39" spans="2:22" ht="20.25" customHeight="1">
      <c r="B39" s="786"/>
      <c r="C39" s="787"/>
      <c r="D39" s="636"/>
      <c r="E39" s="139">
        <f>SUM(N54:N83)</f>
        <v>0</v>
      </c>
      <c r="F39" s="140">
        <f>N84</f>
        <v>0</v>
      </c>
      <c r="G39" s="139">
        <f t="shared" si="1"/>
        <v>0</v>
      </c>
    </row>
    <row r="40" spans="2:22" ht="20.25" customHeight="1">
      <c r="B40" s="786"/>
      <c r="C40" s="787"/>
      <c r="D40" s="636"/>
      <c r="E40" s="139">
        <f>SUM(O54:O83)</f>
        <v>0</v>
      </c>
      <c r="F40" s="140">
        <f>O84</f>
        <v>0</v>
      </c>
      <c r="G40" s="139">
        <f t="shared" si="1"/>
        <v>0</v>
      </c>
    </row>
    <row r="41" spans="2:22" ht="20.25" customHeight="1">
      <c r="B41" s="786"/>
      <c r="C41" s="787"/>
      <c r="D41" s="636"/>
      <c r="E41" s="139">
        <f>SUM(P54:P83)</f>
        <v>0</v>
      </c>
      <c r="F41" s="140">
        <f>P84</f>
        <v>0</v>
      </c>
      <c r="G41" s="139">
        <f t="shared" si="1"/>
        <v>0</v>
      </c>
    </row>
    <row r="42" spans="2:22" ht="20.25" customHeight="1">
      <c r="B42" s="786"/>
      <c r="C42" s="787"/>
      <c r="D42" s="637"/>
      <c r="E42" s="141">
        <f>SUM(Q54:Q83)</f>
        <v>0</v>
      </c>
      <c r="F42" s="142">
        <f>Q84</f>
        <v>0</v>
      </c>
      <c r="G42" s="141">
        <f t="shared" si="1"/>
        <v>0</v>
      </c>
    </row>
    <row r="43" spans="2:22" s="8" customFormat="1" ht="21" customHeight="1">
      <c r="B43" s="791" t="s">
        <v>26</v>
      </c>
      <c r="C43" s="792"/>
      <c r="D43" s="136"/>
      <c r="E43" s="143">
        <f>SUM(E29:E42)</f>
        <v>60562.029996086567</v>
      </c>
      <c r="F43" s="143">
        <f>SUM(F29:F42)</f>
        <v>7222.7791024082762</v>
      </c>
      <c r="G43" s="143">
        <f>SUM(G29:G42)</f>
        <v>67784.809098494836</v>
      </c>
      <c r="H43" s="199"/>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8" t="s">
        <v>618</v>
      </c>
      <c r="C48" s="788"/>
      <c r="D48" s="788"/>
      <c r="E48" s="788"/>
      <c r="F48" s="788"/>
      <c r="G48" s="788"/>
      <c r="H48" s="788"/>
      <c r="I48" s="788"/>
      <c r="J48" s="788"/>
      <c r="K48" s="788"/>
      <c r="L48" s="788"/>
      <c r="M48" s="615"/>
      <c r="N48" s="105"/>
      <c r="O48" s="105"/>
      <c r="P48" s="105"/>
      <c r="Q48" s="105"/>
      <c r="R48" s="105"/>
      <c r="T48" s="37"/>
      <c r="U48" s="19"/>
      <c r="V48" s="38"/>
    </row>
    <row r="49" spans="2:22" s="28" customFormat="1" ht="40.9" customHeight="1">
      <c r="B49" s="788" t="s">
        <v>564</v>
      </c>
      <c r="C49" s="788"/>
      <c r="D49" s="788"/>
      <c r="E49" s="788"/>
      <c r="F49" s="788"/>
      <c r="G49" s="788"/>
      <c r="H49" s="788"/>
      <c r="I49" s="788"/>
      <c r="J49" s="788"/>
      <c r="K49" s="788"/>
      <c r="L49" s="788"/>
      <c r="M49" s="615"/>
      <c r="N49" s="105"/>
      <c r="O49" s="105"/>
      <c r="P49" s="105"/>
      <c r="Q49" s="105"/>
      <c r="R49" s="105"/>
      <c r="T49" s="37"/>
      <c r="U49" s="19"/>
      <c r="V49" s="38"/>
    </row>
    <row r="50" spans="2:22" s="28" customFormat="1" ht="18" customHeight="1">
      <c r="B50" s="788" t="s">
        <v>687</v>
      </c>
      <c r="C50" s="788"/>
      <c r="D50" s="788"/>
      <c r="E50" s="788"/>
      <c r="F50" s="788"/>
      <c r="G50" s="788"/>
      <c r="H50" s="788"/>
      <c r="I50" s="788"/>
      <c r="J50" s="788"/>
      <c r="K50" s="788"/>
      <c r="L50" s="788"/>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Commercial 50 kW to Large Use</v>
      </c>
      <c r="G52" s="134" t="str">
        <f>IF($B32&lt;&gt;"",$B32,"")</f>
        <v>Unmetered Scattered Load</v>
      </c>
      <c r="H52" s="134" t="str">
        <f>IF($B33&lt;&gt;"",$B33,"")</f>
        <v>Street Lighting</v>
      </c>
      <c r="I52" s="134" t="str">
        <f>IF($B34&lt;&gt;"",$B34,"")</f>
        <v/>
      </c>
      <c r="J52" s="134" t="str">
        <f>IF($B35&lt;&gt;"",$B35,"")</f>
        <v/>
      </c>
      <c r="K52" s="134" t="str">
        <f>IF($B36&lt;&gt;"",$B36,"")</f>
        <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3"/>
      <c r="C53" s="574"/>
      <c r="D53" s="574" t="str">
        <f>D29</f>
        <v>kWh</v>
      </c>
      <c r="E53" s="574" t="str">
        <f>D30</f>
        <v>kWh</v>
      </c>
      <c r="F53" s="574" t="str">
        <f>D31</f>
        <v>kW</v>
      </c>
      <c r="G53" s="574" t="str">
        <f>D32</f>
        <v>kWh</v>
      </c>
      <c r="H53" s="574" t="str">
        <f>D33</f>
        <v>kW</v>
      </c>
      <c r="I53" s="574">
        <f>D34</f>
        <v>0</v>
      </c>
      <c r="J53" s="574">
        <f>D35</f>
        <v>0</v>
      </c>
      <c r="K53" s="574">
        <f>D36</f>
        <v>0</v>
      </c>
      <c r="L53" s="574">
        <f>D37</f>
        <v>0</v>
      </c>
      <c r="M53" s="574">
        <f>D38</f>
        <v>0</v>
      </c>
      <c r="N53" s="574">
        <f>D39</f>
        <v>0</v>
      </c>
      <c r="O53" s="574">
        <f>D40</f>
        <v>0</v>
      </c>
      <c r="P53" s="574">
        <f>D41</f>
        <v>0</v>
      </c>
      <c r="Q53" s="574">
        <f>D42</f>
        <v>0</v>
      </c>
      <c r="R53" s="575"/>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3" t="s">
        <v>67</v>
      </c>
      <c r="C56" s="619"/>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3" t="s">
        <v>67</v>
      </c>
      <c r="C59" s="619"/>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9931.5657922532428</v>
      </c>
      <c r="E60" s="155">
        <f>'4.  2011-2014 LRAM'!Z391</f>
        <v>490.52155898400002</v>
      </c>
      <c r="F60" s="155">
        <f>'4.  2011-2014 LRAM'!AA391</f>
        <v>50139.942644849325</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60562.029996086567</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3" t="s">
        <v>67</v>
      </c>
      <c r="C62" s="619"/>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3" t="s">
        <v>67</v>
      </c>
      <c r="C65" s="619"/>
      <c r="D65" s="159"/>
      <c r="E65" s="159"/>
      <c r="F65" s="159"/>
      <c r="G65" s="159"/>
      <c r="H65" s="159"/>
      <c r="I65" s="159"/>
      <c r="J65" s="159"/>
      <c r="K65" s="160"/>
      <c r="L65" s="160"/>
      <c r="M65" s="160"/>
      <c r="N65" s="160"/>
      <c r="O65" s="160"/>
      <c r="P65" s="160"/>
      <c r="Q65" s="160"/>
      <c r="R65" s="161"/>
      <c r="U65" s="158"/>
      <c r="V65" s="152"/>
    </row>
    <row r="66" spans="2:22" s="162" customFormat="1">
      <c r="B66" s="153" t="s">
        <v>94</v>
      </c>
      <c r="C66" s="533"/>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3" t="s">
        <v>67</v>
      </c>
      <c r="C68" s="619"/>
      <c r="D68" s="159"/>
      <c r="E68" s="159"/>
      <c r="F68" s="159"/>
      <c r="G68" s="159"/>
      <c r="H68" s="159"/>
      <c r="I68" s="159"/>
      <c r="J68" s="159"/>
      <c r="K68" s="160"/>
      <c r="L68" s="160"/>
      <c r="M68" s="160"/>
      <c r="N68" s="160"/>
      <c r="O68" s="160"/>
      <c r="P68" s="160"/>
      <c r="Q68" s="160"/>
      <c r="R68" s="161"/>
      <c r="U68" s="158"/>
      <c r="V68" s="152"/>
    </row>
    <row r="69" spans="2:22" s="162" customFormat="1">
      <c r="B69" s="153" t="s">
        <v>225</v>
      </c>
      <c r="C69" s="533"/>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3" t="s">
        <v>67</v>
      </c>
      <c r="C71" s="619"/>
      <c r="D71" s="159"/>
      <c r="E71" s="159"/>
      <c r="F71" s="159"/>
      <c r="G71" s="159"/>
      <c r="H71" s="159"/>
      <c r="I71" s="159"/>
      <c r="J71" s="159"/>
      <c r="K71" s="160"/>
      <c r="L71" s="160"/>
      <c r="M71" s="160"/>
      <c r="N71" s="160"/>
      <c r="O71" s="160"/>
      <c r="P71" s="160"/>
      <c r="Q71" s="160"/>
      <c r="R71" s="161"/>
      <c r="U71" s="158"/>
      <c r="V71" s="152"/>
    </row>
    <row r="72" spans="2:22" s="162" customFormat="1">
      <c r="B72" s="153" t="s">
        <v>227</v>
      </c>
      <c r="C72" s="533"/>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3" t="s">
        <v>67</v>
      </c>
      <c r="C74" s="619"/>
      <c r="D74" s="159"/>
      <c r="E74" s="159"/>
      <c r="F74" s="159"/>
      <c r="G74" s="159"/>
      <c r="H74" s="159"/>
      <c r="I74" s="159"/>
      <c r="J74" s="159"/>
      <c r="K74" s="160"/>
      <c r="L74" s="160"/>
      <c r="M74" s="160"/>
      <c r="N74" s="160"/>
      <c r="O74" s="160"/>
      <c r="P74" s="160"/>
      <c r="Q74" s="160"/>
      <c r="R74" s="161"/>
      <c r="U74" s="158"/>
      <c r="V74" s="152"/>
    </row>
    <row r="75" spans="2:22" s="162" customFormat="1">
      <c r="B75" s="153" t="s">
        <v>229</v>
      </c>
      <c r="C75" s="533"/>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23" t="s">
        <v>67</v>
      </c>
      <c r="C77" s="619"/>
      <c r="D77" s="159"/>
      <c r="E77" s="159"/>
      <c r="F77" s="159"/>
      <c r="G77" s="159"/>
      <c r="H77" s="159"/>
      <c r="I77" s="159"/>
      <c r="J77" s="159"/>
      <c r="K77" s="160"/>
      <c r="L77" s="160"/>
      <c r="M77" s="160"/>
      <c r="N77" s="160"/>
      <c r="O77" s="160"/>
      <c r="P77" s="160"/>
      <c r="Q77" s="160"/>
      <c r="R77" s="161"/>
      <c r="U77" s="158"/>
      <c r="V77" s="152"/>
    </row>
    <row r="78" spans="2:22" s="162" customFormat="1" hidden="1">
      <c r="B78" s="153" t="s">
        <v>231</v>
      </c>
      <c r="C78" s="154"/>
      <c r="D78" s="155">
        <f>'5.  2015-2020 LRAM'!Y940</f>
        <v>0</v>
      </c>
      <c r="E78" s="155">
        <f>'5.  2015-2020 LRAM'!Z940</f>
        <v>0</v>
      </c>
      <c r="F78" s="155">
        <f>'5.  2015-2020 LRAM'!AA940</f>
        <v>0</v>
      </c>
      <c r="G78" s="155">
        <f>'5.  2015-2020 LRAM'!AB940</f>
        <v>0</v>
      </c>
      <c r="H78" s="155">
        <f>'5.  2015-2020 LRAM'!AC940</f>
        <v>0</v>
      </c>
      <c r="I78" s="155">
        <f>'5.  2015-2020 LRAM'!AD940</f>
        <v>0</v>
      </c>
      <c r="J78" s="155">
        <f>'5.  2015-2020 LRAM'!AE940</f>
        <v>0</v>
      </c>
      <c r="K78" s="155">
        <f>'5.  2015-2020 LRAM'!AF940</f>
        <v>0</v>
      </c>
      <c r="L78" s="155">
        <f>'5.  2015-2020 LRAM'!AG940</f>
        <v>0</v>
      </c>
      <c r="M78" s="155">
        <f>'5.  2015-2020 LRAM'!AH940</f>
        <v>0</v>
      </c>
      <c r="N78" s="155">
        <f>'5.  2015-2020 LRAM'!AI940</f>
        <v>0</v>
      </c>
      <c r="O78" s="155">
        <f>'5.  2015-2020 LRAM'!AJ940</f>
        <v>0</v>
      </c>
      <c r="P78" s="155">
        <f>'5.  2015-2020 LRAM'!AK940</f>
        <v>0</v>
      </c>
      <c r="Q78" s="155">
        <f>'5.  2015-2020 LRAM'!AL940</f>
        <v>0</v>
      </c>
      <c r="R78" s="156">
        <f>SUM(D78:Q78)</f>
        <v>0</v>
      </c>
      <c r="U78" s="151"/>
      <c r="V78" s="152"/>
    </row>
    <row r="79" spans="2:22" s="162" customFormat="1" hidden="1">
      <c r="B79" s="153" t="s">
        <v>230</v>
      </c>
      <c r="C79" s="154"/>
      <c r="D79" s="155">
        <f>-'5.  2015-2020 LRAM'!Y941</f>
        <v>0</v>
      </c>
      <c r="E79" s="155">
        <f>-'5.  2015-2020 LRAM'!Z941</f>
        <v>0</v>
      </c>
      <c r="F79" s="155">
        <f>-'5.  2015-2020 LRAM'!AA941</f>
        <v>0</v>
      </c>
      <c r="G79" s="155">
        <f>-'5.  2015-2020 LRAM'!AB941</f>
        <v>0</v>
      </c>
      <c r="H79" s="155">
        <f>-'5.  2015-2020 LRAM'!AC941</f>
        <v>0</v>
      </c>
      <c r="I79" s="155">
        <f>-'5.  2015-2020 LRAM'!AD941</f>
        <v>0</v>
      </c>
      <c r="J79" s="155">
        <f>-'5.  2015-2020 LRAM'!AE941</f>
        <v>0</v>
      </c>
      <c r="K79" s="155">
        <f>-'5.  2015-2020 LRAM'!AF941</f>
        <v>0</v>
      </c>
      <c r="L79" s="155">
        <f>-'5.  2015-2020 LRAM'!AG941</f>
        <v>0</v>
      </c>
      <c r="M79" s="155">
        <f>-'5.  2015-2020 LRAM'!AH941</f>
        <v>0</v>
      </c>
      <c r="N79" s="155">
        <f>-'5.  2015-2020 LRAM'!AI941</f>
        <v>0</v>
      </c>
      <c r="O79" s="155">
        <f>-'5.  2015-2020 LRAM'!AJ941</f>
        <v>0</v>
      </c>
      <c r="P79" s="155">
        <f>-'5.  2015-2020 LRAM'!AK941</f>
        <v>0</v>
      </c>
      <c r="Q79" s="155">
        <f>-'5.  2015-2020 LRAM'!AL941</f>
        <v>0</v>
      </c>
      <c r="R79" s="156">
        <f>SUM(D79:Q79)</f>
        <v>0</v>
      </c>
      <c r="S79" s="157"/>
      <c r="U79" s="151"/>
      <c r="V79" s="152"/>
    </row>
    <row r="80" spans="2:22" s="135" customFormat="1" hidden="1">
      <c r="B80" s="623" t="s">
        <v>67</v>
      </c>
      <c r="C80" s="619"/>
      <c r="D80" s="159"/>
      <c r="E80" s="159"/>
      <c r="F80" s="159"/>
      <c r="G80" s="159"/>
      <c r="H80" s="159"/>
      <c r="I80" s="159"/>
      <c r="J80" s="159"/>
      <c r="K80" s="160"/>
      <c r="L80" s="160"/>
      <c r="M80" s="160"/>
      <c r="N80" s="160"/>
      <c r="O80" s="160"/>
      <c r="P80" s="160"/>
      <c r="Q80" s="160"/>
      <c r="R80" s="161"/>
      <c r="U80" s="158"/>
      <c r="V80" s="152"/>
    </row>
    <row r="81" spans="2:22" s="162" customFormat="1" hidden="1">
      <c r="B81" s="153" t="s">
        <v>233</v>
      </c>
      <c r="C81" s="533"/>
      <c r="D81" s="155">
        <f>'5.  2015-2020 LRAM'!Y1124</f>
        <v>0</v>
      </c>
      <c r="E81" s="155">
        <f>'5.  2015-2020 LRAM'!Z1124</f>
        <v>0</v>
      </c>
      <c r="F81" s="155">
        <f>'5.  2015-2020 LRAM'!AA1124</f>
        <v>0</v>
      </c>
      <c r="G81" s="155">
        <f>'5.  2015-2020 LRAM'!AB1124</f>
        <v>0</v>
      </c>
      <c r="H81" s="155">
        <f>'5.  2015-2020 LRAM'!AC1124</f>
        <v>0</v>
      </c>
      <c r="I81" s="155">
        <f>'5.  2015-2020 LRAM'!AD1124</f>
        <v>0</v>
      </c>
      <c r="J81" s="155">
        <f>'5.  2015-2020 LRAM'!AE1124</f>
        <v>0</v>
      </c>
      <c r="K81" s="155">
        <f>'5.  2015-2020 LRAM'!AF1124</f>
        <v>0</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0</v>
      </c>
      <c r="U81" s="151"/>
      <c r="V81" s="152"/>
    </row>
    <row r="82" spans="2:22" s="162" customFormat="1" hidden="1">
      <c r="B82" s="153" t="s">
        <v>232</v>
      </c>
      <c r="C82" s="154"/>
      <c r="D82" s="155">
        <f>-'5.  2015-2020 LRAM'!Y1125</f>
        <v>0</v>
      </c>
      <c r="E82" s="155">
        <f>-'5.  2015-2020 LRAM'!Z1125</f>
        <v>0</v>
      </c>
      <c r="F82" s="155">
        <f>-'5.  2015-2020 LRAM'!AA1125</f>
        <v>0</v>
      </c>
      <c r="G82" s="155">
        <f>-'5.  2015-2020 LRAM'!AB1125</f>
        <v>0</v>
      </c>
      <c r="H82" s="155">
        <f>-'5.  2015-2020 LRAM'!AC1125</f>
        <v>0</v>
      </c>
      <c r="I82" s="155">
        <f>-'5.  2015-2020 LRAM'!AD1125</f>
        <v>0</v>
      </c>
      <c r="J82" s="155">
        <f>-'5.  2015-2020 LRAM'!AE1125</f>
        <v>0</v>
      </c>
      <c r="K82" s="155">
        <f>-'5.  2015-2020 LRAM'!AF1125</f>
        <v>0</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0</v>
      </c>
      <c r="S82" s="157"/>
      <c r="U82" s="151"/>
      <c r="V82" s="152"/>
    </row>
    <row r="83" spans="2:22" s="135" customFormat="1" hidden="1">
      <c r="B83" s="623" t="s">
        <v>67</v>
      </c>
      <c r="C83" s="619"/>
      <c r="D83" s="159"/>
      <c r="E83" s="159"/>
      <c r="F83" s="159"/>
      <c r="G83" s="159"/>
      <c r="H83" s="159"/>
      <c r="I83" s="159"/>
      <c r="J83" s="159"/>
      <c r="K83" s="160"/>
      <c r="L83" s="160"/>
      <c r="M83" s="160"/>
      <c r="N83" s="160"/>
      <c r="O83" s="160"/>
      <c r="P83" s="160"/>
      <c r="Q83" s="160"/>
      <c r="R83" s="161"/>
      <c r="U83" s="158"/>
      <c r="V83" s="152"/>
    </row>
    <row r="84" spans="2:22" s="17" customFormat="1" ht="20.25" customHeight="1">
      <c r="B84" s="620" t="s">
        <v>43</v>
      </c>
      <c r="C84" s="619"/>
      <c r="D84" s="677">
        <f>'6.  Carrying Charges'!I162</f>
        <v>1184.4633652986013</v>
      </c>
      <c r="E84" s="677">
        <f>'6.  Carrying Charges'!J162</f>
        <v>58.500827428329274</v>
      </c>
      <c r="F84" s="677">
        <f>'6.  Carrying Charges'!K162</f>
        <v>5979.8149096813459</v>
      </c>
      <c r="G84" s="677">
        <f>'6.  Carrying Charges'!L162</f>
        <v>0</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7222.7791024082762</v>
      </c>
      <c r="U84" s="151"/>
      <c r="V84" s="152"/>
    </row>
    <row r="85" spans="2:22" s="162" customFormat="1" ht="21.75" customHeight="1">
      <c r="B85" s="621" t="s">
        <v>240</v>
      </c>
      <c r="C85" s="622"/>
      <c r="D85" s="621">
        <f>SUM(D54:D77)+D84</f>
        <v>11116.029157551844</v>
      </c>
      <c r="E85" s="621">
        <f>SUM(E54:E77)+E84</f>
        <v>549.0223864123293</v>
      </c>
      <c r="F85" s="621">
        <f>SUM(F54:F77)+F84</f>
        <v>56119.757554530668</v>
      </c>
      <c r="G85" s="621">
        <f>SUM(G54:G77)+G84</f>
        <v>0</v>
      </c>
      <c r="H85" s="621">
        <f>SUM(H54:H77)+H84</f>
        <v>0</v>
      </c>
      <c r="I85" s="621">
        <f t="shared" ref="I85:O85" si="2">SUM(I54:I77)+I84</f>
        <v>0</v>
      </c>
      <c r="J85" s="621">
        <f t="shared" si="2"/>
        <v>0</v>
      </c>
      <c r="K85" s="621">
        <f t="shared" si="2"/>
        <v>0</v>
      </c>
      <c r="L85" s="621">
        <f t="shared" si="2"/>
        <v>0</v>
      </c>
      <c r="M85" s="621">
        <f t="shared" si="2"/>
        <v>0</v>
      </c>
      <c r="N85" s="621">
        <f>SUM(N54:N77)+N84</f>
        <v>0</v>
      </c>
      <c r="O85" s="621">
        <f t="shared" si="2"/>
        <v>0</v>
      </c>
      <c r="P85" s="621">
        <f>SUM(P54:P77)+P84</f>
        <v>0</v>
      </c>
      <c r="Q85" s="621">
        <f>SUM(Q54:Q77)+Q84</f>
        <v>0</v>
      </c>
      <c r="R85" s="621">
        <f>SUM(R54:R77)+R84</f>
        <v>67784.80909849485</v>
      </c>
      <c r="U85" s="151"/>
      <c r="V85" s="152"/>
    </row>
    <row r="86" spans="2:22" ht="20.25" customHeight="1">
      <c r="B86" s="452"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7">
        <v>2011</v>
      </c>
      <c r="C93" s="553">
        <f>'4.  2011-2014 LRAM'!AM131</f>
        <v>0</v>
      </c>
      <c r="D93" s="554">
        <f>SUM('4.  2011-2014 LRAM'!Y259:AL259)</f>
        <v>0</v>
      </c>
      <c r="E93" s="554">
        <f>SUM('4.  2011-2014 LRAM'!Y388:AL388)</f>
        <v>49.829840613669603</v>
      </c>
      <c r="F93" s="555">
        <f>SUM('4.  2011-2014 LRAM'!Y517:AL517)</f>
        <v>0</v>
      </c>
      <c r="G93" s="555">
        <f>SUM('5.  2015-2020 LRAM'!Y199:AL199)</f>
        <v>0</v>
      </c>
      <c r="H93" s="554">
        <f>SUM('5.  2015-2020 LRAM'!Y382:AL382)</f>
        <v>0</v>
      </c>
      <c r="I93" s="555">
        <f>SUM('5.  2015-2020 LRAM'!Y565:AL565)</f>
        <v>0</v>
      </c>
      <c r="J93" s="554">
        <f>SUM('5.  2015-2020 LRAM'!Y748:AL748)</f>
        <v>0</v>
      </c>
      <c r="K93" s="554">
        <f>SUM('5.  2015-2020 LRAM'!Y931:AL931)</f>
        <v>0</v>
      </c>
      <c r="L93" s="554">
        <f>SUM('5.  2015-2020 LRAM'!Y1114:AL1114)</f>
        <v>0</v>
      </c>
      <c r="M93" s="554">
        <f>SUM(C93:L93)</f>
        <v>49.829840613669603</v>
      </c>
      <c r="T93" s="196"/>
      <c r="U93" s="196"/>
    </row>
    <row r="94" spans="2:22" s="90" customFormat="1" ht="23.25" hidden="1" customHeight="1">
      <c r="B94" s="197">
        <v>2012</v>
      </c>
      <c r="C94" s="556"/>
      <c r="D94" s="555">
        <f>SUM('4.  2011-2014 LRAM'!Y260:AL260)</f>
        <v>0</v>
      </c>
      <c r="E94" s="554">
        <f>SUM('4.  2011-2014 LRAM'!Y389:AL389)</f>
        <v>12497.933137153212</v>
      </c>
      <c r="F94" s="555">
        <f>SUM('4.  2011-2014 LRAM'!Y518:AL518)</f>
        <v>0</v>
      </c>
      <c r="G94" s="555">
        <f>SUM('5.  2015-2020 LRAM'!Y200:AL200)</f>
        <v>0</v>
      </c>
      <c r="H94" s="554">
        <f>SUM('5.  2015-2020 LRAM'!Y383:AL383)</f>
        <v>0</v>
      </c>
      <c r="I94" s="555">
        <f>SUM('5.  2015-2020 LRAM'!Y566:AL566)</f>
        <v>0</v>
      </c>
      <c r="J94" s="554">
        <f>SUM('5.  2015-2020 LRAM'!Y749:AL749)</f>
        <v>0</v>
      </c>
      <c r="K94" s="554">
        <f>SUM('5.  2015-2020 LRAM'!Y932:AL932)</f>
        <v>0</v>
      </c>
      <c r="L94" s="554">
        <f>SUM('5.  2015-2020 LRAM'!Y1115:AL1115)</f>
        <v>0</v>
      </c>
      <c r="M94" s="554">
        <f>SUM(D94:L94)</f>
        <v>12497.933137153212</v>
      </c>
      <c r="T94" s="196"/>
      <c r="U94" s="196"/>
    </row>
    <row r="95" spans="2:22" s="90" customFormat="1" ht="23.25" hidden="1" customHeight="1">
      <c r="B95" s="197">
        <v>2013</v>
      </c>
      <c r="C95" s="557"/>
      <c r="D95" s="557"/>
      <c r="E95" s="555">
        <f>SUM('4.  2011-2014 LRAM'!Y390:AL390)</f>
        <v>48014.26701831969</v>
      </c>
      <c r="F95" s="555">
        <f>SUM('4.  2011-2014 LRAM'!Y519:AL519)</f>
        <v>0</v>
      </c>
      <c r="G95" s="555">
        <f>SUM('5.  2015-2020 LRAM'!Y201:AL201)</f>
        <v>0</v>
      </c>
      <c r="H95" s="554">
        <f>SUM('5.  2015-2020 LRAM'!Y384:AL384)</f>
        <v>0</v>
      </c>
      <c r="I95" s="555">
        <f>SUM('5.  2015-2020 LRAM'!Y567:AL567)</f>
        <v>0</v>
      </c>
      <c r="J95" s="554">
        <f>SUM('5.  2015-2020 LRAM'!Y750:AL750)</f>
        <v>0</v>
      </c>
      <c r="K95" s="554">
        <f>SUM('5.  2015-2020 LRAM'!Y933:AL933)</f>
        <v>0</v>
      </c>
      <c r="L95" s="554">
        <f>SUM('5.  2015-2020 LRAM'!Y1116:AL1116)</f>
        <v>0</v>
      </c>
      <c r="M95" s="554">
        <f>SUM(C95:L95)</f>
        <v>48014.26701831969</v>
      </c>
      <c r="T95" s="196"/>
      <c r="U95" s="196"/>
    </row>
    <row r="96" spans="2:22" s="90" customFormat="1" ht="23.25" hidden="1" customHeight="1">
      <c r="B96" s="197">
        <v>2014</v>
      </c>
      <c r="C96" s="557"/>
      <c r="D96" s="557"/>
      <c r="E96" s="557"/>
      <c r="F96" s="555">
        <f>SUM('4.  2011-2014 LRAM'!Y520:AL520)</f>
        <v>0</v>
      </c>
      <c r="G96" s="555">
        <f>SUM('5.  2015-2020 LRAM'!Y202:AL202)</f>
        <v>0</v>
      </c>
      <c r="H96" s="554">
        <f>SUM('5.  2015-2020 LRAM'!Y385:AL385)</f>
        <v>0</v>
      </c>
      <c r="I96" s="555">
        <f>SUM('5.  2015-2020 LRAM'!Y568:AL568)</f>
        <v>0</v>
      </c>
      <c r="J96" s="554">
        <f>SUM('5.  2015-2020 LRAM'!Y751:AL751)</f>
        <v>0</v>
      </c>
      <c r="K96" s="554">
        <f>SUM('5.  2015-2020 LRAM'!Y934:AL934)</f>
        <v>0</v>
      </c>
      <c r="L96" s="554">
        <f>SUM('5.  2015-2020 LRAM'!Y1117:AL1117)</f>
        <v>0</v>
      </c>
      <c r="M96" s="554">
        <f>SUM(F96:L96)</f>
        <v>0</v>
      </c>
      <c r="T96" s="196"/>
      <c r="U96" s="196"/>
    </row>
    <row r="97" spans="2:21" s="90" customFormat="1" ht="23.25" hidden="1" customHeight="1">
      <c r="B97" s="197">
        <v>2015</v>
      </c>
      <c r="C97" s="557"/>
      <c r="D97" s="557"/>
      <c r="E97" s="557"/>
      <c r="F97" s="557"/>
      <c r="G97" s="555">
        <f>SUM('5.  2015-2020 LRAM'!Y203:AL203)</f>
        <v>0</v>
      </c>
      <c r="H97" s="554">
        <f>SUM('5.  2015-2020 LRAM'!Y386:AL386)</f>
        <v>0</v>
      </c>
      <c r="I97" s="555">
        <f>SUM('5.  2015-2020 LRAM'!Y569:AL569)</f>
        <v>0</v>
      </c>
      <c r="J97" s="554">
        <f>SUM('5.  2015-2020 LRAM'!Y752:AL752)</f>
        <v>0</v>
      </c>
      <c r="K97" s="554">
        <f>SUM('5.  2015-2020 LRAM'!Y935:AL935)</f>
        <v>0</v>
      </c>
      <c r="L97" s="554">
        <f>SUM('5.  2015-2020 LRAM'!Y1118:AL1118)</f>
        <v>0</v>
      </c>
      <c r="M97" s="554">
        <f>SUM(G97:L97)</f>
        <v>0</v>
      </c>
      <c r="T97" s="196"/>
      <c r="U97" s="196"/>
    </row>
    <row r="98" spans="2:21" s="90" customFormat="1" ht="23.25" hidden="1" customHeight="1">
      <c r="B98" s="197">
        <v>2016</v>
      </c>
      <c r="C98" s="557"/>
      <c r="D98" s="557"/>
      <c r="E98" s="557"/>
      <c r="F98" s="557"/>
      <c r="G98" s="557"/>
      <c r="H98" s="554">
        <f>SUM('5.  2015-2020 LRAM'!Y387:AL387)</f>
        <v>0</v>
      </c>
      <c r="I98" s="555">
        <f>SUM('5.  2015-2020 LRAM'!Y570:AL570)</f>
        <v>0</v>
      </c>
      <c r="J98" s="554">
        <f>SUM('5.  2015-2020 LRAM'!Y753:AL753)</f>
        <v>0</v>
      </c>
      <c r="K98" s="554">
        <f>SUM('5.  2015-2020 LRAM'!Y936:AL936)</f>
        <v>0</v>
      </c>
      <c r="L98" s="554">
        <f>SUM('5.  2015-2020 LRAM'!Y1119:AL1119)</f>
        <v>0</v>
      </c>
      <c r="M98" s="554">
        <f>SUM(H98:L98)</f>
        <v>0</v>
      </c>
      <c r="T98" s="196"/>
      <c r="U98" s="196"/>
    </row>
    <row r="99" spans="2:21" s="90" customFormat="1" ht="23.25" hidden="1" customHeight="1">
      <c r="B99" s="197">
        <v>2017</v>
      </c>
      <c r="C99" s="557"/>
      <c r="D99" s="557"/>
      <c r="E99" s="557"/>
      <c r="F99" s="557"/>
      <c r="G99" s="557"/>
      <c r="H99" s="557"/>
      <c r="I99" s="554">
        <f>SUM('5.  2015-2020 LRAM'!Y571:AL571)</f>
        <v>0</v>
      </c>
      <c r="J99" s="554">
        <f>SUM('5.  2015-2020 LRAM'!Y754:AL754)</f>
        <v>0</v>
      </c>
      <c r="K99" s="554">
        <f>SUM('5.  2015-2020 LRAM'!Y937:AL937)</f>
        <v>0</v>
      </c>
      <c r="L99" s="554">
        <f>SUM('5.  2015-2020 LRAM'!Y1120:AL1120)</f>
        <v>0</v>
      </c>
      <c r="M99" s="554">
        <f>SUM(I99:L99)</f>
        <v>0</v>
      </c>
      <c r="T99" s="196"/>
      <c r="U99" s="196"/>
    </row>
    <row r="100" spans="2:21" s="90" customFormat="1" ht="23.25" hidden="1" customHeight="1">
      <c r="B100" s="197">
        <v>2018</v>
      </c>
      <c r="C100" s="557"/>
      <c r="D100" s="557"/>
      <c r="E100" s="557"/>
      <c r="F100" s="557"/>
      <c r="G100" s="557"/>
      <c r="H100" s="557"/>
      <c r="I100" s="557"/>
      <c r="J100" s="554">
        <f>SUM('5.  2015-2020 LRAM'!Y755:AL755)</f>
        <v>0</v>
      </c>
      <c r="K100" s="554">
        <f>SUM('5.  2015-2020 LRAM'!Y938:AL938)</f>
        <v>0</v>
      </c>
      <c r="L100" s="554">
        <f>SUM('5.  2015-2020 LRAM'!Y1121:AL1121)</f>
        <v>0</v>
      </c>
      <c r="M100" s="554">
        <f>SUM(J100:L100)</f>
        <v>0</v>
      </c>
      <c r="T100" s="196"/>
      <c r="U100" s="196"/>
    </row>
    <row r="101" spans="2:21" s="90" customFormat="1" ht="23.25" hidden="1" customHeight="1">
      <c r="B101" s="197">
        <v>2019</v>
      </c>
      <c r="C101" s="557"/>
      <c r="D101" s="557"/>
      <c r="E101" s="557"/>
      <c r="F101" s="557"/>
      <c r="G101" s="557"/>
      <c r="H101" s="557"/>
      <c r="I101" s="557"/>
      <c r="J101" s="557"/>
      <c r="K101" s="554">
        <f>SUM('5.  2015-2020 LRAM'!Y939:AL939)</f>
        <v>0</v>
      </c>
      <c r="L101" s="554">
        <f>SUM('5.  2015-2020 LRAM'!Y1122:AL1122)</f>
        <v>0</v>
      </c>
      <c r="M101" s="554">
        <f>SUM(K101:L101)</f>
        <v>0</v>
      </c>
      <c r="T101" s="196"/>
      <c r="U101" s="196"/>
    </row>
    <row r="102" spans="2:21" s="90" customFormat="1" ht="23.25" hidden="1" customHeight="1">
      <c r="B102" s="197">
        <v>2020</v>
      </c>
      <c r="C102" s="557"/>
      <c r="D102" s="557"/>
      <c r="E102" s="557"/>
      <c r="F102" s="557"/>
      <c r="G102" s="557"/>
      <c r="H102" s="557"/>
      <c r="I102" s="557"/>
      <c r="J102" s="557"/>
      <c r="K102" s="557"/>
      <c r="L102" s="556">
        <f>SUM('5.  2015-2020 LRAM'!Y1123:AL1123)</f>
        <v>0</v>
      </c>
      <c r="M102" s="556">
        <f>L102</f>
        <v>0</v>
      </c>
      <c r="T102" s="196"/>
      <c r="U102" s="196"/>
    </row>
    <row r="103" spans="2:21" s="195" customFormat="1" ht="24" hidden="1" customHeight="1">
      <c r="B103" s="569" t="s">
        <v>519</v>
      </c>
      <c r="C103" s="553">
        <f>C93</f>
        <v>0</v>
      </c>
      <c r="D103" s="554">
        <f>D93+D94</f>
        <v>0</v>
      </c>
      <c r="E103" s="554">
        <f>E93+E94+E95</f>
        <v>60562.029996086567</v>
      </c>
      <c r="F103" s="554">
        <f>F93+F94+F95+F96</f>
        <v>0</v>
      </c>
      <c r="G103" s="554">
        <f>G93+G94+G95+G96+G97</f>
        <v>0</v>
      </c>
      <c r="H103" s="554">
        <f>H93+H94+H95+H96+H97+H98</f>
        <v>0</v>
      </c>
      <c r="I103" s="554">
        <f>I93+I94+I95+I96+I97+I98+I99</f>
        <v>0</v>
      </c>
      <c r="J103" s="554">
        <f>J93+J94+J95+J96+J97+J98+J99+J100</f>
        <v>0</v>
      </c>
      <c r="K103" s="554">
        <f>K93+K94+K95+K96+K97+K98+K99+K100+K101</f>
        <v>0</v>
      </c>
      <c r="L103" s="554">
        <f>SUM(L93:L102)</f>
        <v>0</v>
      </c>
      <c r="M103" s="554">
        <f>SUM(M93:M102)</f>
        <v>60562.029996086567</v>
      </c>
      <c r="T103" s="198"/>
      <c r="U103" s="198"/>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0</v>
      </c>
      <c r="H104" s="552">
        <f>'5.  2015-2020 LRAM'!AM389</f>
        <v>0</v>
      </c>
      <c r="I104" s="552">
        <f>'5.  2015-2020 LRAM'!AM573</f>
        <v>0</v>
      </c>
      <c r="J104" s="552">
        <f>'5.  2015-2020 LRAM'!AM757</f>
        <v>0</v>
      </c>
      <c r="K104" s="552">
        <f>'5.  2015-2020 LRAM'!AM941</f>
        <v>0</v>
      </c>
      <c r="L104" s="552">
        <f>'5.  2015-2020 LRAM'!AM1125</f>
        <v>0</v>
      </c>
      <c r="M104" s="554">
        <f>SUM(C104:L104)</f>
        <v>0</v>
      </c>
      <c r="T104" s="89"/>
      <c r="U104" s="89"/>
    </row>
    <row r="105" spans="2:21" ht="24.75" hidden="1" customHeight="1">
      <c r="B105" s="570" t="s">
        <v>43</v>
      </c>
      <c r="C105" s="552">
        <f>'6.  Carrying Charges'!W27</f>
        <v>0</v>
      </c>
      <c r="D105" s="552">
        <f>'6.  Carrying Charges'!W42</f>
        <v>0</v>
      </c>
      <c r="E105" s="552">
        <f>'6.  Carrying Charges'!W57</f>
        <v>408.03667709863322</v>
      </c>
      <c r="F105" s="552">
        <f>'6.  Carrying Charges'!W72</f>
        <v>1298.2985180411063</v>
      </c>
      <c r="G105" s="552">
        <f>'6.  Carrying Charges'!W87</f>
        <v>2020.5007257444381</v>
      </c>
      <c r="H105" s="552">
        <f>'6.  Carrying Charges'!W102</f>
        <v>2686.6830557013895</v>
      </c>
      <c r="I105" s="552">
        <f>'6.  Carrying Charges'!W117</f>
        <v>3413.4274156544275</v>
      </c>
      <c r="J105" s="552">
        <f>'6.  Carrying Charges'!W132</f>
        <v>4541.3952243315407</v>
      </c>
      <c r="K105" s="552">
        <f>'6.  Carrying Charges'!W147</f>
        <v>5902.5268484935896</v>
      </c>
      <c r="L105" s="552">
        <f>'6.  Carrying Charges'!W162</f>
        <v>7222.7791024082817</v>
      </c>
      <c r="M105" s="554">
        <f>SUM(C105:L105)</f>
        <v>27493.64756747341</v>
      </c>
    </row>
    <row r="106" spans="2:21" ht="23.25" hidden="1" customHeight="1">
      <c r="B106" s="569" t="s">
        <v>26</v>
      </c>
      <c r="C106" s="552">
        <f>C103-C104+C105</f>
        <v>0</v>
      </c>
      <c r="D106" s="552">
        <f t="shared" ref="D106:J106" si="3">D103-D104+D105</f>
        <v>0</v>
      </c>
      <c r="E106" s="552">
        <f t="shared" si="3"/>
        <v>60970.066673185203</v>
      </c>
      <c r="F106" s="552">
        <f t="shared" si="3"/>
        <v>1298.2985180411063</v>
      </c>
      <c r="G106" s="552">
        <f t="shared" si="3"/>
        <v>2020.5007257444381</v>
      </c>
      <c r="H106" s="552">
        <f t="shared" si="3"/>
        <v>2686.6830557013895</v>
      </c>
      <c r="I106" s="552">
        <f t="shared" si="3"/>
        <v>3413.4274156544275</v>
      </c>
      <c r="J106" s="552">
        <f t="shared" si="3"/>
        <v>4541.3952243315407</v>
      </c>
      <c r="K106" s="552">
        <f>K103-K104+K105</f>
        <v>5902.5268484935896</v>
      </c>
      <c r="L106" s="552">
        <f>L103-L104+L105</f>
        <v>7222.7791024082817</v>
      </c>
      <c r="M106" s="552">
        <f>M103-M104+M105</f>
        <v>88055.677563559977</v>
      </c>
    </row>
    <row r="107" spans="2:21" hidden="1"/>
    <row r="108" spans="2:21">
      <c r="B108" s="587"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13" zoomScale="80" zoomScaleNormal="80" workbookViewId="0">
      <selection activeCell="E42" sqref="E42:H42"/>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623</v>
      </c>
    </row>
    <row r="20" spans="2:8" ht="13.5" customHeight="1"/>
    <row r="21" spans="2:8" ht="40.9" customHeight="1">
      <c r="B21" s="788" t="s">
        <v>686</v>
      </c>
      <c r="C21" s="788"/>
      <c r="D21" s="788"/>
      <c r="E21" s="788"/>
      <c r="F21" s="788"/>
      <c r="G21" s="788"/>
      <c r="H21" s="788"/>
    </row>
    <row r="23" spans="2:8" s="607" customFormat="1" ht="15.75">
      <c r="B23" s="617" t="s">
        <v>546</v>
      </c>
      <c r="C23" s="617" t="s">
        <v>561</v>
      </c>
      <c r="D23" s="617" t="s">
        <v>545</v>
      </c>
      <c r="E23" s="795" t="s">
        <v>34</v>
      </c>
      <c r="F23" s="796"/>
      <c r="G23" s="795" t="s">
        <v>544</v>
      </c>
      <c r="H23" s="796"/>
    </row>
    <row r="24" spans="2:8" ht="49.5" customHeight="1">
      <c r="B24" s="606">
        <v>1</v>
      </c>
      <c r="C24" s="642" t="s">
        <v>558</v>
      </c>
      <c r="D24" s="605" t="s">
        <v>731</v>
      </c>
      <c r="E24" s="797" t="s">
        <v>749</v>
      </c>
      <c r="F24" s="798"/>
      <c r="G24" s="797" t="s">
        <v>730</v>
      </c>
      <c r="H24" s="798"/>
    </row>
    <row r="25" spans="2:8">
      <c r="B25" s="606">
        <v>2</v>
      </c>
      <c r="C25" s="642"/>
      <c r="D25" s="605"/>
      <c r="E25" s="793"/>
      <c r="F25" s="794"/>
      <c r="G25" s="793"/>
      <c r="H25" s="794"/>
    </row>
    <row r="26" spans="2:8">
      <c r="B26" s="606">
        <v>3</v>
      </c>
      <c r="C26" s="642"/>
      <c r="D26" s="605"/>
      <c r="E26" s="793"/>
      <c r="F26" s="794"/>
      <c r="G26" s="799"/>
      <c r="H26" s="800"/>
    </row>
    <row r="27" spans="2:8">
      <c r="B27" s="606">
        <v>4</v>
      </c>
      <c r="C27" s="642"/>
      <c r="D27" s="605"/>
      <c r="E27" s="793"/>
      <c r="F27" s="794"/>
      <c r="G27" s="799"/>
      <c r="H27" s="800"/>
    </row>
    <row r="28" spans="2:8">
      <c r="B28" s="606">
        <v>5</v>
      </c>
      <c r="C28" s="642"/>
      <c r="D28" s="605"/>
      <c r="E28" s="793"/>
      <c r="F28" s="794"/>
      <c r="G28" s="799"/>
      <c r="H28" s="800"/>
    </row>
    <row r="29" spans="2:8">
      <c r="B29" s="606">
        <v>6</v>
      </c>
      <c r="C29" s="642"/>
      <c r="D29" s="605"/>
      <c r="E29" s="793"/>
      <c r="F29" s="794"/>
      <c r="G29" s="799"/>
      <c r="H29" s="800"/>
    </row>
    <row r="30" spans="2:8">
      <c r="B30" s="606">
        <v>7</v>
      </c>
      <c r="C30" s="642"/>
      <c r="D30" s="605"/>
      <c r="E30" s="793"/>
      <c r="F30" s="794"/>
      <c r="G30" s="799"/>
      <c r="H30" s="800"/>
    </row>
    <row r="31" spans="2:8">
      <c r="B31" s="606">
        <v>8</v>
      </c>
      <c r="C31" s="642"/>
      <c r="D31" s="605"/>
      <c r="E31" s="793"/>
      <c r="F31" s="794"/>
      <c r="G31" s="799"/>
      <c r="H31" s="800"/>
    </row>
    <row r="32" spans="2:8">
      <c r="B32" s="606">
        <v>9</v>
      </c>
      <c r="C32" s="642"/>
      <c r="D32" s="605"/>
      <c r="E32" s="793"/>
      <c r="F32" s="794"/>
      <c r="G32" s="799"/>
      <c r="H32" s="800"/>
    </row>
    <row r="33" spans="2:8">
      <c r="B33" s="606">
        <v>10</v>
      </c>
      <c r="C33" s="642"/>
      <c r="D33" s="605"/>
      <c r="E33" s="793"/>
      <c r="F33" s="794"/>
      <c r="G33" s="799"/>
      <c r="H33" s="800"/>
    </row>
    <row r="34" spans="2:8">
      <c r="B34" s="606" t="s">
        <v>480</v>
      </c>
      <c r="C34" s="642"/>
      <c r="D34" s="605"/>
      <c r="E34" s="793"/>
      <c r="F34" s="794"/>
      <c r="G34" s="799"/>
      <c r="H34" s="800"/>
    </row>
    <row r="36" spans="2:8" ht="30.75" customHeight="1">
      <c r="B36" s="535" t="s">
        <v>619</v>
      </c>
    </row>
    <row r="37" spans="2:8" ht="23.25" customHeight="1">
      <c r="B37" s="566" t="s">
        <v>624</v>
      </c>
      <c r="C37" s="603"/>
      <c r="D37" s="603"/>
      <c r="E37" s="603"/>
      <c r="F37" s="603"/>
      <c r="G37" s="603"/>
      <c r="H37" s="603"/>
    </row>
    <row r="39" spans="2:8" s="90" customFormat="1" ht="15.75">
      <c r="B39" s="617" t="s">
        <v>546</v>
      </c>
      <c r="C39" s="617" t="s">
        <v>561</v>
      </c>
      <c r="D39" s="617" t="s">
        <v>545</v>
      </c>
      <c r="E39" s="795" t="s">
        <v>34</v>
      </c>
      <c r="F39" s="796"/>
      <c r="G39" s="795" t="s">
        <v>544</v>
      </c>
      <c r="H39" s="796"/>
    </row>
    <row r="40" spans="2:8" ht="32.25" customHeight="1">
      <c r="B40" s="606">
        <v>1</v>
      </c>
      <c r="C40" s="642" t="s">
        <v>170</v>
      </c>
      <c r="D40" s="605" t="s">
        <v>751</v>
      </c>
      <c r="E40" s="834" t="s">
        <v>752</v>
      </c>
      <c r="F40" s="835"/>
      <c r="G40" s="834" t="s">
        <v>756</v>
      </c>
      <c r="H40" s="835"/>
    </row>
    <row r="41" spans="2:8">
      <c r="B41" s="606">
        <v>2</v>
      </c>
      <c r="C41" s="642" t="s">
        <v>170</v>
      </c>
      <c r="D41" s="605" t="s">
        <v>753</v>
      </c>
      <c r="E41" s="834" t="s">
        <v>754</v>
      </c>
      <c r="F41" s="835"/>
      <c r="G41" s="832" t="s">
        <v>755</v>
      </c>
      <c r="H41" s="833"/>
    </row>
    <row r="42" spans="2:8" ht="32.25" customHeight="1">
      <c r="B42" s="606">
        <v>3</v>
      </c>
      <c r="C42" s="642" t="s">
        <v>170</v>
      </c>
      <c r="D42" s="605" t="s">
        <v>758</v>
      </c>
      <c r="E42" s="834" t="s">
        <v>759</v>
      </c>
      <c r="F42" s="835"/>
      <c r="G42" s="834" t="s">
        <v>760</v>
      </c>
      <c r="H42" s="835"/>
    </row>
    <row r="43" spans="2:8">
      <c r="B43" s="606">
        <v>4</v>
      </c>
      <c r="C43" s="642"/>
      <c r="D43" s="605"/>
      <c r="E43" s="793"/>
      <c r="F43" s="794"/>
      <c r="G43" s="799"/>
      <c r="H43" s="800"/>
    </row>
    <row r="44" spans="2:8">
      <c r="B44" s="606">
        <v>5</v>
      </c>
      <c r="C44" s="642"/>
      <c r="D44" s="605"/>
      <c r="E44" s="793"/>
      <c r="F44" s="794"/>
      <c r="G44" s="799"/>
      <c r="H44" s="800"/>
    </row>
    <row r="45" spans="2:8">
      <c r="B45" s="606">
        <v>6</v>
      </c>
      <c r="C45" s="642"/>
      <c r="D45" s="605"/>
      <c r="E45" s="793"/>
      <c r="F45" s="794"/>
      <c r="G45" s="799"/>
      <c r="H45" s="800"/>
    </row>
    <row r="46" spans="2:8">
      <c r="B46" s="606">
        <v>7</v>
      </c>
      <c r="C46" s="642"/>
      <c r="D46" s="605"/>
      <c r="E46" s="793"/>
      <c r="F46" s="794"/>
      <c r="G46" s="799"/>
      <c r="H46" s="800"/>
    </row>
    <row r="47" spans="2:8">
      <c r="B47" s="606">
        <v>8</v>
      </c>
      <c r="C47" s="642"/>
      <c r="D47" s="605"/>
      <c r="E47" s="793"/>
      <c r="F47" s="794"/>
      <c r="G47" s="799"/>
      <c r="H47" s="800"/>
    </row>
    <row r="48" spans="2:8">
      <c r="B48" s="606">
        <v>9</v>
      </c>
      <c r="C48" s="642"/>
      <c r="D48" s="605"/>
      <c r="E48" s="793"/>
      <c r="F48" s="794"/>
      <c r="G48" s="799"/>
      <c r="H48" s="800"/>
    </row>
    <row r="49" spans="2:8">
      <c r="B49" s="606">
        <v>10</v>
      </c>
      <c r="C49" s="642"/>
      <c r="D49" s="605"/>
      <c r="E49" s="793"/>
      <c r="F49" s="794"/>
      <c r="G49" s="799"/>
      <c r="H49" s="800"/>
    </row>
    <row r="50" spans="2:8">
      <c r="B50" s="606" t="s">
        <v>480</v>
      </c>
      <c r="C50" s="642"/>
      <c r="D50" s="605"/>
      <c r="E50" s="793"/>
      <c r="F50" s="794"/>
      <c r="G50" s="799"/>
      <c r="H50" s="80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C26:C34 C40:C50</xm:sqref>
        </x14:dataValidation>
        <x14:dataValidation type="list" allowBlank="1" showInputMessage="1" showErrorMessage="1">
          <x14:formula1>
            <xm:f>[1]DropDownList!#REF!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F21" sqref="F2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4">
        <v>2013</v>
      </c>
    </row>
    <row r="10" spans="2:17" s="17" customFormat="1" ht="16.5" customHeight="1"/>
    <row r="11" spans="2:17" s="17" customFormat="1" ht="36.75" customHeight="1">
      <c r="B11" s="801" t="s">
        <v>563</v>
      </c>
      <c r="C11" s="801"/>
      <c r="D11" s="801"/>
      <c r="E11" s="801"/>
      <c r="F11" s="801"/>
      <c r="G11" s="801"/>
      <c r="H11" s="801"/>
      <c r="I11" s="801"/>
      <c r="J11" s="801"/>
      <c r="K11" s="801"/>
      <c r="L11" s="801"/>
      <c r="M11" s="801"/>
      <c r="N11" s="612"/>
      <c r="O11" s="612"/>
      <c r="P11" s="612"/>
      <c r="Q11" s="612"/>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Commercial 50 kW to Large Use</v>
      </c>
      <c r="G13" s="242" t="str">
        <f>'1.  LRAMVA Summary'!G52</f>
        <v>Unmetered Scattered Load</v>
      </c>
      <c r="H13" s="242" t="str">
        <f>'1.  LRAMVA Summary'!H52</f>
        <v>Street Lighting</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kWh</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5" customFormat="1" ht="15.75" customHeight="1">
      <c r="B15" s="460" t="s">
        <v>27</v>
      </c>
      <c r="C15" s="624">
        <f>SUM(D15:Q15)</f>
        <v>0</v>
      </c>
      <c r="D15" s="461"/>
      <c r="E15" s="461"/>
      <c r="F15" s="461"/>
      <c r="G15" s="461"/>
      <c r="H15" s="461"/>
      <c r="I15" s="450"/>
      <c r="J15" s="450"/>
      <c r="K15" s="450"/>
      <c r="L15" s="450"/>
      <c r="M15" s="450"/>
      <c r="N15" s="450"/>
      <c r="O15" s="450"/>
      <c r="P15" s="451"/>
      <c r="Q15" s="451"/>
    </row>
    <row r="16" spans="2:17" s="455" customFormat="1" ht="15.75" customHeight="1">
      <c r="B16" s="460" t="s">
        <v>28</v>
      </c>
      <c r="C16" s="624">
        <f>SUM(D16:Q16)</f>
        <v>0</v>
      </c>
      <c r="D16" s="449"/>
      <c r="E16" s="449"/>
      <c r="F16" s="757"/>
      <c r="G16" s="449"/>
      <c r="H16" s="449"/>
      <c r="I16" s="449"/>
      <c r="J16" s="449"/>
      <c r="K16" s="451"/>
      <c r="L16" s="451"/>
      <c r="M16" s="451"/>
      <c r="N16" s="451"/>
      <c r="O16" s="451"/>
      <c r="P16" s="451"/>
      <c r="Q16" s="451"/>
    </row>
    <row r="17" spans="2:17" s="17" customFormat="1" ht="15.75" customHeight="1"/>
    <row r="18" spans="2:17" s="25" customFormat="1" ht="15.75" customHeight="1">
      <c r="B18" s="190" t="s">
        <v>451</v>
      </c>
      <c r="C18" s="191"/>
      <c r="D18" s="191">
        <f t="shared" ref="D18:E18" si="0">IF(D14="kw",HLOOKUP(D14,D14:D16,3,FALSE),HLOOKUP(D14,D14:D16,2,FALSE))</f>
        <v>0</v>
      </c>
      <c r="E18" s="191">
        <f t="shared" si="0"/>
        <v>0</v>
      </c>
      <c r="F18" s="191">
        <f>IF(F14="kw",HLOOKUP(F14,F14:F16,3,FALSE),HLOOKUP(F14,F14:F16,2,FALSE))</f>
        <v>0</v>
      </c>
      <c r="G18" s="191">
        <f t="shared" ref="G18:Q18" si="1">IF(G14="kw",HLOOKUP(G14,G14:G16,3,FALSE),HLOOKUP(G14,G14:G16,2,FALSE))</f>
        <v>0</v>
      </c>
      <c r="H18" s="191">
        <f t="shared" si="1"/>
        <v>0</v>
      </c>
      <c r="I18" s="191">
        <f t="shared" si="1"/>
        <v>0</v>
      </c>
      <c r="J18" s="191">
        <f t="shared" si="1"/>
        <v>0</v>
      </c>
      <c r="K18" s="191">
        <f t="shared" si="1"/>
        <v>0</v>
      </c>
      <c r="L18" s="191">
        <f t="shared" si="1"/>
        <v>0</v>
      </c>
      <c r="M18" s="191">
        <f t="shared" si="1"/>
        <v>0</v>
      </c>
      <c r="N18" s="191">
        <f t="shared" si="1"/>
        <v>0</v>
      </c>
      <c r="O18" s="191">
        <f t="shared" si="1"/>
        <v>0</v>
      </c>
      <c r="P18" s="191">
        <f t="shared" si="1"/>
        <v>0</v>
      </c>
      <c r="Q18" s="191">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680</v>
      </c>
      <c r="C20" s="452"/>
      <c r="D20" s="453"/>
    </row>
    <row r="21" spans="2:17" s="437" customFormat="1" ht="21" customHeight="1">
      <c r="B21" s="459" t="s">
        <v>366</v>
      </c>
      <c r="C21" s="452" t="s">
        <v>413</v>
      </c>
      <c r="D21" s="453"/>
    </row>
    <row r="22" spans="2:17" s="17" customFormat="1" ht="15.75" customHeight="1">
      <c r="B22" s="165"/>
      <c r="C22" s="166"/>
      <c r="D22" s="162"/>
    </row>
    <row r="23" spans="2:17" s="17" customFormat="1" ht="23.25" customHeight="1">
      <c r="B23" s="167"/>
      <c r="C23" s="167"/>
      <c r="D23" s="162"/>
    </row>
    <row r="24" spans="2:17" s="17" customFormat="1" ht="22.5" customHeight="1">
      <c r="B24" s="118" t="s">
        <v>412</v>
      </c>
      <c r="C24" s="118"/>
      <c r="D24" s="454"/>
    </row>
    <row r="25" spans="2:17" s="2" customFormat="1" ht="15.75" customHeight="1">
      <c r="D25" s="20"/>
    </row>
    <row r="26" spans="2:17" s="2" customFormat="1" ht="42" customHeight="1">
      <c r="B26" s="801" t="s">
        <v>562</v>
      </c>
      <c r="C26" s="801"/>
      <c r="D26" s="801"/>
      <c r="E26" s="801"/>
      <c r="F26" s="801"/>
      <c r="G26" s="801"/>
      <c r="H26" s="801"/>
      <c r="I26" s="801"/>
      <c r="J26" s="801"/>
      <c r="K26" s="801"/>
      <c r="L26" s="801"/>
      <c r="M26" s="801"/>
      <c r="N26" s="612"/>
      <c r="O26" s="612"/>
      <c r="P26" s="612"/>
      <c r="Q26" s="612"/>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Commercial 50 kW to Large Use</v>
      </c>
      <c r="G28" s="242" t="str">
        <f>'1.  LRAMVA Summary'!G52</f>
        <v>Unmetered Scattered Load</v>
      </c>
      <c r="H28" s="242" t="str">
        <f>'1.  LRAMVA Summary'!H52</f>
        <v>Street Lighting</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kWh</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5" customFormat="1" ht="15.75" customHeight="1">
      <c r="B30" s="460" t="s">
        <v>27</v>
      </c>
      <c r="C30" s="624">
        <f>SUM(D30:Q30)</f>
        <v>0</v>
      </c>
      <c r="D30" s="461"/>
      <c r="E30" s="461"/>
      <c r="F30" s="461"/>
      <c r="G30" s="461"/>
      <c r="H30" s="461"/>
      <c r="I30" s="461"/>
      <c r="J30" s="461"/>
      <c r="K30" s="461"/>
      <c r="L30" s="461"/>
      <c r="M30" s="461"/>
      <c r="N30" s="461"/>
      <c r="O30" s="461"/>
      <c r="P30" s="461"/>
      <c r="Q30" s="451"/>
    </row>
    <row r="31" spans="2:17" s="462" customFormat="1" ht="15" customHeight="1">
      <c r="B31" s="460" t="s">
        <v>28</v>
      </c>
      <c r="C31" s="624">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680</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8" t="s">
        <v>453</v>
      </c>
      <c r="C39" s="35"/>
      <c r="D39" s="34"/>
      <c r="E39" s="39"/>
      <c r="F39" s="40"/>
    </row>
    <row r="40" spans="2:32" s="70" customFormat="1" ht="39" customHeight="1">
      <c r="B40" s="801" t="s">
        <v>617</v>
      </c>
      <c r="C40" s="801"/>
      <c r="D40" s="801"/>
      <c r="E40" s="801"/>
      <c r="F40" s="801"/>
      <c r="G40" s="801"/>
      <c r="H40" s="801"/>
      <c r="I40" s="801"/>
      <c r="J40" s="801"/>
      <c r="K40" s="801"/>
      <c r="L40" s="801"/>
      <c r="M40" s="801"/>
      <c r="N40" s="612"/>
      <c r="O40" s="612"/>
      <c r="P40" s="612"/>
      <c r="Q40" s="612"/>
    </row>
    <row r="41" spans="2:32" s="2" customFormat="1" ht="16.5" customHeight="1">
      <c r="B41" s="10"/>
      <c r="C41" s="10"/>
      <c r="D41" s="22"/>
      <c r="E41" s="20"/>
      <c r="F41" s="20"/>
      <c r="G41" s="20"/>
      <c r="R41" s="20"/>
    </row>
    <row r="42" spans="2:32" s="17" customFormat="1" ht="56.25" customHeight="1">
      <c r="B42" s="242" t="s">
        <v>234</v>
      </c>
      <c r="C42" s="242" t="s">
        <v>614</v>
      </c>
      <c r="D42" s="242" t="str">
        <f>'1.  LRAMVA Summary'!D52</f>
        <v>Residential</v>
      </c>
      <c r="E42" s="242" t="str">
        <f>'1.  LRAMVA Summary'!E52</f>
        <v>GS&lt;50 kW</v>
      </c>
      <c r="F42" s="242" t="str">
        <f>'1.  LRAMVA Summary'!F52</f>
        <v>Commercial 50 kW to Large Use</v>
      </c>
      <c r="G42" s="242" t="str">
        <f>'1.  LRAMVA Summary'!G52</f>
        <v>Unmetered Scattered Load</v>
      </c>
      <c r="H42" s="242" t="str">
        <f>'1.  LRAMVA Summary'!H52</f>
        <v>Street Lighting</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79"/>
      <c r="C43" s="580"/>
      <c r="D43" s="581" t="str">
        <f>'1.  LRAMVA Summary'!D53</f>
        <v>kWh</v>
      </c>
      <c r="E43" s="581" t="str">
        <f>'1.  LRAMVA Summary'!E53</f>
        <v>kWh</v>
      </c>
      <c r="F43" s="581" t="str">
        <f>'1.  LRAMVA Summary'!F53</f>
        <v>kW</v>
      </c>
      <c r="G43" s="581" t="str">
        <f>'1.  LRAMVA Summary'!G53</f>
        <v>kWh</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8"/>
    </row>
    <row r="44" spans="2:32" s="17" customFormat="1" ht="15.75">
      <c r="B44" s="169">
        <v>2011</v>
      </c>
      <c r="C44" s="532"/>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2"/>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2">
        <v>2013</v>
      </c>
      <c r="D46" s="189">
        <f t="shared" ref="D46:Q46" si="5">IF(ISBLANK($C$46),0,IF($C$46=$D$9,HLOOKUP(D43,D14:D18,5,FALSE),HLOOKUP(D43,D29:D33,5,FALSE)))</f>
        <v>0</v>
      </c>
      <c r="E46" s="189">
        <f t="shared" si="5"/>
        <v>0</v>
      </c>
      <c r="F46" s="189">
        <f t="shared" si="5"/>
        <v>0</v>
      </c>
      <c r="G46" s="189">
        <f t="shared" si="5"/>
        <v>0</v>
      </c>
      <c r="H46" s="189">
        <f t="shared" si="5"/>
        <v>0</v>
      </c>
      <c r="I46" s="189">
        <f t="shared" si="5"/>
        <v>0</v>
      </c>
      <c r="J46" s="189">
        <f t="shared" si="5"/>
        <v>0</v>
      </c>
      <c r="K46" s="189">
        <f t="shared" si="5"/>
        <v>0</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2"/>
      <c r="D47" s="189">
        <f t="shared" ref="D47:Q47" si="6">IF(ISBLANK($C$47),0,IF($C$47=$D$9,HLOOKUP(D43,D14:D18,5,FALSE),HLOOKUP(D43,D29:D33,5,FALSE)))</f>
        <v>0</v>
      </c>
      <c r="E47" s="189">
        <f t="shared" si="6"/>
        <v>0</v>
      </c>
      <c r="F47" s="189">
        <f t="shared" si="6"/>
        <v>0</v>
      </c>
      <c r="G47" s="189">
        <f t="shared" si="6"/>
        <v>0</v>
      </c>
      <c r="H47" s="189">
        <f t="shared" si="6"/>
        <v>0</v>
      </c>
      <c r="I47" s="189">
        <f t="shared" si="6"/>
        <v>0</v>
      </c>
      <c r="J47" s="189">
        <f t="shared" si="6"/>
        <v>0</v>
      </c>
      <c r="K47" s="189">
        <f t="shared" si="6"/>
        <v>0</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2"/>
      <c r="D48" s="189">
        <f t="shared" ref="D48:Q48" si="7">IF(ISBLANK($C$48),0,IF($C$48=$D$9,HLOOKUP(D43,D14:D18,5,FALSE),HLOOKUP(D43,D29:D33,5,FALSE)))</f>
        <v>0</v>
      </c>
      <c r="E48" s="189">
        <f t="shared" si="7"/>
        <v>0</v>
      </c>
      <c r="F48" s="189">
        <f t="shared" si="7"/>
        <v>0</v>
      </c>
      <c r="G48" s="189">
        <f t="shared" si="7"/>
        <v>0</v>
      </c>
      <c r="H48" s="189">
        <f t="shared" si="7"/>
        <v>0</v>
      </c>
      <c r="I48" s="189">
        <f t="shared" si="7"/>
        <v>0</v>
      </c>
      <c r="J48" s="189">
        <f t="shared" si="7"/>
        <v>0</v>
      </c>
      <c r="K48" s="189">
        <f t="shared" si="7"/>
        <v>0</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2"/>
      <c r="D49" s="189">
        <f t="shared" ref="D49:Q49" si="8">IF(ISBLANK($C$49),0,IF($C$49=$D$9,HLOOKUP(D43,D14:D18,5,FALSE),HLOOKUP(D43,D29:D33,5,FALSE)))</f>
        <v>0</v>
      </c>
      <c r="E49" s="189">
        <f t="shared" si="8"/>
        <v>0</v>
      </c>
      <c r="F49" s="189">
        <f t="shared" si="8"/>
        <v>0</v>
      </c>
      <c r="G49" s="189">
        <f t="shared" si="8"/>
        <v>0</v>
      </c>
      <c r="H49" s="189">
        <f t="shared" si="8"/>
        <v>0</v>
      </c>
      <c r="I49" s="189">
        <f t="shared" si="8"/>
        <v>0</v>
      </c>
      <c r="J49" s="189">
        <f t="shared" si="8"/>
        <v>0</v>
      </c>
      <c r="K49" s="189">
        <f t="shared" si="8"/>
        <v>0</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2"/>
      <c r="D50" s="189">
        <f t="shared" ref="D50:I50" si="9">IF(ISBLANK($C$50),0,IF($C$50=$D$9,HLOOKUP(D43,D14:D18,5,FALSE),HLOOKUP(D43,D29:D33,5,FALSE)))</f>
        <v>0</v>
      </c>
      <c r="E50" s="189">
        <f t="shared" si="9"/>
        <v>0</v>
      </c>
      <c r="F50" s="189">
        <f t="shared" si="9"/>
        <v>0</v>
      </c>
      <c r="G50" s="189">
        <f t="shared" si="9"/>
        <v>0</v>
      </c>
      <c r="H50" s="189">
        <f t="shared" si="9"/>
        <v>0</v>
      </c>
      <c r="I50" s="189">
        <f t="shared" si="9"/>
        <v>0</v>
      </c>
      <c r="J50" s="189">
        <f t="shared" ref="J50:Q50" si="10">IF(ISBLANK($C$50),0,IF($C$50=$D$9,HLOOKUP(J43,J14:J18,5,FALSE),HLOOKUP(J43,J29:J33,5,FALSE)))</f>
        <v>0</v>
      </c>
      <c r="K50" s="189">
        <f t="shared" si="10"/>
        <v>0</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2"/>
      <c r="D51" s="189">
        <f t="shared" ref="D51:Q51" si="11">IF(ISBLANK($C$51),0,IF($C$51=$D$9,HLOOKUP(D43,D14:D18,5,FALSE),HLOOKUP(D43,D29:D33,5,FALSE)))</f>
        <v>0</v>
      </c>
      <c r="E51" s="189">
        <f t="shared" si="11"/>
        <v>0</v>
      </c>
      <c r="F51" s="189">
        <f t="shared" si="11"/>
        <v>0</v>
      </c>
      <c r="G51" s="189">
        <f t="shared" si="11"/>
        <v>0</v>
      </c>
      <c r="H51" s="189">
        <f t="shared" si="11"/>
        <v>0</v>
      </c>
      <c r="I51" s="189">
        <f t="shared" si="11"/>
        <v>0</v>
      </c>
      <c r="J51" s="189">
        <f t="shared" si="11"/>
        <v>0</v>
      </c>
      <c r="K51" s="189">
        <f t="shared" si="11"/>
        <v>0</v>
      </c>
      <c r="L51" s="189">
        <f t="shared" si="11"/>
        <v>0</v>
      </c>
      <c r="M51" s="189">
        <f t="shared" si="11"/>
        <v>0</v>
      </c>
      <c r="N51" s="189">
        <f t="shared" si="11"/>
        <v>0</v>
      </c>
      <c r="O51" s="189">
        <f t="shared" si="11"/>
        <v>0</v>
      </c>
      <c r="P51" s="189">
        <f t="shared" si="11"/>
        <v>0</v>
      </c>
      <c r="Q51" s="189">
        <f t="shared" si="11"/>
        <v>0</v>
      </c>
      <c r="R51" s="162"/>
      <c r="AF51" s="162"/>
    </row>
    <row r="52" spans="2:32" s="17" customFormat="1" ht="15.75" hidden="1">
      <c r="B52" s="170">
        <v>2019</v>
      </c>
      <c r="C52" s="532"/>
      <c r="D52" s="189">
        <f t="shared" ref="D52:Q52" si="12">IF(ISBLANK($C$52),0,IF($C$52=$D$9,HLOOKUP(D43,D14:D18,5,FALSE),HLOOKUP(D43,D29:D33,5,FALSE)))</f>
        <v>0</v>
      </c>
      <c r="E52" s="189">
        <f t="shared" si="12"/>
        <v>0</v>
      </c>
      <c r="F52" s="189">
        <f t="shared" si="12"/>
        <v>0</v>
      </c>
      <c r="G52" s="189">
        <f t="shared" si="12"/>
        <v>0</v>
      </c>
      <c r="H52" s="189">
        <f t="shared" si="12"/>
        <v>0</v>
      </c>
      <c r="I52" s="189">
        <f t="shared" si="12"/>
        <v>0</v>
      </c>
      <c r="J52" s="189">
        <f t="shared" si="12"/>
        <v>0</v>
      </c>
      <c r="K52" s="189">
        <f t="shared" si="12"/>
        <v>0</v>
      </c>
      <c r="L52" s="189">
        <f t="shared" si="12"/>
        <v>0</v>
      </c>
      <c r="M52" s="189">
        <f t="shared" si="12"/>
        <v>0</v>
      </c>
      <c r="N52" s="189">
        <f t="shared" si="12"/>
        <v>0</v>
      </c>
      <c r="O52" s="189">
        <f t="shared" si="12"/>
        <v>0</v>
      </c>
      <c r="P52" s="189">
        <f t="shared" si="12"/>
        <v>0</v>
      </c>
      <c r="Q52" s="189">
        <f t="shared" si="12"/>
        <v>0</v>
      </c>
      <c r="R52" s="162"/>
      <c r="AF52" s="162"/>
    </row>
    <row r="53" spans="2:32" s="17" customFormat="1" ht="15.75" hidden="1">
      <c r="B53" s="170">
        <v>2020</v>
      </c>
      <c r="C53" s="532"/>
      <c r="D53" s="189">
        <f t="shared" ref="D53:Q53" si="13">IF(ISBLANK($C$53),0,IF($C$53=$D$9,HLOOKUP(D43,D14:D18,5,FALSE),HLOOKUP(D43,D29:D33,5,FALSE)))</f>
        <v>0</v>
      </c>
      <c r="E53" s="189">
        <f t="shared" si="13"/>
        <v>0</v>
      </c>
      <c r="F53" s="189">
        <f t="shared" si="13"/>
        <v>0</v>
      </c>
      <c r="G53" s="189">
        <f t="shared" si="13"/>
        <v>0</v>
      </c>
      <c r="H53" s="189">
        <f t="shared" si="13"/>
        <v>0</v>
      </c>
      <c r="I53" s="189">
        <f t="shared" si="13"/>
        <v>0</v>
      </c>
      <c r="J53" s="189">
        <f t="shared" si="13"/>
        <v>0</v>
      </c>
      <c r="K53" s="189">
        <f t="shared" si="13"/>
        <v>0</v>
      </c>
      <c r="L53" s="189">
        <f t="shared" si="13"/>
        <v>0</v>
      </c>
      <c r="M53" s="189">
        <f t="shared" si="13"/>
        <v>0</v>
      </c>
      <c r="N53" s="189">
        <f t="shared" si="13"/>
        <v>0</v>
      </c>
      <c r="O53" s="189">
        <f t="shared" si="13"/>
        <v>0</v>
      </c>
      <c r="P53" s="189">
        <f t="shared" si="13"/>
        <v>0</v>
      </c>
      <c r="Q53" s="189">
        <f t="shared" si="13"/>
        <v>0</v>
      </c>
      <c r="R53" s="162"/>
      <c r="AF53" s="162"/>
    </row>
    <row r="54" spans="2:32" s="437" customFormat="1" ht="21" customHeight="1">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H24" sqref="H2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2" t="s">
        <v>171</v>
      </c>
      <c r="C4" s="85" t="s">
        <v>175</v>
      </c>
      <c r="D4" s="85"/>
      <c r="E4" s="49"/>
    </row>
    <row r="5" spans="1:26" s="18" customFormat="1" ht="26.25" hidden="1" customHeight="1" outlineLevel="1" thickBot="1">
      <c r="A5" s="4"/>
      <c r="B5" s="802"/>
      <c r="C5" s="86" t="s">
        <v>172</v>
      </c>
      <c r="D5" s="86"/>
      <c r="E5" s="49"/>
    </row>
    <row r="6" spans="1:26" ht="26.25" hidden="1" customHeight="1" outlineLevel="1" thickBot="1">
      <c r="B6" s="802"/>
      <c r="C6" s="808" t="s">
        <v>551</v>
      </c>
      <c r="D6" s="809"/>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10" t="s">
        <v>625</v>
      </c>
      <c r="C12" s="810"/>
      <c r="D12" s="810"/>
      <c r="E12" s="810"/>
      <c r="F12" s="810"/>
      <c r="G12" s="810"/>
      <c r="H12" s="810"/>
      <c r="I12" s="810"/>
      <c r="J12" s="810"/>
      <c r="K12" s="810"/>
      <c r="L12" s="810"/>
      <c r="M12" s="810"/>
      <c r="N12" s="810"/>
      <c r="O12" s="81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69" t="s">
        <v>41</v>
      </c>
      <c r="D14" s="470" t="s">
        <v>565</v>
      </c>
      <c r="E14" s="470" t="s">
        <v>566</v>
      </c>
      <c r="F14" s="470" t="s">
        <v>567</v>
      </c>
      <c r="G14" s="470" t="s">
        <v>742</v>
      </c>
      <c r="H14" s="470" t="s">
        <v>568</v>
      </c>
      <c r="I14" s="470" t="s">
        <v>569</v>
      </c>
      <c r="J14" s="470" t="s">
        <v>570</v>
      </c>
      <c r="K14" s="470" t="s">
        <v>571</v>
      </c>
      <c r="L14" s="470" t="s">
        <v>572</v>
      </c>
      <c r="M14" s="470" t="s">
        <v>573</v>
      </c>
      <c r="N14" s="470" t="s">
        <v>574</v>
      </c>
      <c r="O14" s="470" t="s">
        <v>575</v>
      </c>
      <c r="P14" s="7"/>
    </row>
    <row r="15" spans="1:26" s="7" customFormat="1" ht="18.75" customHeight="1">
      <c r="B15" s="471" t="s">
        <v>188</v>
      </c>
      <c r="C15" s="803"/>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559</v>
      </c>
      <c r="C16" s="804"/>
      <c r="D16" s="475"/>
      <c r="E16" s="475"/>
      <c r="F16" s="475"/>
      <c r="G16" s="475"/>
      <c r="H16" s="475"/>
      <c r="I16" s="475"/>
      <c r="J16" s="475"/>
      <c r="K16" s="475"/>
      <c r="L16" s="475"/>
      <c r="M16" s="475"/>
      <c r="N16" s="475"/>
      <c r="O16" s="476"/>
    </row>
    <row r="17" spans="1:15" s="111" customFormat="1" ht="17.25" customHeight="1">
      <c r="B17" s="477" t="s">
        <v>560</v>
      </c>
      <c r="C17" s="80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8" t="str">
        <f>'1.  LRAMVA Summary'!B29</f>
        <v>Residential</v>
      </c>
      <c r="C18" s="806" t="str">
        <f>'2. LRAMVA Threshold'!D43</f>
        <v>kWh</v>
      </c>
      <c r="D18" s="46"/>
      <c r="E18" s="46"/>
      <c r="F18" s="46"/>
      <c r="G18" s="46">
        <v>2.2800000000000001E-2</v>
      </c>
      <c r="H18" s="46"/>
      <c r="I18" s="46"/>
      <c r="J18" s="46"/>
      <c r="K18" s="46"/>
      <c r="L18" s="46"/>
      <c r="M18" s="46"/>
      <c r="N18" s="46"/>
      <c r="O18" s="69"/>
    </row>
    <row r="19" spans="1:15" s="7" customFormat="1" ht="15" customHeight="1" outlineLevel="1">
      <c r="B19" s="534" t="s">
        <v>511</v>
      </c>
      <c r="C19" s="804"/>
      <c r="D19" s="46"/>
      <c r="E19" s="46"/>
      <c r="F19" s="46"/>
      <c r="G19" s="46"/>
      <c r="H19" s="46"/>
      <c r="I19" s="46"/>
      <c r="J19" s="46"/>
      <c r="K19" s="46"/>
      <c r="L19" s="46"/>
      <c r="M19" s="46"/>
      <c r="N19" s="46"/>
      <c r="O19" s="69"/>
    </row>
    <row r="20" spans="1:15" s="7" customFormat="1" ht="15" customHeight="1" outlineLevel="1">
      <c r="B20" s="534" t="s">
        <v>512</v>
      </c>
      <c r="C20" s="804"/>
      <c r="D20" s="46"/>
      <c r="E20" s="46"/>
      <c r="F20" s="46"/>
      <c r="G20" s="46"/>
      <c r="H20" s="46"/>
      <c r="I20" s="46"/>
      <c r="J20" s="46"/>
      <c r="K20" s="46"/>
      <c r="L20" s="46"/>
      <c r="M20" s="46"/>
      <c r="N20" s="46"/>
      <c r="O20" s="69"/>
    </row>
    <row r="21" spans="1:15" s="7" customFormat="1" ht="15" customHeight="1" outlineLevel="1">
      <c r="B21" s="534" t="s">
        <v>490</v>
      </c>
      <c r="C21" s="804"/>
      <c r="D21" s="46"/>
      <c r="E21" s="46"/>
      <c r="F21" s="46"/>
      <c r="G21" s="46"/>
      <c r="H21" s="46"/>
      <c r="I21" s="46"/>
      <c r="J21" s="46"/>
      <c r="K21" s="46"/>
      <c r="L21" s="46"/>
      <c r="M21" s="46"/>
      <c r="N21" s="46"/>
      <c r="O21" s="69"/>
    </row>
    <row r="22" spans="1:15" s="7" customFormat="1" ht="14.25" customHeight="1">
      <c r="B22" s="534" t="s">
        <v>513</v>
      </c>
      <c r="C22" s="807"/>
      <c r="D22" s="65">
        <f>SUM(D18:D21)</f>
        <v>0</v>
      </c>
      <c r="E22" s="65">
        <f>SUM(E18:E21)</f>
        <v>0</v>
      </c>
      <c r="F22" s="65">
        <f>SUM(F18:F21)</f>
        <v>0</v>
      </c>
      <c r="G22" s="65">
        <f t="shared" ref="G22:N22" si="2">SUM(G18:G21)</f>
        <v>2.2800000000000001E-2</v>
      </c>
      <c r="H22" s="65">
        <f t="shared" si="2"/>
        <v>0</v>
      </c>
      <c r="I22" s="65">
        <f t="shared" si="2"/>
        <v>0</v>
      </c>
      <c r="J22" s="65">
        <f t="shared" si="2"/>
        <v>0</v>
      </c>
      <c r="K22" s="65">
        <f t="shared" si="2"/>
        <v>0</v>
      </c>
      <c r="L22" s="65">
        <f t="shared" si="2"/>
        <v>0</v>
      </c>
      <c r="M22" s="65">
        <f t="shared" si="2"/>
        <v>0</v>
      </c>
      <c r="N22" s="65">
        <f t="shared" si="2"/>
        <v>0</v>
      </c>
      <c r="O22" s="76"/>
    </row>
    <row r="23" spans="1:15" s="63" customFormat="1">
      <c r="A23" s="62"/>
      <c r="B23" s="490" t="s">
        <v>514</v>
      </c>
      <c r="C23" s="480"/>
      <c r="D23" s="481"/>
      <c r="E23" s="482">
        <f>ROUND(SUM(D22*E16+E22*E17)/12,4)</f>
        <v>0</v>
      </c>
      <c r="F23" s="482">
        <f>ROUND(SUM(E22*F16+F22*F17)/12,4)</f>
        <v>0</v>
      </c>
      <c r="G23" s="482">
        <f>ROUND(SUM(F22*G16+G22*G17)/12,4)</f>
        <v>2.2800000000000001E-2</v>
      </c>
      <c r="H23" s="482">
        <f>ROUND(SUM(G22*H16+H22*H17)/12,4)</f>
        <v>0</v>
      </c>
      <c r="I23" s="482">
        <f>ROUND(SUM(H22*I16+I22*I17)/12,4)</f>
        <v>0</v>
      </c>
      <c r="J23" s="482">
        <f t="shared" ref="J23:N23" si="3">ROUND(SUM(I22*J16+J22*J17)/12,4)</f>
        <v>0</v>
      </c>
      <c r="K23" s="482">
        <f t="shared" si="3"/>
        <v>0</v>
      </c>
      <c r="L23" s="482">
        <f t="shared" si="3"/>
        <v>0</v>
      </c>
      <c r="M23" s="482">
        <f t="shared" si="3"/>
        <v>0</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2" t="str">
        <f>'1.  LRAMVA Summary'!B30</f>
        <v>GS&lt;50 kW</v>
      </c>
      <c r="C25" s="806" t="str">
        <f>'2. LRAMVA Threshold'!E43</f>
        <v>kWh</v>
      </c>
      <c r="D25" s="46"/>
      <c r="E25" s="46"/>
      <c r="F25" s="46"/>
      <c r="G25" s="46">
        <v>2.0400000000000001E-2</v>
      </c>
      <c r="H25" s="46"/>
      <c r="I25" s="46"/>
      <c r="J25" s="46"/>
      <c r="K25" s="46"/>
      <c r="L25" s="46"/>
      <c r="M25" s="46"/>
      <c r="N25" s="46"/>
      <c r="O25" s="69"/>
    </row>
    <row r="26" spans="1:15" s="18" customFormat="1" outlineLevel="1">
      <c r="A26" s="4"/>
      <c r="B26" s="534" t="s">
        <v>511</v>
      </c>
      <c r="C26" s="804"/>
      <c r="D26" s="46"/>
      <c r="E26" s="46"/>
      <c r="F26" s="46"/>
      <c r="G26" s="46"/>
      <c r="H26" s="46"/>
      <c r="I26" s="46"/>
      <c r="J26" s="46"/>
      <c r="K26" s="46"/>
      <c r="L26" s="46"/>
      <c r="M26" s="46"/>
      <c r="N26" s="46"/>
      <c r="O26" s="69"/>
    </row>
    <row r="27" spans="1:15" s="18" customFormat="1" outlineLevel="1">
      <c r="A27" s="4"/>
      <c r="B27" s="534" t="s">
        <v>512</v>
      </c>
      <c r="C27" s="804"/>
      <c r="D27" s="46"/>
      <c r="E27" s="46"/>
      <c r="F27" s="46"/>
      <c r="G27" s="46"/>
      <c r="H27" s="46"/>
      <c r="I27" s="46"/>
      <c r="J27" s="46"/>
      <c r="K27" s="46"/>
      <c r="L27" s="46"/>
      <c r="M27" s="46"/>
      <c r="N27" s="46"/>
      <c r="O27" s="69"/>
    </row>
    <row r="28" spans="1:15" s="18" customFormat="1" outlineLevel="1">
      <c r="A28" s="4"/>
      <c r="B28" s="534" t="s">
        <v>490</v>
      </c>
      <c r="C28" s="804"/>
      <c r="D28" s="46"/>
      <c r="E28" s="46"/>
      <c r="F28" s="46"/>
      <c r="G28" s="46"/>
      <c r="H28" s="46"/>
      <c r="I28" s="46"/>
      <c r="J28" s="46"/>
      <c r="K28" s="46"/>
      <c r="L28" s="46"/>
      <c r="M28" s="46"/>
      <c r="N28" s="46"/>
      <c r="O28" s="69"/>
    </row>
    <row r="29" spans="1:15" s="18" customFormat="1">
      <c r="A29" s="4"/>
      <c r="B29" s="534" t="s">
        <v>513</v>
      </c>
      <c r="C29" s="807"/>
      <c r="D29" s="65">
        <f>SUM(D25:D28)</f>
        <v>0</v>
      </c>
      <c r="E29" s="65">
        <f t="shared" ref="E29:N29" si="4">SUM(E25:E28)</f>
        <v>0</v>
      </c>
      <c r="F29" s="65">
        <f t="shared" si="4"/>
        <v>0</v>
      </c>
      <c r="G29" s="65">
        <f t="shared" si="4"/>
        <v>2.0400000000000001E-2</v>
      </c>
      <c r="H29" s="65">
        <f t="shared" si="4"/>
        <v>0</v>
      </c>
      <c r="I29" s="65">
        <f t="shared" si="4"/>
        <v>0</v>
      </c>
      <c r="J29" s="65">
        <f t="shared" si="4"/>
        <v>0</v>
      </c>
      <c r="K29" s="65">
        <f t="shared" si="4"/>
        <v>0</v>
      </c>
      <c r="L29" s="65">
        <f t="shared" si="4"/>
        <v>0</v>
      </c>
      <c r="M29" s="65">
        <f t="shared" si="4"/>
        <v>0</v>
      </c>
      <c r="N29" s="65">
        <f t="shared" si="4"/>
        <v>0</v>
      </c>
      <c r="O29" s="76"/>
    </row>
    <row r="30" spans="1:15" s="18" customFormat="1">
      <c r="A30" s="4"/>
      <c r="B30" s="490" t="s">
        <v>514</v>
      </c>
      <c r="C30" s="486"/>
      <c r="D30" s="71"/>
      <c r="E30" s="482">
        <f>ROUND(SUM(D29*E16+E29*E17)/12,4)</f>
        <v>0</v>
      </c>
      <c r="F30" s="482">
        <f t="shared" ref="F30:N30" si="5">ROUND(SUM(E29*F16+F29*F17)/12,4)</f>
        <v>0</v>
      </c>
      <c r="G30" s="482">
        <f t="shared" si="5"/>
        <v>2.0400000000000001E-2</v>
      </c>
      <c r="H30" s="482">
        <f t="shared" si="5"/>
        <v>0</v>
      </c>
      <c r="I30" s="482">
        <f t="shared" si="5"/>
        <v>0</v>
      </c>
      <c r="J30" s="482">
        <f>ROUND(SUM(I29*J16+J29*J17)/12,4)</f>
        <v>0</v>
      </c>
      <c r="K30" s="482">
        <f t="shared" si="5"/>
        <v>0</v>
      </c>
      <c r="L30" s="482">
        <f t="shared" si="5"/>
        <v>0</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2" t="str">
        <f>'1.  LRAMVA Summary'!B31</f>
        <v>Commercial 50 kW to Large Use</v>
      </c>
      <c r="C32" s="806" t="str">
        <f>'2. LRAMVA Threshold'!F43</f>
        <v>kW</v>
      </c>
      <c r="D32" s="46"/>
      <c r="E32" s="46"/>
      <c r="F32" s="46"/>
      <c r="G32" s="46">
        <f>(3.4747+3.3964+3.2252)/3</f>
        <v>3.3654333333333333</v>
      </c>
      <c r="H32" s="46"/>
      <c r="I32" s="46"/>
      <c r="J32" s="46"/>
      <c r="K32" s="46"/>
      <c r="L32" s="46"/>
      <c r="M32" s="46"/>
      <c r="N32" s="46"/>
      <c r="O32" s="69"/>
    </row>
    <row r="33" spans="1:15" s="18" customFormat="1" outlineLevel="1">
      <c r="A33" s="4"/>
      <c r="B33" s="534" t="s">
        <v>511</v>
      </c>
      <c r="C33" s="804"/>
      <c r="D33" s="46"/>
      <c r="E33" s="46"/>
      <c r="F33" s="46"/>
      <c r="G33" s="46"/>
      <c r="H33" s="46"/>
      <c r="I33" s="46"/>
      <c r="J33" s="46"/>
      <c r="K33" s="46"/>
      <c r="L33" s="46"/>
      <c r="M33" s="46"/>
      <c r="N33" s="46"/>
      <c r="O33" s="69"/>
    </row>
    <row r="34" spans="1:15" s="18" customFormat="1" outlineLevel="1">
      <c r="A34" s="4"/>
      <c r="B34" s="534" t="s">
        <v>512</v>
      </c>
      <c r="C34" s="804"/>
      <c r="D34" s="46"/>
      <c r="E34" s="46"/>
      <c r="F34" s="46"/>
      <c r="G34" s="46"/>
      <c r="H34" s="46"/>
      <c r="I34" s="46"/>
      <c r="J34" s="46"/>
      <c r="K34" s="46"/>
      <c r="L34" s="46"/>
      <c r="M34" s="46"/>
      <c r="N34" s="46"/>
      <c r="O34" s="69"/>
    </row>
    <row r="35" spans="1:15" s="18" customFormat="1" outlineLevel="1">
      <c r="A35" s="4"/>
      <c r="B35" s="534" t="s">
        <v>490</v>
      </c>
      <c r="C35" s="804"/>
      <c r="D35" s="46"/>
      <c r="E35" s="46"/>
      <c r="F35" s="46"/>
      <c r="G35" s="46"/>
      <c r="H35" s="46"/>
      <c r="I35" s="46"/>
      <c r="J35" s="46"/>
      <c r="K35" s="46"/>
      <c r="L35" s="46"/>
      <c r="M35" s="46"/>
      <c r="N35" s="46"/>
      <c r="O35" s="69"/>
    </row>
    <row r="36" spans="1:15" s="18" customFormat="1">
      <c r="A36" s="4"/>
      <c r="B36" s="534" t="s">
        <v>513</v>
      </c>
      <c r="C36" s="807"/>
      <c r="D36" s="65">
        <f>SUM(D32:D35)</f>
        <v>0</v>
      </c>
      <c r="E36" s="65">
        <f>SUM(E32:E35)</f>
        <v>0</v>
      </c>
      <c r="F36" s="65">
        <f t="shared" ref="F36:M36" si="6">SUM(F32:F35)</f>
        <v>0</v>
      </c>
      <c r="G36" s="65">
        <f t="shared" si="6"/>
        <v>3.3654333333333333</v>
      </c>
      <c r="H36" s="65">
        <f t="shared" si="6"/>
        <v>0</v>
      </c>
      <c r="I36" s="65">
        <f t="shared" si="6"/>
        <v>0</v>
      </c>
      <c r="J36" s="65">
        <f t="shared" si="6"/>
        <v>0</v>
      </c>
      <c r="K36" s="65">
        <f t="shared" si="6"/>
        <v>0</v>
      </c>
      <c r="L36" s="65">
        <f t="shared" si="6"/>
        <v>0</v>
      </c>
      <c r="M36" s="65">
        <f t="shared" si="6"/>
        <v>0</v>
      </c>
      <c r="N36" s="65">
        <f>SUM(N32:N35)</f>
        <v>0</v>
      </c>
      <c r="O36" s="76"/>
    </row>
    <row r="37" spans="1:15" s="18" customFormat="1">
      <c r="A37" s="4"/>
      <c r="B37" s="490" t="s">
        <v>514</v>
      </c>
      <c r="C37" s="486"/>
      <c r="D37" s="71"/>
      <c r="E37" s="482">
        <f t="shared" ref="E37:N37" si="7">ROUND(SUM(D36*E16+E36*E17)/12,4)</f>
        <v>0</v>
      </c>
      <c r="F37" s="482">
        <f t="shared" si="7"/>
        <v>0</v>
      </c>
      <c r="G37" s="482">
        <f t="shared" si="7"/>
        <v>3.3654000000000002</v>
      </c>
      <c r="H37" s="482">
        <f t="shared" si="7"/>
        <v>0</v>
      </c>
      <c r="I37" s="482">
        <f t="shared" si="7"/>
        <v>0</v>
      </c>
      <c r="J37" s="482">
        <f t="shared" si="7"/>
        <v>0</v>
      </c>
      <c r="K37" s="482">
        <f t="shared" si="7"/>
        <v>0</v>
      </c>
      <c r="L37" s="482">
        <f t="shared" si="7"/>
        <v>0</v>
      </c>
      <c r="M37" s="482">
        <f t="shared" si="7"/>
        <v>0</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2" t="str">
        <f>'1.  LRAMVA Summary'!B32</f>
        <v>Unmetered Scattered Load</v>
      </c>
      <c r="C39" s="806" t="str">
        <f>'2. LRAMVA Threshold'!G43</f>
        <v>kWh</v>
      </c>
      <c r="D39" s="46"/>
      <c r="E39" s="46"/>
      <c r="F39" s="46"/>
      <c r="G39" s="46">
        <v>2.1299999999999999E-2</v>
      </c>
      <c r="H39" s="46"/>
      <c r="I39" s="46"/>
      <c r="J39" s="46"/>
      <c r="K39" s="46"/>
      <c r="L39" s="46"/>
      <c r="M39" s="46"/>
      <c r="N39" s="46"/>
      <c r="O39" s="69"/>
    </row>
    <row r="40" spans="1:15" s="18" customFormat="1" outlineLevel="1">
      <c r="A40" s="4"/>
      <c r="B40" s="534" t="s">
        <v>511</v>
      </c>
      <c r="C40" s="804"/>
      <c r="D40" s="46"/>
      <c r="E40" s="46"/>
      <c r="F40" s="46"/>
      <c r="G40" s="46"/>
      <c r="H40" s="46"/>
      <c r="I40" s="46"/>
      <c r="J40" s="46"/>
      <c r="K40" s="46"/>
      <c r="L40" s="46"/>
      <c r="M40" s="46"/>
      <c r="N40" s="46"/>
      <c r="O40" s="69"/>
    </row>
    <row r="41" spans="1:15" s="18" customFormat="1" outlineLevel="1">
      <c r="A41" s="4"/>
      <c r="B41" s="534" t="s">
        <v>512</v>
      </c>
      <c r="C41" s="804"/>
      <c r="D41" s="46"/>
      <c r="E41" s="46"/>
      <c r="F41" s="46"/>
      <c r="G41" s="46"/>
      <c r="H41" s="46"/>
      <c r="I41" s="46"/>
      <c r="J41" s="46"/>
      <c r="K41" s="46"/>
      <c r="L41" s="46"/>
      <c r="M41" s="46"/>
      <c r="N41" s="46"/>
      <c r="O41" s="69"/>
    </row>
    <row r="42" spans="1:15" s="18" customFormat="1" outlineLevel="1">
      <c r="A42" s="4"/>
      <c r="B42" s="534" t="s">
        <v>490</v>
      </c>
      <c r="C42" s="804"/>
      <c r="D42" s="46"/>
      <c r="E42" s="46"/>
      <c r="F42" s="46"/>
      <c r="G42" s="46"/>
      <c r="H42" s="46"/>
      <c r="I42" s="46"/>
      <c r="J42" s="46"/>
      <c r="K42" s="46"/>
      <c r="L42" s="46"/>
      <c r="M42" s="46"/>
      <c r="N42" s="46"/>
      <c r="O42" s="69"/>
    </row>
    <row r="43" spans="1:15" s="18" customFormat="1">
      <c r="A43" s="4"/>
      <c r="B43" s="534" t="s">
        <v>513</v>
      </c>
      <c r="C43" s="807"/>
      <c r="D43" s="65">
        <f>SUM(D39:D42)</f>
        <v>0</v>
      </c>
      <c r="E43" s="65">
        <f t="shared" ref="E43:N43" si="8">SUM(E39:E42)</f>
        <v>0</v>
      </c>
      <c r="F43" s="65">
        <f t="shared" si="8"/>
        <v>0</v>
      </c>
      <c r="G43" s="65">
        <f t="shared" si="8"/>
        <v>2.1299999999999999E-2</v>
      </c>
      <c r="H43" s="65">
        <f t="shared" si="8"/>
        <v>0</v>
      </c>
      <c r="I43" s="65">
        <f t="shared" si="8"/>
        <v>0</v>
      </c>
      <c r="J43" s="65">
        <f t="shared" si="8"/>
        <v>0</v>
      </c>
      <c r="K43" s="65">
        <f t="shared" si="8"/>
        <v>0</v>
      </c>
      <c r="L43" s="65">
        <f t="shared" si="8"/>
        <v>0</v>
      </c>
      <c r="M43" s="65">
        <f t="shared" si="8"/>
        <v>0</v>
      </c>
      <c r="N43" s="65">
        <f t="shared" si="8"/>
        <v>0</v>
      </c>
      <c r="O43" s="76"/>
    </row>
    <row r="44" spans="1:15" s="14" customFormat="1">
      <c r="A44" s="72"/>
      <c r="B44" s="490" t="s">
        <v>514</v>
      </c>
      <c r="C44" s="486"/>
      <c r="D44" s="71"/>
      <c r="E44" s="482">
        <f t="shared" ref="E44:N44" si="9">ROUND(SUM(D43*E16+E43*E17)/12,4)</f>
        <v>0</v>
      </c>
      <c r="F44" s="482">
        <f t="shared" si="9"/>
        <v>0</v>
      </c>
      <c r="G44" s="482">
        <f t="shared" si="9"/>
        <v>2.1299999999999999E-2</v>
      </c>
      <c r="H44" s="482">
        <f t="shared" si="9"/>
        <v>0</v>
      </c>
      <c r="I44" s="482">
        <f t="shared" si="9"/>
        <v>0</v>
      </c>
      <c r="J44" s="482">
        <f t="shared" si="9"/>
        <v>0</v>
      </c>
      <c r="K44" s="482">
        <f t="shared" si="9"/>
        <v>0</v>
      </c>
      <c r="L44" s="482">
        <f t="shared" si="9"/>
        <v>0</v>
      </c>
      <c r="M44" s="482">
        <f t="shared" si="9"/>
        <v>0</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2" t="str">
        <f>'1.  LRAMVA Summary'!B33</f>
        <v>Street Lighting</v>
      </c>
      <c r="C46" s="806" t="str">
        <f>'2. LRAMVA Threshold'!H43</f>
        <v>kW</v>
      </c>
      <c r="D46" s="46"/>
      <c r="E46" s="46"/>
      <c r="F46" s="46"/>
      <c r="G46" s="46">
        <v>3.8938999999999999</v>
      </c>
      <c r="H46" s="46"/>
      <c r="I46" s="46"/>
      <c r="J46" s="46"/>
      <c r="K46" s="46"/>
      <c r="L46" s="46"/>
      <c r="M46" s="46"/>
      <c r="N46" s="46"/>
      <c r="O46" s="69"/>
    </row>
    <row r="47" spans="1:15" s="18" customFormat="1" outlineLevel="1">
      <c r="A47" s="4"/>
      <c r="B47" s="534" t="s">
        <v>511</v>
      </c>
      <c r="C47" s="804"/>
      <c r="D47" s="46"/>
      <c r="E47" s="46"/>
      <c r="F47" s="46"/>
      <c r="G47" s="46"/>
      <c r="H47" s="46"/>
      <c r="I47" s="46"/>
      <c r="J47" s="46"/>
      <c r="K47" s="46"/>
      <c r="L47" s="46"/>
      <c r="M47" s="46"/>
      <c r="N47" s="46"/>
      <c r="O47" s="69"/>
    </row>
    <row r="48" spans="1:15" s="18" customFormat="1" outlineLevel="1">
      <c r="A48" s="4"/>
      <c r="B48" s="534" t="s">
        <v>512</v>
      </c>
      <c r="C48" s="804"/>
      <c r="D48" s="46"/>
      <c r="E48" s="46"/>
      <c r="F48" s="46"/>
      <c r="G48" s="46"/>
      <c r="H48" s="46"/>
      <c r="I48" s="46"/>
      <c r="J48" s="46"/>
      <c r="K48" s="46"/>
      <c r="L48" s="46"/>
      <c r="M48" s="46"/>
      <c r="N48" s="46"/>
      <c r="O48" s="69"/>
    </row>
    <row r="49" spans="1:15" s="18" customFormat="1" outlineLevel="1">
      <c r="A49" s="4"/>
      <c r="B49" s="534" t="s">
        <v>490</v>
      </c>
      <c r="C49" s="804"/>
      <c r="D49" s="46"/>
      <c r="E49" s="46"/>
      <c r="F49" s="46"/>
      <c r="G49" s="46"/>
      <c r="H49" s="46"/>
      <c r="I49" s="46"/>
      <c r="J49" s="46"/>
      <c r="K49" s="46"/>
      <c r="L49" s="46"/>
      <c r="M49" s="46"/>
      <c r="N49" s="46"/>
      <c r="O49" s="69"/>
    </row>
    <row r="50" spans="1:15" s="18" customFormat="1">
      <c r="A50" s="4"/>
      <c r="B50" s="534" t="s">
        <v>513</v>
      </c>
      <c r="C50" s="807"/>
      <c r="D50" s="65">
        <f>SUM(D46:D49)</f>
        <v>0</v>
      </c>
      <c r="E50" s="65">
        <f t="shared" ref="E50:N50" si="10">SUM(E46:E49)</f>
        <v>0</v>
      </c>
      <c r="F50" s="65">
        <f t="shared" si="10"/>
        <v>0</v>
      </c>
      <c r="G50" s="65">
        <f t="shared" si="10"/>
        <v>3.8938999999999999</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0" t="s">
        <v>514</v>
      </c>
      <c r="C51" s="486"/>
      <c r="D51" s="71"/>
      <c r="E51" s="482">
        <f t="shared" ref="E51:N51" si="11">ROUND(SUM(D50*E16+E50*E17)/12,4)</f>
        <v>0</v>
      </c>
      <c r="F51" s="482">
        <f t="shared" si="11"/>
        <v>0</v>
      </c>
      <c r="G51" s="482">
        <f t="shared" si="11"/>
        <v>3.8938999999999999</v>
      </c>
      <c r="H51" s="482">
        <f t="shared" si="11"/>
        <v>0</v>
      </c>
      <c r="I51" s="482">
        <f t="shared" si="11"/>
        <v>0</v>
      </c>
      <c r="J51" s="482">
        <f t="shared" si="11"/>
        <v>0</v>
      </c>
      <c r="K51" s="482">
        <f t="shared" si="11"/>
        <v>0</v>
      </c>
      <c r="L51" s="482">
        <f t="shared" si="11"/>
        <v>0</v>
      </c>
      <c r="M51" s="482">
        <f t="shared" si="11"/>
        <v>0</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2">
        <f>'1.  LRAMVA Summary'!B34</f>
        <v>0</v>
      </c>
      <c r="C53" s="806">
        <f>'2. LRAMVA Threshold'!I43</f>
        <v>0</v>
      </c>
      <c r="D53" s="46"/>
      <c r="E53" s="46"/>
      <c r="F53" s="46"/>
      <c r="G53" s="46"/>
      <c r="H53" s="46"/>
      <c r="I53" s="46"/>
      <c r="J53" s="46"/>
      <c r="K53" s="46"/>
      <c r="L53" s="46"/>
      <c r="M53" s="46"/>
      <c r="N53" s="46"/>
      <c r="O53" s="69"/>
    </row>
    <row r="54" spans="1:15" s="18" customFormat="1" outlineLevel="1">
      <c r="A54" s="4"/>
      <c r="B54" s="534" t="s">
        <v>511</v>
      </c>
      <c r="C54" s="804"/>
      <c r="D54" s="46"/>
      <c r="E54" s="46"/>
      <c r="F54" s="46"/>
      <c r="G54" s="46"/>
      <c r="H54" s="46"/>
      <c r="I54" s="46"/>
      <c r="J54" s="46"/>
      <c r="K54" s="46"/>
      <c r="L54" s="46"/>
      <c r="M54" s="46"/>
      <c r="N54" s="46"/>
      <c r="O54" s="69"/>
    </row>
    <row r="55" spans="1:15" s="18" customFormat="1" outlineLevel="1">
      <c r="A55" s="4"/>
      <c r="B55" s="534" t="s">
        <v>512</v>
      </c>
      <c r="C55" s="804"/>
      <c r="D55" s="46"/>
      <c r="E55" s="46"/>
      <c r="F55" s="46"/>
      <c r="G55" s="46"/>
      <c r="H55" s="46"/>
      <c r="I55" s="46"/>
      <c r="J55" s="46"/>
      <c r="K55" s="46"/>
      <c r="L55" s="46"/>
      <c r="M55" s="46"/>
      <c r="N55" s="46"/>
      <c r="O55" s="69"/>
    </row>
    <row r="56" spans="1:15" s="18" customFormat="1" outlineLevel="1">
      <c r="A56" s="4"/>
      <c r="B56" s="534" t="s">
        <v>490</v>
      </c>
      <c r="C56" s="804"/>
      <c r="D56" s="46"/>
      <c r="E56" s="46"/>
      <c r="F56" s="46"/>
      <c r="G56" s="46"/>
      <c r="H56" s="46"/>
      <c r="I56" s="46"/>
      <c r="J56" s="46"/>
      <c r="K56" s="46"/>
      <c r="L56" s="46"/>
      <c r="M56" s="46"/>
      <c r="N56" s="46"/>
      <c r="O56" s="69"/>
    </row>
    <row r="57" spans="1:15" s="18" customFormat="1">
      <c r="A57" s="4"/>
      <c r="B57" s="534" t="s">
        <v>513</v>
      </c>
      <c r="C57" s="807"/>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0" t="s">
        <v>514</v>
      </c>
      <c r="C58" s="486"/>
      <c r="D58" s="71"/>
      <c r="E58" s="482">
        <f t="shared" ref="E58:N58" si="13">ROUND(SUM(D57*E16+E57*E17)/12,4)</f>
        <v>0</v>
      </c>
      <c r="F58" s="482">
        <f t="shared" si="13"/>
        <v>0</v>
      </c>
      <c r="G58" s="482">
        <f t="shared" si="13"/>
        <v>0</v>
      </c>
      <c r="H58" s="482">
        <f t="shared" si="13"/>
        <v>0</v>
      </c>
      <c r="I58" s="482">
        <f t="shared" si="13"/>
        <v>0</v>
      </c>
      <c r="J58" s="482">
        <f t="shared" si="13"/>
        <v>0</v>
      </c>
      <c r="K58" s="482">
        <f t="shared" si="13"/>
        <v>0</v>
      </c>
      <c r="L58" s="482">
        <f t="shared" si="13"/>
        <v>0</v>
      </c>
      <c r="M58" s="482">
        <f t="shared" si="13"/>
        <v>0</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2">
        <f>'1.  LRAMVA Summary'!B35</f>
        <v>0</v>
      </c>
      <c r="C60" s="806">
        <f>'2. LRAMVA Threshold'!J43</f>
        <v>0</v>
      </c>
      <c r="D60" s="46"/>
      <c r="E60" s="46"/>
      <c r="F60" s="46"/>
      <c r="G60" s="46"/>
      <c r="H60" s="46"/>
      <c r="I60" s="46"/>
      <c r="J60" s="46"/>
      <c r="K60" s="46"/>
      <c r="L60" s="46"/>
      <c r="M60" s="46"/>
      <c r="N60" s="46"/>
      <c r="O60" s="69"/>
    </row>
    <row r="61" spans="1:15" s="18" customFormat="1" outlineLevel="1">
      <c r="A61" s="4"/>
      <c r="B61" s="534" t="s">
        <v>511</v>
      </c>
      <c r="C61" s="804"/>
      <c r="D61" s="46"/>
      <c r="E61" s="46"/>
      <c r="F61" s="46"/>
      <c r="G61" s="46"/>
      <c r="H61" s="46"/>
      <c r="I61" s="46"/>
      <c r="J61" s="46"/>
      <c r="K61" s="46"/>
      <c r="L61" s="46"/>
      <c r="M61" s="46"/>
      <c r="N61" s="46"/>
      <c r="O61" s="69"/>
    </row>
    <row r="62" spans="1:15" s="18" customFormat="1" outlineLevel="1">
      <c r="A62" s="4"/>
      <c r="B62" s="534" t="s">
        <v>512</v>
      </c>
      <c r="C62" s="804"/>
      <c r="D62" s="46"/>
      <c r="E62" s="46"/>
      <c r="F62" s="46"/>
      <c r="G62" s="46"/>
      <c r="H62" s="46"/>
      <c r="I62" s="46"/>
      <c r="J62" s="46"/>
      <c r="K62" s="46"/>
      <c r="L62" s="46"/>
      <c r="M62" s="46"/>
      <c r="N62" s="46"/>
      <c r="O62" s="69"/>
    </row>
    <row r="63" spans="1:15" s="18" customFormat="1" outlineLevel="1">
      <c r="A63" s="4"/>
      <c r="B63" s="534" t="s">
        <v>490</v>
      </c>
      <c r="C63" s="804"/>
      <c r="D63" s="46"/>
      <c r="E63" s="46"/>
      <c r="F63" s="46"/>
      <c r="G63" s="46"/>
      <c r="H63" s="46"/>
      <c r="I63" s="46"/>
      <c r="J63" s="46"/>
      <c r="K63" s="46"/>
      <c r="L63" s="46"/>
      <c r="M63" s="46"/>
      <c r="N63" s="46"/>
      <c r="O63" s="69"/>
    </row>
    <row r="64" spans="1:15" s="18" customFormat="1">
      <c r="A64" s="4"/>
      <c r="B64" s="534" t="s">
        <v>513</v>
      </c>
      <c r="C64" s="80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0" t="s">
        <v>514</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2">
        <f>'1.  LRAMVA Summary'!B36</f>
        <v>0</v>
      </c>
      <c r="C67" s="806">
        <f>'2. LRAMVA Threshold'!K43</f>
        <v>0</v>
      </c>
      <c r="D67" s="46"/>
      <c r="E67" s="46"/>
      <c r="F67" s="46"/>
      <c r="G67" s="46"/>
      <c r="H67" s="46"/>
      <c r="I67" s="46"/>
      <c r="J67" s="46"/>
      <c r="K67" s="46"/>
      <c r="L67" s="46"/>
      <c r="M67" s="46"/>
      <c r="N67" s="46"/>
      <c r="O67" s="69"/>
    </row>
    <row r="68" spans="1:15" s="18" customFormat="1" outlineLevel="1">
      <c r="A68" s="4"/>
      <c r="B68" s="534" t="s">
        <v>511</v>
      </c>
      <c r="C68" s="804"/>
      <c r="D68" s="46"/>
      <c r="E68" s="46"/>
      <c r="F68" s="46"/>
      <c r="G68" s="46"/>
      <c r="H68" s="46"/>
      <c r="I68" s="46"/>
      <c r="J68" s="46"/>
      <c r="K68" s="46"/>
      <c r="L68" s="46"/>
      <c r="M68" s="46"/>
      <c r="N68" s="46"/>
      <c r="O68" s="69"/>
    </row>
    <row r="69" spans="1:15" s="18" customFormat="1" outlineLevel="1">
      <c r="A69" s="4"/>
      <c r="B69" s="534" t="s">
        <v>512</v>
      </c>
      <c r="C69" s="804"/>
      <c r="D69" s="46"/>
      <c r="E69" s="46"/>
      <c r="F69" s="46"/>
      <c r="G69" s="46"/>
      <c r="H69" s="46"/>
      <c r="I69" s="46"/>
      <c r="J69" s="46"/>
      <c r="K69" s="46"/>
      <c r="L69" s="46"/>
      <c r="M69" s="46"/>
      <c r="N69" s="46"/>
      <c r="O69" s="69"/>
    </row>
    <row r="70" spans="1:15" s="18" customFormat="1" outlineLevel="1">
      <c r="A70" s="4"/>
      <c r="B70" s="534" t="s">
        <v>490</v>
      </c>
      <c r="C70" s="804"/>
      <c r="D70" s="46"/>
      <c r="E70" s="46"/>
      <c r="F70" s="46"/>
      <c r="G70" s="46"/>
      <c r="H70" s="46"/>
      <c r="I70" s="46"/>
      <c r="J70" s="46"/>
      <c r="K70" s="46"/>
      <c r="L70" s="46"/>
      <c r="M70" s="46"/>
      <c r="N70" s="46"/>
      <c r="O70" s="69"/>
    </row>
    <row r="71" spans="1:15" s="18" customFormat="1">
      <c r="A71" s="4"/>
      <c r="B71" s="534" t="s">
        <v>513</v>
      </c>
      <c r="C71" s="80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0" t="s">
        <v>514</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2">
        <f>'1.  LRAMVA Summary'!B37</f>
        <v>0</v>
      </c>
      <c r="C74" s="806">
        <f>'2. LRAMVA Threshold'!L43</f>
        <v>0</v>
      </c>
      <c r="D74" s="46"/>
      <c r="E74" s="46"/>
      <c r="F74" s="46"/>
      <c r="G74" s="46"/>
      <c r="H74" s="46"/>
      <c r="I74" s="46"/>
      <c r="J74" s="46"/>
      <c r="K74" s="46"/>
      <c r="L74" s="46"/>
      <c r="M74" s="46"/>
      <c r="N74" s="46"/>
      <c r="O74" s="69"/>
    </row>
    <row r="75" spans="1:15" s="18" customFormat="1" outlineLevel="1">
      <c r="A75" s="4"/>
      <c r="B75" s="534" t="s">
        <v>511</v>
      </c>
      <c r="C75" s="804"/>
      <c r="D75" s="46"/>
      <c r="E75" s="46"/>
      <c r="F75" s="46"/>
      <c r="G75" s="46"/>
      <c r="H75" s="46"/>
      <c r="I75" s="46"/>
      <c r="J75" s="46"/>
      <c r="K75" s="46"/>
      <c r="L75" s="46"/>
      <c r="M75" s="46"/>
      <c r="N75" s="46"/>
      <c r="O75" s="69"/>
    </row>
    <row r="76" spans="1:15" s="18" customFormat="1" outlineLevel="1">
      <c r="A76" s="4"/>
      <c r="B76" s="534" t="s">
        <v>512</v>
      </c>
      <c r="C76" s="804"/>
      <c r="D76" s="46"/>
      <c r="E76" s="46"/>
      <c r="F76" s="46"/>
      <c r="G76" s="46"/>
      <c r="H76" s="46"/>
      <c r="I76" s="46"/>
      <c r="J76" s="46"/>
      <c r="K76" s="46"/>
      <c r="L76" s="46"/>
      <c r="M76" s="46"/>
      <c r="N76" s="46"/>
      <c r="O76" s="69"/>
    </row>
    <row r="77" spans="1:15" s="18" customFormat="1" outlineLevel="1">
      <c r="A77" s="4"/>
      <c r="B77" s="534" t="s">
        <v>490</v>
      </c>
      <c r="C77" s="804"/>
      <c r="D77" s="46"/>
      <c r="E77" s="46"/>
      <c r="F77" s="46"/>
      <c r="G77" s="46"/>
      <c r="H77" s="46"/>
      <c r="I77" s="46"/>
      <c r="J77" s="46"/>
      <c r="K77" s="46"/>
      <c r="L77" s="46"/>
      <c r="M77" s="46"/>
      <c r="N77" s="46"/>
      <c r="O77" s="69"/>
    </row>
    <row r="78" spans="1:15" s="18" customFormat="1">
      <c r="A78" s="4"/>
      <c r="B78" s="534" t="s">
        <v>513</v>
      </c>
      <c r="C78" s="80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0" t="s">
        <v>514</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2">
        <f>'1.  LRAMVA Summary'!B38</f>
        <v>0</v>
      </c>
      <c r="C81" s="806">
        <f>'2. LRAMVA Threshold'!M43</f>
        <v>0</v>
      </c>
      <c r="D81" s="46"/>
      <c r="E81" s="46"/>
      <c r="F81" s="46"/>
      <c r="G81" s="46"/>
      <c r="H81" s="46"/>
      <c r="I81" s="46"/>
      <c r="J81" s="46"/>
      <c r="K81" s="46"/>
      <c r="L81" s="46"/>
      <c r="M81" s="46"/>
      <c r="N81" s="46"/>
      <c r="O81" s="69"/>
    </row>
    <row r="82" spans="1:15" s="18" customFormat="1" outlineLevel="1">
      <c r="A82" s="4"/>
      <c r="B82" s="534" t="s">
        <v>511</v>
      </c>
      <c r="C82" s="804"/>
      <c r="D82" s="46"/>
      <c r="E82" s="46"/>
      <c r="F82" s="46"/>
      <c r="G82" s="46"/>
      <c r="H82" s="46"/>
      <c r="I82" s="46"/>
      <c r="J82" s="46"/>
      <c r="K82" s="46"/>
      <c r="L82" s="46"/>
      <c r="M82" s="46"/>
      <c r="N82" s="46"/>
      <c r="O82" s="69"/>
    </row>
    <row r="83" spans="1:15" s="18" customFormat="1" outlineLevel="1">
      <c r="A83" s="4"/>
      <c r="B83" s="534" t="s">
        <v>512</v>
      </c>
      <c r="C83" s="804"/>
      <c r="D83" s="46"/>
      <c r="E83" s="46"/>
      <c r="F83" s="46"/>
      <c r="G83" s="46"/>
      <c r="H83" s="46"/>
      <c r="I83" s="46"/>
      <c r="J83" s="46"/>
      <c r="K83" s="46"/>
      <c r="L83" s="46"/>
      <c r="M83" s="46"/>
      <c r="N83" s="46"/>
      <c r="O83" s="69"/>
    </row>
    <row r="84" spans="1:15" s="18" customFormat="1" outlineLevel="1">
      <c r="A84" s="4"/>
      <c r="B84" s="534" t="s">
        <v>490</v>
      </c>
      <c r="C84" s="804"/>
      <c r="D84" s="46"/>
      <c r="E84" s="46"/>
      <c r="F84" s="46"/>
      <c r="G84" s="46"/>
      <c r="H84" s="46"/>
      <c r="I84" s="46"/>
      <c r="J84" s="46"/>
      <c r="K84" s="46"/>
      <c r="L84" s="46"/>
      <c r="M84" s="46"/>
      <c r="N84" s="46"/>
      <c r="O84" s="69"/>
    </row>
    <row r="85" spans="1:15" s="18" customFormat="1">
      <c r="A85" s="4"/>
      <c r="B85" s="534" t="s">
        <v>513</v>
      </c>
      <c r="C85" s="80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0" t="s">
        <v>514</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2">
        <f>'1.  LRAMVA Summary'!B39</f>
        <v>0</v>
      </c>
      <c r="C88" s="806">
        <f>'2. LRAMVA Threshold'!N43</f>
        <v>0</v>
      </c>
      <c r="D88" s="46"/>
      <c r="E88" s="46"/>
      <c r="F88" s="46"/>
      <c r="G88" s="46"/>
      <c r="H88" s="46"/>
      <c r="I88" s="46"/>
      <c r="J88" s="46"/>
      <c r="K88" s="46"/>
      <c r="L88" s="46"/>
      <c r="M88" s="46"/>
      <c r="N88" s="46"/>
      <c r="O88" s="69"/>
    </row>
    <row r="89" spans="1:15" s="18" customFormat="1" outlineLevel="1">
      <c r="A89" s="4"/>
      <c r="B89" s="534" t="s">
        <v>511</v>
      </c>
      <c r="C89" s="804"/>
      <c r="D89" s="46"/>
      <c r="E89" s="46"/>
      <c r="F89" s="46"/>
      <c r="G89" s="46"/>
      <c r="H89" s="46"/>
      <c r="I89" s="46"/>
      <c r="J89" s="46"/>
      <c r="K89" s="46"/>
      <c r="L89" s="46"/>
      <c r="M89" s="46"/>
      <c r="N89" s="46"/>
      <c r="O89" s="69"/>
    </row>
    <row r="90" spans="1:15" s="18" customFormat="1" outlineLevel="1">
      <c r="A90" s="4"/>
      <c r="B90" s="534" t="s">
        <v>512</v>
      </c>
      <c r="C90" s="804"/>
      <c r="D90" s="46"/>
      <c r="E90" s="46"/>
      <c r="F90" s="46"/>
      <c r="G90" s="46"/>
      <c r="H90" s="46"/>
      <c r="I90" s="46"/>
      <c r="J90" s="46"/>
      <c r="K90" s="46"/>
      <c r="L90" s="46"/>
      <c r="M90" s="46"/>
      <c r="N90" s="46"/>
      <c r="O90" s="69"/>
    </row>
    <row r="91" spans="1:15" s="18" customFormat="1" outlineLevel="1">
      <c r="A91" s="4"/>
      <c r="B91" s="534" t="s">
        <v>490</v>
      </c>
      <c r="C91" s="804"/>
      <c r="D91" s="46"/>
      <c r="E91" s="46"/>
      <c r="F91" s="46"/>
      <c r="G91" s="46"/>
      <c r="H91" s="46"/>
      <c r="I91" s="46"/>
      <c r="J91" s="46"/>
      <c r="K91" s="46"/>
      <c r="L91" s="46"/>
      <c r="M91" s="46"/>
      <c r="N91" s="46"/>
      <c r="O91" s="69"/>
    </row>
    <row r="92" spans="1:15" s="18" customFormat="1">
      <c r="A92" s="4"/>
      <c r="B92" s="534" t="s">
        <v>513</v>
      </c>
      <c r="C92" s="80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0" t="s">
        <v>514</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2">
        <f>'1.  LRAMVA Summary'!B40</f>
        <v>0</v>
      </c>
      <c r="C95" s="806">
        <f>'2. LRAMVA Threshold'!O43</f>
        <v>0</v>
      </c>
      <c r="D95" s="46"/>
      <c r="E95" s="46"/>
      <c r="F95" s="46"/>
      <c r="G95" s="46"/>
      <c r="H95" s="46"/>
      <c r="I95" s="46"/>
      <c r="J95" s="46"/>
      <c r="K95" s="46"/>
      <c r="L95" s="46"/>
      <c r="M95" s="46"/>
      <c r="N95" s="46"/>
      <c r="O95" s="69"/>
    </row>
    <row r="96" spans="1:15" s="18" customFormat="1" outlineLevel="1">
      <c r="A96" s="4"/>
      <c r="B96" s="534" t="s">
        <v>511</v>
      </c>
      <c r="C96" s="804"/>
      <c r="D96" s="46"/>
      <c r="E96" s="46"/>
      <c r="F96" s="46"/>
      <c r="G96" s="46"/>
      <c r="H96" s="46"/>
      <c r="I96" s="46"/>
      <c r="J96" s="46"/>
      <c r="K96" s="46"/>
      <c r="L96" s="46"/>
      <c r="M96" s="46"/>
      <c r="N96" s="46"/>
      <c r="O96" s="69"/>
    </row>
    <row r="97" spans="1:15" s="18" customFormat="1" outlineLevel="1">
      <c r="A97" s="4"/>
      <c r="B97" s="534" t="s">
        <v>512</v>
      </c>
      <c r="C97" s="804"/>
      <c r="D97" s="46"/>
      <c r="E97" s="46"/>
      <c r="F97" s="46"/>
      <c r="G97" s="46"/>
      <c r="H97" s="46"/>
      <c r="I97" s="46"/>
      <c r="J97" s="46"/>
      <c r="K97" s="46"/>
      <c r="L97" s="46"/>
      <c r="M97" s="46"/>
      <c r="N97" s="46"/>
      <c r="O97" s="69"/>
    </row>
    <row r="98" spans="1:15" s="18" customFormat="1" outlineLevel="1">
      <c r="A98" s="4"/>
      <c r="B98" s="534" t="s">
        <v>490</v>
      </c>
      <c r="C98" s="804"/>
      <c r="D98" s="46"/>
      <c r="E98" s="46"/>
      <c r="F98" s="46"/>
      <c r="G98" s="46"/>
      <c r="H98" s="46"/>
      <c r="I98" s="46"/>
      <c r="J98" s="46"/>
      <c r="K98" s="46"/>
      <c r="L98" s="46"/>
      <c r="M98" s="46"/>
      <c r="N98" s="46"/>
      <c r="O98" s="69"/>
    </row>
    <row r="99" spans="1:15" s="18" customFormat="1">
      <c r="A99" s="4"/>
      <c r="B99" s="534" t="s">
        <v>513</v>
      </c>
      <c r="C99" s="80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0" t="s">
        <v>514</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2">
        <f>'1.  LRAMVA Summary'!B41</f>
        <v>0</v>
      </c>
      <c r="C102" s="806">
        <f>'2. LRAMVA Threshold'!P43</f>
        <v>0</v>
      </c>
      <c r="D102" s="46"/>
      <c r="E102" s="46"/>
      <c r="F102" s="46"/>
      <c r="G102" s="46"/>
      <c r="H102" s="46"/>
      <c r="I102" s="46"/>
      <c r="J102" s="46"/>
      <c r="K102" s="46"/>
      <c r="L102" s="46"/>
      <c r="M102" s="46"/>
      <c r="N102" s="46"/>
      <c r="O102" s="69"/>
    </row>
    <row r="103" spans="1:15" s="18" customFormat="1" outlineLevel="1">
      <c r="A103" s="4"/>
      <c r="B103" s="534" t="s">
        <v>511</v>
      </c>
      <c r="C103" s="804"/>
      <c r="D103" s="46"/>
      <c r="E103" s="46"/>
      <c r="F103" s="46"/>
      <c r="G103" s="46"/>
      <c r="H103" s="46"/>
      <c r="I103" s="46"/>
      <c r="J103" s="46"/>
      <c r="K103" s="46"/>
      <c r="L103" s="46"/>
      <c r="M103" s="46"/>
      <c r="N103" s="46"/>
      <c r="O103" s="69"/>
    </row>
    <row r="104" spans="1:15" s="18" customFormat="1" outlineLevel="1">
      <c r="A104" s="4"/>
      <c r="B104" s="534" t="s">
        <v>512</v>
      </c>
      <c r="C104" s="804"/>
      <c r="D104" s="46"/>
      <c r="E104" s="46"/>
      <c r="F104" s="46"/>
      <c r="G104" s="46"/>
      <c r="H104" s="46"/>
      <c r="I104" s="46"/>
      <c r="J104" s="46"/>
      <c r="K104" s="46"/>
      <c r="L104" s="46"/>
      <c r="M104" s="46"/>
      <c r="N104" s="46"/>
      <c r="O104" s="69"/>
    </row>
    <row r="105" spans="1:15" s="18" customFormat="1" outlineLevel="1">
      <c r="A105" s="4"/>
      <c r="B105" s="534" t="s">
        <v>490</v>
      </c>
      <c r="C105" s="804"/>
      <c r="D105" s="46"/>
      <c r="E105" s="46"/>
      <c r="F105" s="46"/>
      <c r="G105" s="46"/>
      <c r="H105" s="46"/>
      <c r="I105" s="46"/>
      <c r="J105" s="46"/>
      <c r="K105" s="46"/>
      <c r="L105" s="46"/>
      <c r="M105" s="46"/>
      <c r="N105" s="46"/>
      <c r="O105" s="69"/>
    </row>
    <row r="106" spans="1:15" s="18" customFormat="1">
      <c r="A106" s="4"/>
      <c r="B106" s="534" t="s">
        <v>513</v>
      </c>
      <c r="C106" s="80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0" t="s">
        <v>514</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2">
        <f>'1.  LRAMVA Summary'!B42</f>
        <v>0</v>
      </c>
      <c r="C109" s="806">
        <f>'2. LRAMVA Threshold'!Q43</f>
        <v>0</v>
      </c>
      <c r="D109" s="46"/>
      <c r="E109" s="46"/>
      <c r="F109" s="46"/>
      <c r="G109" s="46"/>
      <c r="H109" s="46"/>
      <c r="I109" s="46"/>
      <c r="J109" s="46"/>
      <c r="K109" s="46"/>
      <c r="L109" s="46"/>
      <c r="M109" s="46"/>
      <c r="N109" s="46"/>
      <c r="O109" s="69"/>
    </row>
    <row r="110" spans="1:15" s="18" customFormat="1" outlineLevel="1">
      <c r="A110" s="4"/>
      <c r="B110" s="534" t="s">
        <v>511</v>
      </c>
      <c r="C110" s="804"/>
      <c r="D110" s="46"/>
      <c r="E110" s="46"/>
      <c r="F110" s="46"/>
      <c r="G110" s="46"/>
      <c r="H110" s="46"/>
      <c r="I110" s="46"/>
      <c r="J110" s="46"/>
      <c r="K110" s="46"/>
      <c r="L110" s="46"/>
      <c r="M110" s="46"/>
      <c r="N110" s="46"/>
      <c r="O110" s="69"/>
    </row>
    <row r="111" spans="1:15" s="18" customFormat="1" outlineLevel="1">
      <c r="A111" s="4"/>
      <c r="B111" s="534" t="s">
        <v>512</v>
      </c>
      <c r="C111" s="804"/>
      <c r="D111" s="46"/>
      <c r="E111" s="46"/>
      <c r="F111" s="46"/>
      <c r="G111" s="46"/>
      <c r="H111" s="46"/>
      <c r="I111" s="46"/>
      <c r="J111" s="46"/>
      <c r="K111" s="46"/>
      <c r="L111" s="46"/>
      <c r="M111" s="46"/>
      <c r="N111" s="46"/>
      <c r="O111" s="69"/>
    </row>
    <row r="112" spans="1:15" s="18" customFormat="1" outlineLevel="1">
      <c r="A112" s="4"/>
      <c r="B112" s="534" t="s">
        <v>490</v>
      </c>
      <c r="C112" s="804"/>
      <c r="D112" s="46"/>
      <c r="E112" s="46"/>
      <c r="F112" s="46"/>
      <c r="G112" s="46"/>
      <c r="H112" s="46"/>
      <c r="I112" s="46"/>
      <c r="J112" s="46"/>
      <c r="K112" s="46"/>
      <c r="L112" s="46"/>
      <c r="M112" s="46"/>
      <c r="N112" s="46"/>
      <c r="O112" s="69"/>
    </row>
    <row r="113" spans="1:17" s="18" customFormat="1">
      <c r="A113" s="4"/>
      <c r="B113" s="534" t="s">
        <v>513</v>
      </c>
      <c r="C113" s="80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0" t="s">
        <v>514</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621</v>
      </c>
      <c r="C116" s="98"/>
      <c r="D116" s="497"/>
      <c r="E116" s="497"/>
      <c r="F116" s="497"/>
      <c r="G116" s="497"/>
      <c r="H116" s="497"/>
      <c r="I116" s="497"/>
      <c r="J116" s="497"/>
      <c r="K116" s="497"/>
      <c r="L116" s="497"/>
      <c r="M116" s="497"/>
      <c r="N116" s="497"/>
      <c r="O116" s="497"/>
    </row>
    <row r="119" spans="1:17" ht="15.75">
      <c r="B119" s="118" t="s">
        <v>484</v>
      </c>
      <c r="J119" s="18"/>
    </row>
    <row r="120" spans="1:17" s="14" customFormat="1" ht="75.599999999999994" customHeight="1">
      <c r="A120" s="72"/>
      <c r="B120" s="811" t="s">
        <v>682</v>
      </c>
      <c r="C120" s="811"/>
      <c r="D120" s="811"/>
      <c r="E120" s="811"/>
      <c r="F120" s="811"/>
      <c r="G120" s="811"/>
      <c r="H120" s="811"/>
      <c r="I120" s="811"/>
      <c r="J120" s="811"/>
      <c r="K120" s="811"/>
      <c r="L120" s="811"/>
      <c r="M120" s="811"/>
      <c r="N120" s="811"/>
      <c r="O120" s="811"/>
      <c r="P120" s="811"/>
    </row>
    <row r="121" spans="1:17" s="18" customFormat="1" ht="9" customHeight="1">
      <c r="A121" s="4"/>
      <c r="B121" s="118"/>
      <c r="C121" s="78"/>
    </row>
    <row r="122" spans="1:17" ht="63.75" customHeight="1">
      <c r="B122" s="243" t="s">
        <v>234</v>
      </c>
      <c r="C122" s="243" t="str">
        <f>'1.  LRAMVA Summary'!D52</f>
        <v>Residential</v>
      </c>
      <c r="D122" s="243" t="str">
        <f>'1.  LRAMVA Summary'!E52</f>
        <v>GS&lt;50 kW</v>
      </c>
      <c r="E122" s="243" t="str">
        <f>'1.  LRAMVA Summary'!F52</f>
        <v>Commercial 50 kW to Large Use</v>
      </c>
      <c r="F122" s="243" t="str">
        <f>'1.  LRAMVA Summary'!G52</f>
        <v>Unmetered Scattered Load</v>
      </c>
      <c r="G122" s="243" t="str">
        <f>'1.  LRAMVA Summary'!H52</f>
        <v>Street Lighting</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8">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499">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499">
        <v>2013</v>
      </c>
      <c r="C126" s="682">
        <f t="shared" si="30"/>
        <v>2.2800000000000001E-2</v>
      </c>
      <c r="D126" s="683">
        <f t="shared" ref="D126:D133" si="32">HLOOKUP(B126,$E$15:$O$114,16,FALSE)</f>
        <v>2.0400000000000001E-2</v>
      </c>
      <c r="E126" s="684">
        <f t="shared" ref="E126:E133" si="33">HLOOKUP(B126,$E$15:$O$114,23,FALSE)</f>
        <v>3.3654000000000002</v>
      </c>
      <c r="F126" s="683">
        <f t="shared" ref="F126:F133" si="34">HLOOKUP(B126,$E$15:$O$114,30,FALSE)</f>
        <v>2.1299999999999999E-2</v>
      </c>
      <c r="G126" s="684">
        <f t="shared" ref="G126:G132" si="35">HLOOKUP(B126,$E$15:$O$114,37,FALSE)</f>
        <v>3.8938999999999999</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499">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499">
        <v>2015</v>
      </c>
      <c r="C128" s="682">
        <f t="shared" si="30"/>
        <v>0</v>
      </c>
      <c r="D128" s="683">
        <f t="shared" si="32"/>
        <v>0</v>
      </c>
      <c r="E128" s="684">
        <f t="shared" si="33"/>
        <v>0</v>
      </c>
      <c r="F128" s="683">
        <f t="shared" si="34"/>
        <v>0</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499">
        <v>2016</v>
      </c>
      <c r="C129" s="682">
        <f t="shared" si="30"/>
        <v>0</v>
      </c>
      <c r="D129" s="683">
        <f t="shared" si="32"/>
        <v>0</v>
      </c>
      <c r="E129" s="684">
        <f t="shared" si="33"/>
        <v>0</v>
      </c>
      <c r="F129" s="683">
        <f t="shared" si="34"/>
        <v>0</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499">
        <v>2017</v>
      </c>
      <c r="C130" s="682">
        <f>HLOOKUP(B130,$E$15:$O$114,9,FALSE)</f>
        <v>0</v>
      </c>
      <c r="D130" s="683">
        <f t="shared" si="32"/>
        <v>0</v>
      </c>
      <c r="E130" s="684">
        <f t="shared" si="33"/>
        <v>0</v>
      </c>
      <c r="F130" s="683">
        <f t="shared" si="34"/>
        <v>0</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499">
        <v>2018</v>
      </c>
      <c r="C131" s="682">
        <f t="shared" ref="C131:C133" si="44">HLOOKUP(B131,$E$15:$O$114,9,FALSE)</f>
        <v>0</v>
      </c>
      <c r="D131" s="683">
        <f t="shared" si="32"/>
        <v>0</v>
      </c>
      <c r="E131" s="684">
        <f t="shared" si="33"/>
        <v>0</v>
      </c>
      <c r="F131" s="683">
        <f t="shared" si="34"/>
        <v>0</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499">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0">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6" t="s">
        <v>638</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opLeftCell="A4" zoomScale="90" zoomScaleNormal="90" workbookViewId="0">
      <selection activeCell="B19" sqref="B19"/>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12" t="s">
        <v>641</v>
      </c>
      <c r="C16" s="812"/>
      <c r="D16" s="812"/>
      <c r="E16" s="812"/>
      <c r="F16" s="812"/>
      <c r="G16" s="812"/>
      <c r="H16" s="812"/>
      <c r="I16" s="812"/>
      <c r="J16" s="812"/>
      <c r="K16" s="812"/>
      <c r="L16" s="812"/>
      <c r="M16" s="812"/>
      <c r="N16" s="812"/>
      <c r="O16" s="812"/>
      <c r="P16" s="812"/>
      <c r="Q16" s="812"/>
      <c r="R16" s="812"/>
      <c r="S16" s="812"/>
      <c r="T16" s="812"/>
      <c r="U16" s="812"/>
      <c r="V16" s="812"/>
      <c r="W16" s="812"/>
      <c r="X16" s="812"/>
    </row>
    <row r="18" spans="2:2">
      <c r="B18" s="12" t="s">
        <v>748</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2020-02-06T01:24:29Z</cp:lastPrinted>
  <dcterms:created xsi:type="dcterms:W3CDTF">2012-03-05T18:56:04Z</dcterms:created>
  <dcterms:modified xsi:type="dcterms:W3CDTF">2020-06-11T16:45:35Z</dcterms:modified>
</cp:coreProperties>
</file>