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6000" windowWidth="9600" windowHeight="6015" tabRatio="855"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Report'!$C$26:$BT$80</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L15" i="43" l="1"/>
  <c r="AY93" i="68" l="1"/>
  <c r="AY92" i="68"/>
  <c r="T92" i="68"/>
  <c r="AX91" i="68"/>
  <c r="AY91" i="68" s="1"/>
  <c r="S91" i="68"/>
  <c r="T91" i="68" s="1"/>
  <c r="AX90" i="68"/>
  <c r="AY90" i="68" s="1"/>
  <c r="AX88" i="68"/>
  <c r="AY88" i="68" s="1"/>
  <c r="AX87" i="68"/>
  <c r="AY87" i="68" s="1"/>
  <c r="AX84" i="68"/>
  <c r="AY84" i="68" s="1"/>
  <c r="AW84" i="68"/>
  <c r="R84" i="68"/>
  <c r="S84" i="68" s="1"/>
  <c r="T84" i="68" s="1"/>
  <c r="AX83" i="68"/>
  <c r="AY83" i="68" s="1"/>
  <c r="AW83" i="68"/>
  <c r="R83" i="68"/>
  <c r="S83" i="68" s="1"/>
  <c r="T83" i="68" s="1"/>
  <c r="AV81" i="68"/>
  <c r="AW81" i="68" s="1"/>
  <c r="AX81" i="68" s="1"/>
  <c r="AY81" i="68" s="1"/>
  <c r="Q81" i="68"/>
  <c r="R81" i="68" s="1"/>
  <c r="S81" i="68" s="1"/>
  <c r="T81" i="68" s="1"/>
  <c r="J36" i="45" l="1"/>
  <c r="K36" i="45"/>
  <c r="J43" i="45"/>
  <c r="K43" i="45"/>
  <c r="J50" i="45"/>
  <c r="K50" i="45"/>
  <c r="J57" i="45"/>
  <c r="K57" i="45"/>
  <c r="J64" i="45"/>
  <c r="K64" i="45"/>
  <c r="M588" i="79" l="1"/>
  <c r="L588" i="79"/>
  <c r="K588" i="79"/>
  <c r="J588" i="79"/>
  <c r="I588" i="79"/>
  <c r="H588" i="79"/>
  <c r="G588" i="79"/>
  <c r="F588" i="79"/>
  <c r="M587" i="79"/>
  <c r="L587" i="79"/>
  <c r="K587" i="79"/>
  <c r="J587" i="79"/>
  <c r="I587" i="79"/>
  <c r="H587" i="79"/>
  <c r="G587" i="79"/>
  <c r="F587" i="79"/>
  <c r="E588" i="79"/>
  <c r="E587" i="79"/>
  <c r="X588" i="79"/>
  <c r="W588" i="79"/>
  <c r="V588" i="79"/>
  <c r="U588" i="79"/>
  <c r="T588" i="79"/>
  <c r="S588" i="79"/>
  <c r="R588" i="79"/>
  <c r="Q588" i="79"/>
  <c r="P588" i="79"/>
  <c r="X587" i="79"/>
  <c r="W587" i="79"/>
  <c r="V587" i="79"/>
  <c r="U587" i="79"/>
  <c r="T587" i="79"/>
  <c r="S587" i="79"/>
  <c r="R587" i="79"/>
  <c r="Q587" i="79"/>
  <c r="P587" i="79"/>
  <c r="O588" i="79"/>
  <c r="O587" i="79"/>
  <c r="X538" i="79"/>
  <c r="W538" i="79"/>
  <c r="V538" i="79"/>
  <c r="U538" i="79"/>
  <c r="T538" i="79"/>
  <c r="S538" i="79"/>
  <c r="R538" i="79"/>
  <c r="Q538" i="79"/>
  <c r="P538" i="79"/>
  <c r="O538" i="79"/>
  <c r="X537" i="79"/>
  <c r="W537" i="79"/>
  <c r="V537" i="79"/>
  <c r="U537" i="79"/>
  <c r="T537" i="79"/>
  <c r="S537" i="79"/>
  <c r="R537" i="79"/>
  <c r="Q537" i="79"/>
  <c r="P537" i="79"/>
  <c r="O537" i="79"/>
  <c r="X535" i="79"/>
  <c r="W535" i="79"/>
  <c r="V535" i="79"/>
  <c r="U535" i="79"/>
  <c r="T535" i="79"/>
  <c r="S535" i="79"/>
  <c r="R535" i="79"/>
  <c r="Q535" i="79"/>
  <c r="P535" i="79"/>
  <c r="O535" i="79"/>
  <c r="X534" i="79"/>
  <c r="W534" i="79"/>
  <c r="V534" i="79"/>
  <c r="U534" i="79"/>
  <c r="T534" i="79"/>
  <c r="S534" i="79"/>
  <c r="R534" i="79"/>
  <c r="Q534" i="79"/>
  <c r="P534" i="79"/>
  <c r="O534" i="79"/>
  <c r="X516" i="79"/>
  <c r="W516" i="79"/>
  <c r="V516" i="79"/>
  <c r="U516" i="79"/>
  <c r="T516" i="79"/>
  <c r="S516" i="79"/>
  <c r="R516" i="79"/>
  <c r="Q516" i="79"/>
  <c r="P516" i="79"/>
  <c r="O516" i="79"/>
  <c r="X515" i="79"/>
  <c r="W515" i="79"/>
  <c r="V515" i="79"/>
  <c r="U515" i="79"/>
  <c r="T515" i="79"/>
  <c r="S515" i="79"/>
  <c r="R515" i="79"/>
  <c r="Q515" i="79"/>
  <c r="P515" i="79"/>
  <c r="O515" i="79"/>
  <c r="X513" i="79"/>
  <c r="W513" i="79"/>
  <c r="V513" i="79"/>
  <c r="U513" i="79"/>
  <c r="T513" i="79"/>
  <c r="S513" i="79"/>
  <c r="R513" i="79"/>
  <c r="Q513" i="79"/>
  <c r="P513" i="79"/>
  <c r="O513" i="79"/>
  <c r="X512" i="79"/>
  <c r="W512" i="79"/>
  <c r="V512" i="79"/>
  <c r="U512" i="79"/>
  <c r="T512" i="79"/>
  <c r="S512" i="79"/>
  <c r="R512" i="79"/>
  <c r="Q512" i="79"/>
  <c r="P512" i="79"/>
  <c r="O512" i="79"/>
  <c r="X510" i="79"/>
  <c r="W510" i="79"/>
  <c r="V510" i="79"/>
  <c r="U510" i="79"/>
  <c r="T510" i="79"/>
  <c r="S510" i="79"/>
  <c r="R510" i="79"/>
  <c r="Q510" i="79"/>
  <c r="P510" i="79"/>
  <c r="O510" i="79"/>
  <c r="X509" i="79"/>
  <c r="W509" i="79"/>
  <c r="V509" i="79"/>
  <c r="U509" i="79"/>
  <c r="T509" i="79"/>
  <c r="S509" i="79"/>
  <c r="R509" i="79"/>
  <c r="Q509" i="79"/>
  <c r="P509" i="79"/>
  <c r="O509" i="79"/>
  <c r="X506" i="79"/>
  <c r="W506" i="79"/>
  <c r="V506" i="79"/>
  <c r="U506" i="79"/>
  <c r="T506" i="79"/>
  <c r="S506" i="79"/>
  <c r="R506" i="79"/>
  <c r="Q506" i="79"/>
  <c r="P506" i="79"/>
  <c r="O506" i="79"/>
  <c r="X505" i="79"/>
  <c r="W505" i="79"/>
  <c r="V505" i="79"/>
  <c r="U505" i="79"/>
  <c r="T505" i="79"/>
  <c r="S505" i="79"/>
  <c r="R505" i="79"/>
  <c r="Q505" i="79"/>
  <c r="P505" i="79"/>
  <c r="O505" i="79"/>
  <c r="X503" i="79"/>
  <c r="W503" i="79"/>
  <c r="V503" i="79"/>
  <c r="U503" i="79"/>
  <c r="T503" i="79"/>
  <c r="S503" i="79"/>
  <c r="R503" i="79"/>
  <c r="Q503" i="79"/>
  <c r="P503" i="79"/>
  <c r="O503" i="79"/>
  <c r="X502" i="79"/>
  <c r="W502" i="79"/>
  <c r="V502" i="79"/>
  <c r="U502" i="79"/>
  <c r="T502" i="79"/>
  <c r="S502" i="79"/>
  <c r="R502" i="79"/>
  <c r="Q502" i="79"/>
  <c r="P502" i="79"/>
  <c r="O502" i="79"/>
  <c r="X500" i="79"/>
  <c r="W500" i="79"/>
  <c r="V500" i="79"/>
  <c r="U500" i="79"/>
  <c r="T500" i="79"/>
  <c r="S500" i="79"/>
  <c r="R500" i="79"/>
  <c r="Q500" i="79"/>
  <c r="P500" i="79"/>
  <c r="O500" i="79"/>
  <c r="X499" i="79"/>
  <c r="W499" i="79"/>
  <c r="V499" i="79"/>
  <c r="U499" i="79"/>
  <c r="T499" i="79"/>
  <c r="S499" i="79"/>
  <c r="R499" i="79"/>
  <c r="Q499" i="79"/>
  <c r="P499" i="79"/>
  <c r="O499" i="79"/>
  <c r="X497" i="79"/>
  <c r="W497" i="79"/>
  <c r="V497" i="79"/>
  <c r="U497" i="79"/>
  <c r="T497" i="79"/>
  <c r="S497" i="79"/>
  <c r="R497" i="79"/>
  <c r="Q497" i="79"/>
  <c r="P497" i="79"/>
  <c r="O497" i="79"/>
  <c r="X496" i="79"/>
  <c r="W496" i="79"/>
  <c r="V496" i="79"/>
  <c r="U496" i="79"/>
  <c r="T496" i="79"/>
  <c r="S496" i="79"/>
  <c r="R496" i="79"/>
  <c r="Q496" i="79"/>
  <c r="P496" i="79"/>
  <c r="O496" i="79"/>
  <c r="X494" i="79"/>
  <c r="W494" i="79"/>
  <c r="V494" i="79"/>
  <c r="U494" i="79"/>
  <c r="T494" i="79"/>
  <c r="S494" i="79"/>
  <c r="R494" i="79"/>
  <c r="Q494" i="79"/>
  <c r="P494" i="79"/>
  <c r="O494" i="79"/>
  <c r="X493" i="79"/>
  <c r="W493" i="79"/>
  <c r="V493" i="79"/>
  <c r="U493" i="79"/>
  <c r="T493" i="79"/>
  <c r="S493" i="79"/>
  <c r="R493" i="79"/>
  <c r="Q493" i="79"/>
  <c r="P493" i="79"/>
  <c r="O493" i="79"/>
  <c r="X491" i="79"/>
  <c r="W491" i="79"/>
  <c r="V491" i="79"/>
  <c r="U491" i="79"/>
  <c r="T491" i="79"/>
  <c r="S491" i="79"/>
  <c r="R491" i="79"/>
  <c r="Q491" i="79"/>
  <c r="P491" i="79"/>
  <c r="O491" i="79"/>
  <c r="X490" i="79"/>
  <c r="W490" i="79"/>
  <c r="V490" i="79"/>
  <c r="U490" i="79"/>
  <c r="T490" i="79"/>
  <c r="S490" i="79"/>
  <c r="R490" i="79"/>
  <c r="Q490" i="79"/>
  <c r="P490" i="79"/>
  <c r="O490" i="79"/>
  <c r="X488" i="79"/>
  <c r="W488" i="79"/>
  <c r="V488" i="79"/>
  <c r="U488" i="79"/>
  <c r="T488" i="79"/>
  <c r="S488" i="79"/>
  <c r="R488" i="79"/>
  <c r="Q488" i="79"/>
  <c r="P488" i="79"/>
  <c r="O488" i="79"/>
  <c r="X487" i="79"/>
  <c r="W487" i="79"/>
  <c r="V487" i="79"/>
  <c r="U487" i="79"/>
  <c r="T487" i="79"/>
  <c r="S487" i="79"/>
  <c r="R487" i="79"/>
  <c r="Q487" i="79"/>
  <c r="P487" i="79"/>
  <c r="O487" i="79"/>
  <c r="X485" i="79"/>
  <c r="W485" i="79"/>
  <c r="V485" i="79"/>
  <c r="U485" i="79"/>
  <c r="T485" i="79"/>
  <c r="S485" i="79"/>
  <c r="R485" i="79"/>
  <c r="Q485" i="79"/>
  <c r="P485" i="79"/>
  <c r="O485" i="79"/>
  <c r="X484" i="79"/>
  <c r="W484" i="79"/>
  <c r="V484" i="79"/>
  <c r="U484" i="79"/>
  <c r="T484" i="79"/>
  <c r="S484" i="79"/>
  <c r="R484" i="79"/>
  <c r="Q484" i="79"/>
  <c r="P484" i="79"/>
  <c r="O484" i="79"/>
  <c r="X481" i="79"/>
  <c r="W481" i="79"/>
  <c r="V481" i="79"/>
  <c r="U481" i="79"/>
  <c r="T481" i="79"/>
  <c r="S481" i="79"/>
  <c r="R481" i="79"/>
  <c r="Q481" i="79"/>
  <c r="P481" i="79"/>
  <c r="O481" i="79"/>
  <c r="X480" i="79"/>
  <c r="W480" i="79"/>
  <c r="V480" i="79"/>
  <c r="U480" i="79"/>
  <c r="T480" i="79"/>
  <c r="S480" i="79"/>
  <c r="R480" i="79"/>
  <c r="Q480" i="79"/>
  <c r="P480" i="79"/>
  <c r="O480" i="79"/>
  <c r="X478" i="79"/>
  <c r="W478" i="79"/>
  <c r="V478" i="79"/>
  <c r="U478" i="79"/>
  <c r="T478" i="79"/>
  <c r="S478" i="79"/>
  <c r="R478" i="79"/>
  <c r="Q478" i="79"/>
  <c r="P478" i="79"/>
  <c r="O478" i="79"/>
  <c r="X477" i="79"/>
  <c r="W477" i="79"/>
  <c r="V477" i="79"/>
  <c r="U477" i="79"/>
  <c r="T477" i="79"/>
  <c r="S477" i="79"/>
  <c r="R477" i="79"/>
  <c r="Q477" i="79"/>
  <c r="P477" i="79"/>
  <c r="O477" i="79"/>
  <c r="X475" i="79"/>
  <c r="W475" i="79"/>
  <c r="V475" i="79"/>
  <c r="U475" i="79"/>
  <c r="T475" i="79"/>
  <c r="S475" i="79"/>
  <c r="R475" i="79"/>
  <c r="Q475" i="79"/>
  <c r="P475" i="79"/>
  <c r="O475" i="79"/>
  <c r="X474" i="79"/>
  <c r="W474" i="79"/>
  <c r="V474" i="79"/>
  <c r="U474" i="79"/>
  <c r="T474" i="79"/>
  <c r="S474" i="79"/>
  <c r="R474" i="79"/>
  <c r="Q474" i="79"/>
  <c r="P474" i="79"/>
  <c r="O474" i="79"/>
  <c r="X472" i="79"/>
  <c r="W472" i="79"/>
  <c r="V472" i="79"/>
  <c r="U472" i="79"/>
  <c r="T472" i="79"/>
  <c r="S472" i="79"/>
  <c r="R472" i="79"/>
  <c r="Q472" i="79"/>
  <c r="P472" i="79"/>
  <c r="O472" i="79"/>
  <c r="X471" i="79"/>
  <c r="W471" i="79"/>
  <c r="V471" i="79"/>
  <c r="U471" i="79"/>
  <c r="T471" i="79"/>
  <c r="S471" i="79"/>
  <c r="R471" i="79"/>
  <c r="Q471" i="79"/>
  <c r="P471" i="79"/>
  <c r="O471" i="79"/>
  <c r="X467" i="79"/>
  <c r="W467" i="79"/>
  <c r="V467" i="79"/>
  <c r="U467" i="79"/>
  <c r="T467" i="79"/>
  <c r="S467" i="79"/>
  <c r="R467" i="79"/>
  <c r="Q467" i="79"/>
  <c r="P467" i="79"/>
  <c r="O467" i="79"/>
  <c r="X466" i="79"/>
  <c r="W466" i="79"/>
  <c r="V466" i="79"/>
  <c r="U466" i="79"/>
  <c r="T466" i="79"/>
  <c r="S466" i="79"/>
  <c r="R466" i="79"/>
  <c r="Q466" i="79"/>
  <c r="P466" i="79"/>
  <c r="O466" i="79"/>
  <c r="X464" i="79"/>
  <c r="W464" i="79"/>
  <c r="V464" i="79"/>
  <c r="U464" i="79"/>
  <c r="T464" i="79"/>
  <c r="S464" i="79"/>
  <c r="R464" i="79"/>
  <c r="Q464" i="79"/>
  <c r="P464" i="79"/>
  <c r="O464" i="79"/>
  <c r="X463" i="79"/>
  <c r="W463" i="79"/>
  <c r="V463" i="79"/>
  <c r="U463" i="79"/>
  <c r="T463" i="79"/>
  <c r="S463" i="79"/>
  <c r="R463" i="79"/>
  <c r="Q463" i="79"/>
  <c r="P463" i="79"/>
  <c r="O463" i="79"/>
  <c r="X461" i="79"/>
  <c r="W461" i="79"/>
  <c r="V461" i="79"/>
  <c r="U461" i="79"/>
  <c r="T461" i="79"/>
  <c r="S461" i="79"/>
  <c r="R461" i="79"/>
  <c r="Q461" i="79"/>
  <c r="P461" i="79"/>
  <c r="O461" i="79"/>
  <c r="X460" i="79"/>
  <c r="W460" i="79"/>
  <c r="V460" i="79"/>
  <c r="U460" i="79"/>
  <c r="T460" i="79"/>
  <c r="S460" i="79"/>
  <c r="R460" i="79"/>
  <c r="Q460" i="79"/>
  <c r="P460" i="79"/>
  <c r="O460" i="79"/>
  <c r="X458" i="79"/>
  <c r="W458" i="79"/>
  <c r="V458" i="79"/>
  <c r="U458" i="79"/>
  <c r="T458" i="79"/>
  <c r="S458" i="79"/>
  <c r="R458" i="79"/>
  <c r="Q458" i="79"/>
  <c r="P458" i="79"/>
  <c r="O458" i="79"/>
  <c r="X457" i="79"/>
  <c r="W457" i="79"/>
  <c r="V457" i="79"/>
  <c r="U457" i="79"/>
  <c r="T457" i="79"/>
  <c r="S457" i="79"/>
  <c r="R457" i="79"/>
  <c r="Q457" i="79"/>
  <c r="P457" i="79"/>
  <c r="O457" i="79"/>
  <c r="X454" i="79"/>
  <c r="W454" i="79"/>
  <c r="V454" i="79"/>
  <c r="U454" i="79"/>
  <c r="T454" i="79"/>
  <c r="S454" i="79"/>
  <c r="R454" i="79"/>
  <c r="Q454" i="79"/>
  <c r="P454" i="79"/>
  <c r="O454" i="79"/>
  <c r="X453" i="79"/>
  <c r="W453" i="79"/>
  <c r="V453" i="79"/>
  <c r="U453" i="79"/>
  <c r="T453" i="79"/>
  <c r="S453" i="79"/>
  <c r="R453" i="79"/>
  <c r="Q453" i="79"/>
  <c r="P453" i="79"/>
  <c r="O453" i="79"/>
  <c r="X451" i="79"/>
  <c r="W451" i="79"/>
  <c r="V451" i="79"/>
  <c r="U451" i="79"/>
  <c r="T451" i="79"/>
  <c r="S451" i="79"/>
  <c r="R451" i="79"/>
  <c r="Q451" i="79"/>
  <c r="P451" i="79"/>
  <c r="O451" i="79"/>
  <c r="X450" i="79"/>
  <c r="W450" i="79"/>
  <c r="V450" i="79"/>
  <c r="U450" i="79"/>
  <c r="T450" i="79"/>
  <c r="S450" i="79"/>
  <c r="R450" i="79"/>
  <c r="Q450" i="79"/>
  <c r="P450" i="79"/>
  <c r="O450" i="79"/>
  <c r="X447" i="79"/>
  <c r="W447" i="79"/>
  <c r="V447" i="79"/>
  <c r="U447" i="79"/>
  <c r="T447" i="79"/>
  <c r="S447" i="79"/>
  <c r="R447" i="79"/>
  <c r="Q447" i="79"/>
  <c r="P447" i="79"/>
  <c r="O447" i="79"/>
  <c r="X446" i="79"/>
  <c r="W446" i="79"/>
  <c r="V446" i="79"/>
  <c r="U446" i="79"/>
  <c r="T446" i="79"/>
  <c r="S446" i="79"/>
  <c r="R446" i="79"/>
  <c r="Q446" i="79"/>
  <c r="P446" i="79"/>
  <c r="O446" i="79"/>
  <c r="X443" i="79"/>
  <c r="W443" i="79"/>
  <c r="V443" i="79"/>
  <c r="U443" i="79"/>
  <c r="T443" i="79"/>
  <c r="S443" i="79"/>
  <c r="R443" i="79"/>
  <c r="Q443" i="79"/>
  <c r="P443" i="79"/>
  <c r="O443" i="79"/>
  <c r="X442" i="79"/>
  <c r="W442" i="79"/>
  <c r="V442" i="79"/>
  <c r="U442" i="79"/>
  <c r="T442" i="79"/>
  <c r="S442" i="79"/>
  <c r="R442" i="79"/>
  <c r="Q442" i="79"/>
  <c r="P442" i="79"/>
  <c r="O442" i="79"/>
  <c r="X440" i="79"/>
  <c r="W440" i="79"/>
  <c r="V440" i="79"/>
  <c r="U440" i="79"/>
  <c r="T440" i="79"/>
  <c r="S440" i="79"/>
  <c r="R440" i="79"/>
  <c r="Q440" i="79"/>
  <c r="P440" i="79"/>
  <c r="O440" i="79"/>
  <c r="X439" i="79"/>
  <c r="W439" i="79"/>
  <c r="V439" i="79"/>
  <c r="U439" i="79"/>
  <c r="T439" i="79"/>
  <c r="S439" i="79"/>
  <c r="R439" i="79"/>
  <c r="Q439" i="79"/>
  <c r="P439" i="79"/>
  <c r="O439" i="79"/>
  <c r="X437" i="79"/>
  <c r="W437" i="79"/>
  <c r="V437" i="79"/>
  <c r="U437" i="79"/>
  <c r="T437" i="79"/>
  <c r="S437" i="79"/>
  <c r="R437" i="79"/>
  <c r="Q437" i="79"/>
  <c r="P437" i="79"/>
  <c r="O437" i="79"/>
  <c r="X436" i="79"/>
  <c r="W436" i="79"/>
  <c r="V436" i="79"/>
  <c r="U436" i="79"/>
  <c r="T436" i="79"/>
  <c r="S436" i="79"/>
  <c r="R436" i="79"/>
  <c r="Q436" i="79"/>
  <c r="P436" i="79"/>
  <c r="O436" i="79"/>
  <c r="X433" i="79"/>
  <c r="W433" i="79"/>
  <c r="V433" i="79"/>
  <c r="U433" i="79"/>
  <c r="T433" i="79"/>
  <c r="S433" i="79"/>
  <c r="R433" i="79"/>
  <c r="Q433" i="79"/>
  <c r="P433" i="79"/>
  <c r="O433" i="79"/>
  <c r="X432" i="79"/>
  <c r="W432" i="79"/>
  <c r="V432" i="79"/>
  <c r="U432" i="79"/>
  <c r="T432" i="79"/>
  <c r="S432" i="79"/>
  <c r="R432" i="79"/>
  <c r="Q432" i="79"/>
  <c r="P432" i="79"/>
  <c r="O432" i="79"/>
  <c r="X430" i="79"/>
  <c r="W430" i="79"/>
  <c r="V430" i="79"/>
  <c r="U430" i="79"/>
  <c r="T430" i="79"/>
  <c r="S430" i="79"/>
  <c r="R430" i="79"/>
  <c r="Q430" i="79"/>
  <c r="P430" i="79"/>
  <c r="O430" i="79"/>
  <c r="X429" i="79"/>
  <c r="W429" i="79"/>
  <c r="V429" i="79"/>
  <c r="U429" i="79"/>
  <c r="T429" i="79"/>
  <c r="S429" i="79"/>
  <c r="R429" i="79"/>
  <c r="Q429" i="79"/>
  <c r="P429" i="79"/>
  <c r="O429" i="79"/>
  <c r="X427" i="79"/>
  <c r="W427" i="79"/>
  <c r="V427" i="79"/>
  <c r="U427" i="79"/>
  <c r="T427" i="79"/>
  <c r="S427" i="79"/>
  <c r="R427" i="79"/>
  <c r="Q427" i="79"/>
  <c r="P427" i="79"/>
  <c r="O427" i="79"/>
  <c r="X426" i="79"/>
  <c r="W426" i="79"/>
  <c r="V426" i="79"/>
  <c r="U426" i="79"/>
  <c r="T426" i="79"/>
  <c r="S426" i="79"/>
  <c r="R426" i="79"/>
  <c r="Q426" i="79"/>
  <c r="P426" i="79"/>
  <c r="O426" i="79"/>
  <c r="X424" i="79"/>
  <c r="W424" i="79"/>
  <c r="V424" i="79"/>
  <c r="U424" i="79"/>
  <c r="T424" i="79"/>
  <c r="S424" i="79"/>
  <c r="R424" i="79"/>
  <c r="Q424" i="79"/>
  <c r="P424" i="79"/>
  <c r="O424" i="79"/>
  <c r="X423" i="79"/>
  <c r="W423" i="79"/>
  <c r="V423" i="79"/>
  <c r="U423" i="79"/>
  <c r="T423" i="79"/>
  <c r="S423" i="79"/>
  <c r="R423" i="79"/>
  <c r="Q423" i="79"/>
  <c r="P423" i="79"/>
  <c r="O423" i="79"/>
  <c r="X421" i="79"/>
  <c r="W421" i="79"/>
  <c r="V421" i="79"/>
  <c r="U421" i="79"/>
  <c r="T421" i="79"/>
  <c r="S421" i="79"/>
  <c r="R421" i="79"/>
  <c r="Q421" i="79"/>
  <c r="P421" i="79"/>
  <c r="O421" i="79"/>
  <c r="X420" i="79"/>
  <c r="W420" i="79"/>
  <c r="V420" i="79"/>
  <c r="U420" i="79"/>
  <c r="T420" i="79"/>
  <c r="S420" i="79"/>
  <c r="R420" i="79"/>
  <c r="Q420" i="79"/>
  <c r="P420" i="79"/>
  <c r="O420" i="79"/>
  <c r="X417" i="79"/>
  <c r="W417" i="79"/>
  <c r="V417" i="79"/>
  <c r="U417" i="79"/>
  <c r="T417" i="79"/>
  <c r="S417" i="79"/>
  <c r="R417" i="79"/>
  <c r="Q417" i="79"/>
  <c r="P417" i="79"/>
  <c r="O417" i="79"/>
  <c r="X416" i="79"/>
  <c r="W416" i="79"/>
  <c r="V416" i="79"/>
  <c r="U416" i="79"/>
  <c r="T416" i="79"/>
  <c r="S416" i="79"/>
  <c r="R416" i="79"/>
  <c r="Q416" i="79"/>
  <c r="P416" i="79"/>
  <c r="O416" i="79"/>
  <c r="X414" i="79"/>
  <c r="W414" i="79"/>
  <c r="V414" i="79"/>
  <c r="U414" i="79"/>
  <c r="T414" i="79"/>
  <c r="S414" i="79"/>
  <c r="R414" i="79"/>
  <c r="Q414" i="79"/>
  <c r="P414" i="79"/>
  <c r="O414" i="79"/>
  <c r="X413" i="79"/>
  <c r="W413" i="79"/>
  <c r="V413" i="79"/>
  <c r="U413" i="79"/>
  <c r="T413" i="79"/>
  <c r="S413" i="79"/>
  <c r="R413" i="79"/>
  <c r="Q413" i="79"/>
  <c r="P413" i="79"/>
  <c r="O413" i="79"/>
  <c r="X411" i="79"/>
  <c r="W411" i="79"/>
  <c r="V411" i="79"/>
  <c r="U411" i="79"/>
  <c r="T411" i="79"/>
  <c r="S411" i="79"/>
  <c r="R411" i="79"/>
  <c r="Q411" i="79"/>
  <c r="P411" i="79"/>
  <c r="O411" i="79"/>
  <c r="X410" i="79"/>
  <c r="W410" i="79"/>
  <c r="V410" i="79"/>
  <c r="U410" i="79"/>
  <c r="T410" i="79"/>
  <c r="S410" i="79"/>
  <c r="R410" i="79"/>
  <c r="Q410" i="79"/>
  <c r="P410" i="79"/>
  <c r="O410" i="79"/>
  <c r="X408" i="79"/>
  <c r="W408" i="79"/>
  <c r="V408" i="79"/>
  <c r="U408" i="79"/>
  <c r="T408" i="79"/>
  <c r="S408" i="79"/>
  <c r="R408" i="79"/>
  <c r="Q408" i="79"/>
  <c r="P408" i="79"/>
  <c r="O408" i="79"/>
  <c r="X407" i="79"/>
  <c r="W407" i="79"/>
  <c r="V407" i="79"/>
  <c r="U407" i="79"/>
  <c r="T407" i="79"/>
  <c r="S407" i="79"/>
  <c r="R407" i="79"/>
  <c r="Q407" i="79"/>
  <c r="P407" i="79"/>
  <c r="O407" i="79"/>
  <c r="X355" i="79"/>
  <c r="W355" i="79"/>
  <c r="V355" i="79"/>
  <c r="U355" i="79"/>
  <c r="T355" i="79"/>
  <c r="S355" i="79"/>
  <c r="R355" i="79"/>
  <c r="Q355" i="79"/>
  <c r="P355" i="79"/>
  <c r="O355" i="79"/>
  <c r="X354" i="79"/>
  <c r="W354" i="79"/>
  <c r="V354" i="79"/>
  <c r="U354" i="79"/>
  <c r="T354" i="79"/>
  <c r="S354" i="79"/>
  <c r="R354" i="79"/>
  <c r="Q354" i="79"/>
  <c r="P354" i="79"/>
  <c r="O354" i="79"/>
  <c r="X352" i="79"/>
  <c r="W352" i="79"/>
  <c r="V352" i="79"/>
  <c r="U352" i="79"/>
  <c r="T352" i="79"/>
  <c r="S352" i="79"/>
  <c r="R352" i="79"/>
  <c r="Q352" i="79"/>
  <c r="P352" i="79"/>
  <c r="O352" i="79"/>
  <c r="X351" i="79"/>
  <c r="W351" i="79"/>
  <c r="V351" i="79"/>
  <c r="U351" i="79"/>
  <c r="T351" i="79"/>
  <c r="S351" i="79"/>
  <c r="R351" i="79"/>
  <c r="Q351" i="79"/>
  <c r="P351" i="79"/>
  <c r="O351" i="79"/>
  <c r="M355" i="79"/>
  <c r="L355" i="79"/>
  <c r="K355" i="79"/>
  <c r="J355" i="79"/>
  <c r="I355" i="79"/>
  <c r="H355" i="79"/>
  <c r="G355" i="79"/>
  <c r="F355" i="79"/>
  <c r="E355" i="79"/>
  <c r="D355" i="79"/>
  <c r="M354" i="79"/>
  <c r="L354" i="79"/>
  <c r="K354" i="79"/>
  <c r="J354" i="79"/>
  <c r="I354" i="79"/>
  <c r="H354" i="79"/>
  <c r="G354" i="79"/>
  <c r="F354" i="79"/>
  <c r="E354" i="79"/>
  <c r="D354" i="79"/>
  <c r="M352" i="79"/>
  <c r="L352" i="79"/>
  <c r="K352" i="79"/>
  <c r="J352" i="79"/>
  <c r="I352" i="79"/>
  <c r="H352" i="79"/>
  <c r="G352" i="79"/>
  <c r="F352" i="79"/>
  <c r="E352" i="79"/>
  <c r="D352" i="79"/>
  <c r="M351" i="79"/>
  <c r="L351" i="79"/>
  <c r="K351" i="79"/>
  <c r="J351" i="79"/>
  <c r="I351" i="79"/>
  <c r="H351" i="79"/>
  <c r="G351" i="79"/>
  <c r="F351" i="79"/>
  <c r="E351" i="79"/>
  <c r="D351" i="79"/>
  <c r="D332" i="79"/>
  <c r="E332" i="79"/>
  <c r="F332" i="79"/>
  <c r="G332" i="79"/>
  <c r="H332" i="79"/>
  <c r="I332" i="79"/>
  <c r="J332" i="79"/>
  <c r="K332" i="79"/>
  <c r="L332" i="79"/>
  <c r="M332" i="79"/>
  <c r="D333" i="79"/>
  <c r="E333" i="79"/>
  <c r="F333" i="79"/>
  <c r="G333" i="79"/>
  <c r="H333" i="79"/>
  <c r="I333" i="79"/>
  <c r="J333" i="79"/>
  <c r="K333" i="79"/>
  <c r="L333" i="79"/>
  <c r="M333" i="79"/>
  <c r="M538" i="79"/>
  <c r="L538" i="79"/>
  <c r="K538" i="79"/>
  <c r="J538" i="79"/>
  <c r="I538" i="79"/>
  <c r="H538" i="79"/>
  <c r="G538" i="79"/>
  <c r="F538" i="79"/>
  <c r="E538" i="79"/>
  <c r="D538" i="79"/>
  <c r="M537" i="79"/>
  <c r="L537" i="79"/>
  <c r="K537" i="79"/>
  <c r="J537" i="79"/>
  <c r="I537" i="79"/>
  <c r="H537" i="79"/>
  <c r="G537" i="79"/>
  <c r="F537" i="79"/>
  <c r="E537" i="79"/>
  <c r="D537" i="79"/>
  <c r="M535" i="79"/>
  <c r="L535" i="79"/>
  <c r="K535" i="79"/>
  <c r="J535" i="79"/>
  <c r="I535" i="79"/>
  <c r="H535" i="79"/>
  <c r="G535" i="79"/>
  <c r="F535" i="79"/>
  <c r="E535" i="79"/>
  <c r="D535" i="79"/>
  <c r="M534" i="79"/>
  <c r="L534" i="79"/>
  <c r="K534" i="79"/>
  <c r="J534" i="79"/>
  <c r="I534" i="79"/>
  <c r="H534" i="79"/>
  <c r="G534" i="79"/>
  <c r="F534" i="79"/>
  <c r="E534" i="79"/>
  <c r="D534" i="79"/>
  <c r="M516" i="79"/>
  <c r="L516" i="79"/>
  <c r="K516" i="79"/>
  <c r="J516" i="79"/>
  <c r="I516" i="79"/>
  <c r="H516" i="79"/>
  <c r="G516" i="79"/>
  <c r="F516" i="79"/>
  <c r="E516" i="79"/>
  <c r="D516" i="79"/>
  <c r="M515" i="79"/>
  <c r="L515" i="79"/>
  <c r="K515" i="79"/>
  <c r="J515" i="79"/>
  <c r="I515" i="79"/>
  <c r="H515" i="79"/>
  <c r="G515" i="79"/>
  <c r="F515" i="79"/>
  <c r="E515" i="79"/>
  <c r="D515" i="79"/>
  <c r="M513" i="79"/>
  <c r="L513" i="79"/>
  <c r="K513" i="79"/>
  <c r="J513" i="79"/>
  <c r="I513" i="79"/>
  <c r="H513" i="79"/>
  <c r="G513" i="79"/>
  <c r="F513" i="79"/>
  <c r="E513" i="79"/>
  <c r="D513" i="79"/>
  <c r="M512" i="79"/>
  <c r="L512" i="79"/>
  <c r="K512" i="79"/>
  <c r="J512" i="79"/>
  <c r="I512" i="79"/>
  <c r="H512" i="79"/>
  <c r="G512" i="79"/>
  <c r="F512" i="79"/>
  <c r="E512" i="79"/>
  <c r="D512" i="79"/>
  <c r="M510" i="79"/>
  <c r="L510" i="79"/>
  <c r="K510" i="79"/>
  <c r="J510" i="79"/>
  <c r="I510" i="79"/>
  <c r="H510" i="79"/>
  <c r="G510" i="79"/>
  <c r="F510" i="79"/>
  <c r="E510" i="79"/>
  <c r="D510" i="79"/>
  <c r="M509" i="79"/>
  <c r="L509" i="79"/>
  <c r="K509" i="79"/>
  <c r="J509" i="79"/>
  <c r="I509" i="79"/>
  <c r="H509" i="79"/>
  <c r="G509" i="79"/>
  <c r="F509" i="79"/>
  <c r="E509" i="79"/>
  <c r="D509" i="79"/>
  <c r="M506" i="79"/>
  <c r="L506" i="79"/>
  <c r="K506" i="79"/>
  <c r="J506" i="79"/>
  <c r="I506" i="79"/>
  <c r="H506" i="79"/>
  <c r="G506" i="79"/>
  <c r="F506" i="79"/>
  <c r="E506" i="79"/>
  <c r="D506" i="79"/>
  <c r="M505" i="79"/>
  <c r="L505" i="79"/>
  <c r="K505" i="79"/>
  <c r="J505" i="79"/>
  <c r="I505" i="79"/>
  <c r="H505" i="79"/>
  <c r="G505" i="79"/>
  <c r="F505" i="79"/>
  <c r="E505" i="79"/>
  <c r="D505" i="79"/>
  <c r="M503" i="79"/>
  <c r="L503" i="79"/>
  <c r="K503" i="79"/>
  <c r="J503" i="79"/>
  <c r="I503" i="79"/>
  <c r="H503" i="79"/>
  <c r="G503" i="79"/>
  <c r="F503" i="79"/>
  <c r="E503" i="79"/>
  <c r="D503" i="79"/>
  <c r="M502" i="79"/>
  <c r="L502" i="79"/>
  <c r="K502" i="79"/>
  <c r="J502" i="79"/>
  <c r="I502" i="79"/>
  <c r="H502" i="79"/>
  <c r="G502" i="79"/>
  <c r="F502" i="79"/>
  <c r="E502" i="79"/>
  <c r="D502" i="79"/>
  <c r="M500" i="79"/>
  <c r="L500" i="79"/>
  <c r="K500" i="79"/>
  <c r="J500" i="79"/>
  <c r="I500" i="79"/>
  <c r="H500" i="79"/>
  <c r="G500" i="79"/>
  <c r="F500" i="79"/>
  <c r="E500" i="79"/>
  <c r="D500" i="79"/>
  <c r="M499" i="79"/>
  <c r="L499" i="79"/>
  <c r="K499" i="79"/>
  <c r="J499" i="79"/>
  <c r="I499" i="79"/>
  <c r="H499" i="79"/>
  <c r="G499" i="79"/>
  <c r="F499" i="79"/>
  <c r="E499" i="79"/>
  <c r="D499" i="79"/>
  <c r="M497" i="79"/>
  <c r="L497" i="79"/>
  <c r="K497" i="79"/>
  <c r="J497" i="79"/>
  <c r="I497" i="79"/>
  <c r="H497" i="79"/>
  <c r="G497" i="79"/>
  <c r="F497" i="79"/>
  <c r="E497" i="79"/>
  <c r="D497" i="79"/>
  <c r="M496" i="79"/>
  <c r="L496" i="79"/>
  <c r="K496" i="79"/>
  <c r="J496" i="79"/>
  <c r="I496" i="79"/>
  <c r="H496" i="79"/>
  <c r="G496" i="79"/>
  <c r="F496" i="79"/>
  <c r="E496" i="79"/>
  <c r="D496" i="79"/>
  <c r="M494" i="79"/>
  <c r="L494" i="79"/>
  <c r="K494" i="79"/>
  <c r="J494" i="79"/>
  <c r="I494" i="79"/>
  <c r="H494" i="79"/>
  <c r="G494" i="79"/>
  <c r="F494" i="79"/>
  <c r="E494" i="79"/>
  <c r="D494" i="79"/>
  <c r="M493" i="79"/>
  <c r="L493" i="79"/>
  <c r="K493" i="79"/>
  <c r="J493" i="79"/>
  <c r="I493" i="79"/>
  <c r="H493" i="79"/>
  <c r="G493" i="79"/>
  <c r="F493" i="79"/>
  <c r="E493" i="79"/>
  <c r="D493" i="79"/>
  <c r="M491" i="79"/>
  <c r="L491" i="79"/>
  <c r="K491" i="79"/>
  <c r="J491" i="79"/>
  <c r="I491" i="79"/>
  <c r="H491" i="79"/>
  <c r="G491" i="79"/>
  <c r="F491" i="79"/>
  <c r="E491" i="79"/>
  <c r="D491" i="79"/>
  <c r="M490" i="79"/>
  <c r="L490" i="79"/>
  <c r="K490" i="79"/>
  <c r="J490" i="79"/>
  <c r="I490" i="79"/>
  <c r="H490" i="79"/>
  <c r="G490" i="79"/>
  <c r="F490" i="79"/>
  <c r="E490" i="79"/>
  <c r="D490" i="79"/>
  <c r="M488" i="79"/>
  <c r="L488" i="79"/>
  <c r="K488" i="79"/>
  <c r="J488" i="79"/>
  <c r="I488" i="79"/>
  <c r="H488" i="79"/>
  <c r="G488" i="79"/>
  <c r="F488" i="79"/>
  <c r="E488" i="79"/>
  <c r="D488" i="79"/>
  <c r="M487" i="79"/>
  <c r="L487" i="79"/>
  <c r="K487" i="79"/>
  <c r="J487" i="79"/>
  <c r="I487" i="79"/>
  <c r="H487" i="79"/>
  <c r="G487" i="79"/>
  <c r="F487" i="79"/>
  <c r="E487" i="79"/>
  <c r="D487" i="79"/>
  <c r="M485" i="79"/>
  <c r="L485" i="79"/>
  <c r="K485" i="79"/>
  <c r="J485" i="79"/>
  <c r="I485" i="79"/>
  <c r="H485" i="79"/>
  <c r="G485" i="79"/>
  <c r="F485" i="79"/>
  <c r="E485" i="79"/>
  <c r="D485" i="79"/>
  <c r="M484" i="79"/>
  <c r="L484" i="79"/>
  <c r="K484" i="79"/>
  <c r="J484" i="79"/>
  <c r="I484" i="79"/>
  <c r="H484" i="79"/>
  <c r="G484" i="79"/>
  <c r="F484" i="79"/>
  <c r="E484" i="79"/>
  <c r="D484" i="79"/>
  <c r="M481" i="79"/>
  <c r="L481" i="79"/>
  <c r="K481" i="79"/>
  <c r="J481" i="79"/>
  <c r="I481" i="79"/>
  <c r="H481" i="79"/>
  <c r="G481" i="79"/>
  <c r="F481" i="79"/>
  <c r="E481" i="79"/>
  <c r="D481" i="79"/>
  <c r="M480" i="79"/>
  <c r="L480" i="79"/>
  <c r="K480" i="79"/>
  <c r="J480" i="79"/>
  <c r="I480" i="79"/>
  <c r="H480" i="79"/>
  <c r="G480" i="79"/>
  <c r="F480" i="79"/>
  <c r="E480" i="79"/>
  <c r="D480" i="79"/>
  <c r="M478" i="79"/>
  <c r="L478" i="79"/>
  <c r="K478" i="79"/>
  <c r="J478" i="79"/>
  <c r="I478" i="79"/>
  <c r="H478" i="79"/>
  <c r="G478" i="79"/>
  <c r="F478" i="79"/>
  <c r="E478" i="79"/>
  <c r="D478" i="79"/>
  <c r="M477" i="79"/>
  <c r="L477" i="79"/>
  <c r="K477" i="79"/>
  <c r="J477" i="79"/>
  <c r="I477" i="79"/>
  <c r="H477" i="79"/>
  <c r="G477" i="79"/>
  <c r="F477" i="79"/>
  <c r="E477" i="79"/>
  <c r="D477" i="79"/>
  <c r="M475" i="79"/>
  <c r="L475" i="79"/>
  <c r="K475" i="79"/>
  <c r="J475" i="79"/>
  <c r="I475" i="79"/>
  <c r="H475" i="79"/>
  <c r="G475" i="79"/>
  <c r="F475" i="79"/>
  <c r="E475" i="79"/>
  <c r="D475" i="79"/>
  <c r="M474" i="79"/>
  <c r="L474" i="79"/>
  <c r="K474" i="79"/>
  <c r="J474" i="79"/>
  <c r="I474" i="79"/>
  <c r="H474" i="79"/>
  <c r="G474" i="79"/>
  <c r="F474" i="79"/>
  <c r="E474" i="79"/>
  <c r="D474" i="79"/>
  <c r="M472" i="79"/>
  <c r="L472" i="79"/>
  <c r="K472" i="79"/>
  <c r="J472" i="79"/>
  <c r="I472" i="79"/>
  <c r="H472" i="79"/>
  <c r="G472" i="79"/>
  <c r="F472" i="79"/>
  <c r="E472" i="79"/>
  <c r="D472" i="79"/>
  <c r="M471" i="79"/>
  <c r="L471" i="79"/>
  <c r="K471" i="79"/>
  <c r="J471" i="79"/>
  <c r="I471" i="79"/>
  <c r="H471" i="79"/>
  <c r="G471" i="79"/>
  <c r="F471" i="79"/>
  <c r="E471" i="79"/>
  <c r="D471" i="79"/>
  <c r="M467" i="79"/>
  <c r="L467" i="79"/>
  <c r="K467" i="79"/>
  <c r="J467" i="79"/>
  <c r="I467" i="79"/>
  <c r="H467" i="79"/>
  <c r="G467" i="79"/>
  <c r="F467" i="79"/>
  <c r="E467" i="79"/>
  <c r="D467" i="79"/>
  <c r="M466" i="79"/>
  <c r="L466" i="79"/>
  <c r="K466" i="79"/>
  <c r="J466" i="79"/>
  <c r="I466" i="79"/>
  <c r="H466" i="79"/>
  <c r="G466" i="79"/>
  <c r="F466" i="79"/>
  <c r="E466" i="79"/>
  <c r="D466" i="79"/>
  <c r="M464" i="79"/>
  <c r="L464" i="79"/>
  <c r="K464" i="79"/>
  <c r="J464" i="79"/>
  <c r="I464" i="79"/>
  <c r="H464" i="79"/>
  <c r="G464" i="79"/>
  <c r="F464" i="79"/>
  <c r="E464" i="79"/>
  <c r="D464" i="79"/>
  <c r="M463" i="79"/>
  <c r="L463" i="79"/>
  <c r="K463" i="79"/>
  <c r="J463" i="79"/>
  <c r="I463" i="79"/>
  <c r="H463" i="79"/>
  <c r="G463" i="79"/>
  <c r="F463" i="79"/>
  <c r="E463" i="79"/>
  <c r="D463" i="79"/>
  <c r="M461" i="79"/>
  <c r="L461" i="79"/>
  <c r="K461" i="79"/>
  <c r="J461" i="79"/>
  <c r="I461" i="79"/>
  <c r="H461" i="79"/>
  <c r="G461" i="79"/>
  <c r="F461" i="79"/>
  <c r="E461" i="79"/>
  <c r="D461" i="79"/>
  <c r="M460" i="79"/>
  <c r="L460" i="79"/>
  <c r="K460" i="79"/>
  <c r="J460" i="79"/>
  <c r="I460" i="79"/>
  <c r="H460" i="79"/>
  <c r="G460" i="79"/>
  <c r="F460" i="79"/>
  <c r="E460" i="79"/>
  <c r="D460" i="79"/>
  <c r="M458" i="79"/>
  <c r="L458" i="79"/>
  <c r="K458" i="79"/>
  <c r="J458" i="79"/>
  <c r="I458" i="79"/>
  <c r="H458" i="79"/>
  <c r="G458" i="79"/>
  <c r="F458" i="79"/>
  <c r="E458" i="79"/>
  <c r="D458" i="79"/>
  <c r="M457" i="79"/>
  <c r="L457" i="79"/>
  <c r="K457" i="79"/>
  <c r="J457" i="79"/>
  <c r="I457" i="79"/>
  <c r="H457" i="79"/>
  <c r="G457" i="79"/>
  <c r="F457" i="79"/>
  <c r="E457" i="79"/>
  <c r="D457" i="79"/>
  <c r="M454" i="79"/>
  <c r="L454" i="79"/>
  <c r="K454" i="79"/>
  <c r="J454" i="79"/>
  <c r="I454" i="79"/>
  <c r="H454" i="79"/>
  <c r="G454" i="79"/>
  <c r="F454" i="79"/>
  <c r="E454" i="79"/>
  <c r="D454" i="79"/>
  <c r="M453" i="79"/>
  <c r="L453" i="79"/>
  <c r="K453" i="79"/>
  <c r="J453" i="79"/>
  <c r="I453" i="79"/>
  <c r="H453" i="79"/>
  <c r="G453" i="79"/>
  <c r="F453" i="79"/>
  <c r="E453" i="79"/>
  <c r="D453" i="79"/>
  <c r="M451" i="79"/>
  <c r="L451" i="79"/>
  <c r="K451" i="79"/>
  <c r="J451" i="79"/>
  <c r="I451" i="79"/>
  <c r="H451" i="79"/>
  <c r="G451" i="79"/>
  <c r="F451" i="79"/>
  <c r="E451" i="79"/>
  <c r="D451" i="79"/>
  <c r="M450" i="79"/>
  <c r="L450" i="79"/>
  <c r="K450" i="79"/>
  <c r="J450" i="79"/>
  <c r="I450" i="79"/>
  <c r="H450" i="79"/>
  <c r="G450" i="79"/>
  <c r="F450" i="79"/>
  <c r="E450" i="79"/>
  <c r="D450" i="79"/>
  <c r="M447" i="79"/>
  <c r="L447" i="79"/>
  <c r="K447" i="79"/>
  <c r="J447" i="79"/>
  <c r="I447" i="79"/>
  <c r="H447" i="79"/>
  <c r="G447" i="79"/>
  <c r="F447" i="79"/>
  <c r="E447" i="79"/>
  <c r="D447" i="79"/>
  <c r="M446" i="79"/>
  <c r="L446" i="79"/>
  <c r="K446" i="79"/>
  <c r="J446" i="79"/>
  <c r="I446" i="79"/>
  <c r="H446" i="79"/>
  <c r="G446" i="79"/>
  <c r="F446" i="79"/>
  <c r="E446" i="79"/>
  <c r="D446" i="79"/>
  <c r="M443" i="79"/>
  <c r="L443" i="79"/>
  <c r="K443" i="79"/>
  <c r="J443" i="79"/>
  <c r="I443" i="79"/>
  <c r="H443" i="79"/>
  <c r="G443" i="79"/>
  <c r="F443" i="79"/>
  <c r="E443" i="79"/>
  <c r="D443" i="79"/>
  <c r="M442" i="79"/>
  <c r="L442" i="79"/>
  <c r="K442" i="79"/>
  <c r="J442" i="79"/>
  <c r="I442" i="79"/>
  <c r="H442" i="79"/>
  <c r="G442" i="79"/>
  <c r="F442" i="79"/>
  <c r="E442" i="79"/>
  <c r="D442" i="79"/>
  <c r="M440" i="79"/>
  <c r="L440" i="79"/>
  <c r="K440" i="79"/>
  <c r="J440" i="79"/>
  <c r="I440" i="79"/>
  <c r="H440" i="79"/>
  <c r="G440" i="79"/>
  <c r="F440" i="79"/>
  <c r="E440" i="79"/>
  <c r="D440" i="79"/>
  <c r="M439" i="79"/>
  <c r="L439" i="79"/>
  <c r="K439" i="79"/>
  <c r="J439" i="79"/>
  <c r="I439" i="79"/>
  <c r="H439" i="79"/>
  <c r="G439" i="79"/>
  <c r="F439" i="79"/>
  <c r="E439" i="79"/>
  <c r="D439" i="79"/>
  <c r="M437" i="79"/>
  <c r="L437" i="79"/>
  <c r="K437" i="79"/>
  <c r="J437" i="79"/>
  <c r="I437" i="79"/>
  <c r="H437" i="79"/>
  <c r="G437" i="79"/>
  <c r="F437" i="79"/>
  <c r="E437" i="79"/>
  <c r="D437" i="79"/>
  <c r="M436" i="79"/>
  <c r="L436" i="79"/>
  <c r="K436" i="79"/>
  <c r="J436" i="79"/>
  <c r="I436" i="79"/>
  <c r="H436" i="79"/>
  <c r="G436" i="79"/>
  <c r="F436" i="79"/>
  <c r="E436" i="79"/>
  <c r="D436" i="79"/>
  <c r="M433" i="79"/>
  <c r="L433" i="79"/>
  <c r="K433" i="79"/>
  <c r="J433" i="79"/>
  <c r="I433" i="79"/>
  <c r="H433" i="79"/>
  <c r="G433" i="79"/>
  <c r="F433" i="79"/>
  <c r="E433" i="79"/>
  <c r="D433" i="79"/>
  <c r="M432" i="79"/>
  <c r="L432" i="79"/>
  <c r="K432" i="79"/>
  <c r="J432" i="79"/>
  <c r="I432" i="79"/>
  <c r="H432" i="79"/>
  <c r="G432" i="79"/>
  <c r="F432" i="79"/>
  <c r="E432" i="79"/>
  <c r="D432" i="79"/>
  <c r="M430" i="79"/>
  <c r="L430" i="79"/>
  <c r="K430" i="79"/>
  <c r="J430" i="79"/>
  <c r="I430" i="79"/>
  <c r="H430" i="79"/>
  <c r="G430" i="79"/>
  <c r="F430" i="79"/>
  <c r="E430" i="79"/>
  <c r="D430" i="79"/>
  <c r="M429" i="79"/>
  <c r="L429" i="79"/>
  <c r="K429" i="79"/>
  <c r="J429" i="79"/>
  <c r="I429" i="79"/>
  <c r="H429" i="79"/>
  <c r="G429" i="79"/>
  <c r="F429" i="79"/>
  <c r="E429" i="79"/>
  <c r="D429" i="79"/>
  <c r="M427" i="79"/>
  <c r="L427" i="79"/>
  <c r="K427" i="79"/>
  <c r="J427" i="79"/>
  <c r="I427" i="79"/>
  <c r="H427" i="79"/>
  <c r="G427" i="79"/>
  <c r="F427" i="79"/>
  <c r="E427" i="79"/>
  <c r="D427" i="79"/>
  <c r="M426" i="79"/>
  <c r="L426" i="79"/>
  <c r="K426" i="79"/>
  <c r="J426" i="79"/>
  <c r="I426" i="79"/>
  <c r="H426" i="79"/>
  <c r="G426" i="79"/>
  <c r="F426" i="79"/>
  <c r="E426" i="79"/>
  <c r="D426" i="79"/>
  <c r="M424" i="79"/>
  <c r="L424" i="79"/>
  <c r="K424" i="79"/>
  <c r="J424" i="79"/>
  <c r="I424" i="79"/>
  <c r="H424" i="79"/>
  <c r="G424" i="79"/>
  <c r="F424" i="79"/>
  <c r="E424" i="79"/>
  <c r="D424" i="79"/>
  <c r="M423" i="79"/>
  <c r="L423" i="79"/>
  <c r="K423" i="79"/>
  <c r="J423" i="79"/>
  <c r="I423" i="79"/>
  <c r="H423" i="79"/>
  <c r="G423" i="79"/>
  <c r="F423" i="79"/>
  <c r="E423" i="79"/>
  <c r="D423" i="79"/>
  <c r="M421" i="79"/>
  <c r="L421" i="79"/>
  <c r="K421" i="79"/>
  <c r="J421" i="79"/>
  <c r="I421" i="79"/>
  <c r="H421" i="79"/>
  <c r="G421" i="79"/>
  <c r="F421" i="79"/>
  <c r="E421" i="79"/>
  <c r="D421" i="79"/>
  <c r="M420" i="79"/>
  <c r="L420" i="79"/>
  <c r="K420" i="79"/>
  <c r="J420" i="79"/>
  <c r="I420" i="79"/>
  <c r="H420" i="79"/>
  <c r="G420" i="79"/>
  <c r="F420" i="79"/>
  <c r="E420" i="79"/>
  <c r="D420" i="79"/>
  <c r="M417" i="79"/>
  <c r="L417" i="79"/>
  <c r="K417" i="79"/>
  <c r="J417" i="79"/>
  <c r="I417" i="79"/>
  <c r="H417" i="79"/>
  <c r="G417" i="79"/>
  <c r="F417" i="79"/>
  <c r="E417" i="79"/>
  <c r="D417" i="79"/>
  <c r="M416" i="79"/>
  <c r="L416" i="79"/>
  <c r="K416" i="79"/>
  <c r="J416" i="79"/>
  <c r="I416" i="79"/>
  <c r="H416" i="79"/>
  <c r="G416" i="79"/>
  <c r="F416" i="79"/>
  <c r="E416" i="79"/>
  <c r="D416" i="79"/>
  <c r="M414" i="79"/>
  <c r="L414" i="79"/>
  <c r="K414" i="79"/>
  <c r="J414" i="79"/>
  <c r="I414" i="79"/>
  <c r="H414" i="79"/>
  <c r="G414" i="79"/>
  <c r="F414" i="79"/>
  <c r="E414" i="79"/>
  <c r="D414" i="79"/>
  <c r="M413" i="79"/>
  <c r="L413" i="79"/>
  <c r="K413" i="79"/>
  <c r="J413" i="79"/>
  <c r="I413" i="79"/>
  <c r="H413" i="79"/>
  <c r="G413" i="79"/>
  <c r="F413" i="79"/>
  <c r="E413" i="79"/>
  <c r="D413" i="79"/>
  <c r="M411" i="79"/>
  <c r="L411" i="79"/>
  <c r="K411" i="79"/>
  <c r="J411" i="79"/>
  <c r="I411" i="79"/>
  <c r="H411" i="79"/>
  <c r="G411" i="79"/>
  <c r="F411" i="79"/>
  <c r="E411" i="79"/>
  <c r="D411" i="79"/>
  <c r="M410" i="79"/>
  <c r="L410" i="79"/>
  <c r="K410" i="79"/>
  <c r="J410" i="79"/>
  <c r="I410" i="79"/>
  <c r="H410" i="79"/>
  <c r="G410" i="79"/>
  <c r="F410" i="79"/>
  <c r="E410" i="79"/>
  <c r="D410" i="79"/>
  <c r="M408" i="79"/>
  <c r="L408" i="79"/>
  <c r="K408" i="79"/>
  <c r="J408" i="79"/>
  <c r="I408" i="79"/>
  <c r="H408" i="79"/>
  <c r="G408" i="79"/>
  <c r="F408" i="79"/>
  <c r="E408" i="79"/>
  <c r="D408" i="79"/>
  <c r="M407" i="79"/>
  <c r="L407" i="79"/>
  <c r="K407" i="79"/>
  <c r="J407" i="79"/>
  <c r="I407" i="79"/>
  <c r="H407" i="79"/>
  <c r="G407" i="79"/>
  <c r="F407" i="79"/>
  <c r="E407" i="79"/>
  <c r="D407" i="79"/>
  <c r="X405" i="79"/>
  <c r="W405" i="79"/>
  <c r="V405" i="79"/>
  <c r="U405" i="79"/>
  <c r="T405" i="79"/>
  <c r="S405" i="79"/>
  <c r="R405" i="79"/>
  <c r="Q405" i="79"/>
  <c r="P405" i="79"/>
  <c r="X404" i="79"/>
  <c r="W404" i="79"/>
  <c r="V404" i="79"/>
  <c r="U404" i="79"/>
  <c r="T404" i="79"/>
  <c r="S404" i="79"/>
  <c r="R404" i="79"/>
  <c r="Q404" i="79"/>
  <c r="P404" i="79"/>
  <c r="O405" i="79"/>
  <c r="O404" i="79"/>
  <c r="M405" i="79"/>
  <c r="L405" i="79"/>
  <c r="K405" i="79"/>
  <c r="J405" i="79"/>
  <c r="I405" i="79"/>
  <c r="H405" i="79"/>
  <c r="G405" i="79"/>
  <c r="F405" i="79"/>
  <c r="E405" i="79"/>
  <c r="M404" i="79"/>
  <c r="L404" i="79"/>
  <c r="K404" i="79"/>
  <c r="J404" i="79"/>
  <c r="I404" i="79"/>
  <c r="H404" i="79"/>
  <c r="G404" i="79"/>
  <c r="F404" i="79"/>
  <c r="E404" i="79"/>
  <c r="D405" i="79"/>
  <c r="D404" i="79"/>
  <c r="C50" i="47" l="1"/>
  <c r="C51" i="47" s="1"/>
  <c r="C52" i="47" s="1"/>
  <c r="C53" i="47" s="1"/>
  <c r="C54" i="47" s="1"/>
  <c r="C49" i="47"/>
  <c r="X333" i="79"/>
  <c r="W333" i="79"/>
  <c r="V333" i="79"/>
  <c r="U333" i="79"/>
  <c r="T333" i="79"/>
  <c r="S333" i="79"/>
  <c r="R333" i="79"/>
  <c r="Q333" i="79"/>
  <c r="P333" i="79"/>
  <c r="O333" i="79"/>
  <c r="X332" i="79"/>
  <c r="W332" i="79"/>
  <c r="V332" i="79"/>
  <c r="U332" i="79"/>
  <c r="T332" i="79"/>
  <c r="S332" i="79"/>
  <c r="R332" i="79"/>
  <c r="Q332" i="79"/>
  <c r="P332" i="79"/>
  <c r="O332" i="79"/>
  <c r="X330" i="79"/>
  <c r="W330" i="79"/>
  <c r="V330" i="79"/>
  <c r="U330" i="79"/>
  <c r="T330" i="79"/>
  <c r="S330" i="79"/>
  <c r="R330" i="79"/>
  <c r="Q330" i="79"/>
  <c r="P330" i="79"/>
  <c r="O330" i="79"/>
  <c r="X329" i="79"/>
  <c r="W329" i="79"/>
  <c r="V329" i="79"/>
  <c r="U329" i="79"/>
  <c r="T329" i="79"/>
  <c r="S329" i="79"/>
  <c r="R329" i="79"/>
  <c r="Q329" i="79"/>
  <c r="P329" i="79"/>
  <c r="O329" i="79"/>
  <c r="X327" i="79"/>
  <c r="W327" i="79"/>
  <c r="V327" i="79"/>
  <c r="U327" i="79"/>
  <c r="T327" i="79"/>
  <c r="S327" i="79"/>
  <c r="R327" i="79"/>
  <c r="Q327" i="79"/>
  <c r="P327" i="79"/>
  <c r="O327" i="79"/>
  <c r="X326" i="79"/>
  <c r="W326" i="79"/>
  <c r="V326" i="79"/>
  <c r="U326" i="79"/>
  <c r="T326" i="79"/>
  <c r="S326" i="79"/>
  <c r="R326" i="79"/>
  <c r="Q326" i="79"/>
  <c r="P326" i="79"/>
  <c r="O326" i="79"/>
  <c r="X323" i="79"/>
  <c r="W323" i="79"/>
  <c r="V323" i="79"/>
  <c r="U323" i="79"/>
  <c r="T323" i="79"/>
  <c r="S323" i="79"/>
  <c r="R323" i="79"/>
  <c r="Q323" i="79"/>
  <c r="P323" i="79"/>
  <c r="O323" i="79"/>
  <c r="X322" i="79"/>
  <c r="W322" i="79"/>
  <c r="V322" i="79"/>
  <c r="U322" i="79"/>
  <c r="T322" i="79"/>
  <c r="S322" i="79"/>
  <c r="R322" i="79"/>
  <c r="Q322" i="79"/>
  <c r="P322" i="79"/>
  <c r="O322" i="79"/>
  <c r="X320" i="79"/>
  <c r="W320" i="79"/>
  <c r="V320" i="79"/>
  <c r="U320" i="79"/>
  <c r="T320" i="79"/>
  <c r="S320" i="79"/>
  <c r="R320" i="79"/>
  <c r="Q320" i="79"/>
  <c r="P320" i="79"/>
  <c r="O320" i="79"/>
  <c r="X319" i="79"/>
  <c r="W319" i="79"/>
  <c r="V319" i="79"/>
  <c r="U319" i="79"/>
  <c r="T319" i="79"/>
  <c r="S319" i="79"/>
  <c r="R319" i="79"/>
  <c r="Q319" i="79"/>
  <c r="P319" i="79"/>
  <c r="O319" i="79"/>
  <c r="X317" i="79"/>
  <c r="W317" i="79"/>
  <c r="V317" i="79"/>
  <c r="U317" i="79"/>
  <c r="T317" i="79"/>
  <c r="S317" i="79"/>
  <c r="R317" i="79"/>
  <c r="Q317" i="79"/>
  <c r="P317" i="79"/>
  <c r="O317" i="79"/>
  <c r="X316" i="79"/>
  <c r="W316" i="79"/>
  <c r="V316" i="79"/>
  <c r="U316" i="79"/>
  <c r="T316" i="79"/>
  <c r="S316" i="79"/>
  <c r="R316" i="79"/>
  <c r="Q316" i="79"/>
  <c r="P316" i="79"/>
  <c r="O316" i="79"/>
  <c r="X314" i="79"/>
  <c r="W314" i="79"/>
  <c r="V314" i="79"/>
  <c r="U314" i="79"/>
  <c r="T314" i="79"/>
  <c r="S314" i="79"/>
  <c r="R314" i="79"/>
  <c r="Q314" i="79"/>
  <c r="P314" i="79"/>
  <c r="O314" i="79"/>
  <c r="X313" i="79"/>
  <c r="W313" i="79"/>
  <c r="V313" i="79"/>
  <c r="U313" i="79"/>
  <c r="T313" i="79"/>
  <c r="S313" i="79"/>
  <c r="R313" i="79"/>
  <c r="Q313" i="79"/>
  <c r="P313" i="79"/>
  <c r="O313" i="79"/>
  <c r="X311" i="79"/>
  <c r="W311" i="79"/>
  <c r="V311" i="79"/>
  <c r="U311" i="79"/>
  <c r="T311" i="79"/>
  <c r="S311" i="79"/>
  <c r="R311" i="79"/>
  <c r="Q311" i="79"/>
  <c r="P311" i="79"/>
  <c r="O311" i="79"/>
  <c r="X310" i="79"/>
  <c r="W310" i="79"/>
  <c r="V310" i="79"/>
  <c r="U310" i="79"/>
  <c r="T310" i="79"/>
  <c r="S310" i="79"/>
  <c r="R310" i="79"/>
  <c r="Q310" i="79"/>
  <c r="P310" i="79"/>
  <c r="O310" i="79"/>
  <c r="X308" i="79"/>
  <c r="W308" i="79"/>
  <c r="V308" i="79"/>
  <c r="U308" i="79"/>
  <c r="T308" i="79"/>
  <c r="S308" i="79"/>
  <c r="R308" i="79"/>
  <c r="Q308" i="79"/>
  <c r="P308" i="79"/>
  <c r="O308" i="79"/>
  <c r="X307" i="79"/>
  <c r="W307" i="79"/>
  <c r="V307" i="79"/>
  <c r="U307" i="79"/>
  <c r="T307" i="79"/>
  <c r="S307" i="79"/>
  <c r="R307" i="79"/>
  <c r="Q307" i="79"/>
  <c r="P307" i="79"/>
  <c r="O307" i="79"/>
  <c r="X305" i="79"/>
  <c r="W305" i="79"/>
  <c r="V305" i="79"/>
  <c r="U305" i="79"/>
  <c r="T305" i="79"/>
  <c r="S305" i="79"/>
  <c r="R305" i="79"/>
  <c r="Q305" i="79"/>
  <c r="P305" i="79"/>
  <c r="O305" i="79"/>
  <c r="X304" i="79"/>
  <c r="W304" i="79"/>
  <c r="V304" i="79"/>
  <c r="U304" i="79"/>
  <c r="T304" i="79"/>
  <c r="S304" i="79"/>
  <c r="R304" i="79"/>
  <c r="Q304" i="79"/>
  <c r="P304" i="79"/>
  <c r="O304" i="79"/>
  <c r="X302" i="79"/>
  <c r="W302" i="79"/>
  <c r="V302" i="79"/>
  <c r="U302" i="79"/>
  <c r="T302" i="79"/>
  <c r="S302" i="79"/>
  <c r="R302" i="79"/>
  <c r="Q302" i="79"/>
  <c r="P302" i="79"/>
  <c r="O302" i="79"/>
  <c r="X301" i="79"/>
  <c r="W301" i="79"/>
  <c r="V301" i="79"/>
  <c r="U301" i="79"/>
  <c r="T301" i="79"/>
  <c r="S301" i="79"/>
  <c r="R301" i="79"/>
  <c r="Q301" i="79"/>
  <c r="P301" i="79"/>
  <c r="O301" i="79"/>
  <c r="X298" i="79"/>
  <c r="W298" i="79"/>
  <c r="V298" i="79"/>
  <c r="U298" i="79"/>
  <c r="T298" i="79"/>
  <c r="S298" i="79"/>
  <c r="R298" i="79"/>
  <c r="Q298" i="79"/>
  <c r="P298" i="79"/>
  <c r="O298" i="79"/>
  <c r="X297" i="79"/>
  <c r="W297" i="79"/>
  <c r="V297" i="79"/>
  <c r="U297" i="79"/>
  <c r="T297" i="79"/>
  <c r="S297" i="79"/>
  <c r="R297" i="79"/>
  <c r="Q297" i="79"/>
  <c r="P297" i="79"/>
  <c r="O297" i="79"/>
  <c r="X295" i="79"/>
  <c r="W295" i="79"/>
  <c r="V295" i="79"/>
  <c r="U295" i="79"/>
  <c r="T295" i="79"/>
  <c r="S295" i="79"/>
  <c r="R295" i="79"/>
  <c r="Q295" i="79"/>
  <c r="P295" i="79"/>
  <c r="O295" i="79"/>
  <c r="X294" i="79"/>
  <c r="W294" i="79"/>
  <c r="V294" i="79"/>
  <c r="U294" i="79"/>
  <c r="T294" i="79"/>
  <c r="S294" i="79"/>
  <c r="R294" i="79"/>
  <c r="Q294" i="79"/>
  <c r="P294" i="79"/>
  <c r="O294" i="79"/>
  <c r="X292" i="79"/>
  <c r="W292" i="79"/>
  <c r="V292" i="79"/>
  <c r="U292" i="79"/>
  <c r="T292" i="79"/>
  <c r="S292" i="79"/>
  <c r="R292" i="79"/>
  <c r="Q292" i="79"/>
  <c r="P292" i="79"/>
  <c r="O292" i="79"/>
  <c r="X291" i="79"/>
  <c r="W291" i="79"/>
  <c r="V291" i="79"/>
  <c r="U291" i="79"/>
  <c r="T291" i="79"/>
  <c r="S291" i="79"/>
  <c r="R291" i="79"/>
  <c r="Q291" i="79"/>
  <c r="P291" i="79"/>
  <c r="O291" i="79"/>
  <c r="X289" i="79"/>
  <c r="W289" i="79"/>
  <c r="V289" i="79"/>
  <c r="U289" i="79"/>
  <c r="T289" i="79"/>
  <c r="S289" i="79"/>
  <c r="R289" i="79"/>
  <c r="Q289" i="79"/>
  <c r="P289" i="79"/>
  <c r="O289" i="79"/>
  <c r="X288" i="79"/>
  <c r="W288" i="79"/>
  <c r="V288" i="79"/>
  <c r="U288" i="79"/>
  <c r="T288" i="79"/>
  <c r="S288" i="79"/>
  <c r="R288" i="79"/>
  <c r="Q288" i="79"/>
  <c r="P288" i="79"/>
  <c r="O288" i="79"/>
  <c r="X284" i="79"/>
  <c r="W284" i="79"/>
  <c r="V284" i="79"/>
  <c r="U284" i="79"/>
  <c r="T284" i="79"/>
  <c r="S284" i="79"/>
  <c r="R284" i="79"/>
  <c r="Q284" i="79"/>
  <c r="P284" i="79"/>
  <c r="O284" i="79"/>
  <c r="X283" i="79"/>
  <c r="W283" i="79"/>
  <c r="V283" i="79"/>
  <c r="U283" i="79"/>
  <c r="T283" i="79"/>
  <c r="S283" i="79"/>
  <c r="R283" i="79"/>
  <c r="Q283" i="79"/>
  <c r="P283" i="79"/>
  <c r="O283" i="79"/>
  <c r="X281" i="79"/>
  <c r="W281" i="79"/>
  <c r="V281" i="79"/>
  <c r="U281" i="79"/>
  <c r="T281" i="79"/>
  <c r="S281" i="79"/>
  <c r="R281" i="79"/>
  <c r="Q281" i="79"/>
  <c r="P281" i="79"/>
  <c r="O281" i="79"/>
  <c r="X280" i="79"/>
  <c r="W280" i="79"/>
  <c r="V280" i="79"/>
  <c r="U280" i="79"/>
  <c r="T280" i="79"/>
  <c r="S280" i="79"/>
  <c r="R280" i="79"/>
  <c r="Q280" i="79"/>
  <c r="P280" i="79"/>
  <c r="O280" i="79"/>
  <c r="X278" i="79"/>
  <c r="W278" i="79"/>
  <c r="V278" i="79"/>
  <c r="U278" i="79"/>
  <c r="T278" i="79"/>
  <c r="S278" i="79"/>
  <c r="R278" i="79"/>
  <c r="Q278" i="79"/>
  <c r="P278" i="79"/>
  <c r="O278" i="79"/>
  <c r="X277" i="79"/>
  <c r="W277" i="79"/>
  <c r="V277" i="79"/>
  <c r="U277" i="79"/>
  <c r="T277" i="79"/>
  <c r="S277" i="79"/>
  <c r="R277" i="79"/>
  <c r="Q277" i="79"/>
  <c r="P277" i="79"/>
  <c r="O277" i="79"/>
  <c r="X275" i="79"/>
  <c r="W275" i="79"/>
  <c r="V275" i="79"/>
  <c r="U275" i="79"/>
  <c r="T275" i="79"/>
  <c r="S275" i="79"/>
  <c r="R275" i="79"/>
  <c r="Q275" i="79"/>
  <c r="P275" i="79"/>
  <c r="O275" i="79"/>
  <c r="X274" i="79"/>
  <c r="W274" i="79"/>
  <c r="V274" i="79"/>
  <c r="U274" i="79"/>
  <c r="T274" i="79"/>
  <c r="S274" i="79"/>
  <c r="R274" i="79"/>
  <c r="Q274" i="79"/>
  <c r="P274" i="79"/>
  <c r="O274" i="79"/>
  <c r="X271" i="79"/>
  <c r="W271" i="79"/>
  <c r="V271" i="79"/>
  <c r="U271" i="79"/>
  <c r="T271" i="79"/>
  <c r="S271" i="79"/>
  <c r="R271" i="79"/>
  <c r="Q271" i="79"/>
  <c r="P271" i="79"/>
  <c r="O271" i="79"/>
  <c r="X270" i="79"/>
  <c r="W270" i="79"/>
  <c r="V270" i="79"/>
  <c r="U270" i="79"/>
  <c r="T270" i="79"/>
  <c r="S270" i="79"/>
  <c r="R270" i="79"/>
  <c r="Q270" i="79"/>
  <c r="P270" i="79"/>
  <c r="O270" i="79"/>
  <c r="X268" i="79"/>
  <c r="W268" i="79"/>
  <c r="V268" i="79"/>
  <c r="U268" i="79"/>
  <c r="T268" i="79"/>
  <c r="S268" i="79"/>
  <c r="R268" i="79"/>
  <c r="Q268" i="79"/>
  <c r="P268" i="79"/>
  <c r="O268" i="79"/>
  <c r="X267" i="79"/>
  <c r="W267" i="79"/>
  <c r="V267" i="79"/>
  <c r="U267" i="79"/>
  <c r="T267" i="79"/>
  <c r="S267" i="79"/>
  <c r="R267" i="79"/>
  <c r="Q267" i="79"/>
  <c r="P267" i="79"/>
  <c r="O267" i="79"/>
  <c r="X264" i="79"/>
  <c r="W264" i="79"/>
  <c r="V264" i="79"/>
  <c r="U264" i="79"/>
  <c r="T264" i="79"/>
  <c r="S264" i="79"/>
  <c r="R264" i="79"/>
  <c r="Q264" i="79"/>
  <c r="P264" i="79"/>
  <c r="O264" i="79"/>
  <c r="X263" i="79"/>
  <c r="W263" i="79"/>
  <c r="V263" i="79"/>
  <c r="U263" i="79"/>
  <c r="T263" i="79"/>
  <c r="S263" i="79"/>
  <c r="R263" i="79"/>
  <c r="Q263" i="79"/>
  <c r="P263" i="79"/>
  <c r="O263" i="79"/>
  <c r="X260" i="79"/>
  <c r="W260" i="79"/>
  <c r="V260" i="79"/>
  <c r="U260" i="79"/>
  <c r="T260" i="79"/>
  <c r="S260" i="79"/>
  <c r="R260" i="79"/>
  <c r="Q260" i="79"/>
  <c r="P260" i="79"/>
  <c r="O260" i="79"/>
  <c r="X259" i="79"/>
  <c r="W259" i="79"/>
  <c r="V259" i="79"/>
  <c r="U259" i="79"/>
  <c r="T259" i="79"/>
  <c r="S259" i="79"/>
  <c r="R259" i="79"/>
  <c r="Q259" i="79"/>
  <c r="P259" i="79"/>
  <c r="O259" i="79"/>
  <c r="X257" i="79"/>
  <c r="W257" i="79"/>
  <c r="V257" i="79"/>
  <c r="U257" i="79"/>
  <c r="T257" i="79"/>
  <c r="S257" i="79"/>
  <c r="R257" i="79"/>
  <c r="Q257" i="79"/>
  <c r="P257" i="79"/>
  <c r="O257" i="79"/>
  <c r="X256" i="79"/>
  <c r="W256" i="79"/>
  <c r="V256" i="79"/>
  <c r="U256" i="79"/>
  <c r="T256" i="79"/>
  <c r="S256" i="79"/>
  <c r="R256" i="79"/>
  <c r="Q256" i="79"/>
  <c r="P256" i="79"/>
  <c r="O256" i="79"/>
  <c r="X254" i="79"/>
  <c r="W254" i="79"/>
  <c r="V254" i="79"/>
  <c r="U254" i="79"/>
  <c r="T254" i="79"/>
  <c r="S254" i="79"/>
  <c r="R254" i="79"/>
  <c r="Q254" i="79"/>
  <c r="P254" i="79"/>
  <c r="O254" i="79"/>
  <c r="X253" i="79"/>
  <c r="W253" i="79"/>
  <c r="V253" i="79"/>
  <c r="U253" i="79"/>
  <c r="T253" i="79"/>
  <c r="S253" i="79"/>
  <c r="R253" i="79"/>
  <c r="Q253" i="79"/>
  <c r="P253" i="79"/>
  <c r="O253" i="79"/>
  <c r="X250" i="79"/>
  <c r="W250" i="79"/>
  <c r="V250" i="79"/>
  <c r="U250" i="79"/>
  <c r="T250" i="79"/>
  <c r="S250" i="79"/>
  <c r="R250" i="79"/>
  <c r="Q250" i="79"/>
  <c r="P250" i="79"/>
  <c r="O250" i="79"/>
  <c r="X249" i="79"/>
  <c r="W249" i="79"/>
  <c r="V249" i="79"/>
  <c r="U249" i="79"/>
  <c r="T249" i="79"/>
  <c r="S249" i="79"/>
  <c r="R249" i="79"/>
  <c r="Q249" i="79"/>
  <c r="P249" i="79"/>
  <c r="O249" i="79"/>
  <c r="X247" i="79"/>
  <c r="W247" i="79"/>
  <c r="V247" i="79"/>
  <c r="U247" i="79"/>
  <c r="T247" i="79"/>
  <c r="S247" i="79"/>
  <c r="R247" i="79"/>
  <c r="Q247" i="79"/>
  <c r="P247" i="79"/>
  <c r="O247" i="79"/>
  <c r="X246" i="79"/>
  <c r="W246" i="79"/>
  <c r="V246" i="79"/>
  <c r="U246" i="79"/>
  <c r="T246" i="79"/>
  <c r="S246" i="79"/>
  <c r="R246" i="79"/>
  <c r="Q246" i="79"/>
  <c r="P246" i="79"/>
  <c r="O246" i="79"/>
  <c r="X244" i="79"/>
  <c r="W244" i="79"/>
  <c r="V244" i="79"/>
  <c r="U244" i="79"/>
  <c r="T244" i="79"/>
  <c r="S244" i="79"/>
  <c r="R244" i="79"/>
  <c r="Q244" i="79"/>
  <c r="P244" i="79"/>
  <c r="O244" i="79"/>
  <c r="X243" i="79"/>
  <c r="W243" i="79"/>
  <c r="V243" i="79"/>
  <c r="U243" i="79"/>
  <c r="T243" i="79"/>
  <c r="S243" i="79"/>
  <c r="R243" i="79"/>
  <c r="Q243" i="79"/>
  <c r="P243" i="79"/>
  <c r="O243" i="79"/>
  <c r="X241" i="79"/>
  <c r="W241" i="79"/>
  <c r="V241" i="79"/>
  <c r="U241" i="79"/>
  <c r="T241" i="79"/>
  <c r="S241" i="79"/>
  <c r="R241" i="79"/>
  <c r="Q241" i="79"/>
  <c r="P241" i="79"/>
  <c r="O241" i="79"/>
  <c r="X240" i="79"/>
  <c r="W240" i="79"/>
  <c r="V240" i="79"/>
  <c r="U240" i="79"/>
  <c r="T240" i="79"/>
  <c r="S240" i="79"/>
  <c r="R240" i="79"/>
  <c r="Q240" i="79"/>
  <c r="P240" i="79"/>
  <c r="O240" i="79"/>
  <c r="X238" i="79"/>
  <c r="W238" i="79"/>
  <c r="V238" i="79"/>
  <c r="U238" i="79"/>
  <c r="T238" i="79"/>
  <c r="S238" i="79"/>
  <c r="R238" i="79"/>
  <c r="Q238" i="79"/>
  <c r="P238" i="79"/>
  <c r="O238" i="79"/>
  <c r="X237" i="79"/>
  <c r="W237" i="79"/>
  <c r="V237" i="79"/>
  <c r="U237" i="79"/>
  <c r="T237" i="79"/>
  <c r="S237" i="79"/>
  <c r="R237" i="79"/>
  <c r="Q237" i="79"/>
  <c r="P237" i="79"/>
  <c r="O237" i="79"/>
  <c r="X234" i="79"/>
  <c r="W234" i="79"/>
  <c r="V234" i="79"/>
  <c r="U234" i="79"/>
  <c r="T234" i="79"/>
  <c r="S234" i="79"/>
  <c r="R234" i="79"/>
  <c r="Q234" i="79"/>
  <c r="P234" i="79"/>
  <c r="O234" i="79"/>
  <c r="X233" i="79"/>
  <c r="W233" i="79"/>
  <c r="V233" i="79"/>
  <c r="U233" i="79"/>
  <c r="T233" i="79"/>
  <c r="S233" i="79"/>
  <c r="R233" i="79"/>
  <c r="Q233" i="79"/>
  <c r="P233" i="79"/>
  <c r="O233" i="79"/>
  <c r="X231" i="79"/>
  <c r="W231" i="79"/>
  <c r="V231" i="79"/>
  <c r="U231" i="79"/>
  <c r="T231" i="79"/>
  <c r="S231" i="79"/>
  <c r="R231" i="79"/>
  <c r="Q231" i="79"/>
  <c r="P231" i="79"/>
  <c r="O231" i="79"/>
  <c r="X230" i="79"/>
  <c r="W230" i="79"/>
  <c r="V230" i="79"/>
  <c r="U230" i="79"/>
  <c r="T230" i="79"/>
  <c r="S230" i="79"/>
  <c r="R230" i="79"/>
  <c r="Q230" i="79"/>
  <c r="P230" i="79"/>
  <c r="O230" i="79"/>
  <c r="X228" i="79"/>
  <c r="W228" i="79"/>
  <c r="V228" i="79"/>
  <c r="U228" i="79"/>
  <c r="T228" i="79"/>
  <c r="S228" i="79"/>
  <c r="R228" i="79"/>
  <c r="Q228" i="79"/>
  <c r="P228" i="79"/>
  <c r="O228" i="79"/>
  <c r="X227" i="79"/>
  <c r="W227" i="79"/>
  <c r="V227" i="79"/>
  <c r="U227" i="79"/>
  <c r="T227" i="79"/>
  <c r="S227" i="79"/>
  <c r="R227" i="79"/>
  <c r="Q227" i="79"/>
  <c r="P227" i="79"/>
  <c r="O227" i="79"/>
  <c r="X225" i="79"/>
  <c r="W225" i="79"/>
  <c r="V225" i="79"/>
  <c r="U225" i="79"/>
  <c r="T225" i="79"/>
  <c r="S225" i="79"/>
  <c r="R225" i="79"/>
  <c r="Q225" i="79"/>
  <c r="P225" i="79"/>
  <c r="O225" i="79"/>
  <c r="X224" i="79"/>
  <c r="W224" i="79"/>
  <c r="V224" i="79"/>
  <c r="U224" i="79"/>
  <c r="T224" i="79"/>
  <c r="S224" i="79"/>
  <c r="R224" i="79"/>
  <c r="Q224" i="79"/>
  <c r="P224" i="79"/>
  <c r="O224" i="79"/>
  <c r="M330" i="79"/>
  <c r="L330" i="79"/>
  <c r="K330" i="79"/>
  <c r="J330" i="79"/>
  <c r="I330" i="79"/>
  <c r="H330" i="79"/>
  <c r="G330" i="79"/>
  <c r="F330" i="79"/>
  <c r="E330" i="79"/>
  <c r="D330" i="79"/>
  <c r="M329" i="79"/>
  <c r="L329" i="79"/>
  <c r="K329" i="79"/>
  <c r="J329" i="79"/>
  <c r="I329" i="79"/>
  <c r="H329" i="79"/>
  <c r="G329" i="79"/>
  <c r="F329" i="79"/>
  <c r="E329" i="79"/>
  <c r="D329" i="79"/>
  <c r="M327" i="79"/>
  <c r="L327" i="79"/>
  <c r="K327" i="79"/>
  <c r="J327" i="79"/>
  <c r="I327" i="79"/>
  <c r="H327" i="79"/>
  <c r="G327" i="79"/>
  <c r="F327" i="79"/>
  <c r="E327" i="79"/>
  <c r="D327" i="79"/>
  <c r="M326" i="79"/>
  <c r="L326" i="79"/>
  <c r="K326" i="79"/>
  <c r="J326" i="79"/>
  <c r="I326" i="79"/>
  <c r="H326" i="79"/>
  <c r="G326" i="79"/>
  <c r="F326" i="79"/>
  <c r="E326" i="79"/>
  <c r="D326" i="79"/>
  <c r="M323" i="79"/>
  <c r="L323" i="79"/>
  <c r="K323" i="79"/>
  <c r="J323" i="79"/>
  <c r="I323" i="79"/>
  <c r="H323" i="79"/>
  <c r="G323" i="79"/>
  <c r="F323" i="79"/>
  <c r="E323" i="79"/>
  <c r="D323" i="79"/>
  <c r="M322" i="79"/>
  <c r="L322" i="79"/>
  <c r="K322" i="79"/>
  <c r="J322" i="79"/>
  <c r="I322" i="79"/>
  <c r="H322" i="79"/>
  <c r="G322" i="79"/>
  <c r="F322" i="79"/>
  <c r="E322" i="79"/>
  <c r="D322" i="79"/>
  <c r="M320" i="79"/>
  <c r="L320" i="79"/>
  <c r="K320" i="79"/>
  <c r="J320" i="79"/>
  <c r="I320" i="79"/>
  <c r="H320" i="79"/>
  <c r="G320" i="79"/>
  <c r="F320" i="79"/>
  <c r="E320" i="79"/>
  <c r="D320" i="79"/>
  <c r="M319" i="79"/>
  <c r="L319" i="79"/>
  <c r="K319" i="79"/>
  <c r="J319" i="79"/>
  <c r="I319" i="79"/>
  <c r="H319" i="79"/>
  <c r="G319" i="79"/>
  <c r="F319" i="79"/>
  <c r="E319" i="79"/>
  <c r="D319" i="79"/>
  <c r="M317" i="79"/>
  <c r="L317" i="79"/>
  <c r="K317" i="79"/>
  <c r="J317" i="79"/>
  <c r="I317" i="79"/>
  <c r="H317" i="79"/>
  <c r="G317" i="79"/>
  <c r="F317" i="79"/>
  <c r="E317" i="79"/>
  <c r="D317" i="79"/>
  <c r="M316" i="79"/>
  <c r="L316" i="79"/>
  <c r="K316" i="79"/>
  <c r="J316" i="79"/>
  <c r="I316" i="79"/>
  <c r="H316" i="79"/>
  <c r="G316" i="79"/>
  <c r="F316" i="79"/>
  <c r="E316" i="79"/>
  <c r="D316" i="79"/>
  <c r="M314" i="79"/>
  <c r="L314" i="79"/>
  <c r="K314" i="79"/>
  <c r="J314" i="79"/>
  <c r="I314" i="79"/>
  <c r="H314" i="79"/>
  <c r="G314" i="79"/>
  <c r="F314" i="79"/>
  <c r="E314" i="79"/>
  <c r="D314" i="79"/>
  <c r="M313" i="79"/>
  <c r="L313" i="79"/>
  <c r="K313" i="79"/>
  <c r="J313" i="79"/>
  <c r="I313" i="79"/>
  <c r="H313" i="79"/>
  <c r="G313" i="79"/>
  <c r="F313" i="79"/>
  <c r="E313" i="79"/>
  <c r="D313" i="79"/>
  <c r="M311" i="79"/>
  <c r="L311" i="79"/>
  <c r="K311" i="79"/>
  <c r="J311" i="79"/>
  <c r="I311" i="79"/>
  <c r="H311" i="79"/>
  <c r="G311" i="79"/>
  <c r="F311" i="79"/>
  <c r="E311" i="79"/>
  <c r="D311" i="79"/>
  <c r="M310" i="79"/>
  <c r="L310" i="79"/>
  <c r="K310" i="79"/>
  <c r="J310" i="79"/>
  <c r="I310" i="79"/>
  <c r="H310" i="79"/>
  <c r="G310" i="79"/>
  <c r="F310" i="79"/>
  <c r="E310" i="79"/>
  <c r="D310" i="79"/>
  <c r="M308" i="79"/>
  <c r="L308" i="79"/>
  <c r="K308" i="79"/>
  <c r="J308" i="79"/>
  <c r="I308" i="79"/>
  <c r="H308" i="79"/>
  <c r="G308" i="79"/>
  <c r="F308" i="79"/>
  <c r="E308" i="79"/>
  <c r="D308" i="79"/>
  <c r="M307" i="79"/>
  <c r="L307" i="79"/>
  <c r="K307" i="79"/>
  <c r="J307" i="79"/>
  <c r="I307" i="79"/>
  <c r="H307" i="79"/>
  <c r="G307" i="79"/>
  <c r="F307" i="79"/>
  <c r="E307" i="79"/>
  <c r="D307" i="79"/>
  <c r="M305" i="79"/>
  <c r="L305" i="79"/>
  <c r="K305" i="79"/>
  <c r="J305" i="79"/>
  <c r="I305" i="79"/>
  <c r="H305" i="79"/>
  <c r="G305" i="79"/>
  <c r="F305" i="79"/>
  <c r="E305" i="79"/>
  <c r="D305" i="79"/>
  <c r="M304" i="79"/>
  <c r="L304" i="79"/>
  <c r="K304" i="79"/>
  <c r="J304" i="79"/>
  <c r="I304" i="79"/>
  <c r="H304" i="79"/>
  <c r="G304" i="79"/>
  <c r="F304" i="79"/>
  <c r="E304" i="79"/>
  <c r="D304" i="79"/>
  <c r="M302" i="79"/>
  <c r="L302" i="79"/>
  <c r="K302" i="79"/>
  <c r="J302" i="79"/>
  <c r="I302" i="79"/>
  <c r="H302" i="79"/>
  <c r="G302" i="79"/>
  <c r="F302" i="79"/>
  <c r="E302" i="79"/>
  <c r="D302" i="79"/>
  <c r="M301" i="79"/>
  <c r="L301" i="79"/>
  <c r="K301" i="79"/>
  <c r="J301" i="79"/>
  <c r="I301" i="79"/>
  <c r="H301" i="79"/>
  <c r="G301" i="79"/>
  <c r="F301" i="79"/>
  <c r="E301" i="79"/>
  <c r="D301" i="79"/>
  <c r="M298" i="79"/>
  <c r="L298" i="79"/>
  <c r="K298" i="79"/>
  <c r="J298" i="79"/>
  <c r="I298" i="79"/>
  <c r="H298" i="79"/>
  <c r="G298" i="79"/>
  <c r="F298" i="79"/>
  <c r="E298" i="79"/>
  <c r="D298" i="79"/>
  <c r="M297" i="79"/>
  <c r="L297" i="79"/>
  <c r="K297" i="79"/>
  <c r="J297" i="79"/>
  <c r="I297" i="79"/>
  <c r="H297" i="79"/>
  <c r="G297" i="79"/>
  <c r="F297" i="79"/>
  <c r="E297" i="79"/>
  <c r="D297" i="79"/>
  <c r="M295" i="79"/>
  <c r="L295" i="79"/>
  <c r="K295" i="79"/>
  <c r="J295" i="79"/>
  <c r="I295" i="79"/>
  <c r="H295" i="79"/>
  <c r="G295" i="79"/>
  <c r="F295" i="79"/>
  <c r="E295" i="79"/>
  <c r="D295" i="79"/>
  <c r="M294" i="79"/>
  <c r="L294" i="79"/>
  <c r="K294" i="79"/>
  <c r="J294" i="79"/>
  <c r="I294" i="79"/>
  <c r="H294" i="79"/>
  <c r="G294" i="79"/>
  <c r="F294" i="79"/>
  <c r="E294" i="79"/>
  <c r="D294" i="79"/>
  <c r="M292" i="79"/>
  <c r="L292" i="79"/>
  <c r="K292" i="79"/>
  <c r="J292" i="79"/>
  <c r="I292" i="79"/>
  <c r="H292" i="79"/>
  <c r="G292" i="79"/>
  <c r="F292" i="79"/>
  <c r="E292" i="79"/>
  <c r="D292" i="79"/>
  <c r="M291" i="79"/>
  <c r="L291" i="79"/>
  <c r="K291" i="79"/>
  <c r="J291" i="79"/>
  <c r="I291" i="79"/>
  <c r="H291" i="79"/>
  <c r="G291" i="79"/>
  <c r="F291" i="79"/>
  <c r="E291" i="79"/>
  <c r="D291" i="79"/>
  <c r="M289" i="79"/>
  <c r="L289" i="79"/>
  <c r="K289" i="79"/>
  <c r="J289" i="79"/>
  <c r="I289" i="79"/>
  <c r="H289" i="79"/>
  <c r="G289" i="79"/>
  <c r="F289" i="79"/>
  <c r="E289" i="79"/>
  <c r="D289" i="79"/>
  <c r="M288" i="79"/>
  <c r="L288" i="79"/>
  <c r="K288" i="79"/>
  <c r="J288" i="79"/>
  <c r="I288" i="79"/>
  <c r="H288" i="79"/>
  <c r="G288" i="79"/>
  <c r="F288" i="79"/>
  <c r="E288" i="79"/>
  <c r="D288" i="79"/>
  <c r="M284" i="79"/>
  <c r="L284" i="79"/>
  <c r="K284" i="79"/>
  <c r="J284" i="79"/>
  <c r="I284" i="79"/>
  <c r="H284" i="79"/>
  <c r="G284" i="79"/>
  <c r="F284" i="79"/>
  <c r="E284" i="79"/>
  <c r="D284" i="79"/>
  <c r="M283" i="79"/>
  <c r="L283" i="79"/>
  <c r="K283" i="79"/>
  <c r="J283" i="79"/>
  <c r="I283" i="79"/>
  <c r="H283" i="79"/>
  <c r="G283" i="79"/>
  <c r="F283" i="79"/>
  <c r="E283" i="79"/>
  <c r="D283" i="79"/>
  <c r="M281" i="79"/>
  <c r="L281" i="79"/>
  <c r="K281" i="79"/>
  <c r="J281" i="79"/>
  <c r="I281" i="79"/>
  <c r="H281" i="79"/>
  <c r="G281" i="79"/>
  <c r="F281" i="79"/>
  <c r="E281" i="79"/>
  <c r="D281" i="79"/>
  <c r="M280" i="79"/>
  <c r="L280" i="79"/>
  <c r="K280" i="79"/>
  <c r="J280" i="79"/>
  <c r="I280" i="79"/>
  <c r="H280" i="79"/>
  <c r="G280" i="79"/>
  <c r="F280" i="79"/>
  <c r="E280" i="79"/>
  <c r="D280" i="79"/>
  <c r="M278" i="79"/>
  <c r="L278" i="79"/>
  <c r="K278" i="79"/>
  <c r="J278" i="79"/>
  <c r="I278" i="79"/>
  <c r="H278" i="79"/>
  <c r="G278" i="79"/>
  <c r="F278" i="79"/>
  <c r="E278" i="79"/>
  <c r="D278" i="79"/>
  <c r="M277" i="79"/>
  <c r="L277" i="79"/>
  <c r="K277" i="79"/>
  <c r="J277" i="79"/>
  <c r="I277" i="79"/>
  <c r="H277" i="79"/>
  <c r="G277" i="79"/>
  <c r="F277" i="79"/>
  <c r="E277" i="79"/>
  <c r="D277" i="79"/>
  <c r="M275" i="79"/>
  <c r="L275" i="79"/>
  <c r="K275" i="79"/>
  <c r="J275" i="79"/>
  <c r="I275" i="79"/>
  <c r="H275" i="79"/>
  <c r="G275" i="79"/>
  <c r="F275" i="79"/>
  <c r="E275" i="79"/>
  <c r="D275" i="79"/>
  <c r="M274" i="79"/>
  <c r="L274" i="79"/>
  <c r="K274" i="79"/>
  <c r="J274" i="79"/>
  <c r="I274" i="79"/>
  <c r="H274" i="79"/>
  <c r="G274" i="79"/>
  <c r="F274" i="79"/>
  <c r="E274" i="79"/>
  <c r="D274" i="79"/>
  <c r="M271" i="79"/>
  <c r="L271" i="79"/>
  <c r="K271" i="79"/>
  <c r="J271" i="79"/>
  <c r="I271" i="79"/>
  <c r="H271" i="79"/>
  <c r="G271" i="79"/>
  <c r="F271" i="79"/>
  <c r="E271" i="79"/>
  <c r="D271" i="79"/>
  <c r="M270" i="79"/>
  <c r="L270" i="79"/>
  <c r="K270" i="79"/>
  <c r="J270" i="79"/>
  <c r="I270" i="79"/>
  <c r="H270" i="79"/>
  <c r="G270" i="79"/>
  <c r="F270" i="79"/>
  <c r="E270" i="79"/>
  <c r="D270" i="79"/>
  <c r="M268" i="79"/>
  <c r="L268" i="79"/>
  <c r="K268" i="79"/>
  <c r="J268" i="79"/>
  <c r="I268" i="79"/>
  <c r="H268" i="79"/>
  <c r="G268" i="79"/>
  <c r="F268" i="79"/>
  <c r="E268" i="79"/>
  <c r="D268" i="79"/>
  <c r="M267" i="79"/>
  <c r="L267" i="79"/>
  <c r="K267" i="79"/>
  <c r="J267" i="79"/>
  <c r="I267" i="79"/>
  <c r="H267" i="79"/>
  <c r="G267" i="79"/>
  <c r="F267" i="79"/>
  <c r="E267" i="79"/>
  <c r="D267" i="79"/>
  <c r="M264" i="79"/>
  <c r="L264" i="79"/>
  <c r="K264" i="79"/>
  <c r="J264" i="79"/>
  <c r="I264" i="79"/>
  <c r="H264" i="79"/>
  <c r="G264" i="79"/>
  <c r="F264" i="79"/>
  <c r="E264" i="79"/>
  <c r="D264" i="79"/>
  <c r="M263" i="79"/>
  <c r="L263" i="79"/>
  <c r="K263" i="79"/>
  <c r="J263" i="79"/>
  <c r="I263" i="79"/>
  <c r="H263" i="79"/>
  <c r="G263" i="79"/>
  <c r="F263" i="79"/>
  <c r="E263" i="79"/>
  <c r="D263" i="79"/>
  <c r="M260" i="79"/>
  <c r="L260" i="79"/>
  <c r="K260" i="79"/>
  <c r="J260" i="79"/>
  <c r="I260" i="79"/>
  <c r="H260" i="79"/>
  <c r="G260" i="79"/>
  <c r="F260" i="79"/>
  <c r="E260" i="79"/>
  <c r="D260" i="79"/>
  <c r="M259" i="79"/>
  <c r="L259" i="79"/>
  <c r="K259" i="79"/>
  <c r="J259" i="79"/>
  <c r="I259" i="79"/>
  <c r="H259" i="79"/>
  <c r="G259" i="79"/>
  <c r="F259" i="79"/>
  <c r="E259" i="79"/>
  <c r="D259" i="79"/>
  <c r="M257" i="79"/>
  <c r="L257" i="79"/>
  <c r="K257" i="79"/>
  <c r="J257" i="79"/>
  <c r="I257" i="79"/>
  <c r="H257" i="79"/>
  <c r="G257" i="79"/>
  <c r="F257" i="79"/>
  <c r="E257" i="79"/>
  <c r="D257" i="79"/>
  <c r="M256" i="79"/>
  <c r="L256" i="79"/>
  <c r="K256" i="79"/>
  <c r="J256" i="79"/>
  <c r="I256" i="79"/>
  <c r="H256" i="79"/>
  <c r="G256" i="79"/>
  <c r="F256" i="79"/>
  <c r="E256" i="79"/>
  <c r="D256" i="79"/>
  <c r="M254" i="79"/>
  <c r="L254" i="79"/>
  <c r="K254" i="79"/>
  <c r="J254" i="79"/>
  <c r="I254" i="79"/>
  <c r="H254" i="79"/>
  <c r="G254" i="79"/>
  <c r="F254" i="79"/>
  <c r="E254" i="79"/>
  <c r="D254" i="79"/>
  <c r="M253" i="79"/>
  <c r="L253" i="79"/>
  <c r="K253" i="79"/>
  <c r="J253" i="79"/>
  <c r="I253" i="79"/>
  <c r="H253" i="79"/>
  <c r="G253" i="79"/>
  <c r="F253" i="79"/>
  <c r="E253" i="79"/>
  <c r="D253" i="79"/>
  <c r="M250" i="79"/>
  <c r="L250" i="79"/>
  <c r="K250" i="79"/>
  <c r="J250" i="79"/>
  <c r="I250" i="79"/>
  <c r="H250" i="79"/>
  <c r="G250" i="79"/>
  <c r="F250" i="79"/>
  <c r="E250" i="79"/>
  <c r="D250" i="79"/>
  <c r="M249" i="79"/>
  <c r="L249" i="79"/>
  <c r="K249" i="79"/>
  <c r="J249" i="79"/>
  <c r="I249" i="79"/>
  <c r="H249" i="79"/>
  <c r="G249" i="79"/>
  <c r="F249" i="79"/>
  <c r="E249" i="79"/>
  <c r="D249" i="79"/>
  <c r="M247" i="79"/>
  <c r="L247" i="79"/>
  <c r="K247" i="79"/>
  <c r="J247" i="79"/>
  <c r="I247" i="79"/>
  <c r="H247" i="79"/>
  <c r="G247" i="79"/>
  <c r="F247" i="79"/>
  <c r="E247" i="79"/>
  <c r="D247" i="79"/>
  <c r="M246" i="79"/>
  <c r="L246" i="79"/>
  <c r="K246" i="79"/>
  <c r="J246" i="79"/>
  <c r="I246" i="79"/>
  <c r="H246" i="79"/>
  <c r="G246" i="79"/>
  <c r="F246" i="79"/>
  <c r="E246" i="79"/>
  <c r="D246" i="79"/>
  <c r="M244" i="79"/>
  <c r="L244" i="79"/>
  <c r="K244" i="79"/>
  <c r="J244" i="79"/>
  <c r="I244" i="79"/>
  <c r="H244" i="79"/>
  <c r="G244" i="79"/>
  <c r="F244" i="79"/>
  <c r="E244" i="79"/>
  <c r="D244" i="79"/>
  <c r="M243" i="79"/>
  <c r="L243" i="79"/>
  <c r="K243" i="79"/>
  <c r="J243" i="79"/>
  <c r="I243" i="79"/>
  <c r="H243" i="79"/>
  <c r="G243" i="79"/>
  <c r="F243" i="79"/>
  <c r="E243" i="79"/>
  <c r="D243" i="79"/>
  <c r="M241" i="79"/>
  <c r="L241" i="79"/>
  <c r="K241" i="79"/>
  <c r="J241" i="79"/>
  <c r="I241" i="79"/>
  <c r="H241" i="79"/>
  <c r="G241" i="79"/>
  <c r="F241" i="79"/>
  <c r="E241" i="79"/>
  <c r="D241" i="79"/>
  <c r="M240" i="79"/>
  <c r="L240" i="79"/>
  <c r="K240" i="79"/>
  <c r="J240" i="79"/>
  <c r="I240" i="79"/>
  <c r="H240" i="79"/>
  <c r="G240" i="79"/>
  <c r="F240" i="79"/>
  <c r="E240" i="79"/>
  <c r="D240" i="79"/>
  <c r="M238" i="79"/>
  <c r="L238" i="79"/>
  <c r="K238" i="79"/>
  <c r="J238" i="79"/>
  <c r="I238" i="79"/>
  <c r="H238" i="79"/>
  <c r="G238" i="79"/>
  <c r="F238" i="79"/>
  <c r="E238" i="79"/>
  <c r="D238" i="79"/>
  <c r="M237" i="79"/>
  <c r="L237" i="79"/>
  <c r="K237" i="79"/>
  <c r="J237" i="79"/>
  <c r="I237" i="79"/>
  <c r="H237" i="79"/>
  <c r="G237" i="79"/>
  <c r="F237" i="79"/>
  <c r="E237" i="79"/>
  <c r="D237" i="79"/>
  <c r="M234" i="79"/>
  <c r="L234" i="79"/>
  <c r="K234" i="79"/>
  <c r="J234" i="79"/>
  <c r="I234" i="79"/>
  <c r="H234" i="79"/>
  <c r="G234" i="79"/>
  <c r="F234" i="79"/>
  <c r="E234" i="79"/>
  <c r="D234" i="79"/>
  <c r="M233" i="79"/>
  <c r="L233" i="79"/>
  <c r="K233" i="79"/>
  <c r="J233" i="79"/>
  <c r="I233" i="79"/>
  <c r="H233" i="79"/>
  <c r="G233" i="79"/>
  <c r="F233" i="79"/>
  <c r="E233" i="79"/>
  <c r="D233" i="79"/>
  <c r="M231" i="79"/>
  <c r="L231" i="79"/>
  <c r="K231" i="79"/>
  <c r="J231" i="79"/>
  <c r="I231" i="79"/>
  <c r="H231" i="79"/>
  <c r="G231" i="79"/>
  <c r="F231" i="79"/>
  <c r="E231" i="79"/>
  <c r="D231" i="79"/>
  <c r="M230" i="79"/>
  <c r="L230" i="79"/>
  <c r="K230" i="79"/>
  <c r="J230" i="79"/>
  <c r="I230" i="79"/>
  <c r="H230" i="79"/>
  <c r="G230" i="79"/>
  <c r="F230" i="79"/>
  <c r="E230" i="79"/>
  <c r="D230" i="79"/>
  <c r="M228" i="79"/>
  <c r="L228" i="79"/>
  <c r="K228" i="79"/>
  <c r="J228" i="79"/>
  <c r="I228" i="79"/>
  <c r="H228" i="79"/>
  <c r="G228" i="79"/>
  <c r="F228" i="79"/>
  <c r="E228" i="79"/>
  <c r="D228" i="79"/>
  <c r="M227" i="79"/>
  <c r="L227" i="79"/>
  <c r="K227" i="79"/>
  <c r="J227" i="79"/>
  <c r="I227" i="79"/>
  <c r="H227" i="79"/>
  <c r="G227" i="79"/>
  <c r="F227" i="79"/>
  <c r="E227" i="79"/>
  <c r="D227" i="79"/>
  <c r="M225" i="79"/>
  <c r="L225" i="79"/>
  <c r="K225" i="79"/>
  <c r="J225" i="79"/>
  <c r="I225" i="79"/>
  <c r="H225" i="79"/>
  <c r="G225" i="79"/>
  <c r="F225" i="79"/>
  <c r="E225" i="79"/>
  <c r="D225" i="79"/>
  <c r="M224" i="79"/>
  <c r="L224" i="79"/>
  <c r="K224" i="79"/>
  <c r="J224" i="79"/>
  <c r="I224" i="79"/>
  <c r="H224" i="79"/>
  <c r="G224" i="79"/>
  <c r="F224" i="79"/>
  <c r="E224" i="79"/>
  <c r="D224" i="79"/>
  <c r="X222" i="79"/>
  <c r="W222" i="79"/>
  <c r="V222" i="79"/>
  <c r="U222" i="79"/>
  <c r="T222" i="79"/>
  <c r="S222" i="79"/>
  <c r="R222" i="79"/>
  <c r="Q222" i="79"/>
  <c r="P222" i="79"/>
  <c r="X221" i="79"/>
  <c r="W221" i="79"/>
  <c r="V221" i="79"/>
  <c r="U221" i="79"/>
  <c r="T221" i="79"/>
  <c r="S221" i="79"/>
  <c r="R221" i="79"/>
  <c r="Q221" i="79"/>
  <c r="P221" i="79"/>
  <c r="O222" i="79"/>
  <c r="O221" i="79"/>
  <c r="M222" i="79"/>
  <c r="L222" i="79"/>
  <c r="K222" i="79"/>
  <c r="J222" i="79"/>
  <c r="I222" i="79"/>
  <c r="H222" i="79"/>
  <c r="G222" i="79"/>
  <c r="F222" i="79"/>
  <c r="E222" i="79"/>
  <c r="M221" i="79"/>
  <c r="L221" i="79"/>
  <c r="K221" i="79"/>
  <c r="J221" i="79"/>
  <c r="I221" i="79"/>
  <c r="H221" i="79"/>
  <c r="G221" i="79"/>
  <c r="F221" i="79"/>
  <c r="E221" i="79"/>
  <c r="D222" i="79"/>
  <c r="D221" i="79"/>
  <c r="X193" i="79"/>
  <c r="W193" i="79"/>
  <c r="V193" i="79"/>
  <c r="U193" i="79"/>
  <c r="T193" i="79"/>
  <c r="S193" i="79"/>
  <c r="R193" i="79"/>
  <c r="Q193" i="79"/>
  <c r="P193" i="79"/>
  <c r="O193" i="79"/>
  <c r="X192" i="79"/>
  <c r="W192" i="79"/>
  <c r="V192" i="79"/>
  <c r="U192" i="79"/>
  <c r="T192" i="79"/>
  <c r="S192" i="79"/>
  <c r="R192" i="79"/>
  <c r="Q192" i="79"/>
  <c r="P192" i="79"/>
  <c r="O192" i="79"/>
  <c r="X190" i="79"/>
  <c r="W190" i="79"/>
  <c r="V190" i="79"/>
  <c r="U190" i="79"/>
  <c r="T190" i="79"/>
  <c r="S190" i="79"/>
  <c r="R190" i="79"/>
  <c r="Q190" i="79"/>
  <c r="P190" i="79"/>
  <c r="O190" i="79"/>
  <c r="X189" i="79"/>
  <c r="W189" i="79"/>
  <c r="V189" i="79"/>
  <c r="U189" i="79"/>
  <c r="T189" i="79"/>
  <c r="S189" i="79"/>
  <c r="R189" i="79"/>
  <c r="Q189" i="79"/>
  <c r="P189" i="79"/>
  <c r="O189" i="79"/>
  <c r="X187" i="79"/>
  <c r="W187" i="79"/>
  <c r="V187" i="79"/>
  <c r="U187" i="79"/>
  <c r="T187" i="79"/>
  <c r="S187" i="79"/>
  <c r="R187" i="79"/>
  <c r="Q187" i="79"/>
  <c r="P187" i="79"/>
  <c r="O187" i="79"/>
  <c r="X186" i="79"/>
  <c r="W186" i="79"/>
  <c r="V186" i="79"/>
  <c r="U186" i="79"/>
  <c r="T186" i="79"/>
  <c r="S186" i="79"/>
  <c r="R186" i="79"/>
  <c r="Q186" i="79"/>
  <c r="P186" i="79"/>
  <c r="O186" i="79"/>
  <c r="X184" i="79"/>
  <c r="W184" i="79"/>
  <c r="V184" i="79"/>
  <c r="U184" i="79"/>
  <c r="T184" i="79"/>
  <c r="S184" i="79"/>
  <c r="R184" i="79"/>
  <c r="Q184" i="79"/>
  <c r="P184" i="79"/>
  <c r="O184" i="79"/>
  <c r="X183" i="79"/>
  <c r="W183" i="79"/>
  <c r="V183" i="79"/>
  <c r="U183" i="79"/>
  <c r="T183" i="79"/>
  <c r="S183" i="79"/>
  <c r="R183" i="79"/>
  <c r="Q183" i="79"/>
  <c r="P183" i="79"/>
  <c r="O183" i="79"/>
  <c r="X181" i="79"/>
  <c r="W181" i="79"/>
  <c r="V181" i="79"/>
  <c r="U181" i="79"/>
  <c r="T181" i="79"/>
  <c r="S181" i="79"/>
  <c r="R181" i="79"/>
  <c r="Q181" i="79"/>
  <c r="P181" i="79"/>
  <c r="O181" i="79"/>
  <c r="X180" i="79"/>
  <c r="W180" i="79"/>
  <c r="V180" i="79"/>
  <c r="U180" i="79"/>
  <c r="T180" i="79"/>
  <c r="S180" i="79"/>
  <c r="R180" i="79"/>
  <c r="Q180" i="79"/>
  <c r="P180" i="79"/>
  <c r="O180" i="79"/>
  <c r="X178" i="79"/>
  <c r="W178" i="79"/>
  <c r="V178" i="79"/>
  <c r="U178" i="79"/>
  <c r="T178" i="79"/>
  <c r="S178" i="79"/>
  <c r="R178" i="79"/>
  <c r="Q178" i="79"/>
  <c r="P178" i="79"/>
  <c r="O178" i="79"/>
  <c r="X177" i="79"/>
  <c r="W177" i="79"/>
  <c r="V177" i="79"/>
  <c r="U177" i="79"/>
  <c r="T177" i="79"/>
  <c r="S177" i="79"/>
  <c r="R177" i="79"/>
  <c r="Q177" i="79"/>
  <c r="P177" i="79"/>
  <c r="O177" i="79"/>
  <c r="X175" i="79"/>
  <c r="W175" i="79"/>
  <c r="V175" i="79"/>
  <c r="U175" i="79"/>
  <c r="T175" i="79"/>
  <c r="S175" i="79"/>
  <c r="R175" i="79"/>
  <c r="Q175" i="79"/>
  <c r="P175" i="79"/>
  <c r="O175" i="79"/>
  <c r="X174" i="79"/>
  <c r="W174" i="79"/>
  <c r="V174" i="79"/>
  <c r="U174" i="79"/>
  <c r="T174" i="79"/>
  <c r="S174" i="79"/>
  <c r="R174" i="79"/>
  <c r="Q174" i="79"/>
  <c r="P174" i="79"/>
  <c r="O174" i="79"/>
  <c r="X172" i="79"/>
  <c r="W172" i="79"/>
  <c r="V172" i="79"/>
  <c r="U172" i="79"/>
  <c r="T172" i="79"/>
  <c r="S172" i="79"/>
  <c r="R172" i="79"/>
  <c r="Q172" i="79"/>
  <c r="P172" i="79"/>
  <c r="O172" i="79"/>
  <c r="X171" i="79"/>
  <c r="W171" i="79"/>
  <c r="V171" i="79"/>
  <c r="U171" i="79"/>
  <c r="T171" i="79"/>
  <c r="S171" i="79"/>
  <c r="R171" i="79"/>
  <c r="Q171" i="79"/>
  <c r="P171" i="79"/>
  <c r="O171" i="79"/>
  <c r="X169" i="79"/>
  <c r="W169" i="79"/>
  <c r="V169" i="79"/>
  <c r="U169" i="79"/>
  <c r="T169" i="79"/>
  <c r="S169" i="79"/>
  <c r="R169" i="79"/>
  <c r="Q169" i="79"/>
  <c r="P169" i="79"/>
  <c r="O169" i="79"/>
  <c r="X168" i="79"/>
  <c r="W168" i="79"/>
  <c r="V168" i="79"/>
  <c r="U168" i="79"/>
  <c r="T168" i="79"/>
  <c r="S168" i="79"/>
  <c r="R168" i="79"/>
  <c r="Q168" i="79"/>
  <c r="P168" i="79"/>
  <c r="O168" i="79"/>
  <c r="X166" i="79"/>
  <c r="W166" i="79"/>
  <c r="V166" i="79"/>
  <c r="U166" i="79"/>
  <c r="T166" i="79"/>
  <c r="S166" i="79"/>
  <c r="R166" i="79"/>
  <c r="Q166" i="79"/>
  <c r="P166" i="79"/>
  <c r="O166" i="79"/>
  <c r="X165" i="79"/>
  <c r="W165" i="79"/>
  <c r="V165" i="79"/>
  <c r="U165" i="79"/>
  <c r="T165" i="79"/>
  <c r="S165" i="79"/>
  <c r="R165" i="79"/>
  <c r="Q165" i="79"/>
  <c r="P165" i="79"/>
  <c r="O165" i="79"/>
  <c r="X163" i="79"/>
  <c r="W163" i="79"/>
  <c r="V163" i="79"/>
  <c r="U163" i="79"/>
  <c r="T163" i="79"/>
  <c r="S163" i="79"/>
  <c r="R163" i="79"/>
  <c r="Q163" i="79"/>
  <c r="P163" i="79"/>
  <c r="O163" i="79"/>
  <c r="X162" i="79"/>
  <c r="W162" i="79"/>
  <c r="V162" i="79"/>
  <c r="U162" i="79"/>
  <c r="T162" i="79"/>
  <c r="S162" i="79"/>
  <c r="R162" i="79"/>
  <c r="Q162" i="79"/>
  <c r="P162" i="79"/>
  <c r="O162" i="79"/>
  <c r="X160" i="79"/>
  <c r="W160" i="79"/>
  <c r="V160" i="79"/>
  <c r="U160" i="79"/>
  <c r="T160" i="79"/>
  <c r="S160" i="79"/>
  <c r="R160" i="79"/>
  <c r="Q160" i="79"/>
  <c r="P160" i="79"/>
  <c r="O160" i="79"/>
  <c r="X159" i="79"/>
  <c r="W159" i="79"/>
  <c r="V159" i="79"/>
  <c r="U159" i="79"/>
  <c r="T159" i="79"/>
  <c r="S159" i="79"/>
  <c r="R159" i="79"/>
  <c r="Q159" i="79"/>
  <c r="P159" i="79"/>
  <c r="O159" i="79"/>
  <c r="X157" i="79"/>
  <c r="W157" i="79"/>
  <c r="V157" i="79"/>
  <c r="U157" i="79"/>
  <c r="T157" i="79"/>
  <c r="S157" i="79"/>
  <c r="R157" i="79"/>
  <c r="Q157" i="79"/>
  <c r="P157" i="79"/>
  <c r="O157" i="79"/>
  <c r="X156" i="79"/>
  <c r="W156" i="79"/>
  <c r="V156" i="79"/>
  <c r="U156" i="79"/>
  <c r="T156" i="79"/>
  <c r="S156" i="79"/>
  <c r="R156" i="79"/>
  <c r="Q156" i="79"/>
  <c r="P156" i="79"/>
  <c r="O156" i="79"/>
  <c r="X154" i="79"/>
  <c r="W154" i="79"/>
  <c r="V154" i="79"/>
  <c r="U154" i="79"/>
  <c r="T154" i="79"/>
  <c r="S154" i="79"/>
  <c r="R154" i="79"/>
  <c r="Q154" i="79"/>
  <c r="P154" i="79"/>
  <c r="O154" i="79"/>
  <c r="X153" i="79"/>
  <c r="W153" i="79"/>
  <c r="V153" i="79"/>
  <c r="U153" i="79"/>
  <c r="T153" i="79"/>
  <c r="S153" i="79"/>
  <c r="R153" i="79"/>
  <c r="Q153" i="79"/>
  <c r="P153" i="79"/>
  <c r="O153" i="79"/>
  <c r="X150" i="79"/>
  <c r="W150" i="79"/>
  <c r="V150" i="79"/>
  <c r="U150" i="79"/>
  <c r="T150" i="79"/>
  <c r="S150" i="79"/>
  <c r="R150" i="79"/>
  <c r="Q150" i="79"/>
  <c r="P150" i="79"/>
  <c r="O150" i="79"/>
  <c r="X149" i="79"/>
  <c r="W149" i="79"/>
  <c r="V149" i="79"/>
  <c r="U149" i="79"/>
  <c r="T149" i="79"/>
  <c r="S149" i="79"/>
  <c r="R149" i="79"/>
  <c r="Q149" i="79"/>
  <c r="P149" i="79"/>
  <c r="O149" i="79"/>
  <c r="X147" i="79"/>
  <c r="W147" i="79"/>
  <c r="V147" i="79"/>
  <c r="U147" i="79"/>
  <c r="T147" i="79"/>
  <c r="S147" i="79"/>
  <c r="R147" i="79"/>
  <c r="Q147" i="79"/>
  <c r="P147" i="79"/>
  <c r="O147" i="79"/>
  <c r="X146" i="79"/>
  <c r="W146" i="79"/>
  <c r="V146" i="79"/>
  <c r="U146" i="79"/>
  <c r="T146" i="79"/>
  <c r="S146" i="79"/>
  <c r="R146" i="79"/>
  <c r="Q146" i="79"/>
  <c r="P146" i="79"/>
  <c r="O146" i="79"/>
  <c r="X144" i="79"/>
  <c r="W144" i="79"/>
  <c r="V144" i="79"/>
  <c r="U144" i="79"/>
  <c r="T144" i="79"/>
  <c r="S144" i="79"/>
  <c r="R144" i="79"/>
  <c r="Q144" i="79"/>
  <c r="P144" i="79"/>
  <c r="O144" i="79"/>
  <c r="X143" i="79"/>
  <c r="W143" i="79"/>
  <c r="V143" i="79"/>
  <c r="U143" i="79"/>
  <c r="T143" i="79"/>
  <c r="S143" i="79"/>
  <c r="R143" i="79"/>
  <c r="Q143" i="79"/>
  <c r="P143" i="79"/>
  <c r="O143" i="79"/>
  <c r="X140" i="79"/>
  <c r="W140" i="79"/>
  <c r="V140" i="79"/>
  <c r="U140" i="79"/>
  <c r="T140" i="79"/>
  <c r="S140" i="79"/>
  <c r="R140" i="79"/>
  <c r="Q140" i="79"/>
  <c r="P140" i="79"/>
  <c r="O140" i="79"/>
  <c r="X139" i="79"/>
  <c r="W139" i="79"/>
  <c r="V139" i="79"/>
  <c r="U139" i="79"/>
  <c r="T139" i="79"/>
  <c r="S139" i="79"/>
  <c r="R139" i="79"/>
  <c r="Q139" i="79"/>
  <c r="P139" i="79"/>
  <c r="O139" i="79"/>
  <c r="X137" i="79"/>
  <c r="W137" i="79"/>
  <c r="V137" i="79"/>
  <c r="U137" i="79"/>
  <c r="T137" i="79"/>
  <c r="S137" i="79"/>
  <c r="R137" i="79"/>
  <c r="Q137" i="79"/>
  <c r="P137" i="79"/>
  <c r="O137" i="79"/>
  <c r="X136" i="79"/>
  <c r="W136" i="79"/>
  <c r="V136" i="79"/>
  <c r="U136" i="79"/>
  <c r="T136" i="79"/>
  <c r="S136" i="79"/>
  <c r="R136" i="79"/>
  <c r="Q136" i="79"/>
  <c r="P136" i="79"/>
  <c r="O136" i="79"/>
  <c r="X134" i="79"/>
  <c r="W134" i="79"/>
  <c r="V134" i="79"/>
  <c r="U134" i="79"/>
  <c r="T134" i="79"/>
  <c r="S134" i="79"/>
  <c r="R134" i="79"/>
  <c r="Q134" i="79"/>
  <c r="P134" i="79"/>
  <c r="O134" i="79"/>
  <c r="X133" i="79"/>
  <c r="W133" i="79"/>
  <c r="V133" i="79"/>
  <c r="U133" i="79"/>
  <c r="T133" i="79"/>
  <c r="S133" i="79"/>
  <c r="R133" i="79"/>
  <c r="Q133" i="79"/>
  <c r="P133" i="79"/>
  <c r="O133" i="79"/>
  <c r="X131" i="79"/>
  <c r="W131" i="79"/>
  <c r="V131" i="79"/>
  <c r="U131" i="79"/>
  <c r="T131" i="79"/>
  <c r="S131" i="79"/>
  <c r="R131" i="79"/>
  <c r="Q131" i="79"/>
  <c r="P131" i="79"/>
  <c r="O131" i="79"/>
  <c r="X130" i="79"/>
  <c r="W130" i="79"/>
  <c r="V130" i="79"/>
  <c r="U130" i="79"/>
  <c r="T130" i="79"/>
  <c r="S130" i="79"/>
  <c r="R130" i="79"/>
  <c r="Q130" i="79"/>
  <c r="P130" i="79"/>
  <c r="O130" i="79"/>
  <c r="X128" i="79"/>
  <c r="W128" i="79"/>
  <c r="V128" i="79"/>
  <c r="U128" i="79"/>
  <c r="T128" i="79"/>
  <c r="S128" i="79"/>
  <c r="R128" i="79"/>
  <c r="Q128" i="79"/>
  <c r="P128" i="79"/>
  <c r="O128" i="79"/>
  <c r="X127" i="79"/>
  <c r="W127" i="79"/>
  <c r="V127" i="79"/>
  <c r="U127" i="79"/>
  <c r="T127" i="79"/>
  <c r="S127" i="79"/>
  <c r="R127" i="79"/>
  <c r="Q127" i="79"/>
  <c r="P127" i="79"/>
  <c r="O127" i="79"/>
  <c r="X125" i="79"/>
  <c r="W125" i="79"/>
  <c r="V125" i="79"/>
  <c r="U125" i="79"/>
  <c r="T125" i="79"/>
  <c r="S125" i="79"/>
  <c r="R125" i="79"/>
  <c r="Q125" i="79"/>
  <c r="P125" i="79"/>
  <c r="O125" i="79"/>
  <c r="X124" i="79"/>
  <c r="W124" i="79"/>
  <c r="V124" i="79"/>
  <c r="U124" i="79"/>
  <c r="T124" i="79"/>
  <c r="S124" i="79"/>
  <c r="R124" i="79"/>
  <c r="Q124" i="79"/>
  <c r="P124" i="79"/>
  <c r="O124" i="79"/>
  <c r="X122" i="79"/>
  <c r="W122" i="79"/>
  <c r="V122" i="79"/>
  <c r="U122" i="79"/>
  <c r="T122" i="79"/>
  <c r="S122" i="79"/>
  <c r="R122" i="79"/>
  <c r="Q122" i="79"/>
  <c r="P122" i="79"/>
  <c r="O122" i="79"/>
  <c r="X121" i="79"/>
  <c r="W121" i="79"/>
  <c r="V121" i="79"/>
  <c r="U121" i="79"/>
  <c r="T121" i="79"/>
  <c r="S121" i="79"/>
  <c r="R121" i="79"/>
  <c r="Q121" i="79"/>
  <c r="P121" i="79"/>
  <c r="O121" i="79"/>
  <c r="X119" i="79"/>
  <c r="W119" i="79"/>
  <c r="V119" i="79"/>
  <c r="U119" i="79"/>
  <c r="T119" i="79"/>
  <c r="S119" i="79"/>
  <c r="R119" i="79"/>
  <c r="Q119" i="79"/>
  <c r="P119" i="79"/>
  <c r="O119" i="79"/>
  <c r="X118" i="79"/>
  <c r="W118" i="79"/>
  <c r="V118" i="79"/>
  <c r="U118" i="79"/>
  <c r="T118" i="79"/>
  <c r="S118" i="79"/>
  <c r="R118" i="79"/>
  <c r="Q118" i="79"/>
  <c r="P118" i="79"/>
  <c r="O118" i="79"/>
  <c r="X115" i="79"/>
  <c r="W115" i="79"/>
  <c r="V115" i="79"/>
  <c r="U115" i="79"/>
  <c r="T115" i="79"/>
  <c r="S115" i="79"/>
  <c r="R115" i="79"/>
  <c r="Q115" i="79"/>
  <c r="P115" i="79"/>
  <c r="O115" i="79"/>
  <c r="X114" i="79"/>
  <c r="W114" i="79"/>
  <c r="V114" i="79"/>
  <c r="U114" i="79"/>
  <c r="T114" i="79"/>
  <c r="S114" i="79"/>
  <c r="R114" i="79"/>
  <c r="Q114" i="79"/>
  <c r="P114" i="79"/>
  <c r="O114" i="79"/>
  <c r="X112" i="79"/>
  <c r="W112" i="79"/>
  <c r="V112" i="79"/>
  <c r="U112" i="79"/>
  <c r="T112" i="79"/>
  <c r="S112" i="79"/>
  <c r="R112" i="79"/>
  <c r="Q112" i="79"/>
  <c r="P112" i="79"/>
  <c r="O112" i="79"/>
  <c r="X111" i="79"/>
  <c r="W111" i="79"/>
  <c r="V111" i="79"/>
  <c r="U111" i="79"/>
  <c r="T111" i="79"/>
  <c r="S111" i="79"/>
  <c r="R111" i="79"/>
  <c r="Q111" i="79"/>
  <c r="P111" i="79"/>
  <c r="O111" i="79"/>
  <c r="X109" i="79"/>
  <c r="W109" i="79"/>
  <c r="V109" i="79"/>
  <c r="U109" i="79"/>
  <c r="T109" i="79"/>
  <c r="S109" i="79"/>
  <c r="R109" i="79"/>
  <c r="Q109" i="79"/>
  <c r="P109" i="79"/>
  <c r="O109" i="79"/>
  <c r="X108" i="79"/>
  <c r="W108" i="79"/>
  <c r="V108" i="79"/>
  <c r="U108" i="79"/>
  <c r="T108" i="79"/>
  <c r="S108" i="79"/>
  <c r="R108" i="79"/>
  <c r="Q108" i="79"/>
  <c r="P108" i="79"/>
  <c r="O108" i="79"/>
  <c r="X106" i="79"/>
  <c r="W106" i="79"/>
  <c r="V106" i="79"/>
  <c r="U106" i="79"/>
  <c r="T106" i="79"/>
  <c r="S106" i="79"/>
  <c r="R106" i="79"/>
  <c r="Q106" i="79"/>
  <c r="P106" i="79"/>
  <c r="O106" i="79"/>
  <c r="X105" i="79"/>
  <c r="W105" i="79"/>
  <c r="V105" i="79"/>
  <c r="U105" i="79"/>
  <c r="T105" i="79"/>
  <c r="S105" i="79"/>
  <c r="R105" i="79"/>
  <c r="Q105" i="79"/>
  <c r="P105" i="79"/>
  <c r="O105" i="79"/>
  <c r="X101" i="79"/>
  <c r="W101" i="79"/>
  <c r="V101" i="79"/>
  <c r="U101" i="79"/>
  <c r="T101" i="79"/>
  <c r="S101" i="79"/>
  <c r="R101" i="79"/>
  <c r="Q101" i="79"/>
  <c r="P101" i="79"/>
  <c r="O101" i="79"/>
  <c r="X100" i="79"/>
  <c r="W100" i="79"/>
  <c r="V100" i="79"/>
  <c r="U100" i="79"/>
  <c r="T100" i="79"/>
  <c r="S100" i="79"/>
  <c r="R100" i="79"/>
  <c r="Q100" i="79"/>
  <c r="P100" i="79"/>
  <c r="O100" i="79"/>
  <c r="X98" i="79"/>
  <c r="W98" i="79"/>
  <c r="V98" i="79"/>
  <c r="U98" i="79"/>
  <c r="T98" i="79"/>
  <c r="S98" i="79"/>
  <c r="R98" i="79"/>
  <c r="Q98" i="79"/>
  <c r="P98" i="79"/>
  <c r="O98" i="79"/>
  <c r="X97" i="79"/>
  <c r="W97" i="79"/>
  <c r="V97" i="79"/>
  <c r="U97" i="79"/>
  <c r="T97" i="79"/>
  <c r="S97" i="79"/>
  <c r="R97" i="79"/>
  <c r="Q97" i="79"/>
  <c r="P97" i="79"/>
  <c r="O97" i="79"/>
  <c r="X95" i="79"/>
  <c r="W95" i="79"/>
  <c r="V95" i="79"/>
  <c r="U95" i="79"/>
  <c r="T95" i="79"/>
  <c r="S95" i="79"/>
  <c r="R95" i="79"/>
  <c r="Q95" i="79"/>
  <c r="P95" i="79"/>
  <c r="O95" i="79"/>
  <c r="X94" i="79"/>
  <c r="W94" i="79"/>
  <c r="V94" i="79"/>
  <c r="U94" i="79"/>
  <c r="T94" i="79"/>
  <c r="S94" i="79"/>
  <c r="R94" i="79"/>
  <c r="Q94" i="79"/>
  <c r="P94" i="79"/>
  <c r="O94" i="79"/>
  <c r="X92" i="79"/>
  <c r="W92" i="79"/>
  <c r="V92" i="79"/>
  <c r="U92" i="79"/>
  <c r="T92" i="79"/>
  <c r="S92" i="79"/>
  <c r="R92" i="79"/>
  <c r="Q92" i="79"/>
  <c r="P92" i="79"/>
  <c r="O92" i="79"/>
  <c r="X91" i="79"/>
  <c r="W91" i="79"/>
  <c r="V91" i="79"/>
  <c r="U91" i="79"/>
  <c r="T91" i="79"/>
  <c r="S91" i="79"/>
  <c r="R91" i="79"/>
  <c r="Q91" i="79"/>
  <c r="P91" i="79"/>
  <c r="O91" i="79"/>
  <c r="X88" i="79"/>
  <c r="W88" i="79"/>
  <c r="V88" i="79"/>
  <c r="U88" i="79"/>
  <c r="T88" i="79"/>
  <c r="S88" i="79"/>
  <c r="R88" i="79"/>
  <c r="Q88" i="79"/>
  <c r="P88" i="79"/>
  <c r="O88" i="79"/>
  <c r="X87" i="79"/>
  <c r="W87" i="79"/>
  <c r="V87" i="79"/>
  <c r="U87" i="79"/>
  <c r="T87" i="79"/>
  <c r="S87" i="79"/>
  <c r="R87" i="79"/>
  <c r="Q87" i="79"/>
  <c r="P87" i="79"/>
  <c r="O87" i="79"/>
  <c r="X85" i="79"/>
  <c r="W85" i="79"/>
  <c r="V85" i="79"/>
  <c r="U85" i="79"/>
  <c r="T85" i="79"/>
  <c r="S85" i="79"/>
  <c r="R85" i="79"/>
  <c r="Q85" i="79"/>
  <c r="P85" i="79"/>
  <c r="O85" i="79"/>
  <c r="X84" i="79"/>
  <c r="W84" i="79"/>
  <c r="V84" i="79"/>
  <c r="U84" i="79"/>
  <c r="T84" i="79"/>
  <c r="S84" i="79"/>
  <c r="R84" i="79"/>
  <c r="Q84" i="79"/>
  <c r="P84" i="79"/>
  <c r="O84" i="79"/>
  <c r="X81" i="79"/>
  <c r="W81" i="79"/>
  <c r="V81" i="79"/>
  <c r="U81" i="79"/>
  <c r="T81" i="79"/>
  <c r="S81" i="79"/>
  <c r="R81" i="79"/>
  <c r="Q81" i="79"/>
  <c r="P81" i="79"/>
  <c r="O81" i="79"/>
  <c r="X80" i="79"/>
  <c r="W80" i="79"/>
  <c r="V80" i="79"/>
  <c r="U80" i="79"/>
  <c r="T80" i="79"/>
  <c r="S80" i="79"/>
  <c r="R80" i="79"/>
  <c r="Q80" i="79"/>
  <c r="P80" i="79"/>
  <c r="O80" i="79"/>
  <c r="X77" i="79"/>
  <c r="W77" i="79"/>
  <c r="V77" i="79"/>
  <c r="U77" i="79"/>
  <c r="T77" i="79"/>
  <c r="S77" i="79"/>
  <c r="R77" i="79"/>
  <c r="Q77" i="79"/>
  <c r="P77" i="79"/>
  <c r="O77" i="79"/>
  <c r="X76" i="79"/>
  <c r="W76" i="79"/>
  <c r="V76" i="79"/>
  <c r="U76" i="79"/>
  <c r="T76" i="79"/>
  <c r="S76" i="79"/>
  <c r="R76" i="79"/>
  <c r="Q76" i="79"/>
  <c r="P76" i="79"/>
  <c r="O76" i="79"/>
  <c r="X74" i="79"/>
  <c r="W74" i="79"/>
  <c r="V74" i="79"/>
  <c r="U74" i="79"/>
  <c r="T74" i="79"/>
  <c r="S74" i="79"/>
  <c r="R74" i="79"/>
  <c r="Q74" i="79"/>
  <c r="P74" i="79"/>
  <c r="O74" i="79"/>
  <c r="X73" i="79"/>
  <c r="W73" i="79"/>
  <c r="V73" i="79"/>
  <c r="U73" i="79"/>
  <c r="T73" i="79"/>
  <c r="S73" i="79"/>
  <c r="R73" i="79"/>
  <c r="Q73" i="79"/>
  <c r="P73" i="79"/>
  <c r="O73" i="79"/>
  <c r="X71" i="79"/>
  <c r="W71" i="79"/>
  <c r="V71" i="79"/>
  <c r="U71" i="79"/>
  <c r="T71" i="79"/>
  <c r="S71" i="79"/>
  <c r="R71" i="79"/>
  <c r="Q71" i="79"/>
  <c r="P71" i="79"/>
  <c r="O71" i="79"/>
  <c r="X70" i="79"/>
  <c r="W70" i="79"/>
  <c r="V70" i="79"/>
  <c r="U70" i="79"/>
  <c r="T70" i="79"/>
  <c r="S70" i="79"/>
  <c r="R70" i="79"/>
  <c r="Q70" i="79"/>
  <c r="P70" i="79"/>
  <c r="O70" i="79"/>
  <c r="X67" i="79"/>
  <c r="W67" i="79"/>
  <c r="V67" i="79"/>
  <c r="U67" i="79"/>
  <c r="T67" i="79"/>
  <c r="S67" i="79"/>
  <c r="R67" i="79"/>
  <c r="Q67" i="79"/>
  <c r="P67" i="79"/>
  <c r="O67" i="79"/>
  <c r="X66" i="79"/>
  <c r="W66" i="79"/>
  <c r="V66" i="79"/>
  <c r="U66" i="79"/>
  <c r="T66" i="79"/>
  <c r="S66" i="79"/>
  <c r="R66" i="79"/>
  <c r="Q66" i="79"/>
  <c r="P66" i="79"/>
  <c r="O66" i="79"/>
  <c r="X64" i="79"/>
  <c r="W64" i="79"/>
  <c r="V64" i="79"/>
  <c r="U64" i="79"/>
  <c r="T64" i="79"/>
  <c r="S64" i="79"/>
  <c r="R64" i="79"/>
  <c r="Q64" i="79"/>
  <c r="P64" i="79"/>
  <c r="O64" i="79"/>
  <c r="X63" i="79"/>
  <c r="W63" i="79"/>
  <c r="V63" i="79"/>
  <c r="U63" i="79"/>
  <c r="T63" i="79"/>
  <c r="S63" i="79"/>
  <c r="R63" i="79"/>
  <c r="Q63" i="79"/>
  <c r="P63" i="79"/>
  <c r="O63" i="79"/>
  <c r="X61" i="79"/>
  <c r="W61" i="79"/>
  <c r="V61" i="79"/>
  <c r="U61" i="79"/>
  <c r="T61" i="79"/>
  <c r="S61" i="79"/>
  <c r="R61" i="79"/>
  <c r="Q61" i="79"/>
  <c r="P61" i="79"/>
  <c r="O61" i="79"/>
  <c r="X60" i="79"/>
  <c r="W60" i="79"/>
  <c r="V60" i="79"/>
  <c r="U60" i="79"/>
  <c r="T60" i="79"/>
  <c r="S60" i="79"/>
  <c r="R60" i="79"/>
  <c r="Q60" i="79"/>
  <c r="P60" i="79"/>
  <c r="O60" i="79"/>
  <c r="X58" i="79"/>
  <c r="W58" i="79"/>
  <c r="V58" i="79"/>
  <c r="U58" i="79"/>
  <c r="T58" i="79"/>
  <c r="S58" i="79"/>
  <c r="R58" i="79"/>
  <c r="Q58" i="79"/>
  <c r="P58" i="79"/>
  <c r="O58" i="79"/>
  <c r="X57" i="79"/>
  <c r="W57" i="79"/>
  <c r="V57" i="79"/>
  <c r="U57" i="79"/>
  <c r="T57" i="79"/>
  <c r="S57" i="79"/>
  <c r="R57" i="79"/>
  <c r="Q57" i="79"/>
  <c r="P57" i="79"/>
  <c r="O57" i="79"/>
  <c r="X55" i="79"/>
  <c r="W55" i="79"/>
  <c r="V55" i="79"/>
  <c r="U55" i="79"/>
  <c r="T55" i="79"/>
  <c r="S55" i="79"/>
  <c r="R55" i="79"/>
  <c r="Q55" i="79"/>
  <c r="P55" i="79"/>
  <c r="O55" i="79"/>
  <c r="X54" i="79"/>
  <c r="W54" i="79"/>
  <c r="V54" i="79"/>
  <c r="U54" i="79"/>
  <c r="T54" i="79"/>
  <c r="S54" i="79"/>
  <c r="R54" i="79"/>
  <c r="Q54" i="79"/>
  <c r="P54" i="79"/>
  <c r="O54" i="79"/>
  <c r="X51" i="79"/>
  <c r="W51" i="79"/>
  <c r="V51" i="79"/>
  <c r="U51" i="79"/>
  <c r="T51" i="79"/>
  <c r="S51" i="79"/>
  <c r="R51" i="79"/>
  <c r="Q51" i="79"/>
  <c r="P51" i="79"/>
  <c r="O51" i="79"/>
  <c r="X50" i="79"/>
  <c r="W50" i="79"/>
  <c r="V50" i="79"/>
  <c r="U50" i="79"/>
  <c r="T50" i="79"/>
  <c r="S50" i="79"/>
  <c r="R50" i="79"/>
  <c r="Q50" i="79"/>
  <c r="P50" i="79"/>
  <c r="O50" i="79"/>
  <c r="X48" i="79"/>
  <c r="W48" i="79"/>
  <c r="V48" i="79"/>
  <c r="U48" i="79"/>
  <c r="T48" i="79"/>
  <c r="S48" i="79"/>
  <c r="R48" i="79"/>
  <c r="Q48" i="79"/>
  <c r="P48" i="79"/>
  <c r="O48" i="79"/>
  <c r="X47" i="79"/>
  <c r="W47" i="79"/>
  <c r="V47" i="79"/>
  <c r="U47" i="79"/>
  <c r="T47" i="79"/>
  <c r="S47" i="79"/>
  <c r="R47" i="79"/>
  <c r="Q47" i="79"/>
  <c r="P47" i="79"/>
  <c r="O47" i="79"/>
  <c r="X45" i="79"/>
  <c r="W45" i="79"/>
  <c r="V45" i="79"/>
  <c r="U45" i="79"/>
  <c r="T45" i="79"/>
  <c r="S45" i="79"/>
  <c r="R45" i="79"/>
  <c r="Q45" i="79"/>
  <c r="P45" i="79"/>
  <c r="O45" i="79"/>
  <c r="X44" i="79"/>
  <c r="W44" i="79"/>
  <c r="V44" i="79"/>
  <c r="U44" i="79"/>
  <c r="T44" i="79"/>
  <c r="S44" i="79"/>
  <c r="R44" i="79"/>
  <c r="Q44" i="79"/>
  <c r="P44" i="79"/>
  <c r="O44" i="79"/>
  <c r="X42" i="79"/>
  <c r="W42" i="79"/>
  <c r="V42" i="79"/>
  <c r="U42" i="79"/>
  <c r="T42" i="79"/>
  <c r="S42" i="79"/>
  <c r="R42" i="79"/>
  <c r="Q42" i="79"/>
  <c r="P42" i="79"/>
  <c r="O42" i="79"/>
  <c r="X41" i="79"/>
  <c r="W41" i="79"/>
  <c r="V41" i="79"/>
  <c r="U41" i="79"/>
  <c r="T41" i="79"/>
  <c r="S41" i="79"/>
  <c r="R41" i="79"/>
  <c r="Q41" i="79"/>
  <c r="P41" i="79"/>
  <c r="O41" i="79"/>
  <c r="M193" i="79"/>
  <c r="L193" i="79"/>
  <c r="K193" i="79"/>
  <c r="J193" i="79"/>
  <c r="I193" i="79"/>
  <c r="H193" i="79"/>
  <c r="G193" i="79"/>
  <c r="F193" i="79"/>
  <c r="E193" i="79"/>
  <c r="D193" i="79"/>
  <c r="M192" i="79"/>
  <c r="L192" i="79"/>
  <c r="K192" i="79"/>
  <c r="J192" i="79"/>
  <c r="I192" i="79"/>
  <c r="H192" i="79"/>
  <c r="G192" i="79"/>
  <c r="F192" i="79"/>
  <c r="E192" i="79"/>
  <c r="D192" i="79"/>
  <c r="M190" i="79"/>
  <c r="L190" i="79"/>
  <c r="K190" i="79"/>
  <c r="J190" i="79"/>
  <c r="I190" i="79"/>
  <c r="H190" i="79"/>
  <c r="G190" i="79"/>
  <c r="F190" i="79"/>
  <c r="E190" i="79"/>
  <c r="D190" i="79"/>
  <c r="M189" i="79"/>
  <c r="L189" i="79"/>
  <c r="K189" i="79"/>
  <c r="J189" i="79"/>
  <c r="I189" i="79"/>
  <c r="H189" i="79"/>
  <c r="G189" i="79"/>
  <c r="F189" i="79"/>
  <c r="E189" i="79"/>
  <c r="D189" i="79"/>
  <c r="M187" i="79"/>
  <c r="L187" i="79"/>
  <c r="K187" i="79"/>
  <c r="J187" i="79"/>
  <c r="I187" i="79"/>
  <c r="H187" i="79"/>
  <c r="G187" i="79"/>
  <c r="F187" i="79"/>
  <c r="E187" i="79"/>
  <c r="D187" i="79"/>
  <c r="M186" i="79"/>
  <c r="L186" i="79"/>
  <c r="K186" i="79"/>
  <c r="J186" i="79"/>
  <c r="I186" i="79"/>
  <c r="H186" i="79"/>
  <c r="G186" i="79"/>
  <c r="F186" i="79"/>
  <c r="E186" i="79"/>
  <c r="D186" i="79"/>
  <c r="M184" i="79"/>
  <c r="L184" i="79"/>
  <c r="K184" i="79"/>
  <c r="J184" i="79"/>
  <c r="I184" i="79"/>
  <c r="H184" i="79"/>
  <c r="G184" i="79"/>
  <c r="F184" i="79"/>
  <c r="E184" i="79"/>
  <c r="D184" i="79"/>
  <c r="M183" i="79"/>
  <c r="L183" i="79"/>
  <c r="K183" i="79"/>
  <c r="J183" i="79"/>
  <c r="I183" i="79"/>
  <c r="H183" i="79"/>
  <c r="G183" i="79"/>
  <c r="F183" i="79"/>
  <c r="E183" i="79"/>
  <c r="D183" i="79"/>
  <c r="M181" i="79"/>
  <c r="L181" i="79"/>
  <c r="K181" i="79"/>
  <c r="J181" i="79"/>
  <c r="I181" i="79"/>
  <c r="H181" i="79"/>
  <c r="G181" i="79"/>
  <c r="F181" i="79"/>
  <c r="E181" i="79"/>
  <c r="D181" i="79"/>
  <c r="M180" i="79"/>
  <c r="L180" i="79"/>
  <c r="K180" i="79"/>
  <c r="J180" i="79"/>
  <c r="I180" i="79"/>
  <c r="H180" i="79"/>
  <c r="G180" i="79"/>
  <c r="F180" i="79"/>
  <c r="E180" i="79"/>
  <c r="D180" i="79"/>
  <c r="M178" i="79"/>
  <c r="L178" i="79"/>
  <c r="K178" i="79"/>
  <c r="J178" i="79"/>
  <c r="I178" i="79"/>
  <c r="H178" i="79"/>
  <c r="G178" i="79"/>
  <c r="F178" i="79"/>
  <c r="E178" i="79"/>
  <c r="D178" i="79"/>
  <c r="M177" i="79"/>
  <c r="L177" i="79"/>
  <c r="K177" i="79"/>
  <c r="J177" i="79"/>
  <c r="I177" i="79"/>
  <c r="H177" i="79"/>
  <c r="G177" i="79"/>
  <c r="F177" i="79"/>
  <c r="E177" i="79"/>
  <c r="D177" i="79"/>
  <c r="M175" i="79"/>
  <c r="L175" i="79"/>
  <c r="K175" i="79"/>
  <c r="J175" i="79"/>
  <c r="I175" i="79"/>
  <c r="H175" i="79"/>
  <c r="G175" i="79"/>
  <c r="F175" i="79"/>
  <c r="E175" i="79"/>
  <c r="D175" i="79"/>
  <c r="M174" i="79"/>
  <c r="L174" i="79"/>
  <c r="K174" i="79"/>
  <c r="J174" i="79"/>
  <c r="I174" i="79"/>
  <c r="H174" i="79"/>
  <c r="G174" i="79"/>
  <c r="F174" i="79"/>
  <c r="E174" i="79"/>
  <c r="D174" i="79"/>
  <c r="M172" i="79"/>
  <c r="L172" i="79"/>
  <c r="K172" i="79"/>
  <c r="J172" i="79"/>
  <c r="I172" i="79"/>
  <c r="H172" i="79"/>
  <c r="G172" i="79"/>
  <c r="F172" i="79"/>
  <c r="E172" i="79"/>
  <c r="D172" i="79"/>
  <c r="M171" i="79"/>
  <c r="L171" i="79"/>
  <c r="K171" i="79"/>
  <c r="J171" i="79"/>
  <c r="I171" i="79"/>
  <c r="H171" i="79"/>
  <c r="G171" i="79"/>
  <c r="F171" i="79"/>
  <c r="E171" i="79"/>
  <c r="D171" i="79"/>
  <c r="M169" i="79"/>
  <c r="L169" i="79"/>
  <c r="K169" i="79"/>
  <c r="J169" i="79"/>
  <c r="I169" i="79"/>
  <c r="H169" i="79"/>
  <c r="G169" i="79"/>
  <c r="F169" i="79"/>
  <c r="E169" i="79"/>
  <c r="D169" i="79"/>
  <c r="M168" i="79"/>
  <c r="L168" i="79"/>
  <c r="K168" i="79"/>
  <c r="J168" i="79"/>
  <c r="I168" i="79"/>
  <c r="H168" i="79"/>
  <c r="G168" i="79"/>
  <c r="F168" i="79"/>
  <c r="E168" i="79"/>
  <c r="D168" i="79"/>
  <c r="M166" i="79"/>
  <c r="L166" i="79"/>
  <c r="K166" i="79"/>
  <c r="J166" i="79"/>
  <c r="I166" i="79"/>
  <c r="H166" i="79"/>
  <c r="G166" i="79"/>
  <c r="F166" i="79"/>
  <c r="E166" i="79"/>
  <c r="D166" i="79"/>
  <c r="M165" i="79"/>
  <c r="L165" i="79"/>
  <c r="K165" i="79"/>
  <c r="J165" i="79"/>
  <c r="I165" i="79"/>
  <c r="H165" i="79"/>
  <c r="G165" i="79"/>
  <c r="F165" i="79"/>
  <c r="E165" i="79"/>
  <c r="D165" i="79"/>
  <c r="M163" i="79"/>
  <c r="L163" i="79"/>
  <c r="K163" i="79"/>
  <c r="J163" i="79"/>
  <c r="I163" i="79"/>
  <c r="H163" i="79"/>
  <c r="G163" i="79"/>
  <c r="F163" i="79"/>
  <c r="E163" i="79"/>
  <c r="D163" i="79"/>
  <c r="M162" i="79"/>
  <c r="L162" i="79"/>
  <c r="K162" i="79"/>
  <c r="J162" i="79"/>
  <c r="I162" i="79"/>
  <c r="H162" i="79"/>
  <c r="G162" i="79"/>
  <c r="F162" i="79"/>
  <c r="E162" i="79"/>
  <c r="D162" i="79"/>
  <c r="M160" i="79"/>
  <c r="L160" i="79"/>
  <c r="K160" i="79"/>
  <c r="J160" i="79"/>
  <c r="I160" i="79"/>
  <c r="H160" i="79"/>
  <c r="G160" i="79"/>
  <c r="F160" i="79"/>
  <c r="E160" i="79"/>
  <c r="D160" i="79"/>
  <c r="M159" i="79"/>
  <c r="L159" i="79"/>
  <c r="K159" i="79"/>
  <c r="J159" i="79"/>
  <c r="I159" i="79"/>
  <c r="H159" i="79"/>
  <c r="G159" i="79"/>
  <c r="F159" i="79"/>
  <c r="E159" i="79"/>
  <c r="D159" i="79"/>
  <c r="M157" i="79"/>
  <c r="L157" i="79"/>
  <c r="K157" i="79"/>
  <c r="J157" i="79"/>
  <c r="I157" i="79"/>
  <c r="H157" i="79"/>
  <c r="G157" i="79"/>
  <c r="F157" i="79"/>
  <c r="E157" i="79"/>
  <c r="D157" i="79"/>
  <c r="M156" i="79"/>
  <c r="L156" i="79"/>
  <c r="K156" i="79"/>
  <c r="J156" i="79"/>
  <c r="I156" i="79"/>
  <c r="H156" i="79"/>
  <c r="G156" i="79"/>
  <c r="F156" i="79"/>
  <c r="E156" i="79"/>
  <c r="D156" i="79"/>
  <c r="M154" i="79"/>
  <c r="L154" i="79"/>
  <c r="K154" i="79"/>
  <c r="J154" i="79"/>
  <c r="I154" i="79"/>
  <c r="H154" i="79"/>
  <c r="G154" i="79"/>
  <c r="F154" i="79"/>
  <c r="E154" i="79"/>
  <c r="D154" i="79"/>
  <c r="M153" i="79"/>
  <c r="L153" i="79"/>
  <c r="K153" i="79"/>
  <c r="J153" i="79"/>
  <c r="I153" i="79"/>
  <c r="H153" i="79"/>
  <c r="G153" i="79"/>
  <c r="F153" i="79"/>
  <c r="E153" i="79"/>
  <c r="D153" i="79"/>
  <c r="M150" i="79"/>
  <c r="L150" i="79"/>
  <c r="K150" i="79"/>
  <c r="J150" i="79"/>
  <c r="I150" i="79"/>
  <c r="H150" i="79"/>
  <c r="G150" i="79"/>
  <c r="F150" i="79"/>
  <c r="E150" i="79"/>
  <c r="D150" i="79"/>
  <c r="M149" i="79"/>
  <c r="L149" i="79"/>
  <c r="K149" i="79"/>
  <c r="J149" i="79"/>
  <c r="I149" i="79"/>
  <c r="H149" i="79"/>
  <c r="G149" i="79"/>
  <c r="F149" i="79"/>
  <c r="E149" i="79"/>
  <c r="D149" i="79"/>
  <c r="M147" i="79"/>
  <c r="L147" i="79"/>
  <c r="K147" i="79"/>
  <c r="J147" i="79"/>
  <c r="I147" i="79"/>
  <c r="H147" i="79"/>
  <c r="G147" i="79"/>
  <c r="F147" i="79"/>
  <c r="E147" i="79"/>
  <c r="D147" i="79"/>
  <c r="M146" i="79"/>
  <c r="L146" i="79"/>
  <c r="K146" i="79"/>
  <c r="J146" i="79"/>
  <c r="I146" i="79"/>
  <c r="H146" i="79"/>
  <c r="G146" i="79"/>
  <c r="F146" i="79"/>
  <c r="E146" i="79"/>
  <c r="D146" i="79"/>
  <c r="M144" i="79"/>
  <c r="L144" i="79"/>
  <c r="K144" i="79"/>
  <c r="J144" i="79"/>
  <c r="I144" i="79"/>
  <c r="H144" i="79"/>
  <c r="G144" i="79"/>
  <c r="F144" i="79"/>
  <c r="E144" i="79"/>
  <c r="D144" i="79"/>
  <c r="M143" i="79"/>
  <c r="L143" i="79"/>
  <c r="K143" i="79"/>
  <c r="J143" i="79"/>
  <c r="I143" i="79"/>
  <c r="H143" i="79"/>
  <c r="G143" i="79"/>
  <c r="F143" i="79"/>
  <c r="E143" i="79"/>
  <c r="D143" i="79"/>
  <c r="M140" i="79"/>
  <c r="L140" i="79"/>
  <c r="K140" i="79"/>
  <c r="J140" i="79"/>
  <c r="I140" i="79"/>
  <c r="H140" i="79"/>
  <c r="G140" i="79"/>
  <c r="F140" i="79"/>
  <c r="E140" i="79"/>
  <c r="D140" i="79"/>
  <c r="M139" i="79"/>
  <c r="L139" i="79"/>
  <c r="K139" i="79"/>
  <c r="J139" i="79"/>
  <c r="I139" i="79"/>
  <c r="H139" i="79"/>
  <c r="G139" i="79"/>
  <c r="F139" i="79"/>
  <c r="E139" i="79"/>
  <c r="D139" i="79"/>
  <c r="M137" i="79"/>
  <c r="L137" i="79"/>
  <c r="K137" i="79"/>
  <c r="J137" i="79"/>
  <c r="I137" i="79"/>
  <c r="H137" i="79"/>
  <c r="G137" i="79"/>
  <c r="F137" i="79"/>
  <c r="E137" i="79"/>
  <c r="D137" i="79"/>
  <c r="M136" i="79"/>
  <c r="L136" i="79"/>
  <c r="K136" i="79"/>
  <c r="J136" i="79"/>
  <c r="I136" i="79"/>
  <c r="H136" i="79"/>
  <c r="G136" i="79"/>
  <c r="F136" i="79"/>
  <c r="E136" i="79"/>
  <c r="D136" i="79"/>
  <c r="M134" i="79"/>
  <c r="L134" i="79"/>
  <c r="K134" i="79"/>
  <c r="J134" i="79"/>
  <c r="I134" i="79"/>
  <c r="H134" i="79"/>
  <c r="G134" i="79"/>
  <c r="F134" i="79"/>
  <c r="E134" i="79"/>
  <c r="D134" i="79"/>
  <c r="M133" i="79"/>
  <c r="L133" i="79"/>
  <c r="K133" i="79"/>
  <c r="J133" i="79"/>
  <c r="I133" i="79"/>
  <c r="H133" i="79"/>
  <c r="G133" i="79"/>
  <c r="F133" i="79"/>
  <c r="E133" i="79"/>
  <c r="D133" i="79"/>
  <c r="M131" i="79"/>
  <c r="L131" i="79"/>
  <c r="K131" i="79"/>
  <c r="J131" i="79"/>
  <c r="I131" i="79"/>
  <c r="H131" i="79"/>
  <c r="G131" i="79"/>
  <c r="F131" i="79"/>
  <c r="E131" i="79"/>
  <c r="D131" i="79"/>
  <c r="M130" i="79"/>
  <c r="L130" i="79"/>
  <c r="K130" i="79"/>
  <c r="J130" i="79"/>
  <c r="I130" i="79"/>
  <c r="H130" i="79"/>
  <c r="G130" i="79"/>
  <c r="F130" i="79"/>
  <c r="E130" i="79"/>
  <c r="D130" i="79"/>
  <c r="M128" i="79"/>
  <c r="L128" i="79"/>
  <c r="K128" i="79"/>
  <c r="J128" i="79"/>
  <c r="I128" i="79"/>
  <c r="H128" i="79"/>
  <c r="G128" i="79"/>
  <c r="F128" i="79"/>
  <c r="E128" i="79"/>
  <c r="D128" i="79"/>
  <c r="M127" i="79"/>
  <c r="L127" i="79"/>
  <c r="K127" i="79"/>
  <c r="J127" i="79"/>
  <c r="I127" i="79"/>
  <c r="H127" i="79"/>
  <c r="G127" i="79"/>
  <c r="F127" i="79"/>
  <c r="E127" i="79"/>
  <c r="D127" i="79"/>
  <c r="M125" i="79"/>
  <c r="L125" i="79"/>
  <c r="K125" i="79"/>
  <c r="J125" i="79"/>
  <c r="I125" i="79"/>
  <c r="H125" i="79"/>
  <c r="G125" i="79"/>
  <c r="F125" i="79"/>
  <c r="E125" i="79"/>
  <c r="D125" i="79"/>
  <c r="M124" i="79"/>
  <c r="L124" i="79"/>
  <c r="K124" i="79"/>
  <c r="J124" i="79"/>
  <c r="I124" i="79"/>
  <c r="H124" i="79"/>
  <c r="G124" i="79"/>
  <c r="F124" i="79"/>
  <c r="E124" i="79"/>
  <c r="D124" i="79"/>
  <c r="M122" i="79"/>
  <c r="L122" i="79"/>
  <c r="K122" i="79"/>
  <c r="J122" i="79"/>
  <c r="I122" i="79"/>
  <c r="H122" i="79"/>
  <c r="G122" i="79"/>
  <c r="F122" i="79"/>
  <c r="E122" i="79"/>
  <c r="D122" i="79"/>
  <c r="M121" i="79"/>
  <c r="L121" i="79"/>
  <c r="K121" i="79"/>
  <c r="J121" i="79"/>
  <c r="I121" i="79"/>
  <c r="H121" i="79"/>
  <c r="G121" i="79"/>
  <c r="F121" i="79"/>
  <c r="E121" i="79"/>
  <c r="D121" i="79"/>
  <c r="M119" i="79"/>
  <c r="L119" i="79"/>
  <c r="K119" i="79"/>
  <c r="J119" i="79"/>
  <c r="I119" i="79"/>
  <c r="H119" i="79"/>
  <c r="G119" i="79"/>
  <c r="F119" i="79"/>
  <c r="E119" i="79"/>
  <c r="D119" i="79"/>
  <c r="M118" i="79"/>
  <c r="L118" i="79"/>
  <c r="K118" i="79"/>
  <c r="J118" i="79"/>
  <c r="I118" i="79"/>
  <c r="H118" i="79"/>
  <c r="G118" i="79"/>
  <c r="F118" i="79"/>
  <c r="E118" i="79"/>
  <c r="D118" i="79"/>
  <c r="M115" i="79"/>
  <c r="L115" i="79"/>
  <c r="K115" i="79"/>
  <c r="J115" i="79"/>
  <c r="I115" i="79"/>
  <c r="H115" i="79"/>
  <c r="G115" i="79"/>
  <c r="F115" i="79"/>
  <c r="E115" i="79"/>
  <c r="D115" i="79"/>
  <c r="M114" i="79"/>
  <c r="L114" i="79"/>
  <c r="K114" i="79"/>
  <c r="J114" i="79"/>
  <c r="I114" i="79"/>
  <c r="H114" i="79"/>
  <c r="G114" i="79"/>
  <c r="F114" i="79"/>
  <c r="E114" i="79"/>
  <c r="D114" i="79"/>
  <c r="M112" i="79"/>
  <c r="L112" i="79"/>
  <c r="K112" i="79"/>
  <c r="J112" i="79"/>
  <c r="I112" i="79"/>
  <c r="H112" i="79"/>
  <c r="G112" i="79"/>
  <c r="F112" i="79"/>
  <c r="E112" i="79"/>
  <c r="D112" i="79"/>
  <c r="M111" i="79"/>
  <c r="L111" i="79"/>
  <c r="K111" i="79"/>
  <c r="J111" i="79"/>
  <c r="I111" i="79"/>
  <c r="H111" i="79"/>
  <c r="G111" i="79"/>
  <c r="F111" i="79"/>
  <c r="E111" i="79"/>
  <c r="D111" i="79"/>
  <c r="M109" i="79"/>
  <c r="L109" i="79"/>
  <c r="K109" i="79"/>
  <c r="J109" i="79"/>
  <c r="I109" i="79"/>
  <c r="H109" i="79"/>
  <c r="G109" i="79"/>
  <c r="F109" i="79"/>
  <c r="E109" i="79"/>
  <c r="D109" i="79"/>
  <c r="M108" i="79"/>
  <c r="L108" i="79"/>
  <c r="K108" i="79"/>
  <c r="J108" i="79"/>
  <c r="I108" i="79"/>
  <c r="H108" i="79"/>
  <c r="G108" i="79"/>
  <c r="F108" i="79"/>
  <c r="E108" i="79"/>
  <c r="D108" i="79"/>
  <c r="M106" i="79"/>
  <c r="L106" i="79"/>
  <c r="K106" i="79"/>
  <c r="J106" i="79"/>
  <c r="I106" i="79"/>
  <c r="H106" i="79"/>
  <c r="G106" i="79"/>
  <c r="F106" i="79"/>
  <c r="E106" i="79"/>
  <c r="D106" i="79"/>
  <c r="M105" i="79"/>
  <c r="L105" i="79"/>
  <c r="K105" i="79"/>
  <c r="J105" i="79"/>
  <c r="I105" i="79"/>
  <c r="H105" i="79"/>
  <c r="G105" i="79"/>
  <c r="F105" i="79"/>
  <c r="E105" i="79"/>
  <c r="D105" i="79"/>
  <c r="M101" i="79"/>
  <c r="L101" i="79"/>
  <c r="K101" i="79"/>
  <c r="J101" i="79"/>
  <c r="I101" i="79"/>
  <c r="H101" i="79"/>
  <c r="G101" i="79"/>
  <c r="F101" i="79"/>
  <c r="E101" i="79"/>
  <c r="D101" i="79"/>
  <c r="M100" i="79"/>
  <c r="L100" i="79"/>
  <c r="K100" i="79"/>
  <c r="J100" i="79"/>
  <c r="I100" i="79"/>
  <c r="H100" i="79"/>
  <c r="G100" i="79"/>
  <c r="F100" i="79"/>
  <c r="E100" i="79"/>
  <c r="D100" i="79"/>
  <c r="M98" i="79"/>
  <c r="L98" i="79"/>
  <c r="K98" i="79"/>
  <c r="J98" i="79"/>
  <c r="I98" i="79"/>
  <c r="H98" i="79"/>
  <c r="G98" i="79"/>
  <c r="F98" i="79"/>
  <c r="E98" i="79"/>
  <c r="D98" i="79"/>
  <c r="M97" i="79"/>
  <c r="L97" i="79"/>
  <c r="K97" i="79"/>
  <c r="J97" i="79"/>
  <c r="I97" i="79"/>
  <c r="H97" i="79"/>
  <c r="G97" i="79"/>
  <c r="F97" i="79"/>
  <c r="E97" i="79"/>
  <c r="D97" i="79"/>
  <c r="M95" i="79"/>
  <c r="L95" i="79"/>
  <c r="K95" i="79"/>
  <c r="J95" i="79"/>
  <c r="I95" i="79"/>
  <c r="H95" i="79"/>
  <c r="G95" i="79"/>
  <c r="F95" i="79"/>
  <c r="E95" i="79"/>
  <c r="D95" i="79"/>
  <c r="M94" i="79"/>
  <c r="L94" i="79"/>
  <c r="K94" i="79"/>
  <c r="J94" i="79"/>
  <c r="I94" i="79"/>
  <c r="H94" i="79"/>
  <c r="G94" i="79"/>
  <c r="F94" i="79"/>
  <c r="E94" i="79"/>
  <c r="D94" i="79"/>
  <c r="M92" i="79"/>
  <c r="L92" i="79"/>
  <c r="K92" i="79"/>
  <c r="J92" i="79"/>
  <c r="I92" i="79"/>
  <c r="H92" i="79"/>
  <c r="G92" i="79"/>
  <c r="F92" i="79"/>
  <c r="E92" i="79"/>
  <c r="D92" i="79"/>
  <c r="M91" i="79"/>
  <c r="L91" i="79"/>
  <c r="K91" i="79"/>
  <c r="J91" i="79"/>
  <c r="I91" i="79"/>
  <c r="H91" i="79"/>
  <c r="G91" i="79"/>
  <c r="F91" i="79"/>
  <c r="E91" i="79"/>
  <c r="D91" i="79"/>
  <c r="M88" i="79"/>
  <c r="L88" i="79"/>
  <c r="K88" i="79"/>
  <c r="J88" i="79"/>
  <c r="I88" i="79"/>
  <c r="H88" i="79"/>
  <c r="G88" i="79"/>
  <c r="F88" i="79"/>
  <c r="E88" i="79"/>
  <c r="D88" i="79"/>
  <c r="M87" i="79"/>
  <c r="L87" i="79"/>
  <c r="K87" i="79"/>
  <c r="J87" i="79"/>
  <c r="I87" i="79"/>
  <c r="H87" i="79"/>
  <c r="G87" i="79"/>
  <c r="F87" i="79"/>
  <c r="E87" i="79"/>
  <c r="D87" i="79"/>
  <c r="M85" i="79"/>
  <c r="L85" i="79"/>
  <c r="K85" i="79"/>
  <c r="J85" i="79"/>
  <c r="I85" i="79"/>
  <c r="H85" i="79"/>
  <c r="G85" i="79"/>
  <c r="F85" i="79"/>
  <c r="E85" i="79"/>
  <c r="D85" i="79"/>
  <c r="M84" i="79"/>
  <c r="L84" i="79"/>
  <c r="K84" i="79"/>
  <c r="J84" i="79"/>
  <c r="I84" i="79"/>
  <c r="H84" i="79"/>
  <c r="G84" i="79"/>
  <c r="F84" i="79"/>
  <c r="E84" i="79"/>
  <c r="D84" i="79"/>
  <c r="M81" i="79"/>
  <c r="L81" i="79"/>
  <c r="K81" i="79"/>
  <c r="J81" i="79"/>
  <c r="I81" i="79"/>
  <c r="H81" i="79"/>
  <c r="G81" i="79"/>
  <c r="F81" i="79"/>
  <c r="E81" i="79"/>
  <c r="D81" i="79"/>
  <c r="M80" i="79"/>
  <c r="L80" i="79"/>
  <c r="K80" i="79"/>
  <c r="J80" i="79"/>
  <c r="I80" i="79"/>
  <c r="H80" i="79"/>
  <c r="G80" i="79"/>
  <c r="F80" i="79"/>
  <c r="E80" i="79"/>
  <c r="D80" i="79"/>
  <c r="M77" i="79"/>
  <c r="L77" i="79"/>
  <c r="K77" i="79"/>
  <c r="J77" i="79"/>
  <c r="I77" i="79"/>
  <c r="H77" i="79"/>
  <c r="G77" i="79"/>
  <c r="F77" i="79"/>
  <c r="E77" i="79"/>
  <c r="D77" i="79"/>
  <c r="M76" i="79"/>
  <c r="L76" i="79"/>
  <c r="K76" i="79"/>
  <c r="J76" i="79"/>
  <c r="I76" i="79"/>
  <c r="H76" i="79"/>
  <c r="G76" i="79"/>
  <c r="F76" i="79"/>
  <c r="E76" i="79"/>
  <c r="D76" i="79"/>
  <c r="M74" i="79"/>
  <c r="L74" i="79"/>
  <c r="K74" i="79"/>
  <c r="J74" i="79"/>
  <c r="I74" i="79"/>
  <c r="H74" i="79"/>
  <c r="G74" i="79"/>
  <c r="F74" i="79"/>
  <c r="E74" i="79"/>
  <c r="D74" i="79"/>
  <c r="M73" i="79"/>
  <c r="L73" i="79"/>
  <c r="K73" i="79"/>
  <c r="J73" i="79"/>
  <c r="I73" i="79"/>
  <c r="H73" i="79"/>
  <c r="G73" i="79"/>
  <c r="F73" i="79"/>
  <c r="E73" i="79"/>
  <c r="D73" i="79"/>
  <c r="M71" i="79"/>
  <c r="L71" i="79"/>
  <c r="K71" i="79"/>
  <c r="J71" i="79"/>
  <c r="I71" i="79"/>
  <c r="H71" i="79"/>
  <c r="G71" i="79"/>
  <c r="F71" i="79"/>
  <c r="E71" i="79"/>
  <c r="D71" i="79"/>
  <c r="M70" i="79"/>
  <c r="L70" i="79"/>
  <c r="K70" i="79"/>
  <c r="J70" i="79"/>
  <c r="I70" i="79"/>
  <c r="H70" i="79"/>
  <c r="G70" i="79"/>
  <c r="F70" i="79"/>
  <c r="E70" i="79"/>
  <c r="D70" i="79"/>
  <c r="M67" i="79"/>
  <c r="L67" i="79"/>
  <c r="K67" i="79"/>
  <c r="J67" i="79"/>
  <c r="I67" i="79"/>
  <c r="H67" i="79"/>
  <c r="G67" i="79"/>
  <c r="F67" i="79"/>
  <c r="E67" i="79"/>
  <c r="D67" i="79"/>
  <c r="M66" i="79"/>
  <c r="L66" i="79"/>
  <c r="K66" i="79"/>
  <c r="J66" i="79"/>
  <c r="I66" i="79"/>
  <c r="H66" i="79"/>
  <c r="G66" i="79"/>
  <c r="F66" i="79"/>
  <c r="E66" i="79"/>
  <c r="D66" i="79"/>
  <c r="M64" i="79"/>
  <c r="L64" i="79"/>
  <c r="K64" i="79"/>
  <c r="J64" i="79"/>
  <c r="I64" i="79"/>
  <c r="H64" i="79"/>
  <c r="G64" i="79"/>
  <c r="F64" i="79"/>
  <c r="E64" i="79"/>
  <c r="D64" i="79"/>
  <c r="M63" i="79"/>
  <c r="L63" i="79"/>
  <c r="K63" i="79"/>
  <c r="J63" i="79"/>
  <c r="I63" i="79"/>
  <c r="H63" i="79"/>
  <c r="G63" i="79"/>
  <c r="F63" i="79"/>
  <c r="E63" i="79"/>
  <c r="D63" i="79"/>
  <c r="M61" i="79"/>
  <c r="L61" i="79"/>
  <c r="K61" i="79"/>
  <c r="J61" i="79"/>
  <c r="I61" i="79"/>
  <c r="H61" i="79"/>
  <c r="G61" i="79"/>
  <c r="F61" i="79"/>
  <c r="E61" i="79"/>
  <c r="D61" i="79"/>
  <c r="M60" i="79"/>
  <c r="L60" i="79"/>
  <c r="K60" i="79"/>
  <c r="J60" i="79"/>
  <c r="I60" i="79"/>
  <c r="H60" i="79"/>
  <c r="G60" i="79"/>
  <c r="F60" i="79"/>
  <c r="E60" i="79"/>
  <c r="D60" i="79"/>
  <c r="M58" i="79"/>
  <c r="L58" i="79"/>
  <c r="K58" i="79"/>
  <c r="J58" i="79"/>
  <c r="I58" i="79"/>
  <c r="H58" i="79"/>
  <c r="G58" i="79"/>
  <c r="F58" i="79"/>
  <c r="E58" i="79"/>
  <c r="D58" i="79"/>
  <c r="M57" i="79"/>
  <c r="L57" i="79"/>
  <c r="K57" i="79"/>
  <c r="J57" i="79"/>
  <c r="I57" i="79"/>
  <c r="H57" i="79"/>
  <c r="G57" i="79"/>
  <c r="F57" i="79"/>
  <c r="E57" i="79"/>
  <c r="D57" i="79"/>
  <c r="M55" i="79"/>
  <c r="L55" i="79"/>
  <c r="K55" i="79"/>
  <c r="J55" i="79"/>
  <c r="I55" i="79"/>
  <c r="H55" i="79"/>
  <c r="G55" i="79"/>
  <c r="F55" i="79"/>
  <c r="E55" i="79"/>
  <c r="D55" i="79"/>
  <c r="M54" i="79"/>
  <c r="L54" i="79"/>
  <c r="K54" i="79"/>
  <c r="J54" i="79"/>
  <c r="I54" i="79"/>
  <c r="H54" i="79"/>
  <c r="G54" i="79"/>
  <c r="F54" i="79"/>
  <c r="E54" i="79"/>
  <c r="D54" i="79"/>
  <c r="M51" i="79"/>
  <c r="L51" i="79"/>
  <c r="K51" i="79"/>
  <c r="J51" i="79"/>
  <c r="I51" i="79"/>
  <c r="H51" i="79"/>
  <c r="G51" i="79"/>
  <c r="F51" i="79"/>
  <c r="E51" i="79"/>
  <c r="D51" i="79"/>
  <c r="M50" i="79"/>
  <c r="L50" i="79"/>
  <c r="K50" i="79"/>
  <c r="J50" i="79"/>
  <c r="I50" i="79"/>
  <c r="H50" i="79"/>
  <c r="G50" i="79"/>
  <c r="F50" i="79"/>
  <c r="E50" i="79"/>
  <c r="D50" i="79"/>
  <c r="M48" i="79"/>
  <c r="L48" i="79"/>
  <c r="K48" i="79"/>
  <c r="J48" i="79"/>
  <c r="I48" i="79"/>
  <c r="H48" i="79"/>
  <c r="G48" i="79"/>
  <c r="F48" i="79"/>
  <c r="E48" i="79"/>
  <c r="D48" i="79"/>
  <c r="M47" i="79"/>
  <c r="L47" i="79"/>
  <c r="K47" i="79"/>
  <c r="J47" i="79"/>
  <c r="I47" i="79"/>
  <c r="H47" i="79"/>
  <c r="G47" i="79"/>
  <c r="F47" i="79"/>
  <c r="E47" i="79"/>
  <c r="D47" i="79"/>
  <c r="M45" i="79"/>
  <c r="L45" i="79"/>
  <c r="K45" i="79"/>
  <c r="J45" i="79"/>
  <c r="I45" i="79"/>
  <c r="H45" i="79"/>
  <c r="G45" i="79"/>
  <c r="F45" i="79"/>
  <c r="E45" i="79"/>
  <c r="D45" i="79"/>
  <c r="M44" i="79"/>
  <c r="L44" i="79"/>
  <c r="K44" i="79"/>
  <c r="J44" i="79"/>
  <c r="I44" i="79"/>
  <c r="H44" i="79"/>
  <c r="G44" i="79"/>
  <c r="F44" i="79"/>
  <c r="E44" i="79"/>
  <c r="D44" i="79"/>
  <c r="M42" i="79"/>
  <c r="L42" i="79"/>
  <c r="K42" i="79"/>
  <c r="J42" i="79"/>
  <c r="I42" i="79"/>
  <c r="H42" i="79"/>
  <c r="G42" i="79"/>
  <c r="F42" i="79"/>
  <c r="E42" i="79"/>
  <c r="D42" i="79"/>
  <c r="M41" i="79"/>
  <c r="L41" i="79"/>
  <c r="K41" i="79"/>
  <c r="J41" i="79"/>
  <c r="I41" i="79"/>
  <c r="H41" i="79"/>
  <c r="G41" i="79"/>
  <c r="F41" i="79"/>
  <c r="E41" i="79"/>
  <c r="D41" i="79"/>
  <c r="X39" i="79"/>
  <c r="W39" i="79"/>
  <c r="V39" i="79"/>
  <c r="U39" i="79"/>
  <c r="T39" i="79"/>
  <c r="S39" i="79"/>
  <c r="R39" i="79"/>
  <c r="Q39" i="79"/>
  <c r="P39" i="79"/>
  <c r="X38" i="79"/>
  <c r="W38" i="79"/>
  <c r="V38" i="79"/>
  <c r="U38" i="79"/>
  <c r="T38" i="79"/>
  <c r="S38" i="79"/>
  <c r="R38" i="79"/>
  <c r="Q38" i="79"/>
  <c r="P38" i="79"/>
  <c r="O39" i="79"/>
  <c r="O38" i="79"/>
  <c r="M39" i="79"/>
  <c r="L39" i="79"/>
  <c r="K39" i="79"/>
  <c r="J39" i="79"/>
  <c r="I39" i="79"/>
  <c r="H39" i="79"/>
  <c r="G39" i="79"/>
  <c r="F39" i="79"/>
  <c r="E39" i="79"/>
  <c r="M38" i="79"/>
  <c r="L38" i="79"/>
  <c r="K38" i="79"/>
  <c r="J38" i="79"/>
  <c r="I38" i="79"/>
  <c r="H38" i="79"/>
  <c r="G38" i="79"/>
  <c r="F38" i="79"/>
  <c r="E38" i="79"/>
  <c r="D38" i="79"/>
  <c r="D39" i="79"/>
  <c r="P27" i="85" l="1"/>
  <c r="P49" i="85" s="1"/>
  <c r="C28" i="85" s="1"/>
  <c r="K27" i="85"/>
  <c r="K49" i="85" s="1"/>
  <c r="C27" i="85" s="1"/>
  <c r="D28" i="85" l="1"/>
  <c r="F28" i="85" s="1"/>
  <c r="F39" i="85" s="1"/>
  <c r="I50" i="44" l="1"/>
  <c r="H50" i="44"/>
  <c r="G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Z576" i="79" s="1"/>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D195" i="79" s="1"/>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A195"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L64" i="45"/>
  <c r="M64" i="45"/>
  <c r="N64" i="45"/>
  <c r="E57" i="45"/>
  <c r="F57" i="45"/>
  <c r="G57" i="45"/>
  <c r="H57" i="45"/>
  <c r="I57" i="45"/>
  <c r="L57" i="45"/>
  <c r="M57" i="45"/>
  <c r="N57" i="45"/>
  <c r="E50" i="45"/>
  <c r="F50" i="45"/>
  <c r="G50" i="45"/>
  <c r="H50" i="45"/>
  <c r="I50" i="45"/>
  <c r="L50" i="45"/>
  <c r="M50" i="45"/>
  <c r="N50" i="45"/>
  <c r="E43" i="45"/>
  <c r="F43" i="45"/>
  <c r="G43" i="45"/>
  <c r="H43" i="45"/>
  <c r="I43" i="45"/>
  <c r="L43" i="45"/>
  <c r="M43" i="45"/>
  <c r="N43" i="45"/>
  <c r="N36" i="45"/>
  <c r="F36" i="45"/>
  <c r="G36" i="45"/>
  <c r="H36" i="45"/>
  <c r="I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E50"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F50" i="44" s="1"/>
  <c r="AA21" i="46"/>
  <c r="AA127" i="46" s="1"/>
  <c r="D29" i="44"/>
  <c r="D33" i="44" s="1"/>
  <c r="D50"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209" i="79"/>
  <c r="AA211" i="79"/>
  <c r="AA212" i="79"/>
  <c r="AA927" i="79"/>
  <c r="AA944"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J516" i="46" s="1"/>
  <c r="AJ520" i="46" s="1"/>
  <c r="H130" i="45"/>
  <c r="C133" i="45"/>
  <c r="Y1113" i="79" s="1"/>
  <c r="N130" i="45"/>
  <c r="K125" i="45"/>
  <c r="K128" i="45"/>
  <c r="N127" i="45"/>
  <c r="K126" i="45"/>
  <c r="G129" i="45"/>
  <c r="E129" i="45"/>
  <c r="AA381" i="79" s="1"/>
  <c r="AA382" i="79" s="1"/>
  <c r="J125" i="45"/>
  <c r="AF258" i="46" s="1"/>
  <c r="Y258" i="46"/>
  <c r="Y259" i="46" s="1"/>
  <c r="F128" i="45"/>
  <c r="E130" i="45"/>
  <c r="L130" i="45"/>
  <c r="J128" i="45"/>
  <c r="K127" i="45"/>
  <c r="J124" i="45"/>
  <c r="AF130" i="46" s="1"/>
  <c r="AF131" i="46" s="1"/>
  <c r="K54"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J387" i="46"/>
  <c r="AJ389"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G516" i="46" l="1"/>
  <c r="AG520" i="46" s="1"/>
  <c r="AL516" i="46"/>
  <c r="AL520" i="46" s="1"/>
  <c r="AF516" i="46"/>
  <c r="AF518" i="46" s="1"/>
  <c r="AK516" i="46"/>
  <c r="AK520" i="46" s="1"/>
  <c r="AH516" i="46"/>
  <c r="AH519" i="46" s="1"/>
  <c r="AI516" i="46"/>
  <c r="AI517" i="46" s="1"/>
  <c r="AL387" i="46"/>
  <c r="AL389" i="46" s="1"/>
  <c r="AK258" i="46"/>
  <c r="AK262" i="46" s="1"/>
  <c r="P58" i="43" s="1"/>
  <c r="AJ258" i="46"/>
  <c r="AJ260" i="46" s="1"/>
  <c r="AI387" i="46"/>
  <c r="AI389" i="46" s="1"/>
  <c r="AL258" i="46"/>
  <c r="AL262" i="46" s="1"/>
  <c r="Q58" i="43" s="1"/>
  <c r="AI258" i="46"/>
  <c r="AI260" i="46" s="1"/>
  <c r="AH258" i="46"/>
  <c r="AH260" i="46" s="1"/>
  <c r="AJ130" i="46"/>
  <c r="AJ131" i="46" s="1"/>
  <c r="O54" i="43" s="1"/>
  <c r="AK130" i="46"/>
  <c r="AK131" i="46" s="1"/>
  <c r="P54" i="43" s="1"/>
  <c r="AI130" i="46"/>
  <c r="AI131" i="46" s="1"/>
  <c r="N54" i="43" s="1"/>
  <c r="AH130" i="46"/>
  <c r="AH131" i="46" s="1"/>
  <c r="M54" i="43" s="1"/>
  <c r="AG130" i="46"/>
  <c r="AG131" i="46" s="1"/>
  <c r="L54" i="43" s="1"/>
  <c r="AG387" i="46"/>
  <c r="AG389" i="46" s="1"/>
  <c r="AK564" i="79"/>
  <c r="AK570" i="79" s="1"/>
  <c r="AL130" i="46"/>
  <c r="AL131" i="46" s="1"/>
  <c r="Q54" i="43" s="1"/>
  <c r="AG258" i="46"/>
  <c r="AG259" i="46" s="1"/>
  <c r="Y522" i="46"/>
  <c r="D64" i="43" s="1"/>
  <c r="AD522" i="46"/>
  <c r="I64" i="43" s="1"/>
  <c r="Y1117" i="79"/>
  <c r="Y1123" i="79"/>
  <c r="AI520" i="46"/>
  <c r="Y518" i="46"/>
  <c r="Y517" i="46"/>
  <c r="Y519" i="46"/>
  <c r="Y520" i="46"/>
  <c r="AA522" i="46"/>
  <c r="F64" i="43" s="1"/>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I518" i="46"/>
  <c r="AH517" i="46"/>
  <c r="AI519" i="46"/>
  <c r="AI522" i="46"/>
  <c r="N64" i="43" s="1"/>
  <c r="Y1118" i="79"/>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G518" i="46"/>
  <c r="AF262" i="46"/>
  <c r="K58" i="43" s="1"/>
  <c r="Y1125" i="79"/>
  <c r="AF517" i="46"/>
  <c r="AK387" i="46"/>
  <c r="AK389" i="46" s="1"/>
  <c r="AH387" i="46"/>
  <c r="AH392" i="46" s="1"/>
  <c r="M61" i="43" s="1"/>
  <c r="AA389" i="79"/>
  <c r="F70" i="43" s="1"/>
  <c r="AF522" i="46"/>
  <c r="K64" i="43" s="1"/>
  <c r="AF519" i="46"/>
  <c r="AI381" i="79"/>
  <c r="AI383" i="79" s="1"/>
  <c r="Y757" i="79"/>
  <c r="AJ390" i="46"/>
  <c r="Y202" i="79"/>
  <c r="Y200" i="79"/>
  <c r="Y201" i="79"/>
  <c r="AJ388" i="46"/>
  <c r="Y205" i="79"/>
  <c r="AJ132" i="46"/>
  <c r="O55" i="43" s="1"/>
  <c r="AJ262" i="46"/>
  <c r="O58" i="43" s="1"/>
  <c r="AA388" i="46"/>
  <c r="AA389" i="46"/>
  <c r="AC519" i="46"/>
  <c r="AC518" i="46"/>
  <c r="AE519" i="46"/>
  <c r="AE518" i="46"/>
  <c r="Z518" i="46"/>
  <c r="Z519" i="46"/>
  <c r="AB518" i="46"/>
  <c r="AB519" i="46"/>
  <c r="AA518" i="46"/>
  <c r="AA519" i="46"/>
  <c r="Y388" i="46"/>
  <c r="Y389" i="46"/>
  <c r="AD388" i="46"/>
  <c r="AD389" i="46"/>
  <c r="AD519" i="46"/>
  <c r="AD518" i="46"/>
  <c r="AL518" i="46"/>
  <c r="AL519" i="46"/>
  <c r="AL522" i="46"/>
  <c r="Q64" i="43" s="1"/>
  <c r="AL390" i="46"/>
  <c r="AL517" i="46"/>
  <c r="AL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F520" i="46" l="1"/>
  <c r="AL388" i="46"/>
  <c r="AK522" i="46"/>
  <c r="P64" i="43" s="1"/>
  <c r="AK566" i="79"/>
  <c r="AI262" i="46"/>
  <c r="N58" i="43" s="1"/>
  <c r="AK260" i="46"/>
  <c r="AK517" i="46"/>
  <c r="AH522" i="46"/>
  <c r="M64" i="43" s="1"/>
  <c r="AH518" i="46"/>
  <c r="AK519" i="46"/>
  <c r="AG522" i="46"/>
  <c r="L64" i="43" s="1"/>
  <c r="AG519" i="46"/>
  <c r="AG517" i="46"/>
  <c r="AK567" i="79"/>
  <c r="AK259" i="46"/>
  <c r="AK518" i="46"/>
  <c r="AL132" i="46"/>
  <c r="Q55" i="43" s="1"/>
  <c r="V25" i="47" s="1"/>
  <c r="AH262" i="46"/>
  <c r="M58" i="43" s="1"/>
  <c r="AH259" i="46"/>
  <c r="AK565" i="79"/>
  <c r="AI259" i="46"/>
  <c r="AI261" i="46" s="1"/>
  <c r="N57" i="43" s="1"/>
  <c r="AK571" i="79"/>
  <c r="AJ259" i="46"/>
  <c r="AJ261" i="46" s="1"/>
  <c r="O57" i="43" s="1"/>
  <c r="T31" i="47" s="1"/>
  <c r="AI390" i="46"/>
  <c r="AG132" i="46"/>
  <c r="L55" i="43" s="1"/>
  <c r="Q15" i="47" s="1"/>
  <c r="AG262" i="46"/>
  <c r="L58" i="43" s="1"/>
  <c r="AI388" i="46"/>
  <c r="AG260" i="46"/>
  <c r="AG261" i="46" s="1"/>
  <c r="L57" i="43" s="1"/>
  <c r="AL259" i="46"/>
  <c r="AL261" i="46" s="1"/>
  <c r="Q57" i="43" s="1"/>
  <c r="V39" i="47" s="1"/>
  <c r="AK132" i="46"/>
  <c r="P55" i="43" s="1"/>
  <c r="U22" i="47" s="1"/>
  <c r="AG388" i="46"/>
  <c r="AG390" i="46"/>
  <c r="AG392" i="46"/>
  <c r="L61" i="43" s="1"/>
  <c r="AK569" i="79"/>
  <c r="AK568" i="79"/>
  <c r="AI132" i="46"/>
  <c r="N55" i="43" s="1"/>
  <c r="S16" i="47" s="1"/>
  <c r="AK573" i="79"/>
  <c r="P73" i="43" s="1"/>
  <c r="AH132" i="46"/>
  <c r="M55" i="43" s="1"/>
  <c r="R26" i="47" s="1"/>
  <c r="Y756" i="79"/>
  <c r="D75" i="43" s="1"/>
  <c r="T18" i="47"/>
  <c r="P20"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V21" i="47"/>
  <c r="Z1125" i="79"/>
  <c r="E82" i="43" s="1"/>
  <c r="D70" i="43"/>
  <c r="AM131" i="46"/>
  <c r="C93" i="43" s="1"/>
  <c r="AM262" i="46"/>
  <c r="D104" i="43" s="1"/>
  <c r="D76" i="43"/>
  <c r="AM520" i="46"/>
  <c r="D67" i="43"/>
  <c r="AM517" i="46"/>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AD205" i="79"/>
  <c r="I67" i="43" s="1"/>
  <c r="AD203" i="79"/>
  <c r="AG203" i="79"/>
  <c r="Y937" i="79"/>
  <c r="AI521" i="46"/>
  <c r="N63" i="43" s="1"/>
  <c r="AG201" i="79"/>
  <c r="AH521" i="46"/>
  <c r="M63" i="43" s="1"/>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AK200" i="79"/>
  <c r="AL571" i="79"/>
  <c r="Z389" i="79"/>
  <c r="E70" i="43" s="1"/>
  <c r="Z385" i="79"/>
  <c r="AC565" i="79"/>
  <c r="AC199" i="79"/>
  <c r="AC387" i="79"/>
  <c r="AF382" i="79"/>
  <c r="AE570" i="79"/>
  <c r="AD566" i="79"/>
  <c r="AC389" i="79"/>
  <c r="H70" i="43" s="1"/>
  <c r="AI571" i="79"/>
  <c r="AI568" i="79"/>
  <c r="AC386" i="79"/>
  <c r="Z205" i="79"/>
  <c r="E67" i="43" s="1"/>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D82" i="43"/>
  <c r="Y1124"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AI201" i="79"/>
  <c r="P26" i="47"/>
  <c r="AJ205" i="79"/>
  <c r="O67" i="43" s="1"/>
  <c r="AH203" i="79"/>
  <c r="AH201" i="79"/>
  <c r="AH199" i="79"/>
  <c r="AH200" i="79"/>
  <c r="AH202" i="79"/>
  <c r="T24" i="47"/>
  <c r="T17" i="47"/>
  <c r="T19" i="47"/>
  <c r="T16" i="47"/>
  <c r="T22" i="47"/>
  <c r="T21" i="47"/>
  <c r="T15" i="47"/>
  <c r="AJ391" i="46"/>
  <c r="O60" i="43" s="1"/>
  <c r="T26" i="47"/>
  <c r="T20" i="47"/>
  <c r="T23" i="47"/>
  <c r="T25" i="47"/>
  <c r="T33" i="47"/>
  <c r="V18" i="47"/>
  <c r="Y204" i="79"/>
  <c r="V26" i="47"/>
  <c r="Y261" i="46"/>
  <c r="D57" i="43" s="1"/>
  <c r="F93" i="43"/>
  <c r="D58" i="43"/>
  <c r="T40" i="47"/>
  <c r="T36" i="47"/>
  <c r="T38" i="47"/>
  <c r="AL391" i="46"/>
  <c r="Q60"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F94" i="43" l="1"/>
  <c r="U24" i="47"/>
  <c r="V22" i="47"/>
  <c r="V23" i="47"/>
  <c r="Q16" i="47"/>
  <c r="V17" i="47"/>
  <c r="V20" i="47"/>
  <c r="V19" i="47"/>
  <c r="V15" i="47"/>
  <c r="V16" i="47"/>
  <c r="Q22" i="47"/>
  <c r="V24" i="47"/>
  <c r="U15" i="47"/>
  <c r="R23" i="47"/>
  <c r="U19" i="47"/>
  <c r="U20" i="47"/>
  <c r="R30" i="47"/>
  <c r="R21" i="47"/>
  <c r="U26" i="47"/>
  <c r="U18" i="47"/>
  <c r="U16" i="47"/>
  <c r="R58" i="43"/>
  <c r="R24" i="47"/>
  <c r="R20" i="47"/>
  <c r="U21" i="47"/>
  <c r="U25" i="47"/>
  <c r="U23" i="47"/>
  <c r="R19" i="47"/>
  <c r="R22" i="47"/>
  <c r="R17" i="47"/>
  <c r="Q32" i="47"/>
  <c r="AK521" i="46"/>
  <c r="P63" i="43" s="1"/>
  <c r="AM519" i="46"/>
  <c r="R15" i="47"/>
  <c r="AK261" i="46"/>
  <c r="P57" i="43" s="1"/>
  <c r="U31" i="47" s="1"/>
  <c r="AM518" i="46"/>
  <c r="AM259" i="46"/>
  <c r="R64" i="43"/>
  <c r="AG521" i="46"/>
  <c r="L63" i="43" s="1"/>
  <c r="T30" i="47"/>
  <c r="T35" i="47"/>
  <c r="T37" i="47"/>
  <c r="T41" i="47"/>
  <c r="T32" i="47"/>
  <c r="T34" i="47"/>
  <c r="T39" i="47"/>
  <c r="AM522" i="46"/>
  <c r="F104" i="43" s="1"/>
  <c r="AI391" i="46"/>
  <c r="N60" i="43" s="1"/>
  <c r="S56" i="47" s="1"/>
  <c r="Q37" i="47"/>
  <c r="Q41" i="47"/>
  <c r="AK572" i="79"/>
  <c r="P72" i="43" s="1"/>
  <c r="AM260" i="46"/>
  <c r="D94" i="43"/>
  <c r="Q33" i="47"/>
  <c r="Q35" i="47"/>
  <c r="Q40" i="47"/>
  <c r="Q18" i="47"/>
  <c r="Q21" i="47"/>
  <c r="Q17" i="47"/>
  <c r="Q19" i="47"/>
  <c r="S32" i="47"/>
  <c r="Q39" i="47"/>
  <c r="Q30" i="47"/>
  <c r="Q34" i="47"/>
  <c r="D93" i="43"/>
  <c r="Q20" i="47"/>
  <c r="Q23" i="47"/>
  <c r="Q38" i="47"/>
  <c r="Q36" i="47"/>
  <c r="Q25" i="47"/>
  <c r="Q31" i="47"/>
  <c r="Q26" i="47"/>
  <c r="Q24" i="47"/>
  <c r="AG391" i="46"/>
  <c r="L60" i="43" s="1"/>
  <c r="S31" i="47"/>
  <c r="S21" i="47"/>
  <c r="S35" i="47"/>
  <c r="S41" i="47"/>
  <c r="S24" i="47"/>
  <c r="S20" i="47"/>
  <c r="S37" i="47"/>
  <c r="S40" i="47"/>
  <c r="S15" i="47"/>
  <c r="S17" i="47"/>
  <c r="AM383" i="79"/>
  <c r="S33" i="47"/>
  <c r="S36" i="47"/>
  <c r="S39" i="47"/>
  <c r="S22" i="47"/>
  <c r="S18" i="47"/>
  <c r="S26" i="47"/>
  <c r="R25" i="47"/>
  <c r="R16" i="47"/>
  <c r="R18" i="47"/>
  <c r="S38" i="47"/>
  <c r="S19" i="47"/>
  <c r="S23" i="47"/>
  <c r="S30" i="47"/>
  <c r="S25" i="47"/>
  <c r="S34" i="47"/>
  <c r="AM132" i="46"/>
  <c r="C104" i="43" s="1"/>
  <c r="R54" i="43"/>
  <c r="AM382" i="79"/>
  <c r="AM384" i="79"/>
  <c r="Y572" i="79"/>
  <c r="D72" i="43" s="1"/>
  <c r="Z756" i="79"/>
  <c r="E75" i="43" s="1"/>
  <c r="AM205" i="79"/>
  <c r="G104" i="43" s="1"/>
  <c r="AD572" i="79"/>
  <c r="I72" i="43" s="1"/>
  <c r="AJ572" i="79"/>
  <c r="O72" i="43" s="1"/>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J104" i="43" s="1"/>
  <c r="D103" i="43"/>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P62" i="47"/>
  <c r="P66" i="47"/>
  <c r="P69" i="47"/>
  <c r="P67" i="47"/>
  <c r="P61" i="47"/>
  <c r="R31" i="47"/>
  <c r="P71" i="47"/>
  <c r="P70" i="47"/>
  <c r="R34" i="47"/>
  <c r="P68" i="47"/>
  <c r="P64" i="47"/>
  <c r="R38" i="47"/>
  <c r="T47" i="47"/>
  <c r="R37" i="47"/>
  <c r="P60" i="47"/>
  <c r="P63" i="47"/>
  <c r="R39" i="47"/>
  <c r="P65" i="47"/>
  <c r="AJ204" i="79"/>
  <c r="O66" i="43" s="1"/>
  <c r="T75" i="47" s="1"/>
  <c r="P27" i="47"/>
  <c r="P29" i="47" s="1"/>
  <c r="Q50" i="47"/>
  <c r="R40" i="47"/>
  <c r="R41" i="47"/>
  <c r="R33" i="47"/>
  <c r="AL204" i="79"/>
  <c r="Q66" i="43" s="1"/>
  <c r="Q47" i="47"/>
  <c r="Q52" i="47"/>
  <c r="R35" i="47"/>
  <c r="R32" i="47"/>
  <c r="R36" i="47"/>
  <c r="E93" i="43"/>
  <c r="Q45" i="47"/>
  <c r="Q62" i="47"/>
  <c r="G94" i="43"/>
  <c r="Q54" i="47"/>
  <c r="Q48" i="47"/>
  <c r="Q70" i="47"/>
  <c r="Q56" i="47"/>
  <c r="Q49" i="47"/>
  <c r="Q53" i="47"/>
  <c r="Q55" i="47"/>
  <c r="G95" i="43"/>
  <c r="Q51" i="47"/>
  <c r="Q46" i="47"/>
  <c r="R67" i="43"/>
  <c r="G96" i="43"/>
  <c r="AH204" i="79"/>
  <c r="M66" i="43" s="1"/>
  <c r="G93" i="43"/>
  <c r="S50" i="47"/>
  <c r="T71" i="47"/>
  <c r="T61" i="47"/>
  <c r="T66" i="47"/>
  <c r="S66" i="47"/>
  <c r="S64" i="47"/>
  <c r="S61" i="47"/>
  <c r="S53" i="47"/>
  <c r="T60" i="47"/>
  <c r="T54" i="47"/>
  <c r="T52" i="47"/>
  <c r="T56" i="47"/>
  <c r="T48" i="47"/>
  <c r="T27" i="47"/>
  <c r="T29" i="47" s="1"/>
  <c r="T53" i="47"/>
  <c r="T45" i="47"/>
  <c r="T62" i="47"/>
  <c r="T69" i="47"/>
  <c r="T70" i="47"/>
  <c r="T64" i="47"/>
  <c r="T55" i="47"/>
  <c r="T68" i="47"/>
  <c r="T46" i="47"/>
  <c r="T51" i="47"/>
  <c r="T65" i="47"/>
  <c r="T67" i="47"/>
  <c r="T49" i="47"/>
  <c r="T50" i="47"/>
  <c r="V27" i="47"/>
  <c r="V29" i="47" s="1"/>
  <c r="F96" i="43"/>
  <c r="F95" i="43"/>
  <c r="D63" i="43"/>
  <c r="R63" i="43" s="1"/>
  <c r="V30" i="47"/>
  <c r="V31" i="47"/>
  <c r="V33" i="47"/>
  <c r="V37" i="47"/>
  <c r="V34" i="47"/>
  <c r="V46" i="47"/>
  <c r="V38" i="47"/>
  <c r="V50" i="47"/>
  <c r="V71" i="47"/>
  <c r="V54" i="47"/>
  <c r="V52" i="47"/>
  <c r="V51" i="47"/>
  <c r="V53" i="47"/>
  <c r="V48" i="47"/>
  <c r="V55" i="47"/>
  <c r="V47" i="47"/>
  <c r="V45" i="47"/>
  <c r="V56" i="47"/>
  <c r="V49" i="47"/>
  <c r="V36" i="47"/>
  <c r="V35" i="47"/>
  <c r="V32" i="47"/>
  <c r="V40" i="47"/>
  <c r="V41"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261" i="46" l="1"/>
  <c r="AM263" i="46" s="1"/>
  <c r="AM521" i="46"/>
  <c r="AM523" i="46" s="1"/>
  <c r="S47" i="47"/>
  <c r="S62" i="47"/>
  <c r="S70" i="47"/>
  <c r="S67" i="47"/>
  <c r="S55" i="47"/>
  <c r="S60" i="47"/>
  <c r="Q69" i="47"/>
  <c r="U27" i="47"/>
  <c r="U29" i="47" s="1"/>
  <c r="S54" i="47"/>
  <c r="S65" i="47"/>
  <c r="S45" i="47"/>
  <c r="S46" i="47"/>
  <c r="S71" i="47"/>
  <c r="S51" i="47"/>
  <c r="S52" i="47"/>
  <c r="S69" i="47"/>
  <c r="S68" i="47"/>
  <c r="S63" i="47"/>
  <c r="S49" i="47"/>
  <c r="S48" i="47"/>
  <c r="R57" i="43"/>
  <c r="U32" i="47"/>
  <c r="U35" i="47"/>
  <c r="U41" i="47"/>
  <c r="U30" i="47"/>
  <c r="U37" i="47"/>
  <c r="U36" i="47"/>
  <c r="Q67" i="47"/>
  <c r="U33" i="47"/>
  <c r="U38" i="47"/>
  <c r="U39" i="47"/>
  <c r="U40" i="47"/>
  <c r="Q71" i="47"/>
  <c r="U47" i="47"/>
  <c r="Q66" i="47"/>
  <c r="Q60" i="47"/>
  <c r="Q68" i="47"/>
  <c r="Q63" i="47"/>
  <c r="Q65" i="47"/>
  <c r="Q61" i="47"/>
  <c r="Q64" i="47"/>
  <c r="T42" i="47"/>
  <c r="T44" i="47" s="1"/>
  <c r="Q27" i="47"/>
  <c r="Q29" i="47" s="1"/>
  <c r="Q42" i="47" s="1"/>
  <c r="Q44" i="47" s="1"/>
  <c r="Q57" i="47" s="1"/>
  <c r="Q59" i="47" s="1"/>
  <c r="R27" i="47"/>
  <c r="R29" i="47" s="1"/>
  <c r="R42" i="47" s="1"/>
  <c r="R44" i="47" s="1"/>
  <c r="AM133" i="46"/>
  <c r="S27" i="47"/>
  <c r="S29" i="47" s="1"/>
  <c r="S42" i="47" s="1"/>
  <c r="S44" i="47" s="1"/>
  <c r="U83" i="47"/>
  <c r="H20" i="43"/>
  <c r="AM204" i="79"/>
  <c r="AM206" i="79" s="1"/>
  <c r="E42" i="43"/>
  <c r="E29" i="43"/>
  <c r="E30" i="43"/>
  <c r="E31" i="43"/>
  <c r="L81" i="47"/>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T57" i="47"/>
  <c r="T59" i="47" s="1"/>
  <c r="T72" i="47" s="1"/>
  <c r="T74" i="47" s="1"/>
  <c r="W25" i="47"/>
  <c r="V42" i="47"/>
  <c r="V44" i="47" s="1"/>
  <c r="V57" i="47" s="1"/>
  <c r="V59" i="47" s="1"/>
  <c r="V72" i="47" s="1"/>
  <c r="V7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J63" i="47"/>
  <c r="J32" i="47"/>
  <c r="W32" i="47" s="1"/>
  <c r="J30" i="47"/>
  <c r="W30" i="47" s="1"/>
  <c r="J39" i="47"/>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39" i="47" l="1"/>
  <c r="W36" i="47"/>
  <c r="W35" i="47"/>
  <c r="U42" i="47"/>
  <c r="U44" i="47" s="1"/>
  <c r="U57" i="47" s="1"/>
  <c r="U59" i="47" s="1"/>
  <c r="U72" i="47" s="1"/>
  <c r="U74" i="47" s="1"/>
  <c r="U87" i="47" s="1"/>
  <c r="U89" i="47" s="1"/>
  <c r="U102" i="47" s="1"/>
  <c r="S57" i="47"/>
  <c r="S59" i="47" s="1"/>
  <c r="S72" i="47" s="1"/>
  <c r="S74" i="47" s="1"/>
  <c r="S87" i="47" s="1"/>
  <c r="S89" i="47" s="1"/>
  <c r="S102" i="47" s="1"/>
  <c r="W40" i="47"/>
  <c r="Q72" i="47"/>
  <c r="Q74" i="47" s="1"/>
  <c r="Q87" i="47" s="1"/>
  <c r="Q89" i="47" s="1"/>
  <c r="Q102" i="47" s="1"/>
  <c r="H19" i="43"/>
  <c r="E43" i="43"/>
  <c r="W161" i="47"/>
  <c r="M103" i="43"/>
  <c r="W27" i="47"/>
  <c r="C105" i="43" s="1"/>
  <c r="P87" i="47"/>
  <c r="P89" i="47" s="1"/>
  <c r="P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aprilb</author>
  </authors>
  <commentList>
    <comment ref="D28" authorId="0">
      <text>
        <r>
          <rPr>
            <sz val="9"/>
            <color indexed="81"/>
            <rFont val="Tahoma"/>
            <family val="2"/>
          </rPr>
          <t xml:space="preserve">
Loblaw P4P Conservation Fund Pilot Program to Loblaws Pilot</t>
        </r>
      </text>
    </comment>
    <comment ref="D52" authorId="0">
      <text>
        <r>
          <rPr>
            <sz val="9"/>
            <color indexed="81"/>
            <rFont val="Tahoma"/>
            <family val="2"/>
          </rPr>
          <t>Changed 
Save on Energy Heating &amp; Cooling Program
to
Save on Energy Heating and Cooling Program</t>
        </r>
      </text>
    </comment>
    <comment ref="D59" authorId="0">
      <text>
        <r>
          <rPr>
            <sz val="9"/>
            <color indexed="81"/>
            <rFont val="Tahoma"/>
            <family val="2"/>
          </rPr>
          <t>Changed 
Save on Energy Heating &amp; Cooling Program
to
Save on Energy Heating and Cooling Program</t>
        </r>
      </text>
    </comment>
    <comment ref="D68" authorId="0">
      <text>
        <r>
          <rPr>
            <sz val="9"/>
            <color indexed="81"/>
            <rFont val="Tahoma"/>
            <family val="2"/>
          </rPr>
          <t>Changed 
Save on Energy Heating &amp; Cooling Program
to
Save on Energy Heating and Cooling Program</t>
        </r>
      </text>
    </comment>
    <comment ref="D85" authorId="0">
      <text>
        <r>
          <rPr>
            <sz val="9"/>
            <color indexed="81"/>
            <rFont val="Tahoma"/>
            <family val="2"/>
          </rPr>
          <t>Changed 
Save on Energy Heating &amp; Cooling Program
to
Save on Energy Heating and Cooling Program</t>
        </r>
      </text>
    </comment>
    <comment ref="D88" authorId="0">
      <text>
        <r>
          <rPr>
            <sz val="9"/>
            <color indexed="81"/>
            <rFont val="Tahoma"/>
            <family val="2"/>
          </rPr>
          <t>Changed 
Save on Energy Heating &amp; Cooling Program
to
Save on Energy Heating and Cooling Program</t>
        </r>
      </text>
    </comment>
    <comment ref="D90" authorId="0">
      <text>
        <r>
          <rPr>
            <sz val="9"/>
            <color indexed="81"/>
            <rFont val="Tahoma"/>
            <family val="2"/>
          </rPr>
          <t>Changed
Save on Energy Smart Thermostat Program
To
Hydro Ottawa Limited - Residential Demand Response Wi-Fi Thermostat Pilot</t>
        </r>
      </text>
    </comment>
  </commentList>
</comments>
</file>

<file path=xl/sharedStrings.xml><?xml version="1.0" encoding="utf-8"?>
<sst xmlns="http://schemas.openxmlformats.org/spreadsheetml/2006/main" count="3259" uniqueCount="754">
  <si>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</si>
  <si>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</si>
  <si>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</si>
  <si>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</si>
  <si>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</si>
  <si>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</si>
  <si>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</si>
  <si>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</si>
  <si>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</si>
  <si>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</si>
  <si>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</si>
  <si>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</si>
  <si>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</si>
  <si>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</si>
  <si>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</si>
  <si>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</si>
  <si>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</si>
  <si>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</si>
  <si>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</si>
  <si>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</si>
  <si>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</si>
  <si>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</si>
  <si>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</si>
  <si>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</si>
  <si>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</si>
  <si>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</si>
  <si>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</si>
  <si>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</si>
  <si>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</si>
  <si>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</si>
  <si>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</si>
  <si>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</si>
  <si>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</si>
  <si>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</si>
  <si>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</si>
  <si>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</si>
  <si>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</si>
  <si>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</si>
  <si>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</si>
  <si>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</si>
  <si>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</si>
  <si>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</si>
  <si>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</si>
  <si>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</si>
  <si>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</si>
  <si>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</si>
  <si>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</si>
  <si>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</si>
  <si>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</si>
  <si>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</si>
  <si>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</si>
  <si>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</si>
  <si>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</si>
  <si>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</si>
  <si>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</si>
  <si>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</si>
  <si>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</si>
  <si>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</si>
  <si>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</si>
  <si>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</si>
  <si>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</si>
  <si>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</si>
  <si>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</si>
  <si>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</si>
  <si>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</si>
  <si>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</si>
  <si>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</si>
  <si>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</si>
  <si>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</si>
  <si>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</si>
  <si>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</si>
  <si>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</si>
  <si>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</si>
  <si>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</si>
  <si>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</si>
  <si>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</si>
  <si>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</si>
  <si>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</si>
  <si>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</si>
  <si>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</si>
  <si>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</si>
  <si>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</si>
  <si>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</si>
  <si>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</si>
  <si>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</si>
  <si>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</si>
  <si>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</si>
  <si>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</si>
  <si>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</si>
  <si>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</si>
  <si>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</si>
  <si>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</si>
  <si>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</si>
  <si>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</si>
  <si>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</si>
  <si>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</si>
  <si>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</si>
  <si>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</si>
  <si>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</si>
  <si>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</si>
  <si>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</si>
  <si>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</si>
  <si>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</si>
  <si>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</si>
  <si>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</si>
  <si>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</si>
  <si>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</si>
  <si>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</si>
  <si>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</si>
  <si>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</si>
  <si>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</si>
  <si>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</si>
  <si>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</si>
  <si>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</si>
  <si>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</si>
  <si>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</si>
  <si>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</si>
  <si>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</si>
  <si>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</si>
  <si>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</si>
  <si>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</si>
  <si>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</si>
  <si>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</si>
  <si>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</si>
  <si>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</si>
  <si>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</si>
  <si>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</si>
  <si>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</si>
  <si>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</si>
  <si>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</si>
  <si>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</si>
  <si>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</si>
  <si>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</si>
  <si>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</si>
  <si>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</si>
  <si>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</si>
  <si>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</si>
  <si>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</si>
  <si>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</si>
  <si>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</si>
  <si>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</si>
  <si>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</si>
  <si>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</si>
  <si>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</si>
  <si>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</si>
  <si>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</si>
  <si>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</si>
  <si>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</si>
  <si>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</si>
  <si>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</si>
  <si>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</si>
  <si>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</si>
  <si>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</si>
  <si>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</si>
  <si>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</si>
  <si>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</si>
  <si>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</si>
  <si>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</si>
  <si>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</si>
  <si>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</si>
  <si>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</si>
  <si>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</si>
  <si>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</si>
  <si>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</si>
  <si>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</si>
  <si>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</si>
  <si>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</si>
  <si>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</si>
  <si>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</si>
  <si>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</si>
  <si>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</si>
  <si>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</si>
  <si>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</si>
  <si>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</si>
  <si>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</si>
  <si>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</si>
  <si>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</si>
  <si>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</si>
  <si>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</si>
  <si>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</si>
  <si>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</si>
  <si>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</si>
  <si>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</si>
  <si>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</si>
  <si>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</si>
  <si>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</si>
  <si>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</si>
  <si>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</si>
  <si>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</si>
  <si>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</si>
  <si>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</si>
  <si>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</si>
  <si>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</si>
  <si>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</si>
  <si>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</si>
  <si>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</si>
  <si>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</si>
  <si>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</si>
  <si>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</si>
  <si>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</si>
  <si>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</si>
  <si>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</si>
  <si>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</si>
  <si>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</si>
  <si>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</si>
  <si>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</si>
  <si>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</si>
  <si>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</si>
  <si>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</si>
  <si>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</si>
  <si>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</si>
  <si>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</si>
  <si>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</si>
  <si>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</si>
  <si>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</si>
  <si>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</si>
  <si>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</si>
  <si>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</si>
  <si>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</si>
  <si>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</si>
  <si>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</si>
  <si>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</si>
  <si>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</si>
  <si>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</si>
  <si>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</si>
  <si>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</si>
  <si>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</si>
  <si>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</si>
  <si>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</si>
  <si>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</si>
  <si>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</si>
  <si>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</si>
  <si>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</si>
  <si>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</si>
  <si>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</si>
  <si>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</si>
  <si>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</si>
  <si>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</si>
  <si>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</si>
  <si>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</si>
  <si>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</si>
  <si>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</si>
  <si>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</si>
  <si>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</si>
  <si>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</si>
  <si>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</si>
  <si>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</si>
  <si>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</si>
  <si>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</si>
  <si>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</si>
  <si>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</si>
  <si>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</si>
  <si>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</si>
  <si>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</si>
  <si>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</si>
  <si>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</si>
  <si>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</si>
  <si>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</si>
  <si>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</si>
  <si>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</si>
  <si>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</si>
  <si>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</si>
  <si>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</si>
  <si>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</si>
  <si>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</si>
  <si>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</si>
  <si>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</si>
  <si>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</si>
  <si>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</si>
  <si>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</si>
  <si>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</si>
  <si>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</si>
  <si>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</si>
  <si>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</si>
  <si>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</si>
  <si>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</si>
  <si>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</si>
  <si>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</si>
  <si>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</si>
  <si>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</si>
  <si>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</si>
  <si>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</si>
  <si>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</si>
  <si>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</si>
  <si>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</si>
  <si>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</si>
  <si>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</si>
  <si>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</si>
  <si>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</si>
  <si>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</si>
  <si>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</si>
  <si>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</si>
  <si>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</si>
  <si>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</si>
  <si>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</si>
  <si>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</si>
  <si>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</si>
  <si>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</si>
  <si>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</si>
  <si>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</si>
  <si>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</si>
  <si>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</si>
  <si>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</si>
  <si>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</si>
  <si>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</si>
  <si>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</si>
  <si>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</si>
  <si>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</si>
  <si>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</si>
  <si>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</si>
  <si>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</si>
  <si>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</si>
  <si>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</si>
  <si>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</si>
  <si>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</si>
  <si>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</si>
  <si>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</si>
  <si>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</si>
  <si>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</si>
  <si>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</si>
  <si>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</si>
  <si>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</si>
  <si>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</si>
  <si>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</si>
  <si>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</si>
  <si>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</si>
  <si>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</si>
  <si>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</si>
  <si>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</si>
  <si>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</si>
  <si>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</si>
  <si>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</si>
  <si>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</si>
  <si>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</si>
  <si>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</si>
  <si>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</si>
  <si>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</si>
  <si>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</si>
  <si>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</si>
  <si>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</si>
  <si>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</si>
  <si>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</si>
  <si>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</si>
  <si>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</si>
  <si>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</si>
  <si>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</si>
  <si>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</si>
  <si>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</si>
  <si>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</si>
  <si>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</si>
  <si>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</si>
  <si>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</si>
  <si>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</si>
  <si>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</si>
  <si>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</si>
  <si>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</si>
  <si>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</si>
  <si>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</si>
  <si>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</si>
  <si>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</si>
  <si>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</si>
  <si>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</si>
  <si>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</si>
  <si>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</si>
  <si>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</si>
  <si>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</si>
  <si>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</si>
  <si>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</si>
  <si>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</si>
  <si>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</si>
  <si>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</si>
  <si>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</si>
  <si>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</si>
  <si>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</si>
  <si>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</si>
  <si>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</si>
  <si>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</si>
  <si>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</si>
  <si>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</si>
  <si>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</si>
  <si>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</si>
  <si>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</si>
  <si>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</si>
  <si>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</si>
  <si>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</si>
  <si>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</si>
  <si>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</si>
  <si>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</si>
  <si>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</si>
  <si>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</si>
  <si>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</si>
  <si>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</si>
  <si>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</si>
  <si>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</si>
  <si>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</si>
  <si>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</si>
  <si>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</si>
  <si>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</si>
  <si>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</si>
  <si>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</si>
  <si>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</si>
  <si>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</si>
  <si>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</si>
  <si>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</si>
  <si>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</si>
  <si>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</si>
  <si>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</si>
  <si>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</si>
  <si>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</si>
  <si>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</si>
  <si>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</si>
  <si>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</si>
  <si>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</si>
  <si>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</si>
  <si>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</si>
  <si>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</si>
  <si>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</si>
  <si>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</si>
  <si>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</si>
  <si>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</si>
  <si>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</si>
  <si>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</si>
  <si>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</si>
  <si>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</si>
  <si>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</si>
  <si>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</si>
  <si>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</si>
  <si>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</si>
  <si>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</si>
  <si>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</si>
  <si>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</si>
  <si>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</si>
  <si>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</si>
  <si>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</si>
  <si>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</si>
  <si>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</si>
  <si>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</si>
  <si>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</si>
  <si>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</si>
  <si>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</si>
  <si>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</si>
  <si>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</si>
  <si>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</si>
  <si>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</si>
  <si>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</si>
  <si>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</si>
  <si>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</si>
  <si>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</si>
  <si>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</si>
  <si>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</si>
  <si>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</si>
  <si>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</si>
  <si>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</si>
  <si>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</si>
  <si>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</si>
  <si>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</si>
  <si>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</si>
  <si>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</si>
  <si>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</si>
  <si>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</si>
  <si>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</si>
  <si>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</si>
  <si>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</si>
  <si>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</si>
  <si>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</si>
  <si>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</si>
  <si>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</si>
  <si>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</si>
  <si>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</si>
  <si>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</si>
  <si>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</si>
  <si>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</si>
  <si>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</si>
  <si>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</si>
  <si>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</si>
  <si>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</si>
  <si>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</si>
  <si>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</si>
  <si>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</si>
  <si>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</si>
  <si>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</si>
  <si>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</si>
  <si>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</si>
  <si>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</si>
  <si>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</si>
  <si>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</si>
  <si>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</si>
  <si>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</si>
  <si>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</si>
  <si>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</si>
  <si>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</si>
  <si>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</si>
  <si>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</si>
  <si>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</si>
  <si>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</si>
  <si>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</si>
  <si>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</si>
  <si>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</si>
  <si>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</si>
  <si>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</si>
  <si>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</si>
  <si>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</si>
  <si>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</si>
  <si>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</si>
  <si>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</si>
  <si>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</si>
  <si>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</si>
  <si>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</si>
  <si>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</si>
  <si>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</si>
  <si>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</si>
  <si>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</si>
  <si>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</si>
  <si>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</si>
  <si>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</si>
  <si>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</si>
  <si>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</si>
  <si>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</si>
  <si>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</si>
  <si>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</si>
  <si>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</si>
  <si>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</si>
  <si>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</si>
  <si>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</si>
  <si>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</si>
  <si>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</si>
  <si>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</si>
  <si>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</si>
  <si>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</si>
  <si>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</si>
  <si>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</si>
  <si>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</si>
  <si>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</si>
  <si>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</si>
  <si>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</si>
  <si>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</si>
  <si>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</si>
  <si>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</si>
  <si>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</si>
  <si>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</si>
  <si>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</si>
  <si>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</si>
  <si>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</si>
  <si>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</si>
  <si>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</si>
  <si>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</si>
  <si>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</si>
  <si>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</si>
  <si>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</si>
  <si>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</si>
  <si>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</si>
  <si>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</si>
  <si>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</si>
  <si>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</si>
  <si>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</si>
  <si>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</si>
  <si>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</si>
  <si>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</si>
  <si>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</si>
  <si>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</si>
  <si>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</si>
  <si>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</si>
  <si>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</si>
  <si>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</si>
  <si>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</si>
  <si>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</si>
  <si>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</si>
  <si>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</si>
  <si>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</si>
  <si>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</si>
  <si>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</si>
  <si>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</si>
  <si>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</si>
  <si>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</si>
  <si>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</si>
  <si>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</si>
  <si>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</si>
  <si>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</si>
  <si>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</si>
  <si>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</si>
  <si>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</si>
  <si>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</si>
  <si>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</si>
  <si>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</si>
  <si>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</si>
  <si>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</si>
  <si>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</si>
  <si>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</si>
  <si>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</si>
  <si>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</si>
  <si>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</si>
  <si>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</si>
  <si>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</si>
  <si>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</si>
  <si>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</si>
  <si>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</si>
  <si>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</si>
  <si>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</si>
  <si>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</si>
  <si>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</si>
  <si>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</si>
  <si>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</si>
  <si>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</si>
  <si>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</si>
  <si>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</si>
  <si>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</si>
  <si>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</si>
  <si>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</si>
  <si>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</si>
  <si>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</si>
  <si>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</si>
  <si>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</si>
  <si>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</si>
  <si>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</si>
  <si>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</si>
  <si>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</si>
  <si>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</si>
  <si>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</si>
  <si>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</si>
  <si>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</si>
  <si>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</si>
  <si>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</si>
  <si>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</si>
  <si>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</si>
  <si>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</si>
  <si>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</si>
  <si>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</si>
  <si>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</si>
  <si>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</si>
  <si>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</si>
  <si>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</si>
  <si>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</si>
  <si>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</si>
  <si>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</si>
  <si>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</si>
  <si>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</si>
  <si>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</si>
  <si>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</si>
  <si>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</si>
  <si>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</si>
  <si>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</si>
  <si>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</si>
  <si>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</si>
  <si>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</si>
  <si>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</si>
  <si>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</si>
  <si>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</si>
  <si>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</si>
  <si>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</si>
  <si>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</si>
  <si>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</si>
  <si>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</si>
  <si>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</si>
  <si>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</si>
  <si>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</si>
  <si>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</si>
  <si>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</si>
  <si>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</si>
  <si>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</si>
  <si>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</si>
  <si>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</si>
  <si>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</si>
  <si>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</si>
  <si>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</si>
  <si>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</si>
  <si>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</si>
  <si>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</si>
  <si>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</si>
  <si>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</si>
  <si>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</si>
  <si>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</si>
  <si>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</si>
  <si>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</si>
  <si>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</si>
  <si>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</si>
  <si>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</si>
  <si>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</si>
  <si>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</si>
  <si>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</si>
  <si>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</si>
  <si>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</si>
  <si>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</si>
  <si>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</si>
  <si>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</si>
  <si>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</si>
  <si>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</si>
  <si>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</si>
  <si>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</si>
  <si>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</si>
  <si>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</si>
  <si>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</si>
  <si>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</si>
  <si>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</si>
  <si>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</si>
  <si>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</si>
  <si>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</si>
  <si>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</si>
  <si>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</si>
  <si>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</si>
  <si>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</si>
  <si>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</si>
  <si>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</si>
  <si>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</si>
  <si>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</si>
  <si>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</si>
  <si>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</si>
  <si>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</si>
  <si>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</si>
  <si>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</si>
  <si>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</si>
  <si>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</si>
  <si>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</si>
  <si>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</si>
  <si>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</si>
  <si>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</si>
  <si>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</si>
  <si>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</si>
  <si>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</si>
  <si>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</si>
  <si>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</si>
  <si>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</si>
  <si>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</si>
  <si>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</si>
  <si>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</si>
  <si>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</si>
  <si>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</si>
  <si>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Home Depot Home Appliance Market Uplift Conservation Fund Pilot Program</t>
  </si>
  <si>
    <t>Save on Energy Instant Discount Program</t>
  </si>
  <si>
    <t>Pool Saver Local Program</t>
  </si>
  <si>
    <t>Save on Energy Energy Performance Program for Multi-Site Customers</t>
  </si>
  <si>
    <t>Whole Home Pilot Program</t>
  </si>
  <si>
    <t>Conservation Voltage Reduction Conservation Fund Pilot Program</t>
  </si>
  <si>
    <t>Hydro Ottawa Limited</t>
  </si>
  <si>
    <t>To have look-up work from Tab 5. to Tab 7.</t>
  </si>
  <si>
    <t>EB-2016-0084</t>
  </si>
  <si>
    <t>GS 50 TO 1,499 KW</t>
  </si>
  <si>
    <t>GS 1,500 TO 4,999</t>
  </si>
  <si>
    <t>Large User</t>
  </si>
  <si>
    <t>EB-2015-0004</t>
  </si>
  <si>
    <t>EB-2014-0085</t>
  </si>
  <si>
    <t>Changed Save on Energy Heating &amp; Cooling Program to Save on Energy Heating and Cooling Program</t>
  </si>
  <si>
    <t>Correct demand values shown as CDM saving in Settlement Chart</t>
  </si>
  <si>
    <t>Swimming Pool Efficiency Program</t>
  </si>
  <si>
    <t>2016 COS/IRM Application</t>
  </si>
  <si>
    <t>2021-2025  CIR</t>
  </si>
  <si>
    <t>2014-2016</t>
  </si>
  <si>
    <t>This information is provided in UPDATED Exhibit 4-5-2: LRAM Variance Account</t>
  </si>
  <si>
    <t>Column D</t>
  </si>
  <si>
    <t>Change program name from persistence report to match tables on Tab 5. - Loblaw P4P Conservation Fund Pilot Program to Loblaws Pilot</t>
  </si>
  <si>
    <t>See 2015 (2011-2015) LRAM</t>
  </si>
  <si>
    <t>For This LRAMVA Workform Only</t>
  </si>
  <si>
    <t>L13, L15, L14</t>
  </si>
  <si>
    <t xml:space="preserve">Added header that amount request relates to this Workform only.  Filled in "Original Amount" requested and "Amount for Final Disposition" for this workform only.  </t>
  </si>
  <si>
    <t>Easier to follow changes for this workbook only.  Note: no revision for the claim in this workform.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</si>
</sst>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6" fontId="45" fillId="28" borderId="35" xfId="70" applyNumberFormat="1" applyFont="1" applyFill="1" applyBorder="1" applyAlignment="1" applyProtection="1">
      <alignment horizontal="center"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171" fontId="212" fillId="28" borderId="28" xfId="70" applyNumberFormat="1" applyFont="1" applyFill="1" applyBorder="1" applyAlignment="1">
      <alignment horizontal="right" vertical="center"/>
    </xf>
    <xf numFmtId="6" fontId="212" fillId="28" borderId="28" xfId="70" applyNumberFormat="1" applyFont="1" applyFill="1" applyBorder="1" applyAlignment="1">
      <alignment horizontal="right" vertic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3">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0960614" cy="2368082"/>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87432"/>
          <a:ext cx="15818782" cy="228992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348186" cy="197167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82817" y="281441"/>
          <a:ext cx="15377754" cy="1568717"/>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1750966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1728" y="134471"/>
          <a:ext cx="20683681"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12732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 val="DropDown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7" t="s">
        <v>174</v>
      </c>
      <c r="C3" s="757"/>
    </row>
    <row r="4" spans="1:3" ht="11.25" customHeight="1"/>
    <row r="5" spans="1:3" s="30" customFormat="1" ht="25.5" customHeight="1">
      <c r="B5" s="60" t="s">
        <v>419</v>
      </c>
      <c r="C5" s="60" t="s">
        <v>173</v>
      </c>
    </row>
    <row r="6" spans="1:3" s="175" customFormat="1" ht="48" customHeight="1">
      <c r="A6" s="240"/>
      <c r="B6" s="617" t="s">
        <v>170</v>
      </c>
      <c r="C6" s="670" t="s">
        <v>604</v>
      </c>
    </row>
    <row r="7" spans="1:3" s="175" customFormat="1" ht="21" customHeight="1">
      <c r="A7" s="240"/>
      <c r="B7" s="611" t="s">
        <v>551</v>
      </c>
      <c r="C7" s="671" t="s">
        <v>617</v>
      </c>
    </row>
    <row r="8" spans="1:3" s="175" customFormat="1" ht="32.25" customHeight="1">
      <c r="B8" s="611" t="s">
        <v>367</v>
      </c>
      <c r="C8" s="672" t="s">
        <v>605</v>
      </c>
    </row>
    <row r="9" spans="1:3" s="175" customFormat="1" ht="27.75" customHeight="1">
      <c r="B9" s="611" t="s">
        <v>169</v>
      </c>
      <c r="C9" s="672" t="s">
        <v>606</v>
      </c>
    </row>
    <row r="10" spans="1:3" s="175" customFormat="1" ht="33" customHeight="1">
      <c r="B10" s="611" t="s">
        <v>602</v>
      </c>
      <c r="C10" s="671" t="s">
        <v>610</v>
      </c>
    </row>
    <row r="11" spans="1:3" s="175" customFormat="1" ht="26.25" customHeight="1">
      <c r="B11" s="626" t="s">
        <v>368</v>
      </c>
      <c r="C11" s="674" t="s">
        <v>607</v>
      </c>
    </row>
    <row r="12" spans="1:3" s="175" customFormat="1" ht="39.75" customHeight="1">
      <c r="B12" s="611" t="s">
        <v>369</v>
      </c>
      <c r="C12" s="672" t="s">
        <v>608</v>
      </c>
    </row>
    <row r="13" spans="1:3" s="175" customFormat="1" ht="18" customHeight="1">
      <c r="B13" s="611" t="s">
        <v>370</v>
      </c>
      <c r="C13" s="672" t="s">
        <v>609</v>
      </c>
    </row>
    <row r="14" spans="1:3" s="175" customFormat="1" ht="13.5" customHeight="1">
      <c r="B14" s="611"/>
      <c r="C14" s="673"/>
    </row>
    <row r="15" spans="1:3" s="175" customFormat="1" ht="18" customHeight="1">
      <c r="B15" s="611" t="s">
        <v>673</v>
      </c>
      <c r="C15" s="671" t="s">
        <v>671</v>
      </c>
    </row>
    <row r="16" spans="1:3" s="175" customFormat="1" ht="8.25" customHeight="1">
      <c r="B16" s="611"/>
      <c r="C16" s="673"/>
    </row>
    <row r="17" spans="2:3" s="175" customFormat="1" ht="33" customHeight="1">
      <c r="B17" s="675" t="s">
        <v>603</v>
      </c>
      <c r="C17" s="676" t="s">
        <v>672</v>
      </c>
    </row>
    <row r="18" spans="2:3" s="103"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26" activePane="bottomLeft" state="frozen"/>
      <selection pane="bottomLeft" activeCell="C47" sqref="C47:U47"/>
    </sheetView>
  </sheetViews>
  <sheetFormatPr defaultColWidth="9.140625" defaultRowHeight="15"/>
  <cols>
    <col min="1" max="1" width="9.140625" style="12"/>
    <col min="2" max="2" width="36.85546875" style="703" customWidth="1"/>
    <col min="3" max="3" width="9.140625" style="10"/>
    <col min="4" max="16384" width="9.140625" style="12"/>
  </cols>
  <sheetData>
    <row r="16" spans="2:21" ht="26.25" customHeight="1">
      <c r="B16" s="704" t="s">
        <v>560</v>
      </c>
      <c r="C16" s="764" t="s">
        <v>504</v>
      </c>
      <c r="D16" s="765"/>
      <c r="E16" s="765"/>
      <c r="F16" s="765"/>
      <c r="G16" s="765"/>
      <c r="H16" s="765"/>
      <c r="I16" s="765"/>
      <c r="J16" s="765"/>
      <c r="K16" s="765"/>
      <c r="L16" s="765"/>
      <c r="M16" s="765"/>
      <c r="N16" s="765"/>
      <c r="O16" s="765"/>
      <c r="P16" s="765"/>
      <c r="Q16" s="765"/>
      <c r="R16" s="765"/>
      <c r="S16" s="765"/>
      <c r="T16" s="765"/>
      <c r="U16" s="765"/>
    </row>
    <row r="17" spans="2:21" ht="55.5" customHeight="1">
      <c r="B17" s="705" t="s">
        <v>640</v>
      </c>
      <c r="C17" s="766" t="s">
        <v>725</v>
      </c>
      <c r="D17" s="766"/>
      <c r="E17" s="766"/>
      <c r="F17" s="766"/>
      <c r="G17" s="766"/>
      <c r="H17" s="766"/>
      <c r="I17" s="766"/>
      <c r="J17" s="766"/>
      <c r="K17" s="766"/>
      <c r="L17" s="766"/>
      <c r="M17" s="766"/>
      <c r="N17" s="766"/>
      <c r="O17" s="766"/>
      <c r="P17" s="766"/>
      <c r="Q17" s="766"/>
      <c r="R17" s="766"/>
      <c r="S17" s="766"/>
      <c r="T17" s="766"/>
      <c r="U17" s="767"/>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644</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641</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60" t="s">
        <v>642</v>
      </c>
      <c r="D23" s="760"/>
      <c r="E23" s="760"/>
      <c r="F23" s="760"/>
      <c r="G23" s="760"/>
      <c r="H23" s="760"/>
      <c r="I23" s="760"/>
      <c r="J23" s="760"/>
      <c r="K23" s="760"/>
      <c r="L23" s="760"/>
      <c r="M23" s="760"/>
      <c r="N23" s="760"/>
      <c r="O23" s="760"/>
      <c r="P23" s="760"/>
      <c r="Q23" s="760"/>
      <c r="R23" s="760"/>
      <c r="S23" s="76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645</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60" t="s">
        <v>643</v>
      </c>
      <c r="D27" s="760"/>
      <c r="E27" s="760"/>
      <c r="F27" s="760"/>
      <c r="G27" s="760"/>
      <c r="H27" s="760"/>
      <c r="I27" s="760"/>
      <c r="J27" s="760"/>
      <c r="K27" s="760"/>
      <c r="L27" s="760"/>
      <c r="M27" s="760"/>
      <c r="N27" s="760"/>
      <c r="O27" s="760"/>
      <c r="P27" s="760"/>
      <c r="Q27" s="760"/>
      <c r="R27" s="760"/>
      <c r="S27" s="760"/>
      <c r="T27" s="760"/>
      <c r="U27" s="761"/>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60" t="s">
        <v>646</v>
      </c>
      <c r="D29" s="760"/>
      <c r="E29" s="760"/>
      <c r="F29" s="760"/>
      <c r="G29" s="760"/>
      <c r="H29" s="760"/>
      <c r="I29" s="760"/>
      <c r="J29" s="760"/>
      <c r="K29" s="760"/>
      <c r="L29" s="760"/>
      <c r="M29" s="760"/>
      <c r="N29" s="760"/>
      <c r="O29" s="760"/>
      <c r="P29" s="760"/>
      <c r="Q29" s="760"/>
      <c r="R29" s="760"/>
      <c r="S29" s="760"/>
      <c r="T29" s="760"/>
      <c r="U29" s="761"/>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647</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648</v>
      </c>
      <c r="C33" s="768" t="s">
        <v>649</v>
      </c>
      <c r="D33" s="768"/>
      <c r="E33" s="768"/>
      <c r="F33" s="768"/>
      <c r="G33" s="768"/>
      <c r="H33" s="768"/>
      <c r="I33" s="768"/>
      <c r="J33" s="768"/>
      <c r="K33" s="768"/>
      <c r="L33" s="768"/>
      <c r="M33" s="768"/>
      <c r="N33" s="768"/>
      <c r="O33" s="768"/>
      <c r="P33" s="768"/>
      <c r="Q33" s="768"/>
      <c r="R33" s="768"/>
      <c r="S33" s="768"/>
      <c r="T33" s="768"/>
      <c r="U33" s="769"/>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650</v>
      </c>
      <c r="C35" s="719" t="s">
        <v>651</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652</v>
      </c>
      <c r="C37" s="762" t="s">
        <v>653</v>
      </c>
      <c r="D37" s="762"/>
      <c r="E37" s="762"/>
      <c r="F37" s="762"/>
      <c r="G37" s="762"/>
      <c r="H37" s="762"/>
      <c r="I37" s="762"/>
      <c r="J37" s="762"/>
      <c r="K37" s="762"/>
      <c r="L37" s="762"/>
      <c r="M37" s="762"/>
      <c r="N37" s="762"/>
      <c r="O37" s="762"/>
      <c r="P37" s="762"/>
      <c r="Q37" s="762"/>
      <c r="R37" s="762"/>
      <c r="S37" s="762"/>
      <c r="T37" s="762"/>
      <c r="U37" s="763"/>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654</v>
      </c>
      <c r="C39" s="721" t="s">
        <v>655</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656</v>
      </c>
      <c r="C41" s="770" t="s">
        <v>657</v>
      </c>
      <c r="D41" s="770"/>
      <c r="E41" s="770"/>
      <c r="F41" s="770"/>
      <c r="G41" s="770"/>
      <c r="H41" s="770"/>
      <c r="I41" s="770"/>
      <c r="J41" s="770"/>
      <c r="K41" s="770"/>
      <c r="L41" s="770"/>
      <c r="M41" s="770"/>
      <c r="N41" s="770"/>
      <c r="O41" s="770"/>
      <c r="P41" s="770"/>
      <c r="Q41" s="770"/>
      <c r="R41" s="770"/>
      <c r="S41" s="770"/>
      <c r="T41" s="770"/>
      <c r="U41" s="77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658</v>
      </c>
      <c r="C43" s="719" t="s">
        <v>659</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58" t="s">
        <v>675</v>
      </c>
      <c r="D45" s="758"/>
      <c r="E45" s="758"/>
      <c r="F45" s="758"/>
      <c r="G45" s="758"/>
      <c r="H45" s="758"/>
      <c r="I45" s="758"/>
      <c r="J45" s="758"/>
      <c r="K45" s="758"/>
      <c r="L45" s="758"/>
      <c r="M45" s="758"/>
      <c r="N45" s="758"/>
      <c r="O45" s="758"/>
      <c r="P45" s="758"/>
      <c r="Q45" s="758"/>
      <c r="R45" s="758"/>
      <c r="S45" s="758"/>
      <c r="T45" s="758"/>
      <c r="U45" s="75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58" t="s">
        <v>660</v>
      </c>
      <c r="D47" s="758"/>
      <c r="E47" s="758"/>
      <c r="F47" s="758"/>
      <c r="G47" s="758"/>
      <c r="H47" s="758"/>
      <c r="I47" s="758"/>
      <c r="J47" s="758"/>
      <c r="K47" s="758"/>
      <c r="L47" s="758"/>
      <c r="M47" s="758"/>
      <c r="N47" s="758"/>
      <c r="O47" s="758"/>
      <c r="P47" s="758"/>
      <c r="Q47" s="758"/>
      <c r="R47" s="758"/>
      <c r="S47" s="758"/>
      <c r="T47" s="758"/>
      <c r="U47" s="75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58" t="s">
        <v>661</v>
      </c>
      <c r="D49" s="758"/>
      <c r="E49" s="758"/>
      <c r="F49" s="758"/>
      <c r="G49" s="758"/>
      <c r="H49" s="758"/>
      <c r="I49" s="758"/>
      <c r="J49" s="758"/>
      <c r="K49" s="758"/>
      <c r="L49" s="758"/>
      <c r="M49" s="758"/>
      <c r="N49" s="758"/>
      <c r="O49" s="758"/>
      <c r="P49" s="758"/>
      <c r="Q49" s="758"/>
      <c r="R49" s="758"/>
      <c r="S49" s="758"/>
      <c r="T49" s="758"/>
      <c r="U49" s="75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58" t="s">
        <v>662</v>
      </c>
      <c r="D51" s="758"/>
      <c r="E51" s="758"/>
      <c r="F51" s="758"/>
      <c r="G51" s="758"/>
      <c r="H51" s="758"/>
      <c r="I51" s="758"/>
      <c r="J51" s="758"/>
      <c r="K51" s="758"/>
      <c r="L51" s="758"/>
      <c r="M51" s="758"/>
      <c r="N51" s="758"/>
      <c r="O51" s="758"/>
      <c r="P51" s="758"/>
      <c r="Q51" s="758"/>
      <c r="R51" s="758"/>
      <c r="S51" s="758"/>
      <c r="T51" s="758"/>
      <c r="U51" s="75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60" t="s">
        <v>674</v>
      </c>
      <c r="D53" s="760"/>
      <c r="E53" s="760"/>
      <c r="F53" s="760"/>
      <c r="G53" s="760"/>
      <c r="H53" s="760"/>
      <c r="I53" s="760"/>
      <c r="J53" s="760"/>
      <c r="K53" s="760"/>
      <c r="L53" s="760"/>
      <c r="M53" s="760"/>
      <c r="N53" s="760"/>
      <c r="O53" s="760"/>
      <c r="P53" s="760"/>
      <c r="Q53" s="760"/>
      <c r="R53" s="760"/>
      <c r="S53" s="760"/>
      <c r="T53" s="760"/>
      <c r="U53" s="761"/>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663</v>
      </c>
      <c r="C55" s="762" t="s">
        <v>664</v>
      </c>
      <c r="D55" s="762"/>
      <c r="E55" s="762"/>
      <c r="F55" s="762"/>
      <c r="G55" s="762"/>
      <c r="H55" s="762"/>
      <c r="I55" s="762"/>
      <c r="J55" s="762"/>
      <c r="K55" s="762"/>
      <c r="L55" s="762"/>
      <c r="M55" s="762"/>
      <c r="N55" s="762"/>
      <c r="O55" s="762"/>
      <c r="P55" s="762"/>
      <c r="Q55" s="762"/>
      <c r="R55" s="762"/>
      <c r="S55" s="762"/>
      <c r="T55" s="762"/>
      <c r="U55" s="763"/>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665</v>
      </c>
      <c r="C57" s="762" t="s">
        <v>666</v>
      </c>
      <c r="D57" s="762"/>
      <c r="E57" s="762"/>
      <c r="F57" s="762"/>
      <c r="G57" s="762"/>
      <c r="H57" s="762"/>
      <c r="I57" s="762"/>
      <c r="J57" s="762"/>
      <c r="K57" s="762"/>
      <c r="L57" s="762"/>
      <c r="M57" s="762"/>
      <c r="N57" s="762"/>
      <c r="O57" s="762"/>
      <c r="P57" s="762"/>
      <c r="Q57" s="762"/>
      <c r="R57" s="762"/>
      <c r="S57" s="762"/>
      <c r="T57" s="762"/>
      <c r="U57" s="763"/>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667</v>
      </c>
      <c r="C59" s="726" t="s">
        <v>668</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3" t="s">
        <v>697</v>
      </c>
      <c r="C3" s="774"/>
      <c r="D3" s="774"/>
      <c r="E3" s="774"/>
      <c r="F3" s="775"/>
      <c r="G3" s="122"/>
    </row>
    <row r="4" spans="2:20" ht="16.5" customHeight="1">
      <c r="B4" s="776"/>
      <c r="C4" s="777"/>
      <c r="D4" s="777"/>
      <c r="E4" s="777"/>
      <c r="F4" s="778"/>
      <c r="G4" s="122"/>
    </row>
    <row r="5" spans="2:20" ht="71.25" customHeight="1">
      <c r="B5" s="776"/>
      <c r="C5" s="777"/>
      <c r="D5" s="777"/>
      <c r="E5" s="777"/>
      <c r="F5" s="778"/>
      <c r="G5" s="122"/>
    </row>
    <row r="6" spans="2:20" ht="21.75" customHeight="1">
      <c r="B6" s="779"/>
      <c r="C6" s="780"/>
      <c r="D6" s="780"/>
      <c r="E6" s="780"/>
      <c r="F6" s="781"/>
      <c r="G6" s="122"/>
    </row>
    <row r="8" spans="2:20" ht="21">
      <c r="B8" s="772" t="s">
        <v>480</v>
      </c>
      <c r="C8" s="772"/>
      <c r="D8" s="772"/>
      <c r="E8" s="772"/>
      <c r="F8" s="772"/>
      <c r="G8" s="77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594</v>
      </c>
      <c r="G12" s="28"/>
      <c r="L12" s="33"/>
      <c r="M12" s="33"/>
      <c r="N12" s="33"/>
      <c r="O12" s="33"/>
      <c r="P12" s="33"/>
      <c r="Q12" s="68"/>
      <c r="S12" s="8"/>
      <c r="T12" s="8"/>
    </row>
    <row r="13" spans="2:20" s="9" customFormat="1" ht="26.25" customHeight="1" thickBot="1">
      <c r="B13" s="102"/>
      <c r="C13" s="124" t="s">
        <v>633</v>
      </c>
      <c r="G13" s="109"/>
      <c r="L13" s="33"/>
      <c r="M13" s="33"/>
      <c r="N13" s="33"/>
      <c r="O13" s="33"/>
      <c r="P13" s="33"/>
      <c r="Q13" s="68"/>
      <c r="S13" s="8"/>
      <c r="T13" s="8"/>
    </row>
    <row r="14" spans="2:20" s="9" customFormat="1" ht="26.25" customHeight="1" thickBot="1">
      <c r="B14" s="102"/>
      <c r="C14" s="171" t="s">
        <v>628</v>
      </c>
      <c r="G14" s="123"/>
      <c r="L14" s="33"/>
      <c r="M14" s="33"/>
      <c r="N14" s="33"/>
      <c r="O14" s="33"/>
      <c r="P14" s="33"/>
      <c r="Q14" s="68"/>
      <c r="S14" s="8"/>
      <c r="T14" s="8"/>
    </row>
    <row r="15" spans="2:20" s="9" customFormat="1" ht="26.25" customHeight="1" thickBot="1">
      <c r="B15" s="102"/>
      <c r="C15" s="171" t="s">
        <v>629</v>
      </c>
      <c r="G15" s="123"/>
      <c r="L15" s="33"/>
      <c r="M15" s="33"/>
      <c r="N15" s="33"/>
      <c r="O15" s="33"/>
      <c r="P15" s="33"/>
      <c r="Q15" s="68"/>
      <c r="S15" s="8"/>
      <c r="T15" s="8"/>
    </row>
    <row r="16" spans="2:20" s="9" customFormat="1" ht="26.25" customHeight="1" thickBot="1">
      <c r="B16" s="102"/>
      <c r="C16" s="171" t="s">
        <v>630</v>
      </c>
      <c r="G16" s="123"/>
      <c r="L16" s="33"/>
      <c r="M16" s="33"/>
      <c r="N16" s="33"/>
      <c r="O16" s="33"/>
      <c r="P16" s="33"/>
      <c r="Q16" s="68"/>
      <c r="S16" s="8"/>
      <c r="T16" s="8"/>
    </row>
    <row r="17" spans="2:20" s="9" customFormat="1" ht="26.25" customHeight="1" thickBot="1">
      <c r="B17" s="102"/>
      <c r="C17" s="124" t="s">
        <v>631</v>
      </c>
      <c r="G17" s="109"/>
      <c r="L17" s="33"/>
      <c r="M17" s="33"/>
      <c r="N17" s="33"/>
      <c r="O17" s="33"/>
      <c r="P17" s="33"/>
      <c r="Q17" s="68"/>
      <c r="S17" s="8"/>
      <c r="T17" s="8"/>
    </row>
    <row r="18" spans="2:20" s="9" customFormat="1" ht="26.25" customHeight="1" thickBot="1">
      <c r="B18" s="102"/>
      <c r="C18" s="124" t="s">
        <v>632</v>
      </c>
      <c r="G18" s="123"/>
      <c r="L18" s="33"/>
      <c r="M18" s="33"/>
      <c r="N18" s="33"/>
      <c r="O18" s="33"/>
      <c r="P18" s="33"/>
      <c r="Q18" s="68"/>
      <c r="S18" s="8"/>
      <c r="T18" s="8"/>
    </row>
    <row r="19" spans="2:20" s="9" customFormat="1" ht="26.25" customHeight="1" thickBot="1">
      <c r="B19" s="102"/>
      <c r="C19" s="124" t="s">
        <v>634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539</v>
      </c>
      <c r="C21" s="242" t="s">
        <v>470</v>
      </c>
      <c r="D21" s="242" t="s">
        <v>446</v>
      </c>
      <c r="E21" s="242" t="s">
        <v>438</v>
      </c>
      <c r="F21" s="242" t="s">
        <v>552</v>
      </c>
      <c r="G21" s="40"/>
      <c r="M21" s="25"/>
      <c r="T21" s="25"/>
    </row>
    <row r="22" spans="2:20" s="103" customFormat="1" ht="36" customHeight="1">
      <c r="B22" s="646" t="s">
        <v>542</v>
      </c>
      <c r="C22" s="652" t="s">
        <v>436</v>
      </c>
      <c r="D22" s="655" t="s">
        <v>442</v>
      </c>
      <c r="E22" s="659" t="s">
        <v>593</v>
      </c>
      <c r="F22" s="655" t="s">
        <v>447</v>
      </c>
      <c r="G22" s="173"/>
      <c r="M22" s="644"/>
      <c r="T22" s="644"/>
    </row>
    <row r="23" spans="2:20" s="103" customFormat="1" ht="35.25" customHeight="1">
      <c r="B23" s="647" t="s">
        <v>457</v>
      </c>
      <c r="C23" s="653" t="s">
        <v>437</v>
      </c>
      <c r="D23" s="656" t="s">
        <v>443</v>
      </c>
      <c r="E23" s="660" t="s">
        <v>593</v>
      </c>
      <c r="F23" s="656" t="s">
        <v>447</v>
      </c>
      <c r="G23" s="173"/>
      <c r="M23" s="644"/>
      <c r="T23" s="644"/>
    </row>
    <row r="24" spans="2:20" s="103" customFormat="1" ht="34.5" customHeight="1">
      <c r="B24" s="647" t="s">
        <v>454</v>
      </c>
      <c r="C24" s="653" t="s">
        <v>437</v>
      </c>
      <c r="D24" s="656" t="s">
        <v>444</v>
      </c>
      <c r="E24" s="660" t="s">
        <v>593</v>
      </c>
      <c r="F24" s="656" t="s">
        <v>447</v>
      </c>
      <c r="G24" s="173"/>
      <c r="M24" s="644"/>
      <c r="T24" s="644"/>
    </row>
    <row r="25" spans="2:20" s="103" customFormat="1" ht="32.25" customHeight="1">
      <c r="B25" s="648" t="s">
        <v>455</v>
      </c>
      <c r="C25" s="653" t="s">
        <v>436</v>
      </c>
      <c r="D25" s="656" t="s">
        <v>445</v>
      </c>
      <c r="E25" s="661" t="s">
        <v>612</v>
      </c>
      <c r="F25" s="664"/>
      <c r="G25" s="173"/>
      <c r="M25" s="644"/>
      <c r="T25" s="644"/>
    </row>
    <row r="26" spans="2:20" s="103" customFormat="1" ht="30.75" customHeight="1">
      <c r="B26" s="649" t="s">
        <v>540</v>
      </c>
      <c r="C26" s="653" t="s">
        <v>436</v>
      </c>
      <c r="D26" s="656"/>
      <c r="E26" s="661"/>
      <c r="F26" s="664"/>
      <c r="G26" s="173"/>
      <c r="M26" s="644"/>
      <c r="T26" s="644"/>
    </row>
    <row r="27" spans="2:20" s="103" customFormat="1" ht="32.25" customHeight="1">
      <c r="B27" s="650" t="s">
        <v>541</v>
      </c>
      <c r="C27" s="653" t="s">
        <v>436</v>
      </c>
      <c r="D27" s="657" t="s">
        <v>537</v>
      </c>
      <c r="E27" s="661"/>
      <c r="F27" s="664"/>
      <c r="G27" s="173"/>
      <c r="M27" s="644"/>
      <c r="T27" s="644"/>
    </row>
    <row r="28" spans="2:20" s="103" customFormat="1" ht="27" customHeight="1">
      <c r="B28" s="648" t="s">
        <v>456</v>
      </c>
      <c r="C28" s="653" t="s">
        <v>439</v>
      </c>
      <c r="D28" s="656" t="s">
        <v>481</v>
      </c>
      <c r="E28" s="661" t="s">
        <v>458</v>
      </c>
      <c r="F28" s="664"/>
      <c r="G28" s="173"/>
      <c r="M28" s="644"/>
      <c r="T28" s="644"/>
    </row>
    <row r="29" spans="2:20" s="103" customFormat="1" ht="27" customHeight="1">
      <c r="B29" s="650" t="s">
        <v>451</v>
      </c>
      <c r="C29" s="653" t="s">
        <v>436</v>
      </c>
      <c r="D29" s="656"/>
      <c r="E29" s="661"/>
      <c r="F29" s="656" t="s">
        <v>407</v>
      </c>
      <c r="G29" s="173"/>
      <c r="M29" s="644"/>
      <c r="T29" s="644"/>
    </row>
    <row r="30" spans="2:20" s="103" customFormat="1" ht="32.25" customHeight="1">
      <c r="B30" s="648" t="s">
        <v>207</v>
      </c>
      <c r="C30" s="653" t="s">
        <v>441</v>
      </c>
      <c r="D30" s="656" t="s">
        <v>554</v>
      </c>
      <c r="E30" s="662"/>
      <c r="F30" s="656" t="s">
        <v>553</v>
      </c>
      <c r="G30" s="645"/>
      <c r="M30" s="644"/>
    </row>
    <row r="31" spans="2:20" s="103" customFormat="1" ht="27.75" customHeight="1">
      <c r="B31" s="651" t="s">
        <v>538</v>
      </c>
      <c r="C31" s="654" t="s">
        <v>440</v>
      </c>
      <c r="D31" s="658"/>
      <c r="E31" s="663"/>
      <c r="F31" s="658"/>
      <c r="G31" s="645"/>
      <c r="M31" s="644"/>
    </row>
    <row r="32" spans="2:20" s="103" customFormat="1" ht="23.25" customHeight="1">
      <c r="C32" s="174"/>
      <c r="D32" s="174"/>
      <c r="E32" s="174"/>
      <c r="G32" s="645"/>
      <c r="M32" s="644"/>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576</v>
      </c>
      <c r="H1" s="120" t="s">
        <v>587</v>
      </c>
    </row>
    <row r="2" spans="1:8">
      <c r="A2" s="12" t="s">
        <v>29</v>
      </c>
      <c r="B2" s="12" t="s">
        <v>27</v>
      </c>
      <c r="C2" s="10">
        <v>2006</v>
      </c>
      <c r="D2" s="12" t="s">
        <v>415</v>
      </c>
      <c r="E2" s="10">
        <f>'2. LRAMVA Threshold'!D9</f>
        <v>2015</v>
      </c>
      <c r="F2" s="26" t="s">
        <v>170</v>
      </c>
      <c r="G2" s="12" t="s">
        <v>577</v>
      </c>
      <c r="H2" s="12" t="s">
        <v>595</v>
      </c>
    </row>
    <row r="3" spans="1:8">
      <c r="A3" s="12" t="s">
        <v>371</v>
      </c>
      <c r="B3" s="12" t="s">
        <v>27</v>
      </c>
      <c r="C3" s="10">
        <v>2007</v>
      </c>
      <c r="D3" s="12" t="s">
        <v>416</v>
      </c>
      <c r="E3" s="10">
        <f>'2. LRAMVA Threshold'!D24</f>
        <v>0</v>
      </c>
      <c r="F3" s="12" t="s">
        <v>549</v>
      </c>
      <c r="G3" s="12" t="s">
        <v>578</v>
      </c>
      <c r="H3" s="12" t="s">
        <v>588</v>
      </c>
    </row>
    <row r="4" spans="1:8">
      <c r="A4" s="12" t="s">
        <v>372</v>
      </c>
      <c r="B4" s="12" t="s">
        <v>28</v>
      </c>
      <c r="C4" s="10">
        <v>2008</v>
      </c>
      <c r="D4" s="12" t="s">
        <v>417</v>
      </c>
      <c r="F4" s="12" t="s">
        <v>169</v>
      </c>
      <c r="G4" s="12" t="s">
        <v>579</v>
      </c>
    </row>
    <row r="5" spans="1:8">
      <c r="A5" s="12" t="s">
        <v>373</v>
      </c>
      <c r="B5" s="12" t="s">
        <v>28</v>
      </c>
      <c r="C5" s="10">
        <v>2009</v>
      </c>
      <c r="F5" s="12" t="s">
        <v>368</v>
      </c>
      <c r="G5" s="12" t="s">
        <v>580</v>
      </c>
    </row>
    <row r="6" spans="1:8">
      <c r="A6" s="12" t="s">
        <v>374</v>
      </c>
      <c r="B6" s="12" t="s">
        <v>28</v>
      </c>
      <c r="C6" s="10">
        <v>2010</v>
      </c>
      <c r="F6" s="12" t="s">
        <v>369</v>
      </c>
      <c r="G6" s="12" t="s">
        <v>581</v>
      </c>
    </row>
    <row r="7" spans="1:8">
      <c r="A7" s="12" t="s">
        <v>375</v>
      </c>
      <c r="B7" s="12" t="s">
        <v>28</v>
      </c>
      <c r="C7" s="10">
        <v>2011</v>
      </c>
      <c r="F7" s="12" t="s">
        <v>370</v>
      </c>
      <c r="G7" s="12" t="s">
        <v>582</v>
      </c>
    </row>
    <row r="8" spans="1:8">
      <c r="A8" s="12" t="s">
        <v>376</v>
      </c>
      <c r="B8" s="12" t="s">
        <v>28</v>
      </c>
      <c r="C8" s="10">
        <v>2012</v>
      </c>
      <c r="F8" s="12" t="s">
        <v>557</v>
      </c>
      <c r="G8" s="12" t="s">
        <v>583</v>
      </c>
    </row>
    <row r="9" spans="1:8">
      <c r="A9" s="12" t="s">
        <v>377</v>
      </c>
      <c r="B9" s="12" t="s">
        <v>28</v>
      </c>
      <c r="C9" s="10">
        <v>2013</v>
      </c>
      <c r="G9" s="12" t="s">
        <v>584</v>
      </c>
    </row>
    <row r="10" spans="1:8">
      <c r="A10" s="12" t="s">
        <v>378</v>
      </c>
      <c r="B10" s="12" t="s">
        <v>28</v>
      </c>
      <c r="C10" s="10">
        <v>2014</v>
      </c>
      <c r="G10" s="12" t="s">
        <v>585</v>
      </c>
    </row>
    <row r="11" spans="1:8">
      <c r="A11" s="12" t="s">
        <v>379</v>
      </c>
      <c r="B11" s="12" t="s">
        <v>28</v>
      </c>
      <c r="C11" s="10">
        <v>2015</v>
      </c>
      <c r="G11" s="12" t="s">
        <v>586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4" zoomScale="55" zoomScaleNormal="55" workbookViewId="0">
      <selection activeCell="D22" sqref="D22"/>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550</v>
      </c>
      <c r="D6" s="17"/>
      <c r="E6" s="9"/>
      <c r="T6" s="9"/>
      <c r="V6" s="8"/>
    </row>
    <row r="7" spans="2:22" ht="21" customHeight="1">
      <c r="B7" s="536"/>
      <c r="C7" s="17"/>
      <c r="D7" s="17"/>
      <c r="E7" s="9"/>
      <c r="T7" s="9"/>
      <c r="V7" s="8"/>
    </row>
    <row r="8" spans="2:22" ht="24.75" customHeight="1">
      <c r="B8" s="117" t="s">
        <v>239</v>
      </c>
      <c r="C8" s="188" t="s">
        <v>732</v>
      </c>
      <c r="D8" s="600"/>
      <c r="E8" s="9"/>
      <c r="T8" s="9"/>
      <c r="V8" s="8"/>
    </row>
    <row r="9" spans="2:22" ht="41.25" customHeight="1">
      <c r="B9" s="550" t="s">
        <v>519</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555</v>
      </c>
      <c r="C11" s="566"/>
      <c r="D11" s="566"/>
      <c r="E11" s="566"/>
      <c r="F11" s="566"/>
      <c r="G11" s="566"/>
      <c r="H11" s="566"/>
      <c r="T11" s="549"/>
      <c r="U11" s="549"/>
    </row>
    <row r="12" spans="2:22" s="32" customFormat="1" ht="18.75" customHeight="1">
      <c r="B12" s="543"/>
      <c r="T12" s="185"/>
      <c r="U12" s="185"/>
    </row>
    <row r="13" spans="2:22" s="32" customFormat="1" ht="22.5" customHeight="1" thickBot="1">
      <c r="B13" s="184" t="s">
        <v>507</v>
      </c>
      <c r="C13" s="17"/>
      <c r="F13" s="184" t="s">
        <v>508</v>
      </c>
      <c r="G13" s="36"/>
      <c r="H13" s="31"/>
      <c r="I13" s="9"/>
      <c r="J13" s="183" t="s">
        <v>505</v>
      </c>
      <c r="L13" s="185" t="s">
        <v>750</v>
      </c>
      <c r="N13" s="103"/>
      <c r="P13" s="9"/>
      <c r="Q13" s="186"/>
      <c r="R13" s="42"/>
      <c r="T13" s="185"/>
      <c r="U13" s="185"/>
    </row>
    <row r="14" spans="2:22" ht="29.25" customHeight="1" thickBot="1">
      <c r="B14" s="124" t="s">
        <v>546</v>
      </c>
      <c r="D14" s="541" t="s">
        <v>738</v>
      </c>
      <c r="E14" s="130"/>
      <c r="F14" s="124" t="s">
        <v>547</v>
      </c>
      <c r="H14" s="541" t="s">
        <v>738</v>
      </c>
      <c r="J14" s="124" t="s">
        <v>514</v>
      </c>
      <c r="L14" s="829">
        <v>1071818</v>
      </c>
      <c r="N14" s="103"/>
      <c r="Q14" s="99"/>
      <c r="R14" s="96"/>
    </row>
    <row r="15" spans="2:22" ht="26.25" customHeight="1" thickBot="1">
      <c r="B15" s="124" t="s">
        <v>423</v>
      </c>
      <c r="C15" s="106"/>
      <c r="D15" s="541" t="s">
        <v>743</v>
      </c>
      <c r="F15" s="124" t="s">
        <v>413</v>
      </c>
      <c r="G15" s="127"/>
      <c r="H15" s="541" t="s">
        <v>744</v>
      </c>
      <c r="I15" s="17"/>
      <c r="J15" s="124" t="s">
        <v>515</v>
      </c>
      <c r="L15" s="828">
        <f>+G43</f>
        <v>1071818.1952791049</v>
      </c>
      <c r="M15" s="103"/>
      <c r="Q15" s="108"/>
      <c r="R15" s="96"/>
    </row>
    <row r="16" spans="2:22" ht="28.5" customHeight="1" thickBot="1">
      <c r="B16" s="124" t="s">
        <v>453</v>
      </c>
      <c r="C16" s="106"/>
      <c r="D16" s="542" t="s">
        <v>179</v>
      </c>
      <c r="E16" s="103"/>
      <c r="F16" s="124" t="s">
        <v>433</v>
      </c>
      <c r="G16" s="125"/>
      <c r="H16" s="542" t="s">
        <v>745</v>
      </c>
      <c r="I16" s="103"/>
      <c r="K16" s="194"/>
      <c r="L16" s="194"/>
      <c r="M16" s="194"/>
      <c r="N16" s="194"/>
      <c r="Q16" s="115"/>
      <c r="R16" s="96"/>
    </row>
    <row r="17" spans="1:21" ht="29.25" customHeight="1">
      <c r="B17" s="124" t="s">
        <v>420</v>
      </c>
      <c r="C17" s="106"/>
      <c r="D17" s="732">
        <v>-687335.49596850015</v>
      </c>
      <c r="E17" s="121"/>
      <c r="F17" s="739" t="s">
        <v>678</v>
      </c>
      <c r="G17" s="194"/>
      <c r="H17" s="733">
        <v>2</v>
      </c>
      <c r="I17" s="17"/>
      <c r="M17" s="194"/>
      <c r="N17" s="194"/>
      <c r="P17" s="99"/>
      <c r="Q17" s="99"/>
      <c r="R17" s="96"/>
    </row>
    <row r="18" spans="1:21" s="28" customFormat="1" ht="29.25" customHeight="1">
      <c r="B18" s="124"/>
      <c r="C18" s="734"/>
      <c r="D18" s="731"/>
      <c r="E18" s="735"/>
      <c r="F18" s="730"/>
      <c r="G18" s="736"/>
      <c r="H18" s="737"/>
      <c r="I18" s="162"/>
      <c r="M18" s="736"/>
      <c r="N18" s="736"/>
      <c r="P18" s="736"/>
      <c r="Q18" s="736"/>
      <c r="R18" s="738"/>
      <c r="T18" s="37"/>
      <c r="U18" s="37"/>
    </row>
    <row r="19" spans="1:21" ht="27.75" customHeight="1" thickBot="1">
      <c r="E19" s="9"/>
      <c r="F19" s="124" t="s">
        <v>434</v>
      </c>
      <c r="G19" s="602" t="s">
        <v>363</v>
      </c>
      <c r="H19" s="241">
        <f>SUM(R54,R57,R60,R63,R66,R69,R72,R75)</f>
        <v>982401.26054580172</v>
      </c>
      <c r="I19" s="17"/>
      <c r="J19" s="115"/>
      <c r="K19" s="115"/>
      <c r="L19" s="115"/>
      <c r="M19" s="115"/>
      <c r="N19" s="115"/>
      <c r="P19" s="115"/>
      <c r="Q19" s="115"/>
      <c r="R19" s="96"/>
    </row>
    <row r="20" spans="1:21" ht="27.75" customHeight="1" thickBot="1">
      <c r="E20" s="9"/>
      <c r="F20" s="124" t="s">
        <v>435</v>
      </c>
      <c r="G20" s="602" t="s">
        <v>364</v>
      </c>
      <c r="H20" s="131">
        <f>-SUM(R55,R58,R61,R64,R67,R70,R73,R76)</f>
        <v>0</v>
      </c>
      <c r="I20" s="17"/>
      <c r="J20" s="115"/>
      <c r="P20" s="115"/>
      <c r="Q20" s="115"/>
      <c r="R20" s="96"/>
    </row>
    <row r="21" spans="1:21" ht="27.75" customHeight="1" thickBot="1">
      <c r="C21" s="32"/>
      <c r="D21" s="32"/>
      <c r="E21" s="32"/>
      <c r="F21" s="124" t="s">
        <v>408</v>
      </c>
      <c r="G21" s="602" t="s">
        <v>365</v>
      </c>
      <c r="H21" s="187">
        <f>R84</f>
        <v>89416.934733303235</v>
      </c>
      <c r="I21" s="103"/>
      <c r="P21" s="115"/>
      <c r="Q21" s="115"/>
      <c r="R21" s="96"/>
    </row>
    <row r="22" spans="1:21" ht="27.75" customHeight="1">
      <c r="C22" s="32"/>
      <c r="D22" s="32"/>
      <c r="E22" s="32"/>
      <c r="F22" s="124" t="s">
        <v>509</v>
      </c>
      <c r="G22" s="602" t="s">
        <v>448</v>
      </c>
      <c r="H22" s="187">
        <f>H19-H20+H21</f>
        <v>1071818.1952791049</v>
      </c>
      <c r="I22" s="103"/>
      <c r="P22" s="194"/>
      <c r="Q22" s="194"/>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84" t="s">
        <v>685</v>
      </c>
      <c r="C26" s="784"/>
      <c r="D26" s="784"/>
      <c r="E26" s="784"/>
      <c r="F26" s="784"/>
      <c r="G26" s="784"/>
    </row>
    <row r="27" spans="1:21" ht="14.25" customHeight="1">
      <c r="A27" s="28"/>
      <c r="B27" s="547"/>
      <c r="C27" s="547"/>
      <c r="D27" s="537"/>
      <c r="E27" s="537"/>
      <c r="F27" s="537"/>
      <c r="G27" s="547"/>
    </row>
    <row r="28" spans="1:21" s="17" customFormat="1" ht="27" customHeight="1">
      <c r="B28" s="787" t="s">
        <v>506</v>
      </c>
      <c r="C28" s="788"/>
      <c r="D28" s="132" t="s">
        <v>41</v>
      </c>
      <c r="E28" s="133" t="s">
        <v>676</v>
      </c>
      <c r="F28" s="133" t="s">
        <v>408</v>
      </c>
      <c r="G28" s="134" t="s">
        <v>409</v>
      </c>
      <c r="T28" s="135"/>
      <c r="U28" s="135"/>
    </row>
    <row r="29" spans="1:21" ht="20.25" customHeight="1">
      <c r="B29" s="782" t="s">
        <v>29</v>
      </c>
      <c r="C29" s="783"/>
      <c r="D29" s="637" t="s">
        <v>27</v>
      </c>
      <c r="E29" s="137">
        <f>SUM(D54:D83)</f>
        <v>461919.18239999999</v>
      </c>
      <c r="F29" s="138">
        <f>D84</f>
        <v>42043.306583070029</v>
      </c>
      <c r="G29" s="137">
        <f>E29+F29</f>
        <v>503962.48898307001</v>
      </c>
    </row>
    <row r="30" spans="1:21" ht="20.25" customHeight="1">
      <c r="B30" s="782" t="s">
        <v>371</v>
      </c>
      <c r="C30" s="783"/>
      <c r="D30" s="637" t="s">
        <v>27</v>
      </c>
      <c r="E30" s="139">
        <f>SUM(E54:E83)</f>
        <v>193636.4642403225</v>
      </c>
      <c r="F30" s="140">
        <f>E84</f>
        <v>17624.548929573844</v>
      </c>
      <c r="G30" s="139">
        <f>E30+F30</f>
        <v>211261.01316989635</v>
      </c>
    </row>
    <row r="31" spans="1:21" ht="20.25" customHeight="1">
      <c r="B31" s="782" t="s">
        <v>735</v>
      </c>
      <c r="C31" s="783"/>
      <c r="D31" s="637" t="s">
        <v>28</v>
      </c>
      <c r="E31" s="139">
        <f>SUM(F54:F83)</f>
        <v>234009.6825396248</v>
      </c>
      <c r="F31" s="140">
        <f>F84</f>
        <v>21299.268792653482</v>
      </c>
      <c r="G31" s="139">
        <f t="shared" ref="G31:G34" si="0">E31+F31</f>
        <v>255308.95133227829</v>
      </c>
    </row>
    <row r="32" spans="1:21" ht="20.25" customHeight="1">
      <c r="B32" s="782" t="s">
        <v>736</v>
      </c>
      <c r="C32" s="783"/>
      <c r="D32" s="637" t="s">
        <v>28</v>
      </c>
      <c r="E32" s="139">
        <f>SUM(G54:G83)</f>
        <v>58980.874331414219</v>
      </c>
      <c r="F32" s="140">
        <f>G84</f>
        <v>5368.3654555524063</v>
      </c>
      <c r="G32" s="139">
        <f t="shared" si="0"/>
        <v>64349.239786966624</v>
      </c>
    </row>
    <row r="33" spans="2:22" ht="20.25" customHeight="1">
      <c r="B33" s="782" t="s">
        <v>737</v>
      </c>
      <c r="C33" s="783"/>
      <c r="D33" s="637" t="s">
        <v>28</v>
      </c>
      <c r="E33" s="139">
        <f>SUM(H54:H83)</f>
        <v>33855.0570344402</v>
      </c>
      <c r="F33" s="140">
        <f>H84</f>
        <v>3081.444972453457</v>
      </c>
      <c r="G33" s="139">
        <f>E33+F33</f>
        <v>36936.502006893657</v>
      </c>
    </row>
    <row r="34" spans="2:22" ht="20.25" customHeight="1">
      <c r="B34" s="782" t="s">
        <v>32</v>
      </c>
      <c r="C34" s="783"/>
      <c r="D34" s="637" t="s">
        <v>27</v>
      </c>
      <c r="E34" s="139">
        <f>SUM(I54:I83)</f>
        <v>0</v>
      </c>
      <c r="F34" s="140">
        <f>I84</f>
        <v>0</v>
      </c>
      <c r="G34" s="139">
        <f t="shared" si="0"/>
        <v>0</v>
      </c>
    </row>
    <row r="35" spans="2:22" ht="20.25" customHeight="1">
      <c r="B35" s="782" t="s">
        <v>31</v>
      </c>
      <c r="C35" s="783"/>
      <c r="D35" s="637" t="s">
        <v>28</v>
      </c>
      <c r="E35" s="139">
        <f>SUM(J54:J83)</f>
        <v>0</v>
      </c>
      <c r="F35" s="140">
        <f>J84</f>
        <v>0</v>
      </c>
      <c r="G35" s="139">
        <f>E35+F35</f>
        <v>0</v>
      </c>
    </row>
    <row r="36" spans="2:22" ht="20.25" customHeight="1">
      <c r="B36" s="782"/>
      <c r="C36" s="783"/>
      <c r="D36" s="637"/>
      <c r="E36" s="139">
        <f>SUM(K54:K83)</f>
        <v>0</v>
      </c>
      <c r="F36" s="140">
        <f>K84</f>
        <v>0</v>
      </c>
      <c r="G36" s="139">
        <f t="shared" ref="G36:G42" si="1">E36+F36</f>
        <v>0</v>
      </c>
    </row>
    <row r="37" spans="2:22" ht="20.25" customHeight="1">
      <c r="B37" s="782"/>
      <c r="C37" s="783"/>
      <c r="D37" s="637"/>
      <c r="E37" s="139">
        <f>SUM(L54:L83)</f>
        <v>0</v>
      </c>
      <c r="F37" s="140">
        <f>L84</f>
        <v>0</v>
      </c>
      <c r="G37" s="139">
        <f t="shared" si="1"/>
        <v>0</v>
      </c>
    </row>
    <row r="38" spans="2:22" ht="20.25" customHeight="1">
      <c r="B38" s="782"/>
      <c r="C38" s="783"/>
      <c r="D38" s="637"/>
      <c r="E38" s="139">
        <f>SUM(M54:M83)</f>
        <v>0</v>
      </c>
      <c r="F38" s="140">
        <f>M84</f>
        <v>0</v>
      </c>
      <c r="G38" s="139">
        <f t="shared" si="1"/>
        <v>0</v>
      </c>
    </row>
    <row r="39" spans="2:22" ht="20.25" customHeight="1">
      <c r="B39" s="782"/>
      <c r="C39" s="783"/>
      <c r="D39" s="637"/>
      <c r="E39" s="139">
        <f>SUM(N54:N83)</f>
        <v>0</v>
      </c>
      <c r="F39" s="140">
        <f>N84</f>
        <v>0</v>
      </c>
      <c r="G39" s="139">
        <f t="shared" si="1"/>
        <v>0</v>
      </c>
    </row>
    <row r="40" spans="2:22" ht="20.25" customHeight="1">
      <c r="B40" s="782"/>
      <c r="C40" s="783"/>
      <c r="D40" s="637"/>
      <c r="E40" s="139">
        <f>SUM(O54:O83)</f>
        <v>0</v>
      </c>
      <c r="F40" s="140">
        <f>O84</f>
        <v>0</v>
      </c>
      <c r="G40" s="139">
        <f t="shared" si="1"/>
        <v>0</v>
      </c>
    </row>
    <row r="41" spans="2:22" ht="20.25" customHeight="1">
      <c r="B41" s="782"/>
      <c r="C41" s="783"/>
      <c r="D41" s="637"/>
      <c r="E41" s="139">
        <f>SUM(P54:P83)</f>
        <v>0</v>
      </c>
      <c r="F41" s="140">
        <f>P84</f>
        <v>0</v>
      </c>
      <c r="G41" s="139">
        <f t="shared" si="1"/>
        <v>0</v>
      </c>
    </row>
    <row r="42" spans="2:22" ht="20.25" customHeight="1">
      <c r="B42" s="782"/>
      <c r="C42" s="783"/>
      <c r="D42" s="638"/>
      <c r="E42" s="141">
        <f>SUM(Q54:Q83)</f>
        <v>0</v>
      </c>
      <c r="F42" s="142">
        <f>Q84</f>
        <v>0</v>
      </c>
      <c r="G42" s="141">
        <f t="shared" si="1"/>
        <v>0</v>
      </c>
    </row>
    <row r="43" spans="2:22" s="8" customFormat="1" ht="21" customHeight="1">
      <c r="B43" s="785" t="s">
        <v>26</v>
      </c>
      <c r="C43" s="786"/>
      <c r="D43" s="136"/>
      <c r="E43" s="143">
        <f>SUM(E29:E42)</f>
        <v>982401.26054580172</v>
      </c>
      <c r="F43" s="143">
        <f>SUM(F29:F42)</f>
        <v>89416.934733303235</v>
      </c>
      <c r="G43" s="143">
        <f>SUM(G29:G42)</f>
        <v>1071818.1952791049</v>
      </c>
      <c r="H43" s="199"/>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4" t="s">
        <v>615</v>
      </c>
      <c r="C48" s="784"/>
      <c r="D48" s="784"/>
      <c r="E48" s="784"/>
      <c r="F48" s="784"/>
      <c r="G48" s="784"/>
      <c r="H48" s="784"/>
      <c r="I48" s="784"/>
      <c r="J48" s="784"/>
      <c r="K48" s="784"/>
      <c r="L48" s="784"/>
      <c r="M48" s="616"/>
      <c r="N48" s="105"/>
      <c r="O48" s="105"/>
      <c r="P48" s="105"/>
      <c r="Q48" s="105"/>
      <c r="R48" s="105"/>
      <c r="T48" s="37"/>
      <c r="U48" s="19"/>
      <c r="V48" s="38"/>
    </row>
    <row r="49" spans="2:22" s="28" customFormat="1" ht="40.9" customHeight="1">
      <c r="B49" s="784" t="s">
        <v>563</v>
      </c>
      <c r="C49" s="784"/>
      <c r="D49" s="784"/>
      <c r="E49" s="784"/>
      <c r="F49" s="784"/>
      <c r="G49" s="784"/>
      <c r="H49" s="784"/>
      <c r="I49" s="784"/>
      <c r="J49" s="784"/>
      <c r="K49" s="784"/>
      <c r="L49" s="784"/>
      <c r="M49" s="616"/>
      <c r="N49" s="105"/>
      <c r="O49" s="105"/>
      <c r="P49" s="105"/>
      <c r="Q49" s="105"/>
      <c r="R49" s="105"/>
      <c r="T49" s="37"/>
      <c r="U49" s="19"/>
      <c r="V49" s="38"/>
    </row>
    <row r="50" spans="2:22" s="28" customFormat="1" ht="18" customHeight="1">
      <c r="B50" s="784" t="s">
        <v>684</v>
      </c>
      <c r="C50" s="784"/>
      <c r="D50" s="784"/>
      <c r="E50" s="784"/>
      <c r="F50" s="784"/>
      <c r="G50" s="784"/>
      <c r="H50" s="784"/>
      <c r="I50" s="784"/>
      <c r="J50" s="784"/>
      <c r="K50" s="784"/>
      <c r="L50" s="78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4" t="str">
        <f>IF($B29&lt;&gt;"",$B29,"")</f>
        <v>Residential</v>
      </c>
      <c r="E52" s="134" t="str">
        <f>IF($B30&lt;&gt;"",$B30,"")</f>
        <v>GS&lt;50 kW</v>
      </c>
      <c r="F52" s="134" t="str">
        <f>IF($B31&lt;&gt;"",$B31,"")</f>
        <v>GS 50 TO 1,499 KW</v>
      </c>
      <c r="G52" s="134" t="str">
        <f>IF($B32&lt;&gt;"",$B32,"")</f>
        <v>GS 1,500 TO 4,999</v>
      </c>
      <c r="H52" s="134" t="str">
        <f>IF($B33&lt;&gt;"",$B33,"")</f>
        <v>Large User</v>
      </c>
      <c r="I52" s="134" t="str">
        <f>IF($B34&lt;&gt;"",$B34,"")</f>
        <v>Unmetered Scattered Load</v>
      </c>
      <c r="J52" s="134" t="str">
        <f>IF($B35&lt;&gt;"",$B35,"")</f>
        <v>Street Lighting</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4"/>
      <c r="C53" s="575"/>
      <c r="D53" s="575" t="str">
        <f>D29</f>
        <v>kWh</v>
      </c>
      <c r="E53" s="575" t="str">
        <f>D30</f>
        <v>kWh</v>
      </c>
      <c r="F53" s="575" t="str">
        <f>D31</f>
        <v>kW</v>
      </c>
      <c r="G53" s="575" t="str">
        <f>D32</f>
        <v>kW</v>
      </c>
      <c r="H53" s="575" t="str">
        <f>D33</f>
        <v>kW</v>
      </c>
      <c r="I53" s="575" t="str">
        <f>D34</f>
        <v>kWh</v>
      </c>
      <c r="J53" s="575" t="str">
        <f>D35</f>
        <v>kW</v>
      </c>
      <c r="K53" s="575">
        <f>D36</f>
        <v>0</v>
      </c>
      <c r="L53" s="575">
        <f>D37</f>
        <v>0</v>
      </c>
      <c r="M53" s="575">
        <f>D38</f>
        <v>0</v>
      </c>
      <c r="N53" s="575">
        <f>D39</f>
        <v>0</v>
      </c>
      <c r="O53" s="575">
        <f>D40</f>
        <v>0</v>
      </c>
      <c r="P53" s="575">
        <f>D41</f>
        <v>0</v>
      </c>
      <c r="Q53" s="575">
        <f>D42</f>
        <v>0</v>
      </c>
      <c r="R53" s="576"/>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4" t="s">
        <v>67</v>
      </c>
      <c r="C56" s="620"/>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4" t="s">
        <v>67</v>
      </c>
      <c r="C59" s="620"/>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4" t="s">
        <v>67</v>
      </c>
      <c r="C62" s="620"/>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4" t="s">
        <v>67</v>
      </c>
      <c r="C65" s="620"/>
      <c r="D65" s="159"/>
      <c r="E65" s="159"/>
      <c r="F65" s="159"/>
      <c r="G65" s="159"/>
      <c r="H65" s="159"/>
      <c r="I65" s="159"/>
      <c r="J65" s="159"/>
      <c r="K65" s="160"/>
      <c r="L65" s="160"/>
      <c r="M65" s="160"/>
      <c r="N65" s="160"/>
      <c r="O65" s="160"/>
      <c r="P65" s="160"/>
      <c r="Q65" s="160"/>
      <c r="R65" s="161"/>
      <c r="U65" s="158"/>
      <c r="V65" s="152"/>
    </row>
    <row r="66" spans="2:22" s="162" customFormat="1">
      <c r="B66" s="153" t="s">
        <v>94</v>
      </c>
      <c r="C66" s="534"/>
      <c r="D66" s="163">
        <f>'5.  2015-2020 LRAM'!Y204</f>
        <v>461919.18239999999</v>
      </c>
      <c r="E66" s="163">
        <f>'5.  2015-2020 LRAM'!Z204</f>
        <v>193636.4642403225</v>
      </c>
      <c r="F66" s="163">
        <f>'5.  2015-2020 LRAM'!AA204</f>
        <v>234009.6825396248</v>
      </c>
      <c r="G66" s="163">
        <f>'5.  2015-2020 LRAM'!AB204</f>
        <v>58980.874331414219</v>
      </c>
      <c r="H66" s="163">
        <f>'5.  2015-2020 LRAM'!AC204</f>
        <v>33855.0570344402</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982401.26054580172</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4" t="s">
        <v>67</v>
      </c>
      <c r="C68" s="620"/>
      <c r="D68" s="159"/>
      <c r="E68" s="159"/>
      <c r="F68" s="159"/>
      <c r="G68" s="159"/>
      <c r="H68" s="159"/>
      <c r="I68" s="159"/>
      <c r="J68" s="159"/>
      <c r="K68" s="160"/>
      <c r="L68" s="160"/>
      <c r="M68" s="160"/>
      <c r="N68" s="160"/>
      <c r="O68" s="160"/>
      <c r="P68" s="160"/>
      <c r="Q68" s="160"/>
      <c r="R68" s="161"/>
      <c r="U68" s="158"/>
      <c r="V68" s="152"/>
    </row>
    <row r="69" spans="2:22" s="162" customFormat="1">
      <c r="B69" s="153" t="s">
        <v>225</v>
      </c>
      <c r="C69" s="534"/>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24" t="s">
        <v>67</v>
      </c>
      <c r="C71" s="620"/>
      <c r="D71" s="159"/>
      <c r="E71" s="159"/>
      <c r="F71" s="159"/>
      <c r="G71" s="159"/>
      <c r="H71" s="159"/>
      <c r="I71" s="159"/>
      <c r="J71" s="159"/>
      <c r="K71" s="160"/>
      <c r="L71" s="160"/>
      <c r="M71" s="160"/>
      <c r="N71" s="160"/>
      <c r="O71" s="160"/>
      <c r="P71" s="160"/>
      <c r="Q71" s="160"/>
      <c r="R71" s="161"/>
      <c r="U71" s="158"/>
      <c r="V71" s="152"/>
    </row>
    <row r="72" spans="2:22" s="162" customFormat="1">
      <c r="B72" s="153" t="s">
        <v>227</v>
      </c>
      <c r="C72" s="534"/>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4" t="s">
        <v>67</v>
      </c>
      <c r="C74" s="620"/>
      <c r="D74" s="159"/>
      <c r="E74" s="159"/>
      <c r="F74" s="159"/>
      <c r="G74" s="159"/>
      <c r="H74" s="159"/>
      <c r="I74" s="159"/>
      <c r="J74" s="159"/>
      <c r="K74" s="160"/>
      <c r="L74" s="160"/>
      <c r="M74" s="160"/>
      <c r="N74" s="160"/>
      <c r="O74" s="160"/>
      <c r="P74" s="160"/>
      <c r="Q74" s="160"/>
      <c r="R74" s="161"/>
      <c r="U74" s="158"/>
      <c r="V74" s="152"/>
    </row>
    <row r="75" spans="2:22" s="162" customFormat="1">
      <c r="B75" s="153" t="s">
        <v>229</v>
      </c>
      <c r="C75" s="534"/>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24" t="s">
        <v>67</v>
      </c>
      <c r="C77" s="620"/>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f>'5.  2015-2020 LRAM'!Y940</f>
        <v>0</v>
      </c>
      <c r="E78" s="155">
        <f>'5.  2015-2020 LRAM'!Z940</f>
        <v>0</v>
      </c>
      <c r="F78" s="155">
        <f>'5.  2015-2020 LRAM'!AA940</f>
        <v>0</v>
      </c>
      <c r="G78" s="155">
        <f>'5.  2015-2020 LRAM'!AB940</f>
        <v>0</v>
      </c>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f>-'5.  2015-2020 LRAM'!Y941</f>
        <v>0</v>
      </c>
      <c r="E79" s="155">
        <f>-'5.  2015-2020 LRAM'!Z941</f>
        <v>0</v>
      </c>
      <c r="F79" s="155">
        <f>-'5.  2015-2020 LRAM'!AA941</f>
        <v>0</v>
      </c>
      <c r="G79" s="155">
        <f>-'5.  2015-2020 LRAM'!AB941</f>
        <v>0</v>
      </c>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4" t="s">
        <v>67</v>
      </c>
      <c r="C80" s="620"/>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4"/>
      <c r="D81" s="155">
        <f>'5.  2015-2020 LRAM'!Y1124</f>
        <v>0</v>
      </c>
      <c r="E81" s="155">
        <f>'5.  2015-2020 LRAM'!Z1124</f>
        <v>0</v>
      </c>
      <c r="F81" s="155">
        <f>'5.  2015-2020 LRAM'!AA1124</f>
        <v>0</v>
      </c>
      <c r="G81" s="155">
        <f>'5.  2015-2020 LRAM'!AB1124</f>
        <v>0</v>
      </c>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f>-'5.  2015-2020 LRAM'!Y1125</f>
        <v>0</v>
      </c>
      <c r="E82" s="155">
        <f>-'5.  2015-2020 LRAM'!Z1125</f>
        <v>0</v>
      </c>
      <c r="F82" s="155">
        <f>-'5.  2015-2020 LRAM'!AA1125</f>
        <v>0</v>
      </c>
      <c r="G82" s="155">
        <f>-'5.  2015-2020 LRAM'!AB1125</f>
        <v>0</v>
      </c>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4" t="s">
        <v>67</v>
      </c>
      <c r="C83" s="620"/>
      <c r="D83" s="159"/>
      <c r="E83" s="159"/>
      <c r="F83" s="159"/>
      <c r="G83" s="159"/>
      <c r="H83" s="159"/>
      <c r="I83" s="159"/>
      <c r="J83" s="159"/>
      <c r="K83" s="160"/>
      <c r="L83" s="160"/>
      <c r="M83" s="160"/>
      <c r="N83" s="160"/>
      <c r="O83" s="160"/>
      <c r="P83" s="160"/>
      <c r="Q83" s="160"/>
      <c r="R83" s="161"/>
      <c r="U83" s="158"/>
      <c r="V83" s="152"/>
    </row>
    <row r="84" spans="2:22" s="17" customFormat="1" ht="20.25" customHeight="1">
      <c r="B84" s="621" t="s">
        <v>43</v>
      </c>
      <c r="C84" s="620"/>
      <c r="D84" s="678">
        <f>'6.  Carrying Charges'!I162</f>
        <v>42043.306583070029</v>
      </c>
      <c r="E84" s="678">
        <f>'6.  Carrying Charges'!J162</f>
        <v>17624.548929573844</v>
      </c>
      <c r="F84" s="678">
        <f>'6.  Carrying Charges'!K162</f>
        <v>21299.268792653482</v>
      </c>
      <c r="G84" s="678">
        <f>'6.  Carrying Charges'!L162</f>
        <v>5368.3654555524063</v>
      </c>
      <c r="H84" s="678">
        <f>'6.  Carrying Charges'!M162</f>
        <v>3081.444972453457</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89416.934733303235</v>
      </c>
      <c r="U84" s="151"/>
      <c r="V84" s="152"/>
    </row>
    <row r="85" spans="2:22" s="162" customFormat="1" ht="21.75" customHeight="1">
      <c r="B85" s="622" t="s">
        <v>240</v>
      </c>
      <c r="C85" s="623"/>
      <c r="D85" s="622">
        <f>SUM(D54:D77)+D84</f>
        <v>503962.48898307001</v>
      </c>
      <c r="E85" s="622">
        <f>SUM(E54:E77)+E84</f>
        <v>211261.01316989635</v>
      </c>
      <c r="F85" s="622">
        <f>SUM(F54:F77)+F84</f>
        <v>255308.95133227829</v>
      </c>
      <c r="G85" s="622">
        <f>SUM(G54:G77)+G84</f>
        <v>64349.239786966624</v>
      </c>
      <c r="H85" s="622">
        <f>SUM(H54:H77)+H84</f>
        <v>36936.502006893657</v>
      </c>
      <c r="I85" s="622">
        <f t="shared" ref="I85:O85" si="2">SUM(I54:I77)+I84</f>
        <v>0</v>
      </c>
      <c r="J85" s="622">
        <f t="shared" si="2"/>
        <v>0</v>
      </c>
      <c r="K85" s="622">
        <f t="shared" si="2"/>
        <v>0</v>
      </c>
      <c r="L85" s="622">
        <f t="shared" si="2"/>
        <v>0</v>
      </c>
      <c r="M85" s="622">
        <f t="shared" si="2"/>
        <v>0</v>
      </c>
      <c r="N85" s="622">
        <f>SUM(N54:N77)+N84</f>
        <v>0</v>
      </c>
      <c r="O85" s="622">
        <f t="shared" si="2"/>
        <v>0</v>
      </c>
      <c r="P85" s="622">
        <f>SUM(P54:P77)+P84</f>
        <v>0</v>
      </c>
      <c r="Q85" s="622">
        <f>SUM(Q54:Q77)+Q84</f>
        <v>0</v>
      </c>
      <c r="R85" s="622">
        <f>SUM(R54:R77)+R84</f>
        <v>1071818.1952791049</v>
      </c>
      <c r="U85" s="151"/>
      <c r="V85" s="152"/>
    </row>
    <row r="86" spans="2:22" ht="20.25" customHeight="1">
      <c r="B86" s="452" t="s">
        <v>535</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536</v>
      </c>
      <c r="F89" s="588"/>
    </row>
    <row r="90" spans="2:22" s="548" customFormat="1" ht="27.75" hidden="1" customHeight="1">
      <c r="B90" s="569" t="s">
        <v>556</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7">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6"/>
      <c r="U93" s="196"/>
    </row>
    <row r="94" spans="2:22" s="90" customFormat="1" ht="23.25" hidden="1" customHeight="1">
      <c r="B94" s="197">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6"/>
      <c r="U94" s="196"/>
    </row>
    <row r="95" spans="2:22" s="90" customFormat="1" ht="23.25" hidden="1" customHeight="1">
      <c r="B95" s="197">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6"/>
      <c r="U95" s="196"/>
    </row>
    <row r="96" spans="2:22" s="90" customFormat="1" ht="23.25" hidden="1" customHeight="1">
      <c r="B96" s="197">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6"/>
      <c r="U96" s="196"/>
    </row>
    <row r="97" spans="2:21" s="90" customFormat="1" ht="23.25" hidden="1" customHeight="1">
      <c r="B97" s="197">
        <v>2015</v>
      </c>
      <c r="C97" s="558"/>
      <c r="D97" s="558"/>
      <c r="E97" s="558"/>
      <c r="F97" s="558"/>
      <c r="G97" s="556">
        <f>SUM('5.  2015-2020 LRAM'!Y203:AL203)</f>
        <v>982401.26054580172</v>
      </c>
      <c r="H97" s="555">
        <f>SUM('5.  2015-2020 LRAM'!Y386:AL386)</f>
        <v>0</v>
      </c>
      <c r="I97" s="556">
        <f>SUM('5.  2015-2020 LRAM'!Y569:AL569)</f>
        <v>0</v>
      </c>
      <c r="J97" s="555">
        <f>SUM('5.  2015-2020 LRAM'!Y752:AL752)</f>
        <v>0</v>
      </c>
      <c r="K97" s="555">
        <f>SUM('5.  2015-2020 LRAM'!Y935:AL935)</f>
        <v>0</v>
      </c>
      <c r="L97" s="555">
        <f>SUM('5.  2015-2020 LRAM'!Y1118:AL1118)</f>
        <v>0</v>
      </c>
      <c r="M97" s="555">
        <f>SUM(G97:L97)</f>
        <v>982401.26054580172</v>
      </c>
      <c r="T97" s="196"/>
      <c r="U97" s="196"/>
    </row>
    <row r="98" spans="2:21" s="90" customFormat="1" ht="23.25" hidden="1" customHeight="1">
      <c r="B98" s="197">
        <v>2016</v>
      </c>
      <c r="C98" s="558"/>
      <c r="D98" s="558"/>
      <c r="E98" s="558"/>
      <c r="F98" s="558"/>
      <c r="G98" s="558"/>
      <c r="H98" s="555">
        <f>SUM('5.  2015-2020 LRAM'!Y387:AL387)</f>
        <v>0</v>
      </c>
      <c r="I98" s="556">
        <f>SUM('5.  2015-2020 LRAM'!Y570:AL570)</f>
        <v>0</v>
      </c>
      <c r="J98" s="555">
        <f>SUM('5.  2015-2020 LRAM'!Y753:AL753)</f>
        <v>0</v>
      </c>
      <c r="K98" s="555">
        <f>SUM('5.  2015-2020 LRAM'!Y936:AL936)</f>
        <v>0</v>
      </c>
      <c r="L98" s="555">
        <f>SUM('5.  2015-2020 LRAM'!Y1119:AL1119)</f>
        <v>0</v>
      </c>
      <c r="M98" s="555">
        <f>SUM(H98:L98)</f>
        <v>0</v>
      </c>
      <c r="T98" s="196"/>
      <c r="U98" s="196"/>
    </row>
    <row r="99" spans="2:21" s="90" customFormat="1" ht="23.25" hidden="1" customHeight="1">
      <c r="B99" s="197">
        <v>2017</v>
      </c>
      <c r="C99" s="558"/>
      <c r="D99" s="558"/>
      <c r="E99" s="558"/>
      <c r="F99" s="558"/>
      <c r="G99" s="558"/>
      <c r="H99" s="558"/>
      <c r="I99" s="555">
        <f>SUM('5.  2015-2020 LRAM'!Y571:AL571)</f>
        <v>0</v>
      </c>
      <c r="J99" s="555">
        <f>SUM('5.  2015-2020 LRAM'!Y754:AL754)</f>
        <v>0</v>
      </c>
      <c r="K99" s="555">
        <f>SUM('5.  2015-2020 LRAM'!Y937:AL937)</f>
        <v>0</v>
      </c>
      <c r="L99" s="555">
        <f>SUM('5.  2015-2020 LRAM'!Y1120:AL1120)</f>
        <v>0</v>
      </c>
      <c r="M99" s="555">
        <f>SUM(I99:L99)</f>
        <v>0</v>
      </c>
      <c r="T99" s="196"/>
      <c r="U99" s="196"/>
    </row>
    <row r="100" spans="2:21" s="90" customFormat="1" ht="23.25" hidden="1" customHeight="1">
      <c r="B100" s="197">
        <v>2018</v>
      </c>
      <c r="C100" s="558"/>
      <c r="D100" s="558"/>
      <c r="E100" s="558"/>
      <c r="F100" s="558"/>
      <c r="G100" s="558"/>
      <c r="H100" s="558"/>
      <c r="I100" s="558"/>
      <c r="J100" s="555">
        <f>SUM('5.  2015-2020 LRAM'!Y755:AL755)</f>
        <v>0</v>
      </c>
      <c r="K100" s="555">
        <f>SUM('5.  2015-2020 LRAM'!Y938:AL938)</f>
        <v>0</v>
      </c>
      <c r="L100" s="555">
        <f>SUM('5.  2015-2020 LRAM'!Y1121:AL1121)</f>
        <v>0</v>
      </c>
      <c r="M100" s="555">
        <f>SUM(J100:L100)</f>
        <v>0</v>
      </c>
      <c r="T100" s="196"/>
      <c r="U100" s="196"/>
    </row>
    <row r="101" spans="2:21" s="90" customFormat="1" ht="23.25" hidden="1" customHeight="1">
      <c r="B101" s="197">
        <v>2019</v>
      </c>
      <c r="C101" s="558"/>
      <c r="D101" s="558"/>
      <c r="E101" s="558"/>
      <c r="F101" s="558"/>
      <c r="G101" s="558"/>
      <c r="H101" s="558"/>
      <c r="I101" s="558"/>
      <c r="J101" s="558"/>
      <c r="K101" s="555">
        <f>SUM('5.  2015-2020 LRAM'!Y939:AL939)</f>
        <v>0</v>
      </c>
      <c r="L101" s="555">
        <f>SUM('5.  2015-2020 LRAM'!Y1122:AL1122)</f>
        <v>0</v>
      </c>
      <c r="M101" s="555">
        <f>SUM(K101:L101)</f>
        <v>0</v>
      </c>
      <c r="T101" s="196"/>
      <c r="U101" s="196"/>
    </row>
    <row r="102" spans="2:21" s="90" customFormat="1" ht="23.25" hidden="1" customHeight="1">
      <c r="B102" s="197">
        <v>2020</v>
      </c>
      <c r="C102" s="558"/>
      <c r="D102" s="558"/>
      <c r="E102" s="558"/>
      <c r="F102" s="558"/>
      <c r="G102" s="558"/>
      <c r="H102" s="558"/>
      <c r="I102" s="558"/>
      <c r="J102" s="558"/>
      <c r="K102" s="558"/>
      <c r="L102" s="557">
        <f>SUM('5.  2015-2020 LRAM'!Y1123:AL1123)</f>
        <v>0</v>
      </c>
      <c r="M102" s="557">
        <f>L102</f>
        <v>0</v>
      </c>
      <c r="T102" s="196"/>
      <c r="U102" s="196"/>
    </row>
    <row r="103" spans="2:21" s="195" customFormat="1" ht="24" hidden="1" customHeight="1">
      <c r="B103" s="570" t="s">
        <v>518</v>
      </c>
      <c r="C103" s="554">
        <f>C93</f>
        <v>0</v>
      </c>
      <c r="D103" s="555">
        <f>D93+D94</f>
        <v>0</v>
      </c>
      <c r="E103" s="555">
        <f>E93+E94+E95</f>
        <v>0</v>
      </c>
      <c r="F103" s="555">
        <f>F93+F94+F95+F96</f>
        <v>0</v>
      </c>
      <c r="G103" s="555">
        <f>G93+G94+G95+G96+G97</f>
        <v>982401.26054580172</v>
      </c>
      <c r="H103" s="555">
        <f>H93+H94+H95+H96+H97+H98</f>
        <v>0</v>
      </c>
      <c r="I103" s="555">
        <f>I93+I94+I95+I96+I97+I98+I99</f>
        <v>0</v>
      </c>
      <c r="J103" s="555">
        <f>J93+J94+J95+J96+J97+J98+J99+J100</f>
        <v>0</v>
      </c>
      <c r="K103" s="555">
        <f>K93+K94+K95+K96+K97+K98+K99+K100+K101</f>
        <v>0</v>
      </c>
      <c r="L103" s="555">
        <f>SUM(L93:L102)</f>
        <v>0</v>
      </c>
      <c r="M103" s="555">
        <f>SUM(M93:M102)</f>
        <v>982401.26054580172</v>
      </c>
      <c r="T103" s="198"/>
      <c r="U103" s="198"/>
    </row>
    <row r="104" spans="2:21" s="27" customFormat="1" ht="24.75" hidden="1" customHeight="1">
      <c r="B104" s="571" t="s">
        <v>517</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0</v>
      </c>
      <c r="K104" s="553">
        <f>'5.  2015-2020 LRAM'!AM941</f>
        <v>0</v>
      </c>
      <c r="L104" s="553">
        <f>'5.  2015-2020 LRAM'!AM1125</f>
        <v>0</v>
      </c>
      <c r="M104" s="555">
        <f>SUM(C104:L104)</f>
        <v>0</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5028.6664524188218</v>
      </c>
      <c r="H105" s="553">
        <f>'6.  Carrying Charges'!W102</f>
        <v>15835.080318422637</v>
      </c>
      <c r="I105" s="553">
        <f>'6.  Carrying Charges'!W117</f>
        <v>27623.895444972259</v>
      </c>
      <c r="J105" s="553">
        <f>'6.  Carrying Charges'!W132</f>
        <v>45921.118922637812</v>
      </c>
      <c r="K105" s="553">
        <f>'6.  Carrying Charges'!W147</f>
        <v>68000.587253404708</v>
      </c>
      <c r="L105" s="553">
        <f>'6.  Carrying Charges'!W162</f>
        <v>89416.934733303249</v>
      </c>
      <c r="M105" s="555">
        <f>SUM(C105:L105)</f>
        <v>251826.28312515951</v>
      </c>
    </row>
    <row r="106" spans="2:21" ht="23.25" hidden="1" customHeight="1">
      <c r="B106" s="570" t="s">
        <v>26</v>
      </c>
      <c r="C106" s="553">
        <f>C103-C104+C105</f>
        <v>0</v>
      </c>
      <c r="D106" s="553">
        <f t="shared" ref="D106:J106" si="3">D103-D104+D105</f>
        <v>0</v>
      </c>
      <c r="E106" s="553">
        <f t="shared" si="3"/>
        <v>0</v>
      </c>
      <c r="F106" s="553">
        <f t="shared" si="3"/>
        <v>0</v>
      </c>
      <c r="G106" s="553">
        <f t="shared" si="3"/>
        <v>987429.9269982205</v>
      </c>
      <c r="H106" s="553">
        <f t="shared" si="3"/>
        <v>15835.080318422637</v>
      </c>
      <c r="I106" s="553">
        <f t="shared" si="3"/>
        <v>27623.895444972259</v>
      </c>
      <c r="J106" s="553">
        <f t="shared" si="3"/>
        <v>45921.118922637812</v>
      </c>
      <c r="K106" s="553">
        <f>K103-K104+K105</f>
        <v>68000.587253404708</v>
      </c>
      <c r="L106" s="553">
        <f>L103-L104+L105</f>
        <v>89416.934733303249</v>
      </c>
      <c r="M106" s="553">
        <f>M103-M104+M105</f>
        <v>1234227.5436709612</v>
      </c>
    </row>
    <row r="107" spans="2:21" hidden="1"/>
    <row r="108" spans="2:21">
      <c r="B108" s="588"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B11" zoomScale="80" zoomScaleNormal="80" workbookViewId="0">
      <selection activeCell="E43" sqref="E43:F4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550</v>
      </c>
    </row>
    <row r="19" spans="2:8" ht="15.75">
      <c r="B19" s="536" t="s">
        <v>620</v>
      </c>
    </row>
    <row r="20" spans="2:8" ht="13.5" customHeight="1"/>
    <row r="21" spans="2:8" ht="40.9" customHeight="1">
      <c r="B21" s="784" t="s">
        <v>683</v>
      </c>
      <c r="C21" s="784"/>
      <c r="D21" s="784"/>
      <c r="E21" s="784"/>
      <c r="F21" s="784"/>
      <c r="G21" s="784"/>
      <c r="H21" s="784"/>
    </row>
    <row r="23" spans="2:8" s="608" customFormat="1" ht="15.75">
      <c r="B23" s="618" t="s">
        <v>545</v>
      </c>
      <c r="C23" s="618" t="s">
        <v>560</v>
      </c>
      <c r="D23" s="618" t="s">
        <v>544</v>
      </c>
      <c r="E23" s="793" t="s">
        <v>34</v>
      </c>
      <c r="F23" s="794"/>
      <c r="G23" s="793" t="s">
        <v>543</v>
      </c>
      <c r="H23" s="794"/>
    </row>
    <row r="24" spans="2:8">
      <c r="B24" s="607">
        <v>1</v>
      </c>
      <c r="C24" s="643" t="s">
        <v>557</v>
      </c>
      <c r="D24" s="606" t="s">
        <v>747</v>
      </c>
      <c r="E24" s="789" t="s">
        <v>748</v>
      </c>
      <c r="F24" s="790"/>
      <c r="G24" s="791" t="s">
        <v>733</v>
      </c>
      <c r="H24" s="792"/>
    </row>
    <row r="25" spans="2:8">
      <c r="B25" s="607">
        <v>2</v>
      </c>
      <c r="C25" s="643" t="s">
        <v>557</v>
      </c>
      <c r="D25" s="606" t="s">
        <v>747</v>
      </c>
      <c r="E25" s="789" t="s">
        <v>740</v>
      </c>
      <c r="F25" s="790"/>
      <c r="G25" s="791" t="s">
        <v>733</v>
      </c>
      <c r="H25" s="792"/>
    </row>
    <row r="26" spans="2:8">
      <c r="B26" s="607">
        <v>3</v>
      </c>
      <c r="C26" s="643"/>
      <c r="D26" s="606"/>
      <c r="E26" s="789"/>
      <c r="F26" s="790"/>
      <c r="G26" s="791"/>
      <c r="H26" s="792"/>
    </row>
    <row r="27" spans="2:8">
      <c r="B27" s="607">
        <v>4</v>
      </c>
      <c r="C27" s="643"/>
      <c r="D27" s="606"/>
      <c r="E27" s="789"/>
      <c r="F27" s="790"/>
      <c r="G27" s="791"/>
      <c r="H27" s="792"/>
    </row>
    <row r="28" spans="2:8">
      <c r="B28" s="607">
        <v>5</v>
      </c>
      <c r="C28" s="643"/>
      <c r="D28" s="606"/>
      <c r="E28" s="789"/>
      <c r="F28" s="790"/>
      <c r="G28" s="791"/>
      <c r="H28" s="792"/>
    </row>
    <row r="29" spans="2:8">
      <c r="B29" s="607">
        <v>6</v>
      </c>
      <c r="C29" s="643"/>
      <c r="D29" s="606"/>
      <c r="E29" s="789"/>
      <c r="F29" s="790"/>
      <c r="G29" s="791"/>
      <c r="H29" s="792"/>
    </row>
    <row r="30" spans="2:8">
      <c r="B30" s="607">
        <v>7</v>
      </c>
      <c r="C30" s="643"/>
      <c r="D30" s="606"/>
      <c r="E30" s="789"/>
      <c r="F30" s="790"/>
      <c r="G30" s="791"/>
      <c r="H30" s="792"/>
    </row>
    <row r="31" spans="2:8">
      <c r="B31" s="607">
        <v>8</v>
      </c>
      <c r="C31" s="643"/>
      <c r="D31" s="606"/>
      <c r="E31" s="789"/>
      <c r="F31" s="790"/>
      <c r="G31" s="791"/>
      <c r="H31" s="792"/>
    </row>
    <row r="32" spans="2:8">
      <c r="B32" s="607">
        <v>9</v>
      </c>
      <c r="C32" s="643"/>
      <c r="D32" s="606"/>
      <c r="E32" s="789"/>
      <c r="F32" s="790"/>
      <c r="G32" s="791"/>
      <c r="H32" s="792"/>
    </row>
    <row r="33" spans="2:8">
      <c r="B33" s="607">
        <v>10</v>
      </c>
      <c r="C33" s="643"/>
      <c r="D33" s="606"/>
      <c r="E33" s="789"/>
      <c r="F33" s="790"/>
      <c r="G33" s="791"/>
      <c r="H33" s="792"/>
    </row>
    <row r="34" spans="2:8">
      <c r="B34" s="607" t="s">
        <v>479</v>
      </c>
      <c r="C34" s="643"/>
      <c r="D34" s="606"/>
      <c r="E34" s="789"/>
      <c r="F34" s="790"/>
      <c r="G34" s="791"/>
      <c r="H34" s="792"/>
    </row>
    <row r="36" spans="2:8" ht="30.75" customHeight="1">
      <c r="B36" s="536" t="s">
        <v>616</v>
      </c>
    </row>
    <row r="37" spans="2:8" ht="23.25" customHeight="1">
      <c r="B37" s="567" t="s">
        <v>621</v>
      </c>
      <c r="C37" s="604"/>
      <c r="D37" s="604"/>
      <c r="E37" s="604"/>
      <c r="F37" s="604"/>
      <c r="G37" s="604"/>
      <c r="H37" s="604"/>
    </row>
    <row r="39" spans="2:8" s="90" customFormat="1" ht="15.75">
      <c r="B39" s="618" t="s">
        <v>545</v>
      </c>
      <c r="C39" s="618" t="s">
        <v>560</v>
      </c>
      <c r="D39" s="618" t="s">
        <v>544</v>
      </c>
      <c r="E39" s="793" t="s">
        <v>34</v>
      </c>
      <c r="F39" s="794"/>
      <c r="G39" s="793" t="s">
        <v>543</v>
      </c>
      <c r="H39" s="794"/>
    </row>
    <row r="40" spans="2:8" ht="29.25" customHeight="1">
      <c r="B40" s="607">
        <v>1</v>
      </c>
      <c r="C40" s="643" t="s">
        <v>170</v>
      </c>
      <c r="D40" s="606" t="s">
        <v>751</v>
      </c>
      <c r="E40" s="826" t="s">
        <v>752</v>
      </c>
      <c r="F40" s="827"/>
      <c r="G40" s="826" t="s">
        <v>753</v>
      </c>
      <c r="H40" s="827"/>
    </row>
    <row r="41" spans="2:8">
      <c r="B41" s="607">
        <v>2</v>
      </c>
      <c r="C41" s="643"/>
      <c r="D41" s="606"/>
      <c r="E41" s="789"/>
      <c r="F41" s="790"/>
      <c r="G41" s="791"/>
      <c r="H41" s="792"/>
    </row>
    <row r="42" spans="2:8">
      <c r="B42" s="607">
        <v>3</v>
      </c>
      <c r="C42" s="643"/>
      <c r="D42" s="606"/>
      <c r="E42" s="789"/>
      <c r="F42" s="790"/>
      <c r="G42" s="791"/>
      <c r="H42" s="792"/>
    </row>
    <row r="43" spans="2:8">
      <c r="B43" s="607">
        <v>4</v>
      </c>
      <c r="C43" s="643"/>
      <c r="D43" s="606"/>
      <c r="E43" s="789"/>
      <c r="F43" s="790"/>
      <c r="G43" s="791"/>
      <c r="H43" s="792"/>
    </row>
    <row r="44" spans="2:8">
      <c r="B44" s="607">
        <v>5</v>
      </c>
      <c r="C44" s="643"/>
      <c r="D44" s="606"/>
      <c r="E44" s="789"/>
      <c r="F44" s="790"/>
      <c r="G44" s="791"/>
      <c r="H44" s="792"/>
    </row>
    <row r="45" spans="2:8">
      <c r="B45" s="607">
        <v>6</v>
      </c>
      <c r="C45" s="643"/>
      <c r="D45" s="606"/>
      <c r="E45" s="789"/>
      <c r="F45" s="790"/>
      <c r="G45" s="791"/>
      <c r="H45" s="792"/>
    </row>
    <row r="46" spans="2:8">
      <c r="B46" s="607">
        <v>7</v>
      </c>
      <c r="C46" s="643"/>
      <c r="D46" s="606"/>
      <c r="E46" s="789"/>
      <c r="F46" s="790"/>
      <c r="G46" s="791"/>
      <c r="H46" s="792"/>
    </row>
    <row r="47" spans="2:8">
      <c r="B47" s="607">
        <v>8</v>
      </c>
      <c r="C47" s="643"/>
      <c r="D47" s="606"/>
      <c r="E47" s="789"/>
      <c r="F47" s="790"/>
      <c r="G47" s="791"/>
      <c r="H47" s="792"/>
    </row>
    <row r="48" spans="2:8">
      <c r="B48" s="607">
        <v>9</v>
      </c>
      <c r="C48" s="643"/>
      <c r="D48" s="606"/>
      <c r="E48" s="789"/>
      <c r="F48" s="790"/>
      <c r="G48" s="791"/>
      <c r="H48" s="792"/>
    </row>
    <row r="49" spans="2:8">
      <c r="B49" s="607">
        <v>10</v>
      </c>
      <c r="C49" s="643"/>
      <c r="D49" s="606"/>
      <c r="E49" s="789"/>
      <c r="F49" s="790"/>
      <c r="G49" s="791"/>
      <c r="H49" s="792"/>
    </row>
    <row r="50" spans="2:8">
      <c r="B50" s="607" t="s">
        <v>479</v>
      </c>
      <c r="C50" s="643"/>
      <c r="D50" s="606"/>
      <c r="E50" s="789"/>
      <c r="F50" s="790"/>
      <c r="G50" s="791"/>
      <c r="H50" s="792"/>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7" zoomScale="80" zoomScaleNormal="80" workbookViewId="0">
      <selection activeCell="C21" sqref="C21"/>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8" t="s">
        <v>550</v>
      </c>
      <c r="P7" s="105"/>
      <c r="Q7" s="105"/>
    </row>
    <row r="8" spans="2:17" s="104" customFormat="1" ht="30" customHeight="1">
      <c r="D8" s="573"/>
      <c r="P8" s="105"/>
      <c r="Q8" s="105"/>
    </row>
    <row r="9" spans="2:17" s="2" customFormat="1" ht="24.75" customHeight="1">
      <c r="B9" s="118" t="s">
        <v>411</v>
      </c>
      <c r="C9" s="17"/>
      <c r="D9" s="454">
        <v>2015</v>
      </c>
    </row>
    <row r="10" spans="2:17" s="17" customFormat="1" ht="16.5" customHeight="1"/>
    <row r="11" spans="2:17" s="17" customFormat="1" ht="36.75" customHeight="1">
      <c r="B11" s="795" t="s">
        <v>562</v>
      </c>
      <c r="C11" s="795"/>
      <c r="D11" s="795"/>
      <c r="E11" s="795"/>
      <c r="F11" s="795"/>
      <c r="G11" s="795"/>
      <c r="H11" s="795"/>
      <c r="I11" s="795"/>
      <c r="J11" s="795"/>
      <c r="K11" s="795"/>
      <c r="L11" s="795"/>
      <c r="M11" s="795"/>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 50 TO 1,499 KW</v>
      </c>
      <c r="G13" s="242" t="str">
        <f>'1.  LRAMVA Summary'!G52</f>
        <v>GS 1,500 TO 4,999</v>
      </c>
      <c r="H13" s="242" t="str">
        <f>'1.  LRAMVA Summary'!H52</f>
        <v>Large User</v>
      </c>
      <c r="I13" s="242" t="str">
        <f>'1.  LRAMVA Summary'!I52</f>
        <v>Unmetered Scattered Load</v>
      </c>
      <c r="J13" s="242" t="str">
        <f>'1.  LRAMVA Summary'!J52</f>
        <v>Street Lighting</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kWh</v>
      </c>
      <c r="J14" s="578" t="str">
        <f>'1.  LRAMVA Summary'!J53</f>
        <v>kW</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0</v>
      </c>
      <c r="D15" s="450"/>
      <c r="E15" s="450"/>
      <c r="F15" s="450"/>
      <c r="G15" s="450"/>
      <c r="H15" s="450"/>
      <c r="I15" s="450"/>
      <c r="J15" s="450"/>
      <c r="K15" s="450"/>
      <c r="L15" s="450"/>
      <c r="M15" s="450"/>
      <c r="N15" s="450"/>
      <c r="O15" s="450"/>
      <c r="P15" s="451"/>
      <c r="Q15" s="451"/>
    </row>
    <row r="16" spans="2:17" s="455" customFormat="1" ht="15.75" customHeight="1">
      <c r="B16" s="460" t="s">
        <v>28</v>
      </c>
      <c r="C16" s="625">
        <f>SUM(D16:Q16)</f>
        <v>0</v>
      </c>
      <c r="D16" s="449"/>
      <c r="E16" s="449"/>
      <c r="F16" s="450"/>
      <c r="G16" s="449"/>
      <c r="H16" s="449"/>
      <c r="I16" s="449"/>
      <c r="J16" s="449"/>
      <c r="K16" s="451"/>
      <c r="L16" s="451"/>
      <c r="M16" s="451"/>
      <c r="N16" s="451"/>
      <c r="O16" s="451"/>
      <c r="P16" s="451"/>
      <c r="Q16" s="451"/>
    </row>
    <row r="17" spans="2:17" s="17" customFormat="1" ht="15.75" customHeight="1"/>
    <row r="18" spans="2:17" s="25" customFormat="1" ht="15.75" customHeight="1">
      <c r="B18" s="190" t="s">
        <v>450</v>
      </c>
      <c r="C18" s="191"/>
      <c r="D18" s="191">
        <f t="shared" ref="D18:E18" si="0">IF(D14="kw",HLOOKUP(D14,D14:D16,3,FALSE),HLOOKUP(D14,D14:D16,2,FALSE))</f>
        <v>0</v>
      </c>
      <c r="E18" s="191">
        <f t="shared" si="0"/>
        <v>0</v>
      </c>
      <c r="F18" s="191">
        <f>IF(F14="kw",HLOOKUP(F14,F14:F16,3,FALSE),HLOOKUP(F14,F14:F16,2,FALSE))</f>
        <v>0</v>
      </c>
      <c r="G18" s="191">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677</v>
      </c>
      <c r="C20" s="452"/>
      <c r="D20" s="453"/>
    </row>
    <row r="21" spans="2:17" s="437" customFormat="1" ht="21" customHeight="1">
      <c r="B21" s="459" t="s">
        <v>366</v>
      </c>
      <c r="C21" s="452" t="s">
        <v>749</v>
      </c>
      <c r="D21" s="453"/>
    </row>
    <row r="22" spans="2:17" s="17" customFormat="1" ht="15.75" customHeight="1">
      <c r="B22" s="165"/>
      <c r="C22" s="166"/>
      <c r="D22" s="162"/>
    </row>
    <row r="23" spans="2:17" s="17" customFormat="1" ht="23.25" customHeight="1">
      <c r="B23" s="167"/>
      <c r="C23" s="167"/>
      <c r="D23" s="162"/>
    </row>
    <row r="24" spans="2:17" s="17" customFormat="1" ht="22.5" customHeight="1">
      <c r="B24" s="118" t="s">
        <v>412</v>
      </c>
      <c r="C24" s="118"/>
      <c r="D24" s="454"/>
    </row>
    <row r="25" spans="2:17" s="2" customFormat="1" ht="15.75" customHeight="1">
      <c r="D25" s="20"/>
    </row>
    <row r="26" spans="2:17" s="2" customFormat="1" ht="42" customHeight="1">
      <c r="B26" s="795" t="s">
        <v>561</v>
      </c>
      <c r="C26" s="795"/>
      <c r="D26" s="795"/>
      <c r="E26" s="795"/>
      <c r="F26" s="795"/>
      <c r="G26" s="795"/>
      <c r="H26" s="795"/>
      <c r="I26" s="795"/>
      <c r="J26" s="795"/>
      <c r="K26" s="795"/>
      <c r="L26" s="795"/>
      <c r="M26" s="795"/>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 50 TO 1,499 KW</v>
      </c>
      <c r="G28" s="242" t="str">
        <f>'1.  LRAMVA Summary'!G52</f>
        <v>GS 1,500 TO 4,999</v>
      </c>
      <c r="H28" s="242" t="str">
        <f>'1.  LRAMVA Summary'!H52</f>
        <v>Large User</v>
      </c>
      <c r="I28" s="242" t="str">
        <f>'1.  LRAMVA Summary'!I52</f>
        <v>Unmetered Scattered Load</v>
      </c>
      <c r="J28" s="242" t="str">
        <f>'1.  LRAMVA Summary'!J52</f>
        <v>Street Lighting</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kWh</v>
      </c>
      <c r="J29" s="578" t="str">
        <f>'1.  LRAMVA Summary'!J53</f>
        <v>kW</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461"/>
      <c r="E30" s="461"/>
      <c r="F30" s="461"/>
      <c r="G30" s="461"/>
      <c r="H30" s="461"/>
      <c r="I30" s="461"/>
      <c r="J30" s="461"/>
      <c r="K30" s="461"/>
      <c r="L30" s="461"/>
      <c r="M30" s="461"/>
      <c r="N30" s="461"/>
      <c r="O30" s="461"/>
      <c r="P30" s="461"/>
      <c r="Q30" s="451"/>
    </row>
    <row r="31" spans="2:17" s="462" customFormat="1" ht="15" customHeight="1">
      <c r="B31" s="460" t="s">
        <v>28</v>
      </c>
      <c r="C31" s="625">
        <f>SUM(D31:Q31)</f>
        <v>0</v>
      </c>
      <c r="D31" s="449"/>
      <c r="E31" s="449"/>
      <c r="F31" s="461"/>
      <c r="G31" s="449"/>
      <c r="H31" s="449"/>
      <c r="I31" s="449"/>
      <c r="J31" s="449"/>
      <c r="K31" s="451"/>
      <c r="L31" s="451"/>
      <c r="M31" s="451"/>
      <c r="N31" s="451"/>
      <c r="O31" s="451"/>
      <c r="P31" s="451"/>
      <c r="Q31" s="451"/>
    </row>
    <row r="32" spans="2:17" s="17" customFormat="1" ht="15.75" customHeight="1"/>
    <row r="33" spans="2:32" s="25" customFormat="1" ht="15.75" customHeight="1">
      <c r="B33" s="190" t="s">
        <v>450</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677</v>
      </c>
      <c r="C35" s="452"/>
      <c r="D35" s="453"/>
      <c r="E35" s="93"/>
      <c r="F35" s="93"/>
      <c r="G35" s="93"/>
      <c r="H35" s="93"/>
      <c r="I35" s="93"/>
      <c r="J35" s="93"/>
      <c r="K35" s="93"/>
      <c r="L35" s="93"/>
      <c r="M35" s="93"/>
      <c r="N35" s="93"/>
      <c r="O35" s="93"/>
      <c r="P35" s="93"/>
      <c r="Q35" s="93"/>
    </row>
    <row r="36" spans="2:32" s="437" customFormat="1" ht="21" customHeight="1">
      <c r="B36" s="459" t="s">
        <v>366</v>
      </c>
      <c r="C36" s="452"/>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8" t="s">
        <v>452</v>
      </c>
      <c r="C39" s="35"/>
      <c r="D39" s="34"/>
      <c r="E39" s="39"/>
      <c r="F39" s="40"/>
    </row>
    <row r="40" spans="2:32" s="70" customFormat="1" ht="39" customHeight="1">
      <c r="B40" s="795" t="s">
        <v>614</v>
      </c>
      <c r="C40" s="795"/>
      <c r="D40" s="795"/>
      <c r="E40" s="795"/>
      <c r="F40" s="795"/>
      <c r="G40" s="795"/>
      <c r="H40" s="795"/>
      <c r="I40" s="795"/>
      <c r="J40" s="795"/>
      <c r="K40" s="795"/>
      <c r="L40" s="795"/>
      <c r="M40" s="795"/>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611</v>
      </c>
      <c r="D42" s="242" t="str">
        <f>'1.  LRAMVA Summary'!D52</f>
        <v>Residential</v>
      </c>
      <c r="E42" s="242" t="str">
        <f>'1.  LRAMVA Summary'!E52</f>
        <v>GS&lt;50 kW</v>
      </c>
      <c r="F42" s="242" t="str">
        <f>'1.  LRAMVA Summary'!F52</f>
        <v>GS 50 TO 1,499 KW</v>
      </c>
      <c r="G42" s="242" t="str">
        <f>'1.  LRAMVA Summary'!G52</f>
        <v>GS 1,500 TO 4,999</v>
      </c>
      <c r="H42" s="242" t="str">
        <f>'1.  LRAMVA Summary'!H52</f>
        <v>Large User</v>
      </c>
      <c r="I42" s="242" t="str">
        <f>'1.  LRAMVA Summary'!I52</f>
        <v>Unmetered Scattered Load</v>
      </c>
      <c r="J42" s="242" t="str">
        <f>'1.  LRAMVA Summary'!J52</f>
        <v>Street Lighting</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kWh</v>
      </c>
      <c r="J43" s="582" t="str">
        <f>'1.  LRAMVA Summary'!J53</f>
        <v>kW</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8"/>
    </row>
    <row r="44" spans="2:32" s="17" customFormat="1" ht="15.75">
      <c r="B44" s="169">
        <v>2011</v>
      </c>
      <c r="C44" s="533"/>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3"/>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3"/>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3"/>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3">
        <v>2015</v>
      </c>
      <c r="D48" s="189">
        <f t="shared" ref="D48:Q48" si="7">IF(ISBLANK($C$48),0,IF($C$48=$D$9,HLOOKUP(D43,D14:D18,5,FALSE),HLOOKUP(D43,D29:D33,5,FALSE)))</f>
        <v>0</v>
      </c>
      <c r="E48" s="189">
        <f t="shared" si="7"/>
        <v>0</v>
      </c>
      <c r="F48" s="189">
        <f t="shared" si="7"/>
        <v>0</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3"/>
      <c r="D49" s="189">
        <f t="shared" ref="D49:Q49" si="8">IF(ISBLANK($C$49),0,IF($C$49=$D$9,HLOOKUP(D43,D14:D18,5,FALSE),HLOOKUP(D43,D29:D33,5,FALSE)))</f>
        <v>0</v>
      </c>
      <c r="E49" s="189">
        <f t="shared" si="8"/>
        <v>0</v>
      </c>
      <c r="F49" s="189">
        <f t="shared" si="8"/>
        <v>0</v>
      </c>
      <c r="G49" s="189">
        <f t="shared" si="8"/>
        <v>0</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3"/>
      <c r="D50" s="189">
        <f t="shared" ref="D50:I50" si="9">IF(ISBLANK($C$50),0,IF($C$50=$D$9,HLOOKUP(D43,D14:D18,5,FALSE),HLOOKUP(D43,D29:D33,5,FALSE)))</f>
        <v>0</v>
      </c>
      <c r="E50" s="189">
        <f t="shared" si="9"/>
        <v>0</v>
      </c>
      <c r="F50" s="189">
        <f t="shared" si="9"/>
        <v>0</v>
      </c>
      <c r="G50" s="189">
        <f t="shared" si="9"/>
        <v>0</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3"/>
      <c r="D51" s="189">
        <f t="shared" ref="D51:Q51" si="11">IF(ISBLANK($C$51),0,IF($C$51=$D$9,HLOOKUP(D43,D14:D18,5,FALSE),HLOOKUP(D43,D29:D33,5,FALSE)))</f>
        <v>0</v>
      </c>
      <c r="E51" s="189">
        <f t="shared" si="11"/>
        <v>0</v>
      </c>
      <c r="F51" s="189">
        <f t="shared" si="11"/>
        <v>0</v>
      </c>
      <c r="G51" s="189">
        <f t="shared" si="11"/>
        <v>0</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5.75" hidden="1">
      <c r="B52" s="170">
        <v>2019</v>
      </c>
      <c r="C52" s="533"/>
      <c r="D52" s="189">
        <f t="shared" ref="D52:Q52" si="12">IF(ISBLANK($C$52),0,IF($C$52=$D$9,HLOOKUP(D43,D14:D18,5,FALSE),HLOOKUP(D43,D29:D33,5,FALSE)))</f>
        <v>0</v>
      </c>
      <c r="E52" s="189">
        <f t="shared" si="12"/>
        <v>0</v>
      </c>
      <c r="F52" s="189">
        <f t="shared" si="12"/>
        <v>0</v>
      </c>
      <c r="G52" s="189">
        <f t="shared" si="12"/>
        <v>0</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5.75" hidden="1">
      <c r="B53" s="170">
        <v>2020</v>
      </c>
      <c r="C53" s="533"/>
      <c r="D53" s="189">
        <f t="shared" ref="D53:Q53" si="13">IF(ISBLANK($C$53),0,IF($C$53=$D$9,HLOOKUP(D43,D14:D18,5,FALSE),HLOOKUP(D43,D29:D33,5,FALSE)))</f>
        <v>0</v>
      </c>
      <c r="E53" s="189">
        <f t="shared" si="13"/>
        <v>0</v>
      </c>
      <c r="F53" s="189">
        <f t="shared" si="13"/>
        <v>0</v>
      </c>
      <c r="G53" s="189">
        <f t="shared" si="13"/>
        <v>0</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21" customHeight="1">
      <c r="B54" s="452" t="s">
        <v>741</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workbookViewId="0">
      <pane ySplit="14" topLeftCell="A15" activePane="bottomLeft" state="frozen"/>
      <selection pane="bottomLeft" activeCell="K61" sqref="K61"/>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1" t="s">
        <v>171</v>
      </c>
      <c r="C4" s="85" t="s">
        <v>175</v>
      </c>
      <c r="D4" s="85"/>
      <c r="E4" s="49"/>
    </row>
    <row r="5" spans="1:26" s="18" customFormat="1" ht="26.25" hidden="1" customHeight="1" outlineLevel="1" thickBot="1">
      <c r="A5" s="4"/>
      <c r="B5" s="801"/>
      <c r="C5" s="86" t="s">
        <v>172</v>
      </c>
      <c r="D5" s="86"/>
      <c r="E5" s="49"/>
    </row>
    <row r="6" spans="1:26" ht="26.25" hidden="1" customHeight="1" outlineLevel="1" thickBot="1">
      <c r="B6" s="801"/>
      <c r="C6" s="804" t="s">
        <v>550</v>
      </c>
      <c r="D6" s="805"/>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526</v>
      </c>
      <c r="C8" s="593" t="s">
        <v>481</v>
      </c>
      <c r="D8" s="592"/>
      <c r="M8" s="6"/>
      <c r="N8" s="6"/>
      <c r="O8" s="6"/>
      <c r="P8" s="6"/>
      <c r="Q8" s="6"/>
      <c r="R8" s="6"/>
      <c r="S8" s="6"/>
      <c r="T8" s="6"/>
      <c r="U8" s="6"/>
      <c r="V8" s="6"/>
      <c r="W8" s="6"/>
      <c r="X8" s="6"/>
      <c r="Y8" s="6"/>
      <c r="Z8" s="6"/>
    </row>
    <row r="9" spans="1:26" s="18" customFormat="1" ht="19.5" hidden="1" customHeight="1" outlineLevel="1">
      <c r="A9" s="4"/>
      <c r="B9" s="539"/>
      <c r="C9" s="593" t="s">
        <v>527</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1"/>
    </row>
    <row r="12" spans="1:26" ht="58.5" customHeight="1">
      <c r="B12" s="799" t="s">
        <v>622</v>
      </c>
      <c r="C12" s="799"/>
      <c r="D12" s="799"/>
      <c r="E12" s="799"/>
      <c r="F12" s="799"/>
      <c r="G12" s="799"/>
      <c r="H12" s="799"/>
      <c r="I12" s="799"/>
      <c r="J12" s="799"/>
      <c r="K12" s="799"/>
      <c r="L12" s="799"/>
      <c r="M12" s="799"/>
      <c r="N12" s="799"/>
      <c r="O12" s="79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564</v>
      </c>
      <c r="E14" s="471" t="s">
        <v>565</v>
      </c>
      <c r="F14" s="471" t="s">
        <v>566</v>
      </c>
      <c r="G14" s="471" t="s">
        <v>567</v>
      </c>
      <c r="H14" s="471" t="s">
        <v>568</v>
      </c>
      <c r="I14" s="471" t="s">
        <v>739</v>
      </c>
      <c r="J14" s="471" t="s">
        <v>738</v>
      </c>
      <c r="K14" s="471" t="s">
        <v>734</v>
      </c>
      <c r="L14" s="471" t="s">
        <v>569</v>
      </c>
      <c r="M14" s="471" t="s">
        <v>570</v>
      </c>
      <c r="N14" s="471" t="s">
        <v>571</v>
      </c>
      <c r="O14" s="471" t="s">
        <v>572</v>
      </c>
      <c r="P14" s="7"/>
    </row>
    <row r="15" spans="1:26" s="7" customFormat="1" ht="18.75" customHeight="1">
      <c r="B15" s="472" t="s">
        <v>188</v>
      </c>
      <c r="C15" s="802"/>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558</v>
      </c>
      <c r="C16" s="797"/>
      <c r="D16" s="476"/>
      <c r="E16" s="476"/>
      <c r="F16" s="476"/>
      <c r="G16" s="476"/>
      <c r="H16" s="476"/>
      <c r="I16" s="476"/>
      <c r="J16" s="476"/>
      <c r="K16" s="476"/>
      <c r="L16" s="476"/>
      <c r="M16" s="476"/>
      <c r="N16" s="476"/>
      <c r="O16" s="477"/>
    </row>
    <row r="17" spans="1:15" s="111" customFormat="1" ht="17.25" customHeight="1">
      <c r="B17" s="478" t="s">
        <v>559</v>
      </c>
      <c r="C17" s="803"/>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9" t="str">
        <f>'1.  LRAMVA Summary'!B29</f>
        <v>Residential</v>
      </c>
      <c r="C18" s="796" t="str">
        <f>'2. LRAMVA Threshold'!D43</f>
        <v>kWh</v>
      </c>
      <c r="D18" s="46"/>
      <c r="E18" s="46"/>
      <c r="F18" s="46"/>
      <c r="G18" s="46"/>
      <c r="H18" s="46"/>
      <c r="I18" s="46">
        <v>2.3400000000000001E-2</v>
      </c>
      <c r="J18" s="46"/>
      <c r="K18" s="46"/>
      <c r="L18" s="46"/>
      <c r="M18" s="46"/>
      <c r="N18" s="46"/>
      <c r="O18" s="69"/>
    </row>
    <row r="19" spans="1:15" s="7" customFormat="1" ht="15" customHeight="1" outlineLevel="1">
      <c r="B19" s="535" t="s">
        <v>510</v>
      </c>
      <c r="C19" s="797"/>
      <c r="D19" s="46"/>
      <c r="E19" s="46"/>
      <c r="F19" s="46"/>
      <c r="G19" s="46"/>
      <c r="H19" s="46"/>
      <c r="I19" s="46"/>
      <c r="J19" s="46"/>
      <c r="K19" s="46"/>
      <c r="L19" s="46"/>
      <c r="M19" s="46"/>
      <c r="N19" s="46"/>
      <c r="O19" s="69"/>
    </row>
    <row r="20" spans="1:15" s="7" customFormat="1" ht="15" customHeight="1" outlineLevel="1">
      <c r="B20" s="535" t="s">
        <v>511</v>
      </c>
      <c r="C20" s="797"/>
      <c r="D20" s="46"/>
      <c r="E20" s="46"/>
      <c r="F20" s="46"/>
      <c r="G20" s="46"/>
      <c r="H20" s="46"/>
      <c r="I20" s="46"/>
      <c r="J20" s="46"/>
      <c r="K20" s="46"/>
      <c r="L20" s="46"/>
      <c r="M20" s="46"/>
      <c r="N20" s="46"/>
      <c r="O20" s="69"/>
    </row>
    <row r="21" spans="1:15" s="7" customFormat="1" ht="15" customHeight="1" outlineLevel="1">
      <c r="B21" s="535" t="s">
        <v>489</v>
      </c>
      <c r="C21" s="797"/>
      <c r="D21" s="46"/>
      <c r="E21" s="46"/>
      <c r="F21" s="46"/>
      <c r="G21" s="46"/>
      <c r="H21" s="46"/>
      <c r="I21" s="46"/>
      <c r="J21" s="46"/>
      <c r="K21" s="46"/>
      <c r="L21" s="46"/>
      <c r="M21" s="46"/>
      <c r="N21" s="46"/>
      <c r="O21" s="69"/>
    </row>
    <row r="22" spans="1:15" s="7" customFormat="1" ht="14.25" customHeight="1">
      <c r="B22" s="535" t="s">
        <v>512</v>
      </c>
      <c r="C22" s="798"/>
      <c r="D22" s="65">
        <f>SUM(D18:D21)</f>
        <v>0</v>
      </c>
      <c r="E22" s="65">
        <f>SUM(E18:E21)</f>
        <v>0</v>
      </c>
      <c r="F22" s="65">
        <f>SUM(F18:F21)</f>
        <v>0</v>
      </c>
      <c r="G22" s="65">
        <f t="shared" ref="G22:N22" si="2">SUM(G18:G21)</f>
        <v>0</v>
      </c>
      <c r="H22" s="65">
        <f t="shared" si="2"/>
        <v>0</v>
      </c>
      <c r="I22" s="65">
        <f t="shared" si="2"/>
        <v>2.3400000000000001E-2</v>
      </c>
      <c r="J22" s="65">
        <f t="shared" si="2"/>
        <v>0</v>
      </c>
      <c r="K22" s="65">
        <f t="shared" si="2"/>
        <v>0</v>
      </c>
      <c r="L22" s="65">
        <f t="shared" si="2"/>
        <v>0</v>
      </c>
      <c r="M22" s="65">
        <f t="shared" si="2"/>
        <v>0</v>
      </c>
      <c r="N22" s="65">
        <f t="shared" si="2"/>
        <v>0</v>
      </c>
      <c r="O22" s="76"/>
    </row>
    <row r="23" spans="1:15" s="63" customFormat="1">
      <c r="A23" s="62"/>
      <c r="B23" s="491" t="s">
        <v>513</v>
      </c>
      <c r="C23" s="481"/>
      <c r="D23" s="482"/>
      <c r="E23" s="483">
        <f>ROUND(SUM(D22*E16+E22*E17)/12,4)</f>
        <v>0</v>
      </c>
      <c r="F23" s="483">
        <f>ROUND(SUM(E22*F16+F22*F17)/12,4)</f>
        <v>0</v>
      </c>
      <c r="G23" s="483">
        <f>ROUND(SUM(F22*G16+G22*G17)/12,4)</f>
        <v>0</v>
      </c>
      <c r="H23" s="483">
        <f>ROUND(SUM(G22*H16+H22*H17)/12,4)</f>
        <v>0</v>
      </c>
      <c r="I23" s="483">
        <f>ROUND(SUM(H22*I16+I22*I17)/12,4)</f>
        <v>2.3400000000000001E-2</v>
      </c>
      <c r="J23" s="483">
        <f t="shared" ref="J23:N23" si="3">ROUND(SUM(I22*J16+J22*J17)/12,4)</f>
        <v>0</v>
      </c>
      <c r="K23" s="483">
        <f t="shared" si="3"/>
        <v>0</v>
      </c>
      <c r="L23" s="483">
        <f t="shared" si="3"/>
        <v>0</v>
      </c>
      <c r="M23" s="483">
        <f t="shared" si="3"/>
        <v>0</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796" t="str">
        <f>'2. LRAMVA Threshold'!E43</f>
        <v>kWh</v>
      </c>
      <c r="D25" s="46"/>
      <c r="E25" s="46"/>
      <c r="F25" s="46"/>
      <c r="G25" s="46"/>
      <c r="H25" s="46"/>
      <c r="I25" s="46">
        <v>2.1000000000000001E-2</v>
      </c>
      <c r="J25" s="46"/>
      <c r="K25" s="46"/>
      <c r="L25" s="46"/>
      <c r="M25" s="46"/>
      <c r="N25" s="46"/>
      <c r="O25" s="69"/>
    </row>
    <row r="26" spans="1:15" s="18" customFormat="1" outlineLevel="1">
      <c r="A26" s="4"/>
      <c r="B26" s="535" t="s">
        <v>510</v>
      </c>
      <c r="C26" s="797"/>
      <c r="D26" s="46"/>
      <c r="E26" s="46"/>
      <c r="F26" s="46"/>
      <c r="G26" s="46"/>
      <c r="H26" s="46"/>
      <c r="I26" s="46"/>
      <c r="J26" s="46"/>
      <c r="K26" s="46"/>
      <c r="L26" s="46"/>
      <c r="M26" s="46"/>
      <c r="N26" s="46"/>
      <c r="O26" s="69"/>
    </row>
    <row r="27" spans="1:15" s="18" customFormat="1" outlineLevel="1">
      <c r="A27" s="4"/>
      <c r="B27" s="535" t="s">
        <v>511</v>
      </c>
      <c r="C27" s="797"/>
      <c r="D27" s="46"/>
      <c r="E27" s="46"/>
      <c r="F27" s="46"/>
      <c r="G27" s="46"/>
      <c r="H27" s="46"/>
      <c r="I27" s="46"/>
      <c r="J27" s="46"/>
      <c r="K27" s="46"/>
      <c r="L27" s="46"/>
      <c r="M27" s="46"/>
      <c r="N27" s="46"/>
      <c r="O27" s="69"/>
    </row>
    <row r="28" spans="1:15" s="18" customFormat="1" outlineLevel="1">
      <c r="A28" s="4"/>
      <c r="B28" s="535" t="s">
        <v>489</v>
      </c>
      <c r="C28" s="797"/>
      <c r="D28" s="46"/>
      <c r="E28" s="46"/>
      <c r="F28" s="46"/>
      <c r="G28" s="46"/>
      <c r="H28" s="46"/>
      <c r="I28" s="46"/>
      <c r="J28" s="46"/>
      <c r="K28" s="46"/>
      <c r="L28" s="46"/>
      <c r="M28" s="46"/>
      <c r="N28" s="46"/>
      <c r="O28" s="69"/>
    </row>
    <row r="29" spans="1:15" s="18" customFormat="1">
      <c r="A29" s="4"/>
      <c r="B29" s="535" t="s">
        <v>512</v>
      </c>
      <c r="C29" s="798"/>
      <c r="D29" s="65">
        <f>SUM(D25:D28)</f>
        <v>0</v>
      </c>
      <c r="E29" s="65">
        <f t="shared" ref="E29:N29" si="4">SUM(E25:E28)</f>
        <v>0</v>
      </c>
      <c r="F29" s="65">
        <f t="shared" si="4"/>
        <v>0</v>
      </c>
      <c r="G29" s="65">
        <f t="shared" si="4"/>
        <v>0</v>
      </c>
      <c r="H29" s="65">
        <f t="shared" si="4"/>
        <v>0</v>
      </c>
      <c r="I29" s="65">
        <f t="shared" si="4"/>
        <v>2.1000000000000001E-2</v>
      </c>
      <c r="J29" s="65">
        <f t="shared" si="4"/>
        <v>0</v>
      </c>
      <c r="K29" s="65">
        <f t="shared" si="4"/>
        <v>0</v>
      </c>
      <c r="L29" s="65">
        <f t="shared" si="4"/>
        <v>0</v>
      </c>
      <c r="M29" s="65">
        <f t="shared" si="4"/>
        <v>0</v>
      </c>
      <c r="N29" s="65">
        <f t="shared" si="4"/>
        <v>0</v>
      </c>
      <c r="O29" s="76"/>
    </row>
    <row r="30" spans="1:15" s="18" customFormat="1">
      <c r="A30" s="4"/>
      <c r="B30" s="491" t="s">
        <v>513</v>
      </c>
      <c r="C30" s="487"/>
      <c r="D30" s="71"/>
      <c r="E30" s="483">
        <f>ROUND(SUM(D29*E16+E29*E17)/12,4)</f>
        <v>0</v>
      </c>
      <c r="F30" s="483">
        <f t="shared" ref="F30:N30" si="5">ROUND(SUM(E29*F16+F29*F17)/12,4)</f>
        <v>0</v>
      </c>
      <c r="G30" s="483">
        <f t="shared" si="5"/>
        <v>0</v>
      </c>
      <c r="H30" s="483">
        <f t="shared" si="5"/>
        <v>0</v>
      </c>
      <c r="I30" s="483">
        <f t="shared" si="5"/>
        <v>2.1000000000000001E-2</v>
      </c>
      <c r="J30" s="483">
        <f>ROUND(SUM(I29*J16+J29*J17)/12,4)</f>
        <v>0</v>
      </c>
      <c r="K30" s="483">
        <f t="shared" si="5"/>
        <v>0</v>
      </c>
      <c r="L30" s="483">
        <f t="shared" si="5"/>
        <v>0</v>
      </c>
      <c r="M30" s="483">
        <f t="shared" si="5"/>
        <v>0</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1,499 KW</v>
      </c>
      <c r="C32" s="796" t="str">
        <f>'2. LRAMVA Threshold'!F43</f>
        <v>kW</v>
      </c>
      <c r="D32" s="46"/>
      <c r="E32" s="46"/>
      <c r="F32" s="46"/>
      <c r="G32" s="46"/>
      <c r="H32" s="46"/>
      <c r="I32" s="46">
        <v>3.5691000000000002</v>
      </c>
      <c r="J32" s="46"/>
      <c r="K32" s="46"/>
      <c r="L32" s="46"/>
      <c r="M32" s="46"/>
      <c r="N32" s="46"/>
      <c r="O32" s="69"/>
    </row>
    <row r="33" spans="1:15" s="18" customFormat="1" outlineLevel="1">
      <c r="A33" s="4"/>
      <c r="B33" s="535" t="s">
        <v>510</v>
      </c>
      <c r="C33" s="797"/>
      <c r="D33" s="46"/>
      <c r="E33" s="46"/>
      <c r="F33" s="46"/>
      <c r="G33" s="46"/>
      <c r="H33" s="46"/>
      <c r="I33" s="46"/>
      <c r="J33" s="46"/>
      <c r="K33" s="46"/>
      <c r="L33" s="46"/>
      <c r="M33" s="46"/>
      <c r="N33" s="46"/>
      <c r="O33" s="69"/>
    </row>
    <row r="34" spans="1:15" s="18" customFormat="1" outlineLevel="1">
      <c r="A34" s="4"/>
      <c r="B34" s="535" t="s">
        <v>511</v>
      </c>
      <c r="C34" s="797"/>
      <c r="D34" s="46"/>
      <c r="E34" s="46"/>
      <c r="F34" s="46"/>
      <c r="G34" s="46"/>
      <c r="H34" s="46"/>
      <c r="I34" s="46"/>
      <c r="J34" s="46"/>
      <c r="K34" s="46"/>
      <c r="L34" s="46"/>
      <c r="M34" s="46"/>
      <c r="N34" s="46"/>
      <c r="O34" s="69"/>
    </row>
    <row r="35" spans="1:15" s="18" customFormat="1" outlineLevel="1">
      <c r="A35" s="4"/>
      <c r="B35" s="535" t="s">
        <v>489</v>
      </c>
      <c r="C35" s="797"/>
      <c r="D35" s="46"/>
      <c r="E35" s="46"/>
      <c r="F35" s="46"/>
      <c r="G35" s="46"/>
      <c r="H35" s="46"/>
      <c r="I35" s="46"/>
      <c r="J35" s="46"/>
      <c r="K35" s="46"/>
      <c r="L35" s="46"/>
      <c r="M35" s="46"/>
      <c r="N35" s="46"/>
      <c r="O35" s="69"/>
    </row>
    <row r="36" spans="1:15" s="18" customFormat="1">
      <c r="A36" s="4"/>
      <c r="B36" s="535" t="s">
        <v>512</v>
      </c>
      <c r="C36" s="798"/>
      <c r="D36" s="65">
        <f>SUM(D32:D35)</f>
        <v>0</v>
      </c>
      <c r="E36" s="65">
        <f>SUM(E32:E35)</f>
        <v>0</v>
      </c>
      <c r="F36" s="65">
        <f t="shared" ref="F36:M36" si="6">SUM(F32:F35)</f>
        <v>0</v>
      </c>
      <c r="G36" s="65">
        <f t="shared" si="6"/>
        <v>0</v>
      </c>
      <c r="H36" s="65">
        <f t="shared" si="6"/>
        <v>0</v>
      </c>
      <c r="I36" s="65">
        <f t="shared" si="6"/>
        <v>3.5691000000000002</v>
      </c>
      <c r="J36" s="65">
        <f t="shared" si="6"/>
        <v>0</v>
      </c>
      <c r="K36" s="65">
        <f t="shared" si="6"/>
        <v>0</v>
      </c>
      <c r="L36" s="65">
        <f t="shared" si="6"/>
        <v>0</v>
      </c>
      <c r="M36" s="65">
        <f t="shared" si="6"/>
        <v>0</v>
      </c>
      <c r="N36" s="65">
        <f>SUM(N32:N35)</f>
        <v>0</v>
      </c>
      <c r="O36" s="76"/>
    </row>
    <row r="37" spans="1:15" s="18" customFormat="1">
      <c r="A37" s="4"/>
      <c r="B37" s="491" t="s">
        <v>513</v>
      </c>
      <c r="C37" s="487"/>
      <c r="D37" s="71"/>
      <c r="E37" s="483">
        <f t="shared" ref="E37:N37" si="7">ROUND(SUM(D36*E16+E36*E17)/12,4)</f>
        <v>0</v>
      </c>
      <c r="F37" s="483">
        <f t="shared" si="7"/>
        <v>0</v>
      </c>
      <c r="G37" s="483">
        <f t="shared" si="7"/>
        <v>0</v>
      </c>
      <c r="H37" s="483">
        <f t="shared" si="7"/>
        <v>0</v>
      </c>
      <c r="I37" s="483">
        <f t="shared" si="7"/>
        <v>3.5691000000000002</v>
      </c>
      <c r="J37" s="483">
        <f t="shared" si="7"/>
        <v>0</v>
      </c>
      <c r="K37" s="483">
        <f t="shared" si="7"/>
        <v>0</v>
      </c>
      <c r="L37" s="483">
        <f t="shared" si="7"/>
        <v>0</v>
      </c>
      <c r="M37" s="483">
        <f t="shared" si="7"/>
        <v>0</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GS 1,500 TO 4,999</v>
      </c>
      <c r="C39" s="796" t="str">
        <f>'2. LRAMVA Threshold'!G43</f>
        <v>kW</v>
      </c>
      <c r="D39" s="46"/>
      <c r="E39" s="46"/>
      <c r="F39" s="46"/>
      <c r="G39" s="46"/>
      <c r="H39" s="46"/>
      <c r="I39" s="46">
        <v>3.4887000000000001</v>
      </c>
      <c r="J39" s="756"/>
      <c r="K39" s="46"/>
      <c r="L39" s="46"/>
      <c r="M39" s="46"/>
      <c r="N39" s="46"/>
      <c r="O39" s="69"/>
    </row>
    <row r="40" spans="1:15" s="18" customFormat="1" outlineLevel="1">
      <c r="A40" s="4"/>
      <c r="B40" s="535" t="s">
        <v>510</v>
      </c>
      <c r="C40" s="797"/>
      <c r="D40" s="46"/>
      <c r="E40" s="46"/>
      <c r="F40" s="46"/>
      <c r="G40" s="46"/>
      <c r="H40" s="46"/>
      <c r="I40" s="46"/>
      <c r="J40" s="46"/>
      <c r="K40" s="46"/>
      <c r="L40" s="46"/>
      <c r="M40" s="46"/>
      <c r="N40" s="46"/>
      <c r="O40" s="69"/>
    </row>
    <row r="41" spans="1:15" s="18" customFormat="1" outlineLevel="1">
      <c r="A41" s="4"/>
      <c r="B41" s="535" t="s">
        <v>511</v>
      </c>
      <c r="C41" s="797"/>
      <c r="D41" s="46"/>
      <c r="E41" s="46"/>
      <c r="F41" s="46"/>
      <c r="G41" s="46"/>
      <c r="H41" s="46"/>
      <c r="I41" s="46"/>
      <c r="J41" s="46"/>
      <c r="K41" s="46"/>
      <c r="L41" s="46"/>
      <c r="M41" s="46"/>
      <c r="N41" s="46"/>
      <c r="O41" s="69"/>
    </row>
    <row r="42" spans="1:15" s="18" customFormat="1" outlineLevel="1">
      <c r="A42" s="4"/>
      <c r="B42" s="535" t="s">
        <v>489</v>
      </c>
      <c r="C42" s="797"/>
      <c r="D42" s="46"/>
      <c r="E42" s="46"/>
      <c r="F42" s="46"/>
      <c r="G42" s="46"/>
      <c r="H42" s="46"/>
      <c r="I42" s="46"/>
      <c r="J42" s="46"/>
      <c r="K42" s="46"/>
      <c r="L42" s="46"/>
      <c r="M42" s="46"/>
      <c r="N42" s="46"/>
      <c r="O42" s="69"/>
    </row>
    <row r="43" spans="1:15" s="18" customFormat="1">
      <c r="A43" s="4"/>
      <c r="B43" s="535" t="s">
        <v>512</v>
      </c>
      <c r="C43" s="798"/>
      <c r="D43" s="65">
        <f>SUM(D39:D42)</f>
        <v>0</v>
      </c>
      <c r="E43" s="65">
        <f t="shared" ref="E43:N43" si="8">SUM(E39:E42)</f>
        <v>0</v>
      </c>
      <c r="F43" s="65">
        <f t="shared" si="8"/>
        <v>0</v>
      </c>
      <c r="G43" s="65">
        <f t="shared" si="8"/>
        <v>0</v>
      </c>
      <c r="H43" s="65">
        <f t="shared" si="8"/>
        <v>0</v>
      </c>
      <c r="I43" s="65">
        <f t="shared" si="8"/>
        <v>3.4887000000000001</v>
      </c>
      <c r="J43" s="65">
        <f t="shared" si="8"/>
        <v>0</v>
      </c>
      <c r="K43" s="65">
        <f t="shared" si="8"/>
        <v>0</v>
      </c>
      <c r="L43" s="65">
        <f t="shared" si="8"/>
        <v>0</v>
      </c>
      <c r="M43" s="65">
        <f t="shared" si="8"/>
        <v>0</v>
      </c>
      <c r="N43" s="65">
        <f t="shared" si="8"/>
        <v>0</v>
      </c>
      <c r="O43" s="76"/>
    </row>
    <row r="44" spans="1:15" s="14" customFormat="1">
      <c r="A44" s="72"/>
      <c r="B44" s="491" t="s">
        <v>513</v>
      </c>
      <c r="C44" s="487"/>
      <c r="D44" s="71"/>
      <c r="E44" s="483">
        <f t="shared" ref="E44:N44" si="9">ROUND(SUM(D43*E16+E43*E17)/12,4)</f>
        <v>0</v>
      </c>
      <c r="F44" s="483">
        <f t="shared" si="9"/>
        <v>0</v>
      </c>
      <c r="G44" s="483">
        <f t="shared" si="9"/>
        <v>0</v>
      </c>
      <c r="H44" s="483">
        <f t="shared" si="9"/>
        <v>0</v>
      </c>
      <c r="I44" s="483">
        <f t="shared" si="9"/>
        <v>3.4887000000000001</v>
      </c>
      <c r="J44" s="483">
        <f t="shared" si="9"/>
        <v>0</v>
      </c>
      <c r="K44" s="483">
        <f t="shared" si="9"/>
        <v>0</v>
      </c>
      <c r="L44" s="483">
        <f t="shared" si="9"/>
        <v>0</v>
      </c>
      <c r="M44" s="483">
        <f t="shared" si="9"/>
        <v>0</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Large User</v>
      </c>
      <c r="C46" s="796" t="str">
        <f>'2. LRAMVA Threshold'!H43</f>
        <v>kW</v>
      </c>
      <c r="D46" s="46"/>
      <c r="E46" s="46"/>
      <c r="F46" s="46"/>
      <c r="G46" s="46"/>
      <c r="H46" s="46"/>
      <c r="I46" s="46">
        <v>3.3129</v>
      </c>
      <c r="J46" s="46"/>
      <c r="K46" s="46"/>
      <c r="L46" s="46"/>
      <c r="M46" s="46"/>
      <c r="N46" s="46"/>
      <c r="O46" s="69"/>
    </row>
    <row r="47" spans="1:15" s="18" customFormat="1" outlineLevel="1">
      <c r="A47" s="4"/>
      <c r="B47" s="535" t="s">
        <v>510</v>
      </c>
      <c r="C47" s="797"/>
      <c r="D47" s="46"/>
      <c r="E47" s="46"/>
      <c r="F47" s="46"/>
      <c r="G47" s="46"/>
      <c r="H47" s="46"/>
      <c r="I47" s="46"/>
      <c r="J47" s="46"/>
      <c r="K47" s="46"/>
      <c r="L47" s="46"/>
      <c r="M47" s="46"/>
      <c r="N47" s="46"/>
      <c r="O47" s="69"/>
    </row>
    <row r="48" spans="1:15" s="18" customFormat="1" outlineLevel="1">
      <c r="A48" s="4"/>
      <c r="B48" s="535" t="s">
        <v>511</v>
      </c>
      <c r="C48" s="797"/>
      <c r="D48" s="46"/>
      <c r="E48" s="46"/>
      <c r="F48" s="46"/>
      <c r="G48" s="46"/>
      <c r="H48" s="46"/>
      <c r="I48" s="46"/>
      <c r="J48" s="46"/>
      <c r="K48" s="46"/>
      <c r="L48" s="46"/>
      <c r="M48" s="46"/>
      <c r="N48" s="46"/>
      <c r="O48" s="69"/>
    </row>
    <row r="49" spans="1:15" s="18" customFormat="1" outlineLevel="1">
      <c r="A49" s="4"/>
      <c r="B49" s="535" t="s">
        <v>489</v>
      </c>
      <c r="C49" s="797"/>
      <c r="D49" s="46"/>
      <c r="E49" s="46"/>
      <c r="F49" s="46"/>
      <c r="G49" s="46"/>
      <c r="H49" s="46"/>
      <c r="I49" s="46"/>
      <c r="J49" s="46"/>
      <c r="K49" s="46"/>
      <c r="L49" s="46"/>
      <c r="M49" s="46"/>
      <c r="N49" s="46"/>
      <c r="O49" s="69"/>
    </row>
    <row r="50" spans="1:15" s="18" customFormat="1">
      <c r="A50" s="4"/>
      <c r="B50" s="535" t="s">
        <v>512</v>
      </c>
      <c r="C50" s="798"/>
      <c r="D50" s="65">
        <f>SUM(D46:D49)</f>
        <v>0</v>
      </c>
      <c r="E50" s="65">
        <f t="shared" ref="E50:N50" si="10">SUM(E46:E49)</f>
        <v>0</v>
      </c>
      <c r="F50" s="65">
        <f t="shared" si="10"/>
        <v>0</v>
      </c>
      <c r="G50" s="65">
        <f t="shared" si="10"/>
        <v>0</v>
      </c>
      <c r="H50" s="65">
        <f t="shared" si="10"/>
        <v>0</v>
      </c>
      <c r="I50" s="65">
        <f t="shared" si="10"/>
        <v>3.3129</v>
      </c>
      <c r="J50" s="65">
        <f t="shared" si="10"/>
        <v>0</v>
      </c>
      <c r="K50" s="65">
        <f t="shared" si="10"/>
        <v>0</v>
      </c>
      <c r="L50" s="65">
        <f t="shared" si="10"/>
        <v>0</v>
      </c>
      <c r="M50" s="65">
        <f t="shared" si="10"/>
        <v>0</v>
      </c>
      <c r="N50" s="65">
        <f t="shared" si="10"/>
        <v>0</v>
      </c>
      <c r="O50" s="76"/>
    </row>
    <row r="51" spans="1:15" s="14" customFormat="1">
      <c r="A51" s="72"/>
      <c r="B51" s="491" t="s">
        <v>513</v>
      </c>
      <c r="C51" s="487"/>
      <c r="D51" s="71"/>
      <c r="E51" s="483">
        <f t="shared" ref="E51:N51" si="11">ROUND(SUM(D50*E16+E50*E17)/12,4)</f>
        <v>0</v>
      </c>
      <c r="F51" s="483">
        <f t="shared" si="11"/>
        <v>0</v>
      </c>
      <c r="G51" s="483">
        <f t="shared" si="11"/>
        <v>0</v>
      </c>
      <c r="H51" s="483">
        <f t="shared" si="11"/>
        <v>0</v>
      </c>
      <c r="I51" s="483">
        <f t="shared" si="11"/>
        <v>3.3129</v>
      </c>
      <c r="J51" s="483">
        <f t="shared" si="11"/>
        <v>0</v>
      </c>
      <c r="K51" s="483">
        <f t="shared" si="11"/>
        <v>0</v>
      </c>
      <c r="L51" s="483">
        <f t="shared" si="11"/>
        <v>0</v>
      </c>
      <c r="M51" s="483">
        <f t="shared" si="11"/>
        <v>0</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Unmetered Scattered Load</v>
      </c>
      <c r="C53" s="796" t="str">
        <f>'2. LRAMVA Threshold'!I43</f>
        <v>kWh</v>
      </c>
      <c r="D53" s="46"/>
      <c r="E53" s="46"/>
      <c r="F53" s="46"/>
      <c r="G53" s="46"/>
      <c r="H53" s="46"/>
      <c r="I53" s="46">
        <v>2.1899999999999999E-2</v>
      </c>
      <c r="J53" s="46"/>
      <c r="K53" s="46"/>
      <c r="L53" s="46"/>
      <c r="M53" s="46"/>
      <c r="N53" s="46"/>
      <c r="O53" s="69"/>
    </row>
    <row r="54" spans="1:15" s="18" customFormat="1" outlineLevel="1">
      <c r="A54" s="4"/>
      <c r="B54" s="535" t="s">
        <v>510</v>
      </c>
      <c r="C54" s="797"/>
      <c r="D54" s="46"/>
      <c r="E54" s="46"/>
      <c r="F54" s="46"/>
      <c r="G54" s="46"/>
      <c r="H54" s="46"/>
      <c r="I54" s="46"/>
      <c r="J54" s="46"/>
      <c r="K54" s="46"/>
      <c r="L54" s="46"/>
      <c r="M54" s="46"/>
      <c r="N54" s="46"/>
      <c r="O54" s="69"/>
    </row>
    <row r="55" spans="1:15" s="18" customFormat="1" outlineLevel="1">
      <c r="A55" s="4"/>
      <c r="B55" s="535" t="s">
        <v>511</v>
      </c>
      <c r="C55" s="797"/>
      <c r="D55" s="46"/>
      <c r="E55" s="46"/>
      <c r="F55" s="46"/>
      <c r="G55" s="46"/>
      <c r="H55" s="46"/>
      <c r="I55" s="46"/>
      <c r="J55" s="46"/>
      <c r="K55" s="46"/>
      <c r="L55" s="46"/>
      <c r="M55" s="46"/>
      <c r="N55" s="46"/>
      <c r="O55" s="69"/>
    </row>
    <row r="56" spans="1:15" s="18" customFormat="1" outlineLevel="1">
      <c r="A56" s="4"/>
      <c r="B56" s="535" t="s">
        <v>489</v>
      </c>
      <c r="C56" s="797"/>
      <c r="D56" s="46"/>
      <c r="E56" s="46"/>
      <c r="F56" s="46"/>
      <c r="G56" s="46"/>
      <c r="H56" s="46"/>
      <c r="I56" s="46"/>
      <c r="J56" s="46"/>
      <c r="K56" s="46"/>
      <c r="L56" s="46"/>
      <c r="M56" s="46"/>
      <c r="N56" s="46"/>
      <c r="O56" s="69"/>
    </row>
    <row r="57" spans="1:15" s="18" customFormat="1">
      <c r="A57" s="4"/>
      <c r="B57" s="535" t="s">
        <v>512</v>
      </c>
      <c r="C57" s="798"/>
      <c r="D57" s="65">
        <f>SUM(D53:D56)</f>
        <v>0</v>
      </c>
      <c r="E57" s="65">
        <f t="shared" ref="E57:N57" si="12">SUM(E53:E56)</f>
        <v>0</v>
      </c>
      <c r="F57" s="65">
        <f t="shared" si="12"/>
        <v>0</v>
      </c>
      <c r="G57" s="65">
        <f t="shared" si="12"/>
        <v>0</v>
      </c>
      <c r="H57" s="65">
        <f t="shared" si="12"/>
        <v>0</v>
      </c>
      <c r="I57" s="65">
        <f t="shared" si="12"/>
        <v>2.1899999999999999E-2</v>
      </c>
      <c r="J57" s="65">
        <f t="shared" si="12"/>
        <v>0</v>
      </c>
      <c r="K57" s="65">
        <f t="shared" si="12"/>
        <v>0</v>
      </c>
      <c r="L57" s="65">
        <f t="shared" si="12"/>
        <v>0</v>
      </c>
      <c r="M57" s="65">
        <f t="shared" si="12"/>
        <v>0</v>
      </c>
      <c r="N57" s="65">
        <f t="shared" si="12"/>
        <v>0</v>
      </c>
      <c r="O57" s="77"/>
    </row>
    <row r="58" spans="1:15" s="14" customFormat="1">
      <c r="A58" s="72"/>
      <c r="B58" s="491" t="s">
        <v>513</v>
      </c>
      <c r="C58" s="487"/>
      <c r="D58" s="71"/>
      <c r="E58" s="483">
        <f t="shared" ref="E58:N58" si="13">ROUND(SUM(D57*E16+E57*E17)/12,4)</f>
        <v>0</v>
      </c>
      <c r="F58" s="483">
        <f t="shared" si="13"/>
        <v>0</v>
      </c>
      <c r="G58" s="483">
        <f t="shared" si="13"/>
        <v>0</v>
      </c>
      <c r="H58" s="483">
        <f t="shared" si="13"/>
        <v>0</v>
      </c>
      <c r="I58" s="483">
        <f t="shared" si="13"/>
        <v>2.1899999999999999E-2</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Street Lighting</v>
      </c>
      <c r="C60" s="796" t="str">
        <f>'2. LRAMVA Threshold'!J43</f>
        <v>kW</v>
      </c>
      <c r="D60" s="46"/>
      <c r="E60" s="46"/>
      <c r="F60" s="46"/>
      <c r="G60" s="46"/>
      <c r="H60" s="46"/>
      <c r="I60" s="46">
        <v>3.9996999999999998</v>
      </c>
      <c r="J60" s="46"/>
      <c r="K60" s="46"/>
      <c r="L60" s="46"/>
      <c r="M60" s="46"/>
      <c r="N60" s="46"/>
      <c r="O60" s="69"/>
    </row>
    <row r="61" spans="1:15" s="18" customFormat="1" outlineLevel="1">
      <c r="A61" s="4"/>
      <c r="B61" s="535" t="s">
        <v>510</v>
      </c>
      <c r="C61" s="797"/>
      <c r="D61" s="46"/>
      <c r="E61" s="46"/>
      <c r="F61" s="46"/>
      <c r="G61" s="46"/>
      <c r="H61" s="46"/>
      <c r="I61" s="46"/>
      <c r="J61" s="46"/>
      <c r="K61" s="46"/>
      <c r="L61" s="46"/>
      <c r="M61" s="46"/>
      <c r="N61" s="46"/>
      <c r="O61" s="69"/>
    </row>
    <row r="62" spans="1:15" s="18" customFormat="1" outlineLevel="1">
      <c r="A62" s="4"/>
      <c r="B62" s="535" t="s">
        <v>511</v>
      </c>
      <c r="C62" s="797"/>
      <c r="D62" s="46"/>
      <c r="E62" s="46"/>
      <c r="F62" s="46"/>
      <c r="G62" s="46"/>
      <c r="H62" s="46"/>
      <c r="I62" s="46"/>
      <c r="J62" s="46"/>
      <c r="K62" s="46"/>
      <c r="L62" s="46"/>
      <c r="M62" s="46"/>
      <c r="N62" s="46"/>
      <c r="O62" s="69"/>
    </row>
    <row r="63" spans="1:15" s="18" customFormat="1" outlineLevel="1">
      <c r="A63" s="4"/>
      <c r="B63" s="535" t="s">
        <v>489</v>
      </c>
      <c r="C63" s="797"/>
      <c r="D63" s="46"/>
      <c r="E63" s="46"/>
      <c r="F63" s="46"/>
      <c r="G63" s="46"/>
      <c r="H63" s="46"/>
      <c r="I63" s="46"/>
      <c r="J63" s="46"/>
      <c r="K63" s="46"/>
      <c r="L63" s="46"/>
      <c r="M63" s="46"/>
      <c r="N63" s="46"/>
      <c r="O63" s="69"/>
    </row>
    <row r="64" spans="1:15" s="18" customFormat="1">
      <c r="A64" s="4"/>
      <c r="B64" s="535" t="s">
        <v>512</v>
      </c>
      <c r="C64" s="798"/>
      <c r="D64" s="65">
        <f>SUM(D60:D63)</f>
        <v>0</v>
      </c>
      <c r="E64" s="65">
        <f t="shared" ref="E64:N64" si="14">SUM(E60:E63)</f>
        <v>0</v>
      </c>
      <c r="F64" s="65">
        <f t="shared" si="14"/>
        <v>0</v>
      </c>
      <c r="G64" s="65">
        <f t="shared" si="14"/>
        <v>0</v>
      </c>
      <c r="H64" s="65">
        <f t="shared" si="14"/>
        <v>0</v>
      </c>
      <c r="I64" s="65">
        <f t="shared" si="14"/>
        <v>3.9996999999999998</v>
      </c>
      <c r="J64" s="65">
        <f t="shared" si="14"/>
        <v>0</v>
      </c>
      <c r="K64" s="65">
        <f t="shared" si="14"/>
        <v>0</v>
      </c>
      <c r="L64" s="65">
        <f t="shared" si="14"/>
        <v>0</v>
      </c>
      <c r="M64" s="65">
        <f t="shared" si="14"/>
        <v>0</v>
      </c>
      <c r="N64" s="65">
        <f t="shared" si="14"/>
        <v>0</v>
      </c>
      <c r="O64" s="77"/>
    </row>
    <row r="65" spans="1:15" s="14" customFormat="1">
      <c r="A65" s="72"/>
      <c r="B65" s="491" t="s">
        <v>513</v>
      </c>
      <c r="C65" s="487"/>
      <c r="D65" s="71"/>
      <c r="E65" s="483">
        <f t="shared" ref="E65:N65" si="15">ROUND(SUM(D64*E16+E64*E17)/12,4)</f>
        <v>0</v>
      </c>
      <c r="F65" s="483">
        <f t="shared" si="15"/>
        <v>0</v>
      </c>
      <c r="G65" s="483">
        <f t="shared" si="15"/>
        <v>0</v>
      </c>
      <c r="H65" s="483">
        <f t="shared" si="15"/>
        <v>0</v>
      </c>
      <c r="I65" s="483">
        <f>ROUND(SUM(H64*I16+I64*I17)/12,4)</f>
        <v>3.9996999999999998</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796">
        <f>'2. LRAMVA Threshold'!K43</f>
        <v>0</v>
      </c>
      <c r="D67" s="46"/>
      <c r="E67" s="46"/>
      <c r="F67" s="46"/>
      <c r="G67" s="46"/>
      <c r="H67" s="46"/>
      <c r="I67" s="46"/>
      <c r="J67" s="46"/>
      <c r="K67" s="46"/>
      <c r="L67" s="46"/>
      <c r="M67" s="46"/>
      <c r="N67" s="46"/>
      <c r="O67" s="69"/>
    </row>
    <row r="68" spans="1:15" s="18" customFormat="1" outlineLevel="1">
      <c r="A68" s="4"/>
      <c r="B68" s="535" t="s">
        <v>510</v>
      </c>
      <c r="C68" s="797"/>
      <c r="D68" s="46"/>
      <c r="E68" s="46"/>
      <c r="F68" s="46"/>
      <c r="G68" s="46"/>
      <c r="H68" s="46"/>
      <c r="I68" s="46"/>
      <c r="J68" s="46"/>
      <c r="K68" s="46"/>
      <c r="L68" s="46"/>
      <c r="M68" s="46"/>
      <c r="N68" s="46"/>
      <c r="O68" s="69"/>
    </row>
    <row r="69" spans="1:15" s="18" customFormat="1" outlineLevel="1">
      <c r="A69" s="4"/>
      <c r="B69" s="535" t="s">
        <v>511</v>
      </c>
      <c r="C69" s="797"/>
      <c r="D69" s="46"/>
      <c r="E69" s="46"/>
      <c r="F69" s="46"/>
      <c r="G69" s="46"/>
      <c r="H69" s="46"/>
      <c r="I69" s="46"/>
      <c r="J69" s="46"/>
      <c r="K69" s="46"/>
      <c r="L69" s="46"/>
      <c r="M69" s="46"/>
      <c r="N69" s="46"/>
      <c r="O69" s="69"/>
    </row>
    <row r="70" spans="1:15" s="18" customFormat="1" outlineLevel="1">
      <c r="A70" s="4"/>
      <c r="B70" s="535" t="s">
        <v>489</v>
      </c>
      <c r="C70" s="797"/>
      <c r="D70" s="46"/>
      <c r="E70" s="46"/>
      <c r="F70" s="46"/>
      <c r="G70" s="46"/>
      <c r="H70" s="46"/>
      <c r="I70" s="46"/>
      <c r="J70" s="46"/>
      <c r="K70" s="46"/>
      <c r="L70" s="46"/>
      <c r="M70" s="46"/>
      <c r="N70" s="46"/>
      <c r="O70" s="69"/>
    </row>
    <row r="71" spans="1:15" s="18" customFormat="1">
      <c r="A71" s="4"/>
      <c r="B71" s="535" t="s">
        <v>512</v>
      </c>
      <c r="C71" s="798"/>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513</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796">
        <f>'2. LRAMVA Threshold'!L43</f>
        <v>0</v>
      </c>
      <c r="D74" s="46"/>
      <c r="E74" s="46"/>
      <c r="F74" s="46"/>
      <c r="G74" s="46"/>
      <c r="H74" s="46"/>
      <c r="I74" s="46"/>
      <c r="J74" s="46"/>
      <c r="K74" s="46"/>
      <c r="L74" s="46"/>
      <c r="M74" s="46"/>
      <c r="N74" s="46"/>
      <c r="O74" s="69"/>
    </row>
    <row r="75" spans="1:15" s="18" customFormat="1" outlineLevel="1">
      <c r="A75" s="4"/>
      <c r="B75" s="535" t="s">
        <v>510</v>
      </c>
      <c r="C75" s="797"/>
      <c r="D75" s="46"/>
      <c r="E75" s="46"/>
      <c r="F75" s="46"/>
      <c r="G75" s="46"/>
      <c r="H75" s="46"/>
      <c r="I75" s="46"/>
      <c r="J75" s="46"/>
      <c r="K75" s="46"/>
      <c r="L75" s="46"/>
      <c r="M75" s="46"/>
      <c r="N75" s="46"/>
      <c r="O75" s="69"/>
    </row>
    <row r="76" spans="1:15" s="18" customFormat="1" outlineLevel="1">
      <c r="A76" s="4"/>
      <c r="B76" s="535" t="s">
        <v>511</v>
      </c>
      <c r="C76" s="797"/>
      <c r="D76" s="46"/>
      <c r="E76" s="46"/>
      <c r="F76" s="46"/>
      <c r="G76" s="46"/>
      <c r="H76" s="46"/>
      <c r="I76" s="46"/>
      <c r="J76" s="46"/>
      <c r="K76" s="46"/>
      <c r="L76" s="46"/>
      <c r="M76" s="46"/>
      <c r="N76" s="46"/>
      <c r="O76" s="69"/>
    </row>
    <row r="77" spans="1:15" s="18" customFormat="1" outlineLevel="1">
      <c r="A77" s="4"/>
      <c r="B77" s="535" t="s">
        <v>489</v>
      </c>
      <c r="C77" s="797"/>
      <c r="D77" s="46"/>
      <c r="E77" s="46"/>
      <c r="F77" s="46"/>
      <c r="G77" s="46"/>
      <c r="H77" s="46"/>
      <c r="I77" s="46"/>
      <c r="J77" s="46"/>
      <c r="K77" s="46"/>
      <c r="L77" s="46"/>
      <c r="M77" s="46"/>
      <c r="N77" s="46"/>
      <c r="O77" s="69"/>
    </row>
    <row r="78" spans="1:15" s="18" customFormat="1">
      <c r="A78" s="4"/>
      <c r="B78" s="535" t="s">
        <v>512</v>
      </c>
      <c r="C78" s="798"/>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513</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796">
        <f>'2. LRAMVA Threshold'!M43</f>
        <v>0</v>
      </c>
      <c r="D81" s="46"/>
      <c r="E81" s="46"/>
      <c r="F81" s="46"/>
      <c r="G81" s="46"/>
      <c r="H81" s="46"/>
      <c r="I81" s="46"/>
      <c r="J81" s="46"/>
      <c r="K81" s="46"/>
      <c r="L81" s="46"/>
      <c r="M81" s="46"/>
      <c r="N81" s="46"/>
      <c r="O81" s="69"/>
    </row>
    <row r="82" spans="1:15" s="18" customFormat="1" outlineLevel="1">
      <c r="A82" s="4"/>
      <c r="B82" s="535" t="s">
        <v>510</v>
      </c>
      <c r="C82" s="797"/>
      <c r="D82" s="46"/>
      <c r="E82" s="46"/>
      <c r="F82" s="46"/>
      <c r="G82" s="46"/>
      <c r="H82" s="46"/>
      <c r="I82" s="46"/>
      <c r="J82" s="46"/>
      <c r="K82" s="46"/>
      <c r="L82" s="46"/>
      <c r="M82" s="46"/>
      <c r="N82" s="46"/>
      <c r="O82" s="69"/>
    </row>
    <row r="83" spans="1:15" s="18" customFormat="1" outlineLevel="1">
      <c r="A83" s="4"/>
      <c r="B83" s="535" t="s">
        <v>511</v>
      </c>
      <c r="C83" s="797"/>
      <c r="D83" s="46"/>
      <c r="E83" s="46"/>
      <c r="F83" s="46"/>
      <c r="G83" s="46"/>
      <c r="H83" s="46"/>
      <c r="I83" s="46"/>
      <c r="J83" s="46"/>
      <c r="K83" s="46"/>
      <c r="L83" s="46"/>
      <c r="M83" s="46"/>
      <c r="N83" s="46"/>
      <c r="O83" s="69"/>
    </row>
    <row r="84" spans="1:15" s="18" customFormat="1" outlineLevel="1">
      <c r="A84" s="4"/>
      <c r="B84" s="535" t="s">
        <v>489</v>
      </c>
      <c r="C84" s="797"/>
      <c r="D84" s="46"/>
      <c r="E84" s="46"/>
      <c r="F84" s="46"/>
      <c r="G84" s="46"/>
      <c r="H84" s="46"/>
      <c r="I84" s="46"/>
      <c r="J84" s="46"/>
      <c r="K84" s="46"/>
      <c r="L84" s="46"/>
      <c r="M84" s="46"/>
      <c r="N84" s="46"/>
      <c r="O84" s="69"/>
    </row>
    <row r="85" spans="1:15" s="18" customFormat="1">
      <c r="A85" s="4"/>
      <c r="B85" s="535" t="s">
        <v>512</v>
      </c>
      <c r="C85" s="798"/>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513</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796">
        <f>'2. LRAMVA Threshold'!N43</f>
        <v>0</v>
      </c>
      <c r="D88" s="46"/>
      <c r="E88" s="46"/>
      <c r="F88" s="46"/>
      <c r="G88" s="46"/>
      <c r="H88" s="46"/>
      <c r="I88" s="46"/>
      <c r="J88" s="46"/>
      <c r="K88" s="46"/>
      <c r="L88" s="46"/>
      <c r="M88" s="46"/>
      <c r="N88" s="46"/>
      <c r="O88" s="69"/>
    </row>
    <row r="89" spans="1:15" s="18" customFormat="1" outlineLevel="1">
      <c r="A89" s="4"/>
      <c r="B89" s="535" t="s">
        <v>510</v>
      </c>
      <c r="C89" s="797"/>
      <c r="D89" s="46"/>
      <c r="E89" s="46"/>
      <c r="F89" s="46"/>
      <c r="G89" s="46"/>
      <c r="H89" s="46"/>
      <c r="I89" s="46"/>
      <c r="J89" s="46"/>
      <c r="K89" s="46"/>
      <c r="L89" s="46"/>
      <c r="M89" s="46"/>
      <c r="N89" s="46"/>
      <c r="O89" s="69"/>
    </row>
    <row r="90" spans="1:15" s="18" customFormat="1" outlineLevel="1">
      <c r="A90" s="4"/>
      <c r="B90" s="535" t="s">
        <v>511</v>
      </c>
      <c r="C90" s="797"/>
      <c r="D90" s="46"/>
      <c r="E90" s="46"/>
      <c r="F90" s="46"/>
      <c r="G90" s="46"/>
      <c r="H90" s="46"/>
      <c r="I90" s="46"/>
      <c r="J90" s="46"/>
      <c r="K90" s="46"/>
      <c r="L90" s="46"/>
      <c r="M90" s="46"/>
      <c r="N90" s="46"/>
      <c r="O90" s="69"/>
    </row>
    <row r="91" spans="1:15" s="18" customFormat="1" outlineLevel="1">
      <c r="A91" s="4"/>
      <c r="B91" s="535" t="s">
        <v>489</v>
      </c>
      <c r="C91" s="797"/>
      <c r="D91" s="46"/>
      <c r="E91" s="46"/>
      <c r="F91" s="46"/>
      <c r="G91" s="46"/>
      <c r="H91" s="46"/>
      <c r="I91" s="46"/>
      <c r="J91" s="46"/>
      <c r="K91" s="46"/>
      <c r="L91" s="46"/>
      <c r="M91" s="46"/>
      <c r="N91" s="46"/>
      <c r="O91" s="69"/>
    </row>
    <row r="92" spans="1:15" s="18" customFormat="1">
      <c r="A92" s="4"/>
      <c r="B92" s="535" t="s">
        <v>512</v>
      </c>
      <c r="C92" s="798"/>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513</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796">
        <f>'2. LRAMVA Threshold'!O43</f>
        <v>0</v>
      </c>
      <c r="D95" s="46"/>
      <c r="E95" s="46"/>
      <c r="F95" s="46"/>
      <c r="G95" s="46"/>
      <c r="H95" s="46"/>
      <c r="I95" s="46"/>
      <c r="J95" s="46"/>
      <c r="K95" s="46"/>
      <c r="L95" s="46"/>
      <c r="M95" s="46"/>
      <c r="N95" s="46"/>
      <c r="O95" s="69"/>
    </row>
    <row r="96" spans="1:15" s="18" customFormat="1" outlineLevel="1">
      <c r="A96" s="4"/>
      <c r="B96" s="535" t="s">
        <v>510</v>
      </c>
      <c r="C96" s="797"/>
      <c r="D96" s="46"/>
      <c r="E96" s="46"/>
      <c r="F96" s="46"/>
      <c r="G96" s="46"/>
      <c r="H96" s="46"/>
      <c r="I96" s="46"/>
      <c r="J96" s="46"/>
      <c r="K96" s="46"/>
      <c r="L96" s="46"/>
      <c r="M96" s="46"/>
      <c r="N96" s="46"/>
      <c r="O96" s="69"/>
    </row>
    <row r="97" spans="1:15" s="18" customFormat="1" outlineLevel="1">
      <c r="A97" s="4"/>
      <c r="B97" s="535" t="s">
        <v>511</v>
      </c>
      <c r="C97" s="797"/>
      <c r="D97" s="46"/>
      <c r="E97" s="46"/>
      <c r="F97" s="46"/>
      <c r="G97" s="46"/>
      <c r="H97" s="46"/>
      <c r="I97" s="46"/>
      <c r="J97" s="46"/>
      <c r="K97" s="46"/>
      <c r="L97" s="46"/>
      <c r="M97" s="46"/>
      <c r="N97" s="46"/>
      <c r="O97" s="69"/>
    </row>
    <row r="98" spans="1:15" s="18" customFormat="1" outlineLevel="1">
      <c r="A98" s="4"/>
      <c r="B98" s="535" t="s">
        <v>489</v>
      </c>
      <c r="C98" s="797"/>
      <c r="D98" s="46"/>
      <c r="E98" s="46"/>
      <c r="F98" s="46"/>
      <c r="G98" s="46"/>
      <c r="H98" s="46"/>
      <c r="I98" s="46"/>
      <c r="J98" s="46"/>
      <c r="K98" s="46"/>
      <c r="L98" s="46"/>
      <c r="M98" s="46"/>
      <c r="N98" s="46"/>
      <c r="O98" s="69"/>
    </row>
    <row r="99" spans="1:15" s="18" customFormat="1">
      <c r="A99" s="4"/>
      <c r="B99" s="535" t="s">
        <v>512</v>
      </c>
      <c r="C99" s="798"/>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513</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796">
        <f>'2. LRAMVA Threshold'!P43</f>
        <v>0</v>
      </c>
      <c r="D102" s="46"/>
      <c r="E102" s="46"/>
      <c r="F102" s="46"/>
      <c r="G102" s="46"/>
      <c r="H102" s="46"/>
      <c r="I102" s="46"/>
      <c r="J102" s="46"/>
      <c r="K102" s="46"/>
      <c r="L102" s="46"/>
      <c r="M102" s="46"/>
      <c r="N102" s="46"/>
      <c r="O102" s="69"/>
    </row>
    <row r="103" spans="1:15" s="18" customFormat="1" outlineLevel="1">
      <c r="A103" s="4"/>
      <c r="B103" s="535" t="s">
        <v>510</v>
      </c>
      <c r="C103" s="797"/>
      <c r="D103" s="46"/>
      <c r="E103" s="46"/>
      <c r="F103" s="46"/>
      <c r="G103" s="46"/>
      <c r="H103" s="46"/>
      <c r="I103" s="46"/>
      <c r="J103" s="46"/>
      <c r="K103" s="46"/>
      <c r="L103" s="46"/>
      <c r="M103" s="46"/>
      <c r="N103" s="46"/>
      <c r="O103" s="69"/>
    </row>
    <row r="104" spans="1:15" s="18" customFormat="1" outlineLevel="1">
      <c r="A104" s="4"/>
      <c r="B104" s="535" t="s">
        <v>511</v>
      </c>
      <c r="C104" s="797"/>
      <c r="D104" s="46"/>
      <c r="E104" s="46"/>
      <c r="F104" s="46"/>
      <c r="G104" s="46"/>
      <c r="H104" s="46"/>
      <c r="I104" s="46"/>
      <c r="J104" s="46"/>
      <c r="K104" s="46"/>
      <c r="L104" s="46"/>
      <c r="M104" s="46"/>
      <c r="N104" s="46"/>
      <c r="O104" s="69"/>
    </row>
    <row r="105" spans="1:15" s="18" customFormat="1" outlineLevel="1">
      <c r="A105" s="4"/>
      <c r="B105" s="535" t="s">
        <v>489</v>
      </c>
      <c r="C105" s="797"/>
      <c r="D105" s="46"/>
      <c r="E105" s="46"/>
      <c r="F105" s="46"/>
      <c r="G105" s="46"/>
      <c r="H105" s="46"/>
      <c r="I105" s="46"/>
      <c r="J105" s="46"/>
      <c r="K105" s="46"/>
      <c r="L105" s="46"/>
      <c r="M105" s="46"/>
      <c r="N105" s="46"/>
      <c r="O105" s="69"/>
    </row>
    <row r="106" spans="1:15" s="18" customFormat="1">
      <c r="A106" s="4"/>
      <c r="B106" s="535" t="s">
        <v>512</v>
      </c>
      <c r="C106" s="798"/>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513</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796">
        <f>'2. LRAMVA Threshold'!Q43</f>
        <v>0</v>
      </c>
      <c r="D109" s="46"/>
      <c r="E109" s="46"/>
      <c r="F109" s="46"/>
      <c r="G109" s="46"/>
      <c r="H109" s="46"/>
      <c r="I109" s="46"/>
      <c r="J109" s="46"/>
      <c r="K109" s="46"/>
      <c r="L109" s="46"/>
      <c r="M109" s="46"/>
      <c r="N109" s="46"/>
      <c r="O109" s="69"/>
    </row>
    <row r="110" spans="1:15" s="18" customFormat="1" outlineLevel="1">
      <c r="A110" s="4"/>
      <c r="B110" s="535" t="s">
        <v>510</v>
      </c>
      <c r="C110" s="797"/>
      <c r="D110" s="46"/>
      <c r="E110" s="46"/>
      <c r="F110" s="46"/>
      <c r="G110" s="46"/>
      <c r="H110" s="46"/>
      <c r="I110" s="46"/>
      <c r="J110" s="46"/>
      <c r="K110" s="46"/>
      <c r="L110" s="46"/>
      <c r="M110" s="46"/>
      <c r="N110" s="46"/>
      <c r="O110" s="69"/>
    </row>
    <row r="111" spans="1:15" s="18" customFormat="1" outlineLevel="1">
      <c r="A111" s="4"/>
      <c r="B111" s="535" t="s">
        <v>511</v>
      </c>
      <c r="C111" s="797"/>
      <c r="D111" s="46"/>
      <c r="E111" s="46"/>
      <c r="F111" s="46"/>
      <c r="G111" s="46"/>
      <c r="H111" s="46"/>
      <c r="I111" s="46"/>
      <c r="J111" s="46"/>
      <c r="K111" s="46"/>
      <c r="L111" s="46"/>
      <c r="M111" s="46"/>
      <c r="N111" s="46"/>
      <c r="O111" s="69"/>
    </row>
    <row r="112" spans="1:15" s="18" customFormat="1" outlineLevel="1">
      <c r="A112" s="4"/>
      <c r="B112" s="535" t="s">
        <v>489</v>
      </c>
      <c r="C112" s="797"/>
      <c r="D112" s="46"/>
      <c r="E112" s="46"/>
      <c r="F112" s="46"/>
      <c r="G112" s="46"/>
      <c r="H112" s="46"/>
      <c r="I112" s="46"/>
      <c r="J112" s="46"/>
      <c r="K112" s="46"/>
      <c r="L112" s="46"/>
      <c r="M112" s="46"/>
      <c r="N112" s="46"/>
      <c r="O112" s="69"/>
    </row>
    <row r="113" spans="1:17" s="18" customFormat="1">
      <c r="A113" s="4"/>
      <c r="B113" s="535" t="s">
        <v>512</v>
      </c>
      <c r="C113" s="798"/>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513</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618</v>
      </c>
      <c r="C116" s="98"/>
      <c r="D116" s="498"/>
      <c r="E116" s="498"/>
      <c r="F116" s="498"/>
      <c r="G116" s="498"/>
      <c r="H116" s="498"/>
      <c r="I116" s="498"/>
      <c r="J116" s="498"/>
      <c r="K116" s="498"/>
      <c r="L116" s="498"/>
      <c r="M116" s="498"/>
      <c r="N116" s="498"/>
      <c r="O116" s="498"/>
    </row>
    <row r="119" spans="1:17" ht="15.75">
      <c r="B119" s="118" t="s">
        <v>483</v>
      </c>
      <c r="J119" s="18"/>
    </row>
    <row r="120" spans="1:17" s="14" customFormat="1" ht="75.599999999999994" customHeight="1">
      <c r="A120" s="72"/>
      <c r="B120" s="800" t="s">
        <v>679</v>
      </c>
      <c r="C120" s="800"/>
      <c r="D120" s="800"/>
      <c r="E120" s="800"/>
      <c r="F120" s="800"/>
      <c r="G120" s="800"/>
      <c r="H120" s="800"/>
      <c r="I120" s="800"/>
      <c r="J120" s="800"/>
      <c r="K120" s="800"/>
      <c r="L120" s="800"/>
      <c r="M120" s="800"/>
      <c r="N120" s="800"/>
      <c r="O120" s="800"/>
      <c r="P120" s="800"/>
    </row>
    <row r="121" spans="1:17" s="18" customFormat="1" ht="9" customHeight="1">
      <c r="A121" s="4"/>
      <c r="B121" s="118"/>
      <c r="C121" s="78"/>
    </row>
    <row r="122" spans="1:17" ht="63.75" customHeight="1">
      <c r="B122" s="243" t="s">
        <v>234</v>
      </c>
      <c r="C122" s="243" t="str">
        <f>'1.  LRAMVA Summary'!D52</f>
        <v>Residential</v>
      </c>
      <c r="D122" s="243" t="str">
        <f>'1.  LRAMVA Summary'!E52</f>
        <v>GS&lt;50 kW</v>
      </c>
      <c r="E122" s="243" t="str">
        <f>'1.  LRAMVA Summary'!F52</f>
        <v>GS 50 TO 1,499 KW</v>
      </c>
      <c r="F122" s="243" t="str">
        <f>'1.  LRAMVA Summary'!G52</f>
        <v>GS 1,500 TO 4,999</v>
      </c>
      <c r="G122" s="243" t="str">
        <f>'1.  LRAMVA Summary'!H52</f>
        <v>Large User</v>
      </c>
      <c r="H122" s="243" t="str">
        <f>'1.  LRAMVA Summary'!I52</f>
        <v>Unmetered Scattered Load</v>
      </c>
      <c r="I122" s="243" t="str">
        <f>'1.  LRAMVA Summary'!J52</f>
        <v>Street Lighting</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kWh</v>
      </c>
      <c r="I123" s="585" t="str">
        <f>'1.  LRAMVA Summary'!J53</f>
        <v>kW</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2.3400000000000001E-2</v>
      </c>
      <c r="D128" s="684">
        <f t="shared" si="32"/>
        <v>2.1000000000000001E-2</v>
      </c>
      <c r="E128" s="685">
        <f t="shared" si="33"/>
        <v>3.5691000000000002</v>
      </c>
      <c r="F128" s="684">
        <f t="shared" si="34"/>
        <v>3.4887000000000001</v>
      </c>
      <c r="G128" s="685">
        <f t="shared" si="35"/>
        <v>3.3129</v>
      </c>
      <c r="H128" s="684">
        <f t="shared" si="36"/>
        <v>2.1899999999999999E-2</v>
      </c>
      <c r="I128" s="685">
        <f t="shared" si="37"/>
        <v>3.9996999999999998</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0</v>
      </c>
      <c r="D129" s="684">
        <f t="shared" si="32"/>
        <v>0</v>
      </c>
      <c r="E129" s="685">
        <f t="shared" si="33"/>
        <v>0</v>
      </c>
      <c r="F129" s="684">
        <f t="shared" si="34"/>
        <v>0</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0</v>
      </c>
      <c r="D130" s="684">
        <f t="shared" si="32"/>
        <v>0</v>
      </c>
      <c r="E130" s="685">
        <f t="shared" si="33"/>
        <v>0</v>
      </c>
      <c r="F130" s="684">
        <f t="shared" si="34"/>
        <v>0</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0</v>
      </c>
      <c r="D131" s="684">
        <f t="shared" si="32"/>
        <v>0</v>
      </c>
      <c r="E131" s="685">
        <f t="shared" si="33"/>
        <v>0</v>
      </c>
      <c r="F131" s="684">
        <f t="shared" si="34"/>
        <v>0</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0">
        <v>2019</v>
      </c>
      <c r="C132" s="683">
        <f t="shared" si="44"/>
        <v>0</v>
      </c>
      <c r="D132" s="684">
        <f t="shared" si="32"/>
        <v>0</v>
      </c>
      <c r="E132" s="685">
        <f t="shared" si="33"/>
        <v>0</v>
      </c>
      <c r="F132" s="684">
        <f t="shared" si="34"/>
        <v>0</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635</v>
      </c>
      <c r="C134" s="597"/>
      <c r="D134" s="598"/>
      <c r="E134" s="599"/>
      <c r="F134" s="598"/>
      <c r="G134" s="598"/>
      <c r="H134" s="598"/>
      <c r="I134" s="598"/>
      <c r="J134" s="598"/>
      <c r="K134" s="598"/>
      <c r="L134" s="598"/>
      <c r="M134" s="598"/>
      <c r="N134" s="598"/>
      <c r="O134" s="598"/>
      <c r="P134" s="598"/>
    </row>
    <row r="136" spans="2:16">
      <c r="B136" s="591"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8"/>
  <sheetViews>
    <sheetView zoomScale="90" zoomScaleNormal="90" workbookViewId="0">
      <selection activeCell="B18" sqref="B18"/>
    </sheetView>
  </sheetViews>
  <sheetFormatPr defaultColWidth="9.140625" defaultRowHeight="15"/>
  <cols>
    <col min="1" max="16384" width="9.140625" style="12"/>
  </cols>
  <sheetData>
    <row r="14" spans="2:24" ht="15.75">
      <c r="B14" s="587" t="s">
        <v>504</v>
      </c>
    </row>
    <row r="15" spans="2:24" ht="15.75">
      <c r="B15" s="587"/>
    </row>
    <row r="16" spans="2:24" s="667" customFormat="1" ht="28.5" customHeight="1">
      <c r="B16" s="806" t="s">
        <v>638</v>
      </c>
      <c r="C16" s="806"/>
      <c r="D16" s="806"/>
      <c r="E16" s="806"/>
      <c r="F16" s="806"/>
      <c r="G16" s="806"/>
      <c r="H16" s="806"/>
      <c r="I16" s="806"/>
      <c r="J16" s="806"/>
      <c r="K16" s="806"/>
      <c r="L16" s="806"/>
      <c r="M16" s="806"/>
      <c r="N16" s="806"/>
      <c r="O16" s="806"/>
      <c r="P16" s="806"/>
      <c r="Q16" s="806"/>
      <c r="R16" s="806"/>
      <c r="S16" s="806"/>
      <c r="T16" s="806"/>
      <c r="U16" s="806"/>
      <c r="V16" s="806"/>
      <c r="W16" s="806"/>
      <c r="X16" s="806"/>
    </row>
    <row r="18" spans="2:2">
      <c r="B18" s="12" t="s">
        <v>746</v>
      </c>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5" zoomScale="90" zoomScaleNormal="90" zoomScaleSheetLayoutView="80" zoomScalePageLayoutView="85" workbookViewId="0">
      <selection activeCell="A21" sqref="A21"/>
    </sheetView>
  </sheetViews>
  <sheetFormatPr defaultColWidth="9.140625" defaultRowHeight="14.25" outlineLevelRow="1" outlineLevelCol="1"/>
  <cols>
    <col min="1" max="1" width="4.7109375" style="508"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07"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07"/>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804" t="s">
        <v>550</v>
      </c>
      <c r="D5" s="805"/>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07" t="s">
        <v>504</v>
      </c>
      <c r="C7" s="808" t="s">
        <v>636</v>
      </c>
      <c r="D7" s="808"/>
      <c r="E7" s="808"/>
      <c r="F7" s="808"/>
      <c r="G7" s="808"/>
      <c r="H7" s="808"/>
      <c r="I7" s="808"/>
      <c r="J7" s="808"/>
      <c r="K7" s="808"/>
      <c r="L7" s="808"/>
      <c r="M7" s="808"/>
      <c r="N7" s="808"/>
      <c r="O7" s="808"/>
      <c r="P7" s="808"/>
      <c r="Q7" s="808"/>
      <c r="R7" s="808"/>
      <c r="S7" s="808"/>
      <c r="T7" s="808"/>
      <c r="U7" s="808"/>
      <c r="V7" s="808"/>
      <c r="W7" s="808"/>
      <c r="X7" s="808"/>
      <c r="Y7" s="605"/>
      <c r="Z7" s="605"/>
      <c r="AA7" s="605"/>
      <c r="AB7" s="605"/>
      <c r="AC7" s="605"/>
      <c r="AD7" s="605"/>
      <c r="AE7" s="269"/>
      <c r="AF7" s="269"/>
      <c r="AG7" s="269"/>
      <c r="AH7" s="269"/>
      <c r="AI7" s="269"/>
      <c r="AJ7" s="269"/>
      <c r="AK7" s="269"/>
      <c r="AL7" s="269"/>
    </row>
    <row r="8" spans="1:39" s="270" customFormat="1" ht="58.5" customHeight="1">
      <c r="A8" s="508"/>
      <c r="B8" s="807"/>
      <c r="C8" s="808" t="s">
        <v>574</v>
      </c>
      <c r="D8" s="808"/>
      <c r="E8" s="808"/>
      <c r="F8" s="808"/>
      <c r="G8" s="808"/>
      <c r="H8" s="808"/>
      <c r="I8" s="808"/>
      <c r="J8" s="808"/>
      <c r="K8" s="808"/>
      <c r="L8" s="808"/>
      <c r="M8" s="808"/>
      <c r="N8" s="808"/>
      <c r="O8" s="808"/>
      <c r="P8" s="808"/>
      <c r="Q8" s="808"/>
      <c r="R8" s="808"/>
      <c r="S8" s="808"/>
      <c r="T8" s="808"/>
      <c r="U8" s="808"/>
      <c r="V8" s="808"/>
      <c r="W8" s="808"/>
      <c r="X8" s="808"/>
      <c r="Y8" s="605"/>
      <c r="Z8" s="605"/>
      <c r="AA8" s="605"/>
      <c r="AB8" s="605"/>
      <c r="AC8" s="605"/>
      <c r="AD8" s="605"/>
      <c r="AE8" s="271"/>
      <c r="AF8" s="254"/>
      <c r="AG8" s="254"/>
      <c r="AH8" s="254"/>
      <c r="AI8" s="254"/>
      <c r="AJ8" s="254"/>
      <c r="AK8" s="254"/>
      <c r="AL8" s="254"/>
      <c r="AM8" s="255"/>
    </row>
    <row r="9" spans="1:39" s="270" customFormat="1" ht="57.75" customHeight="1">
      <c r="A9" s="508"/>
      <c r="B9" s="272"/>
      <c r="C9" s="808" t="s">
        <v>573</v>
      </c>
      <c r="D9" s="808"/>
      <c r="E9" s="808"/>
      <c r="F9" s="808"/>
      <c r="G9" s="808"/>
      <c r="H9" s="808"/>
      <c r="I9" s="808"/>
      <c r="J9" s="808"/>
      <c r="K9" s="808"/>
      <c r="L9" s="808"/>
      <c r="M9" s="808"/>
      <c r="N9" s="808"/>
      <c r="O9" s="808"/>
      <c r="P9" s="808"/>
      <c r="Q9" s="808"/>
      <c r="R9" s="808"/>
      <c r="S9" s="808"/>
      <c r="T9" s="808"/>
      <c r="U9" s="808"/>
      <c r="V9" s="808"/>
      <c r="W9" s="808"/>
      <c r="X9" s="808"/>
      <c r="Y9" s="605"/>
      <c r="Z9" s="605"/>
      <c r="AA9" s="605"/>
      <c r="AB9" s="605"/>
      <c r="AC9" s="605"/>
      <c r="AD9" s="605"/>
      <c r="AE9" s="271"/>
      <c r="AF9" s="254"/>
      <c r="AG9" s="254"/>
      <c r="AH9" s="254"/>
      <c r="AI9" s="254"/>
      <c r="AJ9" s="254"/>
      <c r="AK9" s="254"/>
      <c r="AL9" s="254"/>
      <c r="AM9" s="255"/>
    </row>
    <row r="10" spans="1:39" ht="41.25" customHeight="1">
      <c r="B10" s="274"/>
      <c r="C10" s="808" t="s">
        <v>639</v>
      </c>
      <c r="D10" s="808"/>
      <c r="E10" s="808"/>
      <c r="F10" s="808"/>
      <c r="G10" s="808"/>
      <c r="H10" s="808"/>
      <c r="I10" s="808"/>
      <c r="J10" s="808"/>
      <c r="K10" s="808"/>
      <c r="L10" s="808"/>
      <c r="M10" s="808"/>
      <c r="N10" s="808"/>
      <c r="O10" s="808"/>
      <c r="P10" s="808"/>
      <c r="Q10" s="808"/>
      <c r="R10" s="808"/>
      <c r="S10" s="808"/>
      <c r="T10" s="808"/>
      <c r="U10" s="808"/>
      <c r="V10" s="808"/>
      <c r="W10" s="808"/>
      <c r="X10" s="808"/>
      <c r="Y10" s="605"/>
      <c r="Z10" s="605"/>
      <c r="AA10" s="605"/>
      <c r="AB10" s="605"/>
      <c r="AC10" s="605"/>
      <c r="AD10" s="605"/>
      <c r="AE10" s="271"/>
      <c r="AF10" s="275"/>
      <c r="AG10" s="275"/>
      <c r="AH10" s="275"/>
      <c r="AI10" s="275"/>
      <c r="AJ10" s="275"/>
      <c r="AK10" s="275"/>
      <c r="AL10" s="275"/>
    </row>
    <row r="11" spans="1:39" ht="53.25" customHeight="1">
      <c r="C11" s="808" t="s">
        <v>624</v>
      </c>
      <c r="D11" s="808"/>
      <c r="E11" s="808"/>
      <c r="F11" s="808"/>
      <c r="G11" s="808"/>
      <c r="H11" s="808"/>
      <c r="I11" s="808"/>
      <c r="J11" s="808"/>
      <c r="K11" s="808"/>
      <c r="L11" s="808"/>
      <c r="M11" s="808"/>
      <c r="N11" s="808"/>
      <c r="O11" s="808"/>
      <c r="P11" s="808"/>
      <c r="Q11" s="808"/>
      <c r="R11" s="808"/>
      <c r="S11" s="808"/>
      <c r="T11" s="808"/>
      <c r="U11" s="808"/>
      <c r="V11" s="808"/>
      <c r="W11" s="808"/>
      <c r="X11" s="808"/>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07" t="s">
        <v>526</v>
      </c>
      <c r="C13" s="590" t="s">
        <v>521</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07"/>
      <c r="C14" s="590" t="s">
        <v>522</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523</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524</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09" t="s">
        <v>211</v>
      </c>
      <c r="C19" s="811" t="s">
        <v>33</v>
      </c>
      <c r="D19" s="283" t="s">
        <v>421</v>
      </c>
      <c r="E19" s="813" t="s">
        <v>209</v>
      </c>
      <c r="F19" s="814"/>
      <c r="G19" s="814"/>
      <c r="H19" s="814"/>
      <c r="I19" s="814"/>
      <c r="J19" s="814"/>
      <c r="K19" s="814"/>
      <c r="L19" s="814"/>
      <c r="M19" s="815"/>
      <c r="N19" s="819" t="s">
        <v>213</v>
      </c>
      <c r="O19" s="283" t="s">
        <v>422</v>
      </c>
      <c r="P19" s="813" t="s">
        <v>212</v>
      </c>
      <c r="Q19" s="814"/>
      <c r="R19" s="814"/>
      <c r="S19" s="814"/>
      <c r="T19" s="814"/>
      <c r="U19" s="814"/>
      <c r="V19" s="814"/>
      <c r="W19" s="814"/>
      <c r="X19" s="815"/>
      <c r="Y19" s="816" t="s">
        <v>243</v>
      </c>
      <c r="Z19" s="817"/>
      <c r="AA19" s="817"/>
      <c r="AB19" s="817"/>
      <c r="AC19" s="817"/>
      <c r="AD19" s="817"/>
      <c r="AE19" s="817"/>
      <c r="AF19" s="817"/>
      <c r="AG19" s="817"/>
      <c r="AH19" s="817"/>
      <c r="AI19" s="817"/>
      <c r="AJ19" s="817"/>
      <c r="AK19" s="817"/>
      <c r="AL19" s="817"/>
      <c r="AM19" s="818"/>
    </row>
    <row r="20" spans="1:39" s="282" customFormat="1" ht="59.25" customHeight="1">
      <c r="A20" s="508"/>
      <c r="B20" s="810"/>
      <c r="C20" s="812"/>
      <c r="D20" s="284">
        <v>2011</v>
      </c>
      <c r="E20" s="284">
        <v>2012</v>
      </c>
      <c r="F20" s="284">
        <v>2013</v>
      </c>
      <c r="G20" s="284">
        <v>2014</v>
      </c>
      <c r="H20" s="284">
        <v>2015</v>
      </c>
      <c r="I20" s="284">
        <v>2016</v>
      </c>
      <c r="J20" s="284">
        <v>2017</v>
      </c>
      <c r="K20" s="284">
        <v>2018</v>
      </c>
      <c r="L20" s="284">
        <v>2019</v>
      </c>
      <c r="M20" s="284">
        <v>2020</v>
      </c>
      <c r="N20" s="820"/>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 50 TO 1,499 KW</v>
      </c>
      <c r="AB20" s="285" t="str">
        <f>'1.  LRAMVA Summary'!G52</f>
        <v>GS 1,500 TO 4,999</v>
      </c>
      <c r="AC20" s="285" t="str">
        <f>'1.  LRAMVA Summary'!H52</f>
        <v>Large User</v>
      </c>
      <c r="AD20" s="285" t="str">
        <f>'1.  LRAMVA Summary'!I52</f>
        <v>Unmetered Scattered Load</v>
      </c>
      <c r="AE20" s="285" t="str">
        <f>'1.  LRAMVA Summary'!J52</f>
        <v>Street Lighting</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kWh</v>
      </c>
      <c r="AE21" s="290" t="str">
        <f>'1.  LRAMVA Summary'!J53</f>
        <v>kW</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525</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09" t="s">
        <v>211</v>
      </c>
      <c r="C147" s="811" t="s">
        <v>33</v>
      </c>
      <c r="D147" s="283" t="s">
        <v>421</v>
      </c>
      <c r="E147" s="813" t="s">
        <v>209</v>
      </c>
      <c r="F147" s="814"/>
      <c r="G147" s="814"/>
      <c r="H147" s="814"/>
      <c r="I147" s="814"/>
      <c r="J147" s="814"/>
      <c r="K147" s="814"/>
      <c r="L147" s="814"/>
      <c r="M147" s="815"/>
      <c r="N147" s="819" t="s">
        <v>213</v>
      </c>
      <c r="O147" s="283" t="s">
        <v>422</v>
      </c>
      <c r="P147" s="813" t="s">
        <v>212</v>
      </c>
      <c r="Q147" s="814"/>
      <c r="R147" s="814"/>
      <c r="S147" s="814"/>
      <c r="T147" s="814"/>
      <c r="U147" s="814"/>
      <c r="V147" s="814"/>
      <c r="W147" s="814"/>
      <c r="X147" s="815"/>
      <c r="Y147" s="816" t="s">
        <v>243</v>
      </c>
      <c r="Z147" s="817"/>
      <c r="AA147" s="817"/>
      <c r="AB147" s="817"/>
      <c r="AC147" s="817"/>
      <c r="AD147" s="817"/>
      <c r="AE147" s="817"/>
      <c r="AF147" s="817"/>
      <c r="AG147" s="817"/>
      <c r="AH147" s="817"/>
      <c r="AI147" s="817"/>
      <c r="AJ147" s="817"/>
      <c r="AK147" s="817"/>
      <c r="AL147" s="817"/>
      <c r="AM147" s="818"/>
    </row>
    <row r="148" spans="1:39" ht="60.75" customHeight="1">
      <c r="B148" s="810"/>
      <c r="C148" s="812"/>
      <c r="D148" s="284">
        <v>2012</v>
      </c>
      <c r="E148" s="284">
        <v>2013</v>
      </c>
      <c r="F148" s="284">
        <v>2014</v>
      </c>
      <c r="G148" s="284">
        <v>2015</v>
      </c>
      <c r="H148" s="284">
        <v>2016</v>
      </c>
      <c r="I148" s="284">
        <v>2017</v>
      </c>
      <c r="J148" s="284">
        <v>2018</v>
      </c>
      <c r="K148" s="284">
        <v>2019</v>
      </c>
      <c r="L148" s="284">
        <v>2020</v>
      </c>
      <c r="M148" s="284">
        <v>2021</v>
      </c>
      <c r="N148" s="820"/>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 50 TO 1,499 KW</v>
      </c>
      <c r="AB148" s="284" t="str">
        <f>'1.  LRAMVA Summary'!G52</f>
        <v>GS 1,500 TO 4,999</v>
      </c>
      <c r="AC148" s="284" t="str">
        <f>'1.  LRAMVA Summary'!H52</f>
        <v>Large User</v>
      </c>
      <c r="AD148" s="284" t="str">
        <f>'1.  LRAMVA Summary'!I52</f>
        <v>Unmetered Scattered Load</v>
      </c>
      <c r="AE148" s="284" t="str">
        <f>'1.  LRAMVA Summary'!J52</f>
        <v>Street Lighting</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kWh</v>
      </c>
      <c r="AE149" s="290" t="str">
        <f>'1.  LRAMVA Summary'!J53</f>
        <v>kW</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8">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525</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09" t="s">
        <v>211</v>
      </c>
      <c r="C276" s="811" t="s">
        <v>33</v>
      </c>
      <c r="D276" s="283" t="s">
        <v>421</v>
      </c>
      <c r="E276" s="813" t="s">
        <v>209</v>
      </c>
      <c r="F276" s="814"/>
      <c r="G276" s="814"/>
      <c r="H276" s="814"/>
      <c r="I276" s="814"/>
      <c r="J276" s="814"/>
      <c r="K276" s="814"/>
      <c r="L276" s="814"/>
      <c r="M276" s="815"/>
      <c r="N276" s="819" t="s">
        <v>213</v>
      </c>
      <c r="O276" s="283" t="s">
        <v>422</v>
      </c>
      <c r="P276" s="813" t="s">
        <v>212</v>
      </c>
      <c r="Q276" s="814"/>
      <c r="R276" s="814"/>
      <c r="S276" s="814"/>
      <c r="T276" s="814"/>
      <c r="U276" s="814"/>
      <c r="V276" s="814"/>
      <c r="W276" s="814"/>
      <c r="X276" s="815"/>
      <c r="Y276" s="816" t="s">
        <v>243</v>
      </c>
      <c r="Z276" s="817"/>
      <c r="AA276" s="817"/>
      <c r="AB276" s="817"/>
      <c r="AC276" s="817"/>
      <c r="AD276" s="817"/>
      <c r="AE276" s="817"/>
      <c r="AF276" s="817"/>
      <c r="AG276" s="817"/>
      <c r="AH276" s="817"/>
      <c r="AI276" s="817"/>
      <c r="AJ276" s="817"/>
      <c r="AK276" s="817"/>
      <c r="AL276" s="817"/>
      <c r="AM276" s="818"/>
    </row>
    <row r="277" spans="1:39" ht="60.75" customHeight="1">
      <c r="B277" s="810"/>
      <c r="C277" s="812"/>
      <c r="D277" s="284">
        <v>2013</v>
      </c>
      <c r="E277" s="284">
        <v>2014</v>
      </c>
      <c r="F277" s="284">
        <v>2015</v>
      </c>
      <c r="G277" s="284">
        <v>2016</v>
      </c>
      <c r="H277" s="284">
        <v>2017</v>
      </c>
      <c r="I277" s="284">
        <v>2018</v>
      </c>
      <c r="J277" s="284">
        <v>2019</v>
      </c>
      <c r="K277" s="284">
        <v>2020</v>
      </c>
      <c r="L277" s="284">
        <v>2021</v>
      </c>
      <c r="M277" s="284">
        <v>2022</v>
      </c>
      <c r="N277" s="820"/>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 50 TO 1,499 KW</v>
      </c>
      <c r="AB277" s="284" t="str">
        <f>'1.  LRAMVA Summary'!G52</f>
        <v>GS 1,500 TO 4,999</v>
      </c>
      <c r="AC277" s="284" t="str">
        <f>'1.  LRAMVA Summary'!H52</f>
        <v>Large User</v>
      </c>
      <c r="AD277" s="284" t="str">
        <f>'1.  LRAMVA Summary'!I52</f>
        <v>Unmetered Scattered Load</v>
      </c>
      <c r="AE277" s="284" t="str">
        <f>'1.  LRAMVA Summary'!J52</f>
        <v>Street Lighting</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kWh</v>
      </c>
      <c r="AE278" s="290" t="str">
        <f>'1.  LRAMVA Summary'!J53</f>
        <v>kW</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484</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2"/>
      <c r="AA307" s="502"/>
      <c r="AB307" s="502"/>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2"/>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485</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486</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8">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8">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8">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520</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09" t="s">
        <v>211</v>
      </c>
      <c r="C405" s="811" t="s">
        <v>33</v>
      </c>
      <c r="D405" s="283" t="s">
        <v>421</v>
      </c>
      <c r="E405" s="813" t="s">
        <v>209</v>
      </c>
      <c r="F405" s="814"/>
      <c r="G405" s="814"/>
      <c r="H405" s="814"/>
      <c r="I405" s="814"/>
      <c r="J405" s="814"/>
      <c r="K405" s="814"/>
      <c r="L405" s="814"/>
      <c r="M405" s="815"/>
      <c r="N405" s="819" t="s">
        <v>213</v>
      </c>
      <c r="O405" s="283" t="s">
        <v>422</v>
      </c>
      <c r="P405" s="813" t="s">
        <v>212</v>
      </c>
      <c r="Q405" s="814"/>
      <c r="R405" s="814"/>
      <c r="S405" s="814"/>
      <c r="T405" s="814"/>
      <c r="U405" s="814"/>
      <c r="V405" s="814"/>
      <c r="W405" s="814"/>
      <c r="X405" s="815"/>
      <c r="Y405" s="816" t="s">
        <v>243</v>
      </c>
      <c r="Z405" s="817"/>
      <c r="AA405" s="817"/>
      <c r="AB405" s="817"/>
      <c r="AC405" s="817"/>
      <c r="AD405" s="817"/>
      <c r="AE405" s="817"/>
      <c r="AF405" s="817"/>
      <c r="AG405" s="817"/>
      <c r="AH405" s="817"/>
      <c r="AI405" s="817"/>
      <c r="AJ405" s="817"/>
      <c r="AK405" s="817"/>
      <c r="AL405" s="817"/>
      <c r="AM405" s="818"/>
    </row>
    <row r="406" spans="1:40" ht="45.75" customHeight="1">
      <c r="B406" s="810"/>
      <c r="C406" s="812"/>
      <c r="D406" s="284">
        <v>2014</v>
      </c>
      <c r="E406" s="284">
        <v>2015</v>
      </c>
      <c r="F406" s="284">
        <v>2016</v>
      </c>
      <c r="G406" s="284">
        <v>2017</v>
      </c>
      <c r="H406" s="284">
        <v>2018</v>
      </c>
      <c r="I406" s="284">
        <v>2019</v>
      </c>
      <c r="J406" s="284">
        <v>2020</v>
      </c>
      <c r="K406" s="284">
        <v>2021</v>
      </c>
      <c r="L406" s="284">
        <v>2022</v>
      </c>
      <c r="M406" s="284">
        <v>2023</v>
      </c>
      <c r="N406" s="820"/>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 50 TO 1,499 KW</v>
      </c>
      <c r="AB406" s="284" t="str">
        <f>'1.  LRAMVA Summary'!G52</f>
        <v>GS 1,500 TO 4,999</v>
      </c>
      <c r="AC406" s="284" t="str">
        <f>'1.  LRAMVA Summary'!H52</f>
        <v>Large User</v>
      </c>
      <c r="AD406" s="284" t="str">
        <f>'1.  LRAMVA Summary'!I52</f>
        <v>Unmetered Scattered Load</v>
      </c>
      <c r="AE406" s="284" t="str">
        <f>'1.  LRAMVA Summary'!J52</f>
        <v>Street Lighting</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kWh</v>
      </c>
      <c r="AE407" s="290" t="str">
        <f>'1.  LRAMVA Summary'!J53</f>
        <v>kW</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484</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485</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486</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487</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488</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489</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490</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491</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8">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8">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8">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8">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39" zoomScale="55" zoomScaleNormal="55" workbookViewId="0">
      <pane xSplit="2" topLeftCell="P1" activePane="topRight" state="frozen"/>
      <selection pane="topRight" activeCell="Z180" sqref="Z180"/>
    </sheetView>
  </sheetViews>
  <sheetFormatPr defaultColWidth="9.140625" defaultRowHeight="15" outlineLevelRow="1" outlineLevelCol="1"/>
  <cols>
    <col min="1" max="1" width="4.5703125" style="521" customWidth="1"/>
    <col min="2" max="2" width="44.140625" style="426" customWidth="1"/>
    <col min="3" max="3" width="13.42578125" style="426" customWidth="1"/>
    <col min="4" max="4" width="17" style="426" customWidth="1"/>
    <col min="5" max="13" width="12.8554687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07"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07"/>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07"/>
      <c r="C16" s="804" t="s">
        <v>550</v>
      </c>
      <c r="D16" s="805"/>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07" t="s">
        <v>504</v>
      </c>
      <c r="C18" s="808" t="s">
        <v>696</v>
      </c>
      <c r="D18" s="808"/>
      <c r="E18" s="808"/>
      <c r="F18" s="808"/>
      <c r="G18" s="808"/>
      <c r="H18" s="808"/>
      <c r="I18" s="808"/>
      <c r="J18" s="808"/>
      <c r="K18" s="808"/>
      <c r="L18" s="808"/>
      <c r="M18" s="808"/>
      <c r="N18" s="808"/>
      <c r="O18" s="808"/>
      <c r="P18" s="808"/>
      <c r="Q18" s="808"/>
      <c r="R18" s="808"/>
      <c r="S18" s="808"/>
      <c r="T18" s="808"/>
      <c r="U18" s="808"/>
      <c r="V18" s="808"/>
      <c r="W18" s="808"/>
      <c r="X18" s="808"/>
      <c r="Y18" s="605"/>
      <c r="Z18" s="605"/>
      <c r="AA18" s="605"/>
      <c r="AB18" s="605"/>
      <c r="AC18" s="605"/>
      <c r="AD18" s="605"/>
      <c r="AE18" s="269"/>
      <c r="AF18" s="264"/>
      <c r="AG18" s="264"/>
      <c r="AH18" s="264"/>
      <c r="AI18" s="264"/>
      <c r="AJ18" s="264"/>
      <c r="AK18" s="264"/>
      <c r="AL18" s="264"/>
      <c r="AM18" s="264"/>
    </row>
    <row r="19" spans="2:39" ht="45.75" customHeight="1">
      <c r="B19" s="807"/>
      <c r="C19" s="808" t="s">
        <v>575</v>
      </c>
      <c r="D19" s="808"/>
      <c r="E19" s="808"/>
      <c r="F19" s="808"/>
      <c r="G19" s="808"/>
      <c r="H19" s="808"/>
      <c r="I19" s="808"/>
      <c r="J19" s="808"/>
      <c r="K19" s="808"/>
      <c r="L19" s="808"/>
      <c r="M19" s="808"/>
      <c r="N19" s="808"/>
      <c r="O19" s="808"/>
      <c r="P19" s="808"/>
      <c r="Q19" s="808"/>
      <c r="R19" s="808"/>
      <c r="S19" s="808"/>
      <c r="T19" s="808"/>
      <c r="U19" s="808"/>
      <c r="V19" s="808"/>
      <c r="W19" s="808"/>
      <c r="X19" s="808"/>
      <c r="Y19" s="605"/>
      <c r="Z19" s="605"/>
      <c r="AA19" s="605"/>
      <c r="AB19" s="605"/>
      <c r="AC19" s="605"/>
      <c r="AD19" s="605"/>
      <c r="AE19" s="269"/>
      <c r="AF19" s="264"/>
      <c r="AG19" s="264"/>
      <c r="AH19" s="264"/>
      <c r="AI19" s="264"/>
      <c r="AJ19" s="264"/>
      <c r="AK19" s="264"/>
      <c r="AL19" s="264"/>
      <c r="AM19" s="264"/>
    </row>
    <row r="20" spans="2:39" ht="62.25" customHeight="1">
      <c r="B20" s="272"/>
      <c r="C20" s="808" t="s">
        <v>573</v>
      </c>
      <c r="D20" s="808"/>
      <c r="E20" s="808"/>
      <c r="F20" s="808"/>
      <c r="G20" s="808"/>
      <c r="H20" s="808"/>
      <c r="I20" s="808"/>
      <c r="J20" s="808"/>
      <c r="K20" s="808"/>
      <c r="L20" s="808"/>
      <c r="M20" s="808"/>
      <c r="N20" s="808"/>
      <c r="O20" s="808"/>
      <c r="P20" s="808"/>
      <c r="Q20" s="808"/>
      <c r="R20" s="808"/>
      <c r="S20" s="808"/>
      <c r="T20" s="808"/>
      <c r="U20" s="808"/>
      <c r="V20" s="808"/>
      <c r="W20" s="808"/>
      <c r="X20" s="808"/>
      <c r="Y20" s="605"/>
      <c r="Z20" s="605"/>
      <c r="AA20" s="605"/>
      <c r="AB20" s="605"/>
      <c r="AC20" s="605"/>
      <c r="AD20" s="605"/>
      <c r="AE20" s="427"/>
      <c r="AF20" s="264"/>
      <c r="AG20" s="264"/>
      <c r="AH20" s="264"/>
      <c r="AI20" s="264"/>
      <c r="AJ20" s="264"/>
      <c r="AK20" s="264"/>
      <c r="AL20" s="264"/>
      <c r="AM20" s="264"/>
    </row>
    <row r="21" spans="2:39" ht="37.5" customHeight="1">
      <c r="B21" s="272"/>
      <c r="C21" s="808" t="s">
        <v>639</v>
      </c>
      <c r="D21" s="808"/>
      <c r="E21" s="808"/>
      <c r="F21" s="808"/>
      <c r="G21" s="808"/>
      <c r="H21" s="808"/>
      <c r="I21" s="808"/>
      <c r="J21" s="808"/>
      <c r="K21" s="808"/>
      <c r="L21" s="808"/>
      <c r="M21" s="808"/>
      <c r="N21" s="808"/>
      <c r="O21" s="808"/>
      <c r="P21" s="808"/>
      <c r="Q21" s="808"/>
      <c r="R21" s="808"/>
      <c r="S21" s="808"/>
      <c r="T21" s="808"/>
      <c r="U21" s="808"/>
      <c r="V21" s="808"/>
      <c r="W21" s="808"/>
      <c r="X21" s="808"/>
      <c r="Y21" s="605"/>
      <c r="Z21" s="605"/>
      <c r="AA21" s="605"/>
      <c r="AB21" s="605"/>
      <c r="AC21" s="605"/>
      <c r="AD21" s="605"/>
      <c r="AE21" s="275"/>
      <c r="AF21" s="264"/>
      <c r="AG21" s="264"/>
      <c r="AH21" s="264"/>
      <c r="AI21" s="264"/>
      <c r="AJ21" s="264"/>
      <c r="AK21" s="264"/>
      <c r="AL21" s="264"/>
      <c r="AM21" s="264"/>
    </row>
    <row r="22" spans="2:39" ht="54.75" customHeight="1">
      <c r="B22" s="272"/>
      <c r="C22" s="808" t="s">
        <v>623</v>
      </c>
      <c r="D22" s="808"/>
      <c r="E22" s="808"/>
      <c r="F22" s="808"/>
      <c r="G22" s="808"/>
      <c r="H22" s="808"/>
      <c r="I22" s="808"/>
      <c r="J22" s="808"/>
      <c r="K22" s="808"/>
      <c r="L22" s="808"/>
      <c r="M22" s="808"/>
      <c r="N22" s="808"/>
      <c r="O22" s="808"/>
      <c r="P22" s="808"/>
      <c r="Q22" s="808"/>
      <c r="R22" s="808"/>
      <c r="S22" s="808"/>
      <c r="T22" s="808"/>
      <c r="U22" s="808"/>
      <c r="V22" s="808"/>
      <c r="W22" s="808"/>
      <c r="X22" s="808"/>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07" t="s">
        <v>526</v>
      </c>
      <c r="C24" s="595"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07"/>
      <c r="C25" s="595"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09" t="s">
        <v>211</v>
      </c>
      <c r="C34" s="811" t="s">
        <v>33</v>
      </c>
      <c r="D34" s="283" t="s">
        <v>421</v>
      </c>
      <c r="E34" s="813" t="s">
        <v>209</v>
      </c>
      <c r="F34" s="814"/>
      <c r="G34" s="814"/>
      <c r="H34" s="814"/>
      <c r="I34" s="814"/>
      <c r="J34" s="814"/>
      <c r="K34" s="814"/>
      <c r="L34" s="814"/>
      <c r="M34" s="815"/>
      <c r="N34" s="819" t="s">
        <v>213</v>
      </c>
      <c r="O34" s="283" t="s">
        <v>422</v>
      </c>
      <c r="P34" s="813" t="s">
        <v>212</v>
      </c>
      <c r="Q34" s="814"/>
      <c r="R34" s="814"/>
      <c r="S34" s="814"/>
      <c r="T34" s="814"/>
      <c r="U34" s="814"/>
      <c r="V34" s="814"/>
      <c r="W34" s="814"/>
      <c r="X34" s="815"/>
      <c r="Y34" s="816" t="s">
        <v>243</v>
      </c>
      <c r="Z34" s="817"/>
      <c r="AA34" s="817"/>
      <c r="AB34" s="817"/>
      <c r="AC34" s="817"/>
      <c r="AD34" s="817"/>
      <c r="AE34" s="817"/>
      <c r="AF34" s="817"/>
      <c r="AG34" s="817"/>
      <c r="AH34" s="817"/>
      <c r="AI34" s="817"/>
      <c r="AJ34" s="817"/>
      <c r="AK34" s="817"/>
      <c r="AL34" s="817"/>
      <c r="AM34" s="818"/>
    </row>
    <row r="35" spans="1:39" ht="65.25" customHeight="1">
      <c r="B35" s="810"/>
      <c r="C35" s="812"/>
      <c r="D35" s="284">
        <v>2015</v>
      </c>
      <c r="E35" s="284">
        <v>2016</v>
      </c>
      <c r="F35" s="284">
        <v>2017</v>
      </c>
      <c r="G35" s="284">
        <v>2018</v>
      </c>
      <c r="H35" s="284">
        <v>2019</v>
      </c>
      <c r="I35" s="284">
        <v>2020</v>
      </c>
      <c r="J35" s="284">
        <v>2021</v>
      </c>
      <c r="K35" s="284">
        <v>2022</v>
      </c>
      <c r="L35" s="284">
        <v>2023</v>
      </c>
      <c r="M35" s="428">
        <v>2024</v>
      </c>
      <c r="N35" s="820"/>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 50 TO 1,499 KW</v>
      </c>
      <c r="AB35" s="284" t="str">
        <f>'1.  LRAMVA Summary'!G52</f>
        <v>GS 1,500 TO 4,999</v>
      </c>
      <c r="AC35" s="284" t="str">
        <f>'1.  LRAMVA Summary'!H52</f>
        <v>Large User</v>
      </c>
      <c r="AD35" s="284" t="str">
        <f>'1.  LRAMVA Summary'!I52</f>
        <v>Unmetered Scattered Load</v>
      </c>
      <c r="AE35" s="284" t="str">
        <f>'1.  LRAMVA Summary'!J52</f>
        <v>Street Lighting</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503</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t="str">
        <f>'1.  LRAMVA Summary'!I53</f>
        <v>kWh</v>
      </c>
      <c r="AE36" s="290" t="str">
        <f>'1.  LRAMVA Summary'!J53</f>
        <v>kW</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496</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f>SUMIFS('7.  Persistence Report'!AU$27:AU$500,'7.  Persistence Report'!$D$27:$D$500,$B38,'7.  Persistence Report'!$J$27:$J$500,"Current year savings",'7.  Persistence Report'!$H$27:$H$500,"2015")</f>
        <v>4706527</v>
      </c>
      <c r="E38" s="294">
        <f>SUMIFS('7.  Persistence Report'!AV$27:AV$500,'7.  Persistence Report'!$D$27:$D$500,$B38,'7.  Persistence Report'!$J$27:$J$500,"Current year savings",'7.  Persistence Report'!$H$27:$H$500,"2015")</f>
        <v>4669408</v>
      </c>
      <c r="F38" s="294">
        <f>SUMIFS('7.  Persistence Report'!AW$27:AW$500,'7.  Persistence Report'!$D$27:$D$500,$B38,'7.  Persistence Report'!$J$27:$J$500,"Current year savings",'7.  Persistence Report'!$H$27:$H$500,"2015")</f>
        <v>4669408</v>
      </c>
      <c r="G38" s="294">
        <f>SUMIFS('7.  Persistence Report'!AX$27:AX$500,'7.  Persistence Report'!$D$27:$D$500,$B38,'7.  Persistence Report'!$J$27:$J$500,"Current year savings",'7.  Persistence Report'!$H$27:$H$500,"2015")</f>
        <v>4669408</v>
      </c>
      <c r="H38" s="294">
        <f>SUMIFS('7.  Persistence Report'!AY$27:AY$500,'7.  Persistence Report'!$D$27:$D$500,$B38,'7.  Persistence Report'!$J$27:$J$500,"Current year savings",'7.  Persistence Report'!$H$27:$H$500,"2015")</f>
        <v>4669408</v>
      </c>
      <c r="I38" s="294">
        <f>SUMIFS('7.  Persistence Report'!AZ$27:AZ$500,'7.  Persistence Report'!$D$27:$D$500,$B38,'7.  Persistence Report'!$J$27:$J$500,"Current year savings",'7.  Persistence Report'!$H$27:$H$500,"2015")</f>
        <v>4669408</v>
      </c>
      <c r="J38" s="294">
        <f>SUMIFS('7.  Persistence Report'!BA$27:BA$500,'7.  Persistence Report'!$D$27:$D$500,$B38,'7.  Persistence Report'!$J$27:$J$500,"Current year savings",'7.  Persistence Report'!$H$27:$H$500,"2015")</f>
        <v>4669408</v>
      </c>
      <c r="K38" s="294">
        <f>SUMIFS('7.  Persistence Report'!BB$27:BB$500,'7.  Persistence Report'!$D$27:$D$500,$B38,'7.  Persistence Report'!$J$27:$J$500,"Current year savings",'7.  Persistence Report'!$H$27:$H$500,"2015")</f>
        <v>4667743</v>
      </c>
      <c r="L38" s="294">
        <f>SUMIFS('7.  Persistence Report'!BC$27:BC$500,'7.  Persistence Report'!$D$27:$D$500,$B38,'7.  Persistence Report'!$J$27:$J$500,"Current year savings",'7.  Persistence Report'!$H$27:$H$500,"2015")</f>
        <v>4667743</v>
      </c>
      <c r="M38" s="294">
        <f>SUMIFS('7.  Persistence Report'!BD$27:BD$500,'7.  Persistence Report'!$D$27:$D$500,$B38,'7.  Persistence Report'!$J$27:$J$500,"Current year savings",'7.  Persistence Report'!$H$27:$H$500,"2015")</f>
        <v>4667743</v>
      </c>
      <c r="N38" s="290"/>
      <c r="O38" s="294">
        <f>SUMIFS('7.  Persistence Report'!P$27:P$500,'7.  Persistence Report'!$D$27:$D$500,$B38,'7.  Persistence Report'!$J$27:$J$500,"Current year savings",'7.  Persistence Report'!$H$27:$H$500,"2015")</f>
        <v>303</v>
      </c>
      <c r="P38" s="294">
        <f>SUMIFS('7.  Persistence Report'!Q$27:Q$500,'7.  Persistence Report'!$D$27:$D$500,$B38,'7.  Persistence Report'!$J$27:$J$500,"Current year savings",'7.  Persistence Report'!$H$27:$H$500,"2015")</f>
        <v>301</v>
      </c>
      <c r="Q38" s="294">
        <f>SUMIFS('7.  Persistence Report'!R$27:R$500,'7.  Persistence Report'!$D$27:$D$500,$B38,'7.  Persistence Report'!$J$27:$J$500,"Current year savings",'7.  Persistence Report'!$H$27:$H$500,"2015")</f>
        <v>301</v>
      </c>
      <c r="R38" s="294">
        <f>SUMIFS('7.  Persistence Report'!S$27:S$500,'7.  Persistence Report'!$D$27:$D$500,$B38,'7.  Persistence Report'!$J$27:$J$500,"Current year savings",'7.  Persistence Report'!$H$27:$H$500,"2015")</f>
        <v>301</v>
      </c>
      <c r="S38" s="294">
        <f>SUMIFS('7.  Persistence Report'!T$27:T$500,'7.  Persistence Report'!$D$27:$D$500,$B38,'7.  Persistence Report'!$J$27:$J$500,"Current year savings",'7.  Persistence Report'!$H$27:$H$500,"2015")</f>
        <v>301</v>
      </c>
      <c r="T38" s="294">
        <f>SUMIFS('7.  Persistence Report'!U$27:U$500,'7.  Persistence Report'!$D$27:$D$500,$B38,'7.  Persistence Report'!$J$27:$J$500,"Current year savings",'7.  Persistence Report'!$H$27:$H$500,"2015")</f>
        <v>301</v>
      </c>
      <c r="U38" s="294">
        <f>SUMIFS('7.  Persistence Report'!V$27:V$500,'7.  Persistence Report'!$D$27:$D$500,$B38,'7.  Persistence Report'!$J$27:$J$500,"Current year savings",'7.  Persistence Report'!$H$27:$H$500,"2015")</f>
        <v>301</v>
      </c>
      <c r="V38" s="294">
        <f>SUMIFS('7.  Persistence Report'!W$27:W$500,'7.  Persistence Report'!$D$27:$D$500,$B38,'7.  Persistence Report'!$J$27:$J$500,"Current year savings",'7.  Persistence Report'!$H$27:$H$500,"2015")</f>
        <v>301</v>
      </c>
      <c r="W38" s="294">
        <f>SUMIFS('7.  Persistence Report'!X$27:X$500,'7.  Persistence Report'!$D$27:$D$500,$B38,'7.  Persistence Report'!$J$27:$J$500,"Current year savings",'7.  Persistence Report'!$H$27:$H$500,"2015")</f>
        <v>301</v>
      </c>
      <c r="X38" s="294">
        <f>SUMIFS('7.  Persistence Report'!Y$27:Y$500,'7.  Persistence Report'!$D$27:$D$500,$B38,'7.  Persistence Report'!$J$27:$J$500,"Current year savings",'7.  Persistence Report'!$H$27:$H$500,"2015")</f>
        <v>301</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f>SUMIFS('7.  Persistence Report'!AU$27:AU$500,'7.  Persistence Report'!$D$27:$D$500,$B38,'7.  Persistence Report'!$J$27:$J$500,"Adjustment",'7.  Persistence Report'!$H$27:$H$500,"2015")</f>
        <v>777931</v>
      </c>
      <c r="E39" s="294">
        <f>SUMIFS('7.  Persistence Report'!AV$27:AV$500,'7.  Persistence Report'!$D$27:$D$500,$B38,'7.  Persistence Report'!$J$27:$J$500,"Adjustment",'7.  Persistence Report'!$H$27:$H$500,"2015")</f>
        <v>769046</v>
      </c>
      <c r="F39" s="294">
        <f>SUMIFS('7.  Persistence Report'!AW$27:AW$500,'7.  Persistence Report'!$D$27:$D$500,$B38,'7.  Persistence Report'!$J$27:$J$500,"Adjustment",'7.  Persistence Report'!$H$27:$H$500,"2015")</f>
        <v>769046</v>
      </c>
      <c r="G39" s="294">
        <f>SUMIFS('7.  Persistence Report'!AX$27:AX$500,'7.  Persistence Report'!$D$27:$D$500,$B38,'7.  Persistence Report'!$J$27:$J$500,"Adjustment",'7.  Persistence Report'!$H$27:$H$500,"2015")</f>
        <v>769046</v>
      </c>
      <c r="H39" s="294">
        <f>SUMIFS('7.  Persistence Report'!AY$27:AY$500,'7.  Persistence Report'!$D$27:$D$500,$B38,'7.  Persistence Report'!$J$27:$J$500,"Adjustment",'7.  Persistence Report'!$H$27:$H$500,"2015")</f>
        <v>769046</v>
      </c>
      <c r="I39" s="294">
        <f>SUMIFS('7.  Persistence Report'!AZ$27:AZ$500,'7.  Persistence Report'!$D$27:$D$500,$B38,'7.  Persistence Report'!$J$27:$J$500,"Adjustment",'7.  Persistence Report'!$H$27:$H$500,"2015")</f>
        <v>769046</v>
      </c>
      <c r="J39" s="294">
        <f>SUMIFS('7.  Persistence Report'!BA$27:BA$500,'7.  Persistence Report'!$D$27:$D$500,$B38,'7.  Persistence Report'!$J$27:$J$500,"Adjustment",'7.  Persistence Report'!$H$27:$H$500,"2015")</f>
        <v>769046</v>
      </c>
      <c r="K39" s="294">
        <f>SUMIFS('7.  Persistence Report'!BB$27:BB$500,'7.  Persistence Report'!$D$27:$D$500,$B38,'7.  Persistence Report'!$J$27:$J$500,"Adjustment",'7.  Persistence Report'!$H$27:$H$500,"2015")</f>
        <v>767904</v>
      </c>
      <c r="L39" s="294">
        <f>SUMIFS('7.  Persistence Report'!BC$27:BC$500,'7.  Persistence Report'!$D$27:$D$500,$B38,'7.  Persistence Report'!$J$27:$J$500,"Adjustment",'7.  Persistence Report'!$H$27:$H$500,"2015")</f>
        <v>767904</v>
      </c>
      <c r="M39" s="294">
        <f>SUMIFS('7.  Persistence Report'!BD$27:BD$500,'7.  Persistence Report'!$D$27:$D$500,$B38,'7.  Persistence Report'!$J$27:$J$500,"Adjustment",'7.  Persistence Report'!$H$27:$H$500,"2015")</f>
        <v>767904</v>
      </c>
      <c r="N39" s="467"/>
      <c r="O39" s="294">
        <f>SUMIFS('7.  Persistence Report'!P$27:P$500,'7.  Persistence Report'!$D$27:$D$500,$B38,'7.  Persistence Report'!$J$27:$J$500,"Adjustment",'7.  Persistence Report'!$H$27:$H$500,"2015")</f>
        <v>49</v>
      </c>
      <c r="P39" s="294">
        <f>SUMIFS('7.  Persistence Report'!Q$27:Q$500,'7.  Persistence Report'!$D$27:$D$500,$B38,'7.  Persistence Report'!$J$27:$J$500,"Adjustment",'7.  Persistence Report'!$H$27:$H$500,"2015")</f>
        <v>49</v>
      </c>
      <c r="Q39" s="294">
        <f>SUMIFS('7.  Persistence Report'!R$27:R$500,'7.  Persistence Report'!$D$27:$D$500,$B38,'7.  Persistence Report'!$J$27:$J$500,"Adjustment",'7.  Persistence Report'!$H$27:$H$500,"2015")</f>
        <v>49</v>
      </c>
      <c r="R39" s="294">
        <f>SUMIFS('7.  Persistence Report'!S$27:S$500,'7.  Persistence Report'!$D$27:$D$500,$B38,'7.  Persistence Report'!$J$27:$J$500,"Adjustment",'7.  Persistence Report'!$H$27:$H$500,"2015")</f>
        <v>49</v>
      </c>
      <c r="S39" s="294">
        <f>SUMIFS('7.  Persistence Report'!T$27:T$500,'7.  Persistence Report'!$D$27:$D$500,$B38,'7.  Persistence Report'!$J$27:$J$500,"Adjustment",'7.  Persistence Report'!$H$27:$H$500,"2015")</f>
        <v>49</v>
      </c>
      <c r="T39" s="294">
        <f>SUMIFS('7.  Persistence Report'!U$27:U$500,'7.  Persistence Report'!$D$27:$D$500,$B38,'7.  Persistence Report'!$J$27:$J$500,"Adjustment",'7.  Persistence Report'!$H$27:$H$500,"2015")</f>
        <v>49</v>
      </c>
      <c r="U39" s="294">
        <f>SUMIFS('7.  Persistence Report'!V$27:V$500,'7.  Persistence Report'!$D$27:$D$500,$B38,'7.  Persistence Report'!$J$27:$J$500,"Adjustment",'7.  Persistence Report'!$H$27:$H$500,"2015")</f>
        <v>49</v>
      </c>
      <c r="V39" s="294">
        <f>SUMIFS('7.  Persistence Report'!W$27:W$500,'7.  Persistence Report'!$D$27:$D$500,$B38,'7.  Persistence Report'!$J$27:$J$500,"Adjustment",'7.  Persistence Report'!$H$27:$H$500,"2015")</f>
        <v>48</v>
      </c>
      <c r="W39" s="294">
        <f>SUMIFS('7.  Persistence Report'!X$27:X$500,'7.  Persistence Report'!$D$27:$D$500,$B38,'7.  Persistence Report'!$J$27:$J$500,"Adjustment",'7.  Persistence Report'!$H$27:$H$500,"2015")</f>
        <v>48</v>
      </c>
      <c r="X39" s="294">
        <f>SUMIFS('7.  Persistence Report'!Y$27:Y$500,'7.  Persistence Report'!$D$27:$D$500,$B38,'7.  Persistence Report'!$J$27:$J$500,"Adjustment",'7.  Persistence Report'!$H$27:$H$500,"2015")</f>
        <v>48</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f>SUMIFS('7.  Persistence Report'!AU$27:AU$500,'7.  Persistence Report'!$D$27:$D$500,$B41,'7.  Persistence Report'!$J$27:$J$500,"Current year savings",'7.  Persistence Report'!$H$27:$H$500,"2015")</f>
        <v>5004917</v>
      </c>
      <c r="E41" s="294">
        <f>SUMIFS('7.  Persistence Report'!AV$27:AV$500,'7.  Persistence Report'!$D$27:$D$500,$B41,'7.  Persistence Report'!$J$27:$J$500,"Current year savings",'7.  Persistence Report'!$H$27:$H$500,"2015")</f>
        <v>4915968</v>
      </c>
      <c r="F41" s="294">
        <f>SUMIFS('7.  Persistence Report'!AW$27:AW$500,'7.  Persistence Report'!$D$27:$D$500,$B41,'7.  Persistence Report'!$J$27:$J$500,"Current year savings",'7.  Persistence Report'!$H$27:$H$500,"2015")</f>
        <v>4915968</v>
      </c>
      <c r="G41" s="294">
        <f>SUMIFS('7.  Persistence Report'!AX$27:AX$500,'7.  Persistence Report'!$D$27:$D$500,$B41,'7.  Persistence Report'!$J$27:$J$500,"Current year savings",'7.  Persistence Report'!$H$27:$H$500,"2015")</f>
        <v>4915968</v>
      </c>
      <c r="H41" s="294">
        <f>SUMIFS('7.  Persistence Report'!AY$27:AY$500,'7.  Persistence Report'!$D$27:$D$500,$B41,'7.  Persistence Report'!$J$27:$J$500,"Current year savings",'7.  Persistence Report'!$H$27:$H$500,"2015")</f>
        <v>4915968</v>
      </c>
      <c r="I41" s="294">
        <f>SUMIFS('7.  Persistence Report'!AZ$27:AZ$500,'7.  Persistence Report'!$D$27:$D$500,$B41,'7.  Persistence Report'!$J$27:$J$500,"Current year savings",'7.  Persistence Report'!$H$27:$H$500,"2015")</f>
        <v>4915968</v>
      </c>
      <c r="J41" s="294">
        <f>SUMIFS('7.  Persistence Report'!BA$27:BA$500,'7.  Persistence Report'!$D$27:$D$500,$B41,'7.  Persistence Report'!$J$27:$J$500,"Current year savings",'7.  Persistence Report'!$H$27:$H$500,"2015")</f>
        <v>4915968</v>
      </c>
      <c r="K41" s="294">
        <f>SUMIFS('7.  Persistence Report'!BB$27:BB$500,'7.  Persistence Report'!$D$27:$D$500,$B41,'7.  Persistence Report'!$J$27:$J$500,"Current year savings",'7.  Persistence Report'!$H$27:$H$500,"2015")</f>
        <v>4913394</v>
      </c>
      <c r="L41" s="294">
        <f>SUMIFS('7.  Persistence Report'!BC$27:BC$500,'7.  Persistence Report'!$D$27:$D$500,$B41,'7.  Persistence Report'!$J$27:$J$500,"Current year savings",'7.  Persistence Report'!$H$27:$H$500,"2015")</f>
        <v>4913394</v>
      </c>
      <c r="M41" s="294">
        <f>SUMIFS('7.  Persistence Report'!BD$27:BD$500,'7.  Persistence Report'!$D$27:$D$500,$B41,'7.  Persistence Report'!$J$27:$J$500,"Current year savings",'7.  Persistence Report'!$H$27:$H$500,"2015")</f>
        <v>4913394</v>
      </c>
      <c r="N41" s="290"/>
      <c r="O41" s="294">
        <f>SUMIFS('7.  Persistence Report'!P$27:P$500,'7.  Persistence Report'!$D$27:$D$500,$B41,'7.  Persistence Report'!$J$27:$J$500,"Current year savings",'7.  Persistence Report'!$H$27:$H$500,"2015")</f>
        <v>338</v>
      </c>
      <c r="P41" s="294">
        <f>SUMIFS('7.  Persistence Report'!Q$27:Q$500,'7.  Persistence Report'!$D$27:$D$500,$B41,'7.  Persistence Report'!$J$27:$J$500,"Current year savings",'7.  Persistence Report'!$H$27:$H$500,"2015")</f>
        <v>332</v>
      </c>
      <c r="Q41" s="294">
        <f>SUMIFS('7.  Persistence Report'!R$27:R$500,'7.  Persistence Report'!$D$27:$D$500,$B41,'7.  Persistence Report'!$J$27:$J$500,"Current year savings",'7.  Persistence Report'!$H$27:$H$500,"2015")</f>
        <v>332</v>
      </c>
      <c r="R41" s="294">
        <f>SUMIFS('7.  Persistence Report'!S$27:S$500,'7.  Persistence Report'!$D$27:$D$500,$B41,'7.  Persistence Report'!$J$27:$J$500,"Current year savings",'7.  Persistence Report'!$H$27:$H$500,"2015")</f>
        <v>332</v>
      </c>
      <c r="S41" s="294">
        <f>SUMIFS('7.  Persistence Report'!T$27:T$500,'7.  Persistence Report'!$D$27:$D$500,$B41,'7.  Persistence Report'!$J$27:$J$500,"Current year savings",'7.  Persistence Report'!$H$27:$H$500,"2015")</f>
        <v>332</v>
      </c>
      <c r="T41" s="294">
        <f>SUMIFS('7.  Persistence Report'!U$27:U$500,'7.  Persistence Report'!$D$27:$D$500,$B41,'7.  Persistence Report'!$J$27:$J$500,"Current year savings",'7.  Persistence Report'!$H$27:$H$500,"2015")</f>
        <v>332</v>
      </c>
      <c r="U41" s="294">
        <f>SUMIFS('7.  Persistence Report'!V$27:V$500,'7.  Persistence Report'!$D$27:$D$500,$B41,'7.  Persistence Report'!$J$27:$J$500,"Current year savings",'7.  Persistence Report'!$H$27:$H$500,"2015")</f>
        <v>332</v>
      </c>
      <c r="V41" s="294">
        <f>SUMIFS('7.  Persistence Report'!W$27:W$500,'7.  Persistence Report'!$D$27:$D$500,$B41,'7.  Persistence Report'!$J$27:$J$500,"Current year savings",'7.  Persistence Report'!$H$27:$H$500,"2015")</f>
        <v>332</v>
      </c>
      <c r="W41" s="294">
        <f>SUMIFS('7.  Persistence Report'!X$27:X$500,'7.  Persistence Report'!$D$27:$D$500,$B41,'7.  Persistence Report'!$J$27:$J$500,"Current year savings",'7.  Persistence Report'!$H$27:$H$500,"2015")</f>
        <v>332</v>
      </c>
      <c r="X41" s="294">
        <f>SUMIFS('7.  Persistence Report'!Y$27:Y$500,'7.  Persistence Report'!$D$27:$D$500,$B41,'7.  Persistence Report'!$J$27:$J$500,"Current year savings",'7.  Persistence Report'!$H$27:$H$500,"2015")</f>
        <v>332</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f>SUMIFS('7.  Persistence Report'!AU$27:AU$500,'7.  Persistence Report'!$D$27:$D$500,$B41,'7.  Persistence Report'!$J$27:$J$500,"Adjustment",'7.  Persistence Report'!$H$27:$H$500,"2015")</f>
        <v>51769</v>
      </c>
      <c r="E42" s="294">
        <f>SUMIFS('7.  Persistence Report'!AV$27:AV$500,'7.  Persistence Report'!$D$27:$D$500,$B41,'7.  Persistence Report'!$J$27:$J$500,"Adjustment",'7.  Persistence Report'!$H$27:$H$500,"2015")</f>
        <v>51162</v>
      </c>
      <c r="F42" s="294">
        <f>SUMIFS('7.  Persistence Report'!AW$27:AW$500,'7.  Persistence Report'!$D$27:$D$500,$B41,'7.  Persistence Report'!$J$27:$J$500,"Adjustment",'7.  Persistence Report'!$H$27:$H$500,"2015")</f>
        <v>51162</v>
      </c>
      <c r="G42" s="294">
        <f>SUMIFS('7.  Persistence Report'!AX$27:AX$500,'7.  Persistence Report'!$D$27:$D$500,$B41,'7.  Persistence Report'!$J$27:$J$500,"Adjustment",'7.  Persistence Report'!$H$27:$H$500,"2015")</f>
        <v>51162</v>
      </c>
      <c r="H42" s="294">
        <f>SUMIFS('7.  Persistence Report'!AY$27:AY$500,'7.  Persistence Report'!$D$27:$D$500,$B41,'7.  Persistence Report'!$J$27:$J$500,"Adjustment",'7.  Persistence Report'!$H$27:$H$500,"2015")</f>
        <v>51162</v>
      </c>
      <c r="I42" s="294">
        <f>SUMIFS('7.  Persistence Report'!AZ$27:AZ$500,'7.  Persistence Report'!$D$27:$D$500,$B41,'7.  Persistence Report'!$J$27:$J$500,"Adjustment",'7.  Persistence Report'!$H$27:$H$500,"2015")</f>
        <v>51162</v>
      </c>
      <c r="J42" s="294">
        <f>SUMIFS('7.  Persistence Report'!BA$27:BA$500,'7.  Persistence Report'!$D$27:$D$500,$B41,'7.  Persistence Report'!$J$27:$J$500,"Adjustment",'7.  Persistence Report'!$H$27:$H$500,"2015")</f>
        <v>51162</v>
      </c>
      <c r="K42" s="294">
        <f>SUMIFS('7.  Persistence Report'!BB$27:BB$500,'7.  Persistence Report'!$D$27:$D$500,$B41,'7.  Persistence Report'!$J$27:$J$500,"Adjustment",'7.  Persistence Report'!$H$27:$H$500,"2015")</f>
        <v>51034</v>
      </c>
      <c r="L42" s="294">
        <f>SUMIFS('7.  Persistence Report'!BC$27:BC$500,'7.  Persistence Report'!$D$27:$D$500,$B41,'7.  Persistence Report'!$J$27:$J$500,"Adjustment",'7.  Persistence Report'!$H$27:$H$500,"2015")</f>
        <v>51034</v>
      </c>
      <c r="M42" s="294">
        <f>SUMIFS('7.  Persistence Report'!BD$27:BD$500,'7.  Persistence Report'!$D$27:$D$500,$B41,'7.  Persistence Report'!$J$27:$J$500,"Adjustment",'7.  Persistence Report'!$H$27:$H$500,"2015")</f>
        <v>51034</v>
      </c>
      <c r="N42" s="467"/>
      <c r="O42" s="294">
        <f>SUMIFS('7.  Persistence Report'!P$27:P$500,'7.  Persistence Report'!$D$27:$D$500,$B41,'7.  Persistence Report'!$J$27:$J$500,"Adjustment",'7.  Persistence Report'!$H$27:$H$500,"2015")</f>
        <v>3</v>
      </c>
      <c r="P42" s="294">
        <f>SUMIFS('7.  Persistence Report'!Q$27:Q$500,'7.  Persistence Report'!$D$27:$D$500,$B41,'7.  Persistence Report'!$J$27:$J$500,"Adjustment",'7.  Persistence Report'!$H$27:$H$500,"2015")</f>
        <v>3</v>
      </c>
      <c r="Q42" s="294">
        <f>SUMIFS('7.  Persistence Report'!R$27:R$500,'7.  Persistence Report'!$D$27:$D$500,$B41,'7.  Persistence Report'!$J$27:$J$500,"Adjustment",'7.  Persistence Report'!$H$27:$H$500,"2015")</f>
        <v>3</v>
      </c>
      <c r="R42" s="294">
        <f>SUMIFS('7.  Persistence Report'!S$27:S$500,'7.  Persistence Report'!$D$27:$D$500,$B41,'7.  Persistence Report'!$J$27:$J$500,"Adjustment",'7.  Persistence Report'!$H$27:$H$500,"2015")</f>
        <v>3</v>
      </c>
      <c r="S42" s="294">
        <f>SUMIFS('7.  Persistence Report'!T$27:T$500,'7.  Persistence Report'!$D$27:$D$500,$B41,'7.  Persistence Report'!$J$27:$J$500,"Adjustment",'7.  Persistence Report'!$H$27:$H$500,"2015")</f>
        <v>3</v>
      </c>
      <c r="T42" s="294">
        <f>SUMIFS('7.  Persistence Report'!U$27:U$500,'7.  Persistence Report'!$D$27:$D$500,$B41,'7.  Persistence Report'!$J$27:$J$500,"Adjustment",'7.  Persistence Report'!$H$27:$H$500,"2015")</f>
        <v>3</v>
      </c>
      <c r="U42" s="294">
        <f>SUMIFS('7.  Persistence Report'!V$27:V$500,'7.  Persistence Report'!$D$27:$D$500,$B41,'7.  Persistence Report'!$J$27:$J$500,"Adjustment",'7.  Persistence Report'!$H$27:$H$500,"2015")</f>
        <v>3</v>
      </c>
      <c r="V42" s="294">
        <f>SUMIFS('7.  Persistence Report'!W$27:W$500,'7.  Persistence Report'!$D$27:$D$500,$B41,'7.  Persistence Report'!$J$27:$J$500,"Adjustment",'7.  Persistence Report'!$H$27:$H$500,"2015")</f>
        <v>3</v>
      </c>
      <c r="W42" s="294">
        <f>SUMIFS('7.  Persistence Report'!X$27:X$500,'7.  Persistence Report'!$D$27:$D$500,$B41,'7.  Persistence Report'!$J$27:$J$500,"Adjustment",'7.  Persistence Report'!$H$27:$H$500,"2015")</f>
        <v>3</v>
      </c>
      <c r="X42" s="294">
        <f>SUMIFS('7.  Persistence Report'!Y$27:Y$500,'7.  Persistence Report'!$D$27:$D$500,$B41,'7.  Persistence Report'!$J$27:$J$500,"Adjustment",'7.  Persistence Report'!$H$27:$H$500,"2015")</f>
        <v>3</v>
      </c>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f>SUMIFS('7.  Persistence Report'!AU$27:AU$500,'7.  Persistence Report'!$D$27:$D$500,$B44,'7.  Persistence Report'!$J$27:$J$500,"Current year savings",'7.  Persistence Report'!$H$27:$H$500,"2015")</f>
        <v>373322</v>
      </c>
      <c r="E44" s="294">
        <f>SUMIFS('7.  Persistence Report'!AV$27:AV$500,'7.  Persistence Report'!$D$27:$D$500,$B44,'7.  Persistence Report'!$J$27:$J$500,"Current year savings",'7.  Persistence Report'!$H$27:$H$500,"2015")</f>
        <v>373322</v>
      </c>
      <c r="F44" s="294">
        <f>SUMIFS('7.  Persistence Report'!AW$27:AW$500,'7.  Persistence Report'!$D$27:$D$500,$B44,'7.  Persistence Report'!$J$27:$J$500,"Current year savings",'7.  Persistence Report'!$H$27:$H$500,"2015")</f>
        <v>373322</v>
      </c>
      <c r="G44" s="294">
        <f>SUMIFS('7.  Persistence Report'!AX$27:AX$500,'7.  Persistence Report'!$D$27:$D$500,$B44,'7.  Persistence Report'!$J$27:$J$500,"Current year savings",'7.  Persistence Report'!$H$27:$H$500,"2015")</f>
        <v>372278</v>
      </c>
      <c r="H44" s="294">
        <f>SUMIFS('7.  Persistence Report'!AY$27:AY$500,'7.  Persistence Report'!$D$27:$D$500,$B44,'7.  Persistence Report'!$J$27:$J$500,"Current year savings",'7.  Persistence Report'!$H$27:$H$500,"2015")</f>
        <v>220987</v>
      </c>
      <c r="I44" s="294">
        <f>SUMIFS('7.  Persistence Report'!AZ$27:AZ$500,'7.  Persistence Report'!$D$27:$D$500,$B44,'7.  Persistence Report'!$J$27:$J$500,"Current year savings",'7.  Persistence Report'!$H$27:$H$500,"2015")</f>
        <v>0</v>
      </c>
      <c r="J44" s="294">
        <f>SUMIFS('7.  Persistence Report'!BA$27:BA$500,'7.  Persistence Report'!$D$27:$D$500,$B44,'7.  Persistence Report'!$J$27:$J$500,"Current year savings",'7.  Persistence Report'!$H$27:$H$500,"2015")</f>
        <v>0</v>
      </c>
      <c r="K44" s="294">
        <f>SUMIFS('7.  Persistence Report'!BB$27:BB$500,'7.  Persistence Report'!$D$27:$D$500,$B44,'7.  Persistence Report'!$J$27:$J$500,"Current year savings",'7.  Persistence Report'!$H$27:$H$500,"2015")</f>
        <v>0</v>
      </c>
      <c r="L44" s="294">
        <f>SUMIFS('7.  Persistence Report'!BC$27:BC$500,'7.  Persistence Report'!$D$27:$D$500,$B44,'7.  Persistence Report'!$J$27:$J$500,"Current year savings",'7.  Persistence Report'!$H$27:$H$500,"2015")</f>
        <v>0</v>
      </c>
      <c r="M44" s="294">
        <f>SUMIFS('7.  Persistence Report'!BD$27:BD$500,'7.  Persistence Report'!$D$27:$D$500,$B44,'7.  Persistence Report'!$J$27:$J$500,"Current year savings",'7.  Persistence Report'!$H$27:$H$500,"2015")</f>
        <v>0</v>
      </c>
      <c r="N44" s="290"/>
      <c r="O44" s="294">
        <f>SUMIFS('7.  Persistence Report'!P$27:P$500,'7.  Persistence Report'!$D$27:$D$500,$B44,'7.  Persistence Report'!$J$27:$J$500,"Current year savings",'7.  Persistence Report'!$H$27:$H$500,"2015")</f>
        <v>57</v>
      </c>
      <c r="P44" s="294">
        <f>SUMIFS('7.  Persistence Report'!Q$27:Q$500,'7.  Persistence Report'!$D$27:$D$500,$B44,'7.  Persistence Report'!$J$27:$J$500,"Current year savings",'7.  Persistence Report'!$H$27:$H$500,"2015")</f>
        <v>57</v>
      </c>
      <c r="Q44" s="294">
        <f>SUMIFS('7.  Persistence Report'!R$27:R$500,'7.  Persistence Report'!$D$27:$D$500,$B44,'7.  Persistence Report'!$J$27:$J$500,"Current year savings",'7.  Persistence Report'!$H$27:$H$500,"2015")</f>
        <v>57</v>
      </c>
      <c r="R44" s="294">
        <f>SUMIFS('7.  Persistence Report'!S$27:S$500,'7.  Persistence Report'!$D$27:$D$500,$B44,'7.  Persistence Report'!$J$27:$J$500,"Current year savings",'7.  Persistence Report'!$H$27:$H$500,"2015")</f>
        <v>56</v>
      </c>
      <c r="S44" s="294">
        <f>SUMIFS('7.  Persistence Report'!T$27:T$500,'7.  Persistence Report'!$D$27:$D$500,$B44,'7.  Persistence Report'!$J$27:$J$500,"Current year savings",'7.  Persistence Report'!$H$27:$H$500,"2015")</f>
        <v>32</v>
      </c>
      <c r="T44" s="294">
        <f>SUMIFS('7.  Persistence Report'!U$27:U$500,'7.  Persistence Report'!$D$27:$D$500,$B44,'7.  Persistence Report'!$J$27:$J$500,"Current year savings",'7.  Persistence Report'!$H$27:$H$500,"2015")</f>
        <v>0</v>
      </c>
      <c r="U44" s="294">
        <f>SUMIFS('7.  Persistence Report'!V$27:V$500,'7.  Persistence Report'!$D$27:$D$500,$B44,'7.  Persistence Report'!$J$27:$J$500,"Current year savings",'7.  Persistence Report'!$H$27:$H$500,"2015")</f>
        <v>0</v>
      </c>
      <c r="V44" s="294">
        <f>SUMIFS('7.  Persistence Report'!W$27:W$500,'7.  Persistence Report'!$D$27:$D$500,$B44,'7.  Persistence Report'!$J$27:$J$500,"Current year savings",'7.  Persistence Report'!$H$27:$H$500,"2015")</f>
        <v>0</v>
      </c>
      <c r="W44" s="294">
        <f>SUMIFS('7.  Persistence Report'!X$27:X$500,'7.  Persistence Report'!$D$27:$D$500,$B44,'7.  Persistence Report'!$J$27:$J$500,"Current year savings",'7.  Persistence Report'!$H$27:$H$500,"2015")</f>
        <v>0</v>
      </c>
      <c r="X44" s="294">
        <f>SUMIFS('7.  Persistence Report'!Y$27:Y$500,'7.  Persistence Report'!$D$27:$D$500,$B44,'7.  Persistence Report'!$J$27:$J$500,"Current year savings",'7.  Persistence Report'!$H$27:$H$500,"2015")</f>
        <v>0</v>
      </c>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f>SUMIFS('7.  Persistence Report'!AU$27:AU$500,'7.  Persistence Report'!$D$27:$D$500,$B44,'7.  Persistence Report'!$J$27:$J$500,"Adjustment",'7.  Persistence Report'!$H$27:$H$500,"2015")</f>
        <v>0</v>
      </c>
      <c r="E45" s="294">
        <f>SUMIFS('7.  Persistence Report'!AV$27:AV$500,'7.  Persistence Report'!$D$27:$D$500,$B44,'7.  Persistence Report'!$J$27:$J$500,"Adjustment",'7.  Persistence Report'!$H$27:$H$500,"2015")</f>
        <v>0</v>
      </c>
      <c r="F45" s="294">
        <f>SUMIFS('7.  Persistence Report'!AW$27:AW$500,'7.  Persistence Report'!$D$27:$D$500,$B44,'7.  Persistence Report'!$J$27:$J$500,"Adjustment",'7.  Persistence Report'!$H$27:$H$500,"2015")</f>
        <v>0</v>
      </c>
      <c r="G45" s="294">
        <f>SUMIFS('7.  Persistence Report'!AX$27:AX$500,'7.  Persistence Report'!$D$27:$D$500,$B44,'7.  Persistence Report'!$J$27:$J$500,"Adjustment",'7.  Persistence Report'!$H$27:$H$500,"2015")</f>
        <v>0</v>
      </c>
      <c r="H45" s="294">
        <f>SUMIFS('7.  Persistence Report'!AY$27:AY$500,'7.  Persistence Report'!$D$27:$D$500,$B44,'7.  Persistence Report'!$J$27:$J$500,"Adjustment",'7.  Persistence Report'!$H$27:$H$500,"2015")</f>
        <v>0</v>
      </c>
      <c r="I45" s="294">
        <f>SUMIFS('7.  Persistence Report'!AZ$27:AZ$500,'7.  Persistence Report'!$D$27:$D$500,$B44,'7.  Persistence Report'!$J$27:$J$500,"Adjustment",'7.  Persistence Report'!$H$27:$H$500,"2015")</f>
        <v>0</v>
      </c>
      <c r="J45" s="294">
        <f>SUMIFS('7.  Persistence Report'!BA$27:BA$500,'7.  Persistence Report'!$D$27:$D$500,$B44,'7.  Persistence Report'!$J$27:$J$500,"Adjustment",'7.  Persistence Report'!$H$27:$H$500,"2015")</f>
        <v>0</v>
      </c>
      <c r="K45" s="294">
        <f>SUMIFS('7.  Persistence Report'!BB$27:BB$500,'7.  Persistence Report'!$D$27:$D$500,$B44,'7.  Persistence Report'!$J$27:$J$500,"Adjustment",'7.  Persistence Report'!$H$27:$H$500,"2015")</f>
        <v>0</v>
      </c>
      <c r="L45" s="294">
        <f>SUMIFS('7.  Persistence Report'!BC$27:BC$500,'7.  Persistence Report'!$D$27:$D$500,$B44,'7.  Persistence Report'!$J$27:$J$500,"Adjustment",'7.  Persistence Report'!$H$27:$H$500,"2015")</f>
        <v>0</v>
      </c>
      <c r="M45" s="294">
        <f>SUMIFS('7.  Persistence Report'!BD$27:BD$500,'7.  Persistence Report'!$D$27:$D$500,$B44,'7.  Persistence Report'!$J$27:$J$500,"Adjustment",'7.  Persistence Report'!$H$27:$H$500,"2015")</f>
        <v>0</v>
      </c>
      <c r="N45" s="467"/>
      <c r="O45" s="294">
        <f>SUMIFS('7.  Persistence Report'!P$27:P$500,'7.  Persistence Report'!$D$27:$D$500,$B44,'7.  Persistence Report'!$J$27:$J$500,"Adjustment",'7.  Persistence Report'!$H$27:$H$500,"2015")</f>
        <v>0</v>
      </c>
      <c r="P45" s="294">
        <f>SUMIFS('7.  Persistence Report'!Q$27:Q$500,'7.  Persistence Report'!$D$27:$D$500,$B44,'7.  Persistence Report'!$J$27:$J$500,"Adjustment",'7.  Persistence Report'!$H$27:$H$500,"2015")</f>
        <v>0</v>
      </c>
      <c r="Q45" s="294">
        <f>SUMIFS('7.  Persistence Report'!R$27:R$500,'7.  Persistence Report'!$D$27:$D$500,$B44,'7.  Persistence Report'!$J$27:$J$500,"Adjustment",'7.  Persistence Report'!$H$27:$H$500,"2015")</f>
        <v>0</v>
      </c>
      <c r="R45" s="294">
        <f>SUMIFS('7.  Persistence Report'!S$27:S$500,'7.  Persistence Report'!$D$27:$D$500,$B44,'7.  Persistence Report'!$J$27:$J$500,"Adjustment",'7.  Persistence Report'!$H$27:$H$500,"2015")</f>
        <v>0</v>
      </c>
      <c r="S45" s="294">
        <f>SUMIFS('7.  Persistence Report'!T$27:T$500,'7.  Persistence Report'!$D$27:$D$500,$B44,'7.  Persistence Report'!$J$27:$J$500,"Adjustment",'7.  Persistence Report'!$H$27:$H$500,"2015")</f>
        <v>0</v>
      </c>
      <c r="T45" s="294">
        <f>SUMIFS('7.  Persistence Report'!U$27:U$500,'7.  Persistence Report'!$D$27:$D$500,$B44,'7.  Persistence Report'!$J$27:$J$500,"Adjustment",'7.  Persistence Report'!$H$27:$H$500,"2015")</f>
        <v>0</v>
      </c>
      <c r="U45" s="294">
        <f>SUMIFS('7.  Persistence Report'!V$27:V$500,'7.  Persistence Report'!$D$27:$D$500,$B44,'7.  Persistence Report'!$J$27:$J$500,"Adjustment",'7.  Persistence Report'!$H$27:$H$500,"2015")</f>
        <v>0</v>
      </c>
      <c r="V45" s="294">
        <f>SUMIFS('7.  Persistence Report'!W$27:W$500,'7.  Persistence Report'!$D$27:$D$500,$B44,'7.  Persistence Report'!$J$27:$J$500,"Adjustment",'7.  Persistence Report'!$H$27:$H$500,"2015")</f>
        <v>0</v>
      </c>
      <c r="W45" s="294">
        <f>SUMIFS('7.  Persistence Report'!X$27:X$500,'7.  Persistence Report'!$D$27:$D$500,$B44,'7.  Persistence Report'!$J$27:$J$500,"Adjustment",'7.  Persistence Report'!$H$27:$H$500,"2015")</f>
        <v>0</v>
      </c>
      <c r="X45" s="294">
        <f>SUMIFS('7.  Persistence Report'!Y$27:Y$500,'7.  Persistence Report'!$D$27:$D$500,$B44,'7.  Persistence Report'!$J$27:$J$500,"Adjustment",'7.  Persistence Report'!$H$27:$H$500,"2015")</f>
        <v>0</v>
      </c>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682</v>
      </c>
      <c r="C47" s="290" t="s">
        <v>25</v>
      </c>
      <c r="D47" s="294">
        <f>SUMIFS('7.  Persistence Report'!AU$27:AU$500,'7.  Persistence Report'!$D$27:$D$500,$B47,'7.  Persistence Report'!$J$27:$J$500,"Current year savings",'7.  Persistence Report'!$H$27:$H$500,"2015")</f>
        <v>4351035</v>
      </c>
      <c r="E47" s="294">
        <f>SUMIFS('7.  Persistence Report'!AV$27:AV$500,'7.  Persistence Report'!$D$27:$D$500,$B47,'7.  Persistence Report'!$J$27:$J$500,"Current year savings",'7.  Persistence Report'!$H$27:$H$500,"2015")</f>
        <v>4351035</v>
      </c>
      <c r="F47" s="294">
        <f>SUMIFS('7.  Persistence Report'!AW$27:AW$500,'7.  Persistence Report'!$D$27:$D$500,$B47,'7.  Persistence Report'!$J$27:$J$500,"Current year savings",'7.  Persistence Report'!$H$27:$H$500,"2015")</f>
        <v>4351035</v>
      </c>
      <c r="G47" s="294">
        <f>SUMIFS('7.  Persistence Report'!AX$27:AX$500,'7.  Persistence Report'!$D$27:$D$500,$B47,'7.  Persistence Report'!$J$27:$J$500,"Current year savings",'7.  Persistence Report'!$H$27:$H$500,"2015")</f>
        <v>4351035</v>
      </c>
      <c r="H47" s="294">
        <f>SUMIFS('7.  Persistence Report'!AY$27:AY$500,'7.  Persistence Report'!$D$27:$D$500,$B47,'7.  Persistence Report'!$J$27:$J$500,"Current year savings",'7.  Persistence Report'!$H$27:$H$500,"2015")</f>
        <v>4351035</v>
      </c>
      <c r="I47" s="294">
        <f>SUMIFS('7.  Persistence Report'!AZ$27:AZ$500,'7.  Persistence Report'!$D$27:$D$500,$B47,'7.  Persistence Report'!$J$27:$J$500,"Current year savings",'7.  Persistence Report'!$H$27:$H$500,"2015")</f>
        <v>4351035</v>
      </c>
      <c r="J47" s="294">
        <f>SUMIFS('7.  Persistence Report'!BA$27:BA$500,'7.  Persistence Report'!$D$27:$D$500,$B47,'7.  Persistence Report'!$J$27:$J$500,"Current year savings",'7.  Persistence Report'!$H$27:$H$500,"2015")</f>
        <v>4351035</v>
      </c>
      <c r="K47" s="294">
        <f>SUMIFS('7.  Persistence Report'!BB$27:BB$500,'7.  Persistence Report'!$D$27:$D$500,$B47,'7.  Persistence Report'!$J$27:$J$500,"Current year savings",'7.  Persistence Report'!$H$27:$H$500,"2015")</f>
        <v>4351035</v>
      </c>
      <c r="L47" s="294">
        <f>SUMIFS('7.  Persistence Report'!BC$27:BC$500,'7.  Persistence Report'!$D$27:$D$500,$B47,'7.  Persistence Report'!$J$27:$J$500,"Current year savings",'7.  Persistence Report'!$H$27:$H$500,"2015")</f>
        <v>4351035</v>
      </c>
      <c r="M47" s="294">
        <f>SUMIFS('7.  Persistence Report'!BD$27:BD$500,'7.  Persistence Report'!$D$27:$D$500,$B47,'7.  Persistence Report'!$J$27:$J$500,"Current year savings",'7.  Persistence Report'!$H$27:$H$500,"2015")</f>
        <v>4351035</v>
      </c>
      <c r="N47" s="290"/>
      <c r="O47" s="294">
        <f>SUMIFS('7.  Persistence Report'!P$27:P$500,'7.  Persistence Report'!$D$27:$D$500,$B47,'7.  Persistence Report'!$J$27:$J$500,"Current year savings",'7.  Persistence Report'!$H$27:$H$500,"2015")</f>
        <v>2261</v>
      </c>
      <c r="P47" s="294">
        <f>SUMIFS('7.  Persistence Report'!Q$27:Q$500,'7.  Persistence Report'!$D$27:$D$500,$B47,'7.  Persistence Report'!$J$27:$J$500,"Current year savings",'7.  Persistence Report'!$H$27:$H$500,"2015")</f>
        <v>2261</v>
      </c>
      <c r="Q47" s="294">
        <f>SUMIFS('7.  Persistence Report'!R$27:R$500,'7.  Persistence Report'!$D$27:$D$500,$B47,'7.  Persistence Report'!$J$27:$J$500,"Current year savings",'7.  Persistence Report'!$H$27:$H$500,"2015")</f>
        <v>2261</v>
      </c>
      <c r="R47" s="294">
        <f>SUMIFS('7.  Persistence Report'!S$27:S$500,'7.  Persistence Report'!$D$27:$D$500,$B47,'7.  Persistence Report'!$J$27:$J$500,"Current year savings",'7.  Persistence Report'!$H$27:$H$500,"2015")</f>
        <v>2261</v>
      </c>
      <c r="S47" s="294">
        <f>SUMIFS('7.  Persistence Report'!T$27:T$500,'7.  Persistence Report'!$D$27:$D$500,$B47,'7.  Persistence Report'!$J$27:$J$500,"Current year savings",'7.  Persistence Report'!$H$27:$H$500,"2015")</f>
        <v>2261</v>
      </c>
      <c r="T47" s="294">
        <f>SUMIFS('7.  Persistence Report'!U$27:U$500,'7.  Persistence Report'!$D$27:$D$500,$B47,'7.  Persistence Report'!$J$27:$J$500,"Current year savings",'7.  Persistence Report'!$H$27:$H$500,"2015")</f>
        <v>2261</v>
      </c>
      <c r="U47" s="294">
        <f>SUMIFS('7.  Persistence Report'!V$27:V$500,'7.  Persistence Report'!$D$27:$D$500,$B47,'7.  Persistence Report'!$J$27:$J$500,"Current year savings",'7.  Persistence Report'!$H$27:$H$500,"2015")</f>
        <v>2261</v>
      </c>
      <c r="V47" s="294">
        <f>SUMIFS('7.  Persistence Report'!W$27:W$500,'7.  Persistence Report'!$D$27:$D$500,$B47,'7.  Persistence Report'!$J$27:$J$500,"Current year savings",'7.  Persistence Report'!$H$27:$H$500,"2015")</f>
        <v>2261</v>
      </c>
      <c r="W47" s="294">
        <f>SUMIFS('7.  Persistence Report'!X$27:X$500,'7.  Persistence Report'!$D$27:$D$500,$B47,'7.  Persistence Report'!$J$27:$J$500,"Current year savings",'7.  Persistence Report'!$H$27:$H$500,"2015")</f>
        <v>2261</v>
      </c>
      <c r="X47" s="294">
        <f>SUMIFS('7.  Persistence Report'!Y$27:Y$500,'7.  Persistence Report'!$D$27:$D$500,$B47,'7.  Persistence Report'!$J$27:$J$500,"Current year savings",'7.  Persistence Report'!$H$27:$H$500,"2015")</f>
        <v>2261</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f>SUMIFS('7.  Persistence Report'!AU$27:AU$500,'7.  Persistence Report'!$D$27:$D$500,$B47,'7.  Persistence Report'!$J$27:$J$500,"Adjustment",'7.  Persistence Report'!$H$27:$H$500,"2015")</f>
        <v>137637</v>
      </c>
      <c r="E48" s="294">
        <f>SUMIFS('7.  Persistence Report'!AV$27:AV$500,'7.  Persistence Report'!$D$27:$D$500,$B47,'7.  Persistence Report'!$J$27:$J$500,"Adjustment",'7.  Persistence Report'!$H$27:$H$500,"2015")</f>
        <v>137637</v>
      </c>
      <c r="F48" s="294">
        <f>SUMIFS('7.  Persistence Report'!AW$27:AW$500,'7.  Persistence Report'!$D$27:$D$500,$B47,'7.  Persistence Report'!$J$27:$J$500,"Adjustment",'7.  Persistence Report'!$H$27:$H$500,"2015")</f>
        <v>137637</v>
      </c>
      <c r="G48" s="294">
        <f>SUMIFS('7.  Persistence Report'!AX$27:AX$500,'7.  Persistence Report'!$D$27:$D$500,$B47,'7.  Persistence Report'!$J$27:$J$500,"Adjustment",'7.  Persistence Report'!$H$27:$H$500,"2015")</f>
        <v>137637</v>
      </c>
      <c r="H48" s="294">
        <f>SUMIFS('7.  Persistence Report'!AY$27:AY$500,'7.  Persistence Report'!$D$27:$D$500,$B47,'7.  Persistence Report'!$J$27:$J$500,"Adjustment",'7.  Persistence Report'!$H$27:$H$500,"2015")</f>
        <v>137637</v>
      </c>
      <c r="I48" s="294">
        <f>SUMIFS('7.  Persistence Report'!AZ$27:AZ$500,'7.  Persistence Report'!$D$27:$D$500,$B47,'7.  Persistence Report'!$J$27:$J$500,"Adjustment",'7.  Persistence Report'!$H$27:$H$500,"2015")</f>
        <v>137637</v>
      </c>
      <c r="J48" s="294">
        <f>SUMIFS('7.  Persistence Report'!BA$27:BA$500,'7.  Persistence Report'!$D$27:$D$500,$B47,'7.  Persistence Report'!$J$27:$J$500,"Adjustment",'7.  Persistence Report'!$H$27:$H$500,"2015")</f>
        <v>137637</v>
      </c>
      <c r="K48" s="294">
        <f>SUMIFS('7.  Persistence Report'!BB$27:BB$500,'7.  Persistence Report'!$D$27:$D$500,$B47,'7.  Persistence Report'!$J$27:$J$500,"Adjustment",'7.  Persistence Report'!$H$27:$H$500,"2015")</f>
        <v>137637</v>
      </c>
      <c r="L48" s="294">
        <f>SUMIFS('7.  Persistence Report'!BC$27:BC$500,'7.  Persistence Report'!$D$27:$D$500,$B47,'7.  Persistence Report'!$J$27:$J$500,"Adjustment",'7.  Persistence Report'!$H$27:$H$500,"2015")</f>
        <v>137637</v>
      </c>
      <c r="M48" s="294">
        <f>SUMIFS('7.  Persistence Report'!BD$27:BD$500,'7.  Persistence Report'!$D$27:$D$500,$B47,'7.  Persistence Report'!$J$27:$J$500,"Adjustment",'7.  Persistence Report'!$H$27:$H$500,"2015")</f>
        <v>137637</v>
      </c>
      <c r="N48" s="467"/>
      <c r="O48" s="294">
        <f>SUMIFS('7.  Persistence Report'!P$27:P$500,'7.  Persistence Report'!$D$27:$D$500,$B47,'7.  Persistence Report'!$J$27:$J$500,"Adjustment",'7.  Persistence Report'!$H$27:$H$500,"2015")</f>
        <v>71</v>
      </c>
      <c r="P48" s="294">
        <f>SUMIFS('7.  Persistence Report'!Q$27:Q$500,'7.  Persistence Report'!$D$27:$D$500,$B47,'7.  Persistence Report'!$J$27:$J$500,"Adjustment",'7.  Persistence Report'!$H$27:$H$500,"2015")</f>
        <v>71</v>
      </c>
      <c r="Q48" s="294">
        <f>SUMIFS('7.  Persistence Report'!R$27:R$500,'7.  Persistence Report'!$D$27:$D$500,$B47,'7.  Persistence Report'!$J$27:$J$500,"Adjustment",'7.  Persistence Report'!$H$27:$H$500,"2015")</f>
        <v>71</v>
      </c>
      <c r="R48" s="294">
        <f>SUMIFS('7.  Persistence Report'!S$27:S$500,'7.  Persistence Report'!$D$27:$D$500,$B47,'7.  Persistence Report'!$J$27:$J$500,"Adjustment",'7.  Persistence Report'!$H$27:$H$500,"2015")</f>
        <v>71</v>
      </c>
      <c r="S48" s="294">
        <f>SUMIFS('7.  Persistence Report'!T$27:T$500,'7.  Persistence Report'!$D$27:$D$500,$B47,'7.  Persistence Report'!$J$27:$J$500,"Adjustment",'7.  Persistence Report'!$H$27:$H$500,"2015")</f>
        <v>71</v>
      </c>
      <c r="T48" s="294">
        <f>SUMIFS('7.  Persistence Report'!U$27:U$500,'7.  Persistence Report'!$D$27:$D$500,$B47,'7.  Persistence Report'!$J$27:$J$500,"Adjustment",'7.  Persistence Report'!$H$27:$H$500,"2015")</f>
        <v>71</v>
      </c>
      <c r="U48" s="294">
        <f>SUMIFS('7.  Persistence Report'!V$27:V$500,'7.  Persistence Report'!$D$27:$D$500,$B47,'7.  Persistence Report'!$J$27:$J$500,"Adjustment",'7.  Persistence Report'!$H$27:$H$500,"2015")</f>
        <v>71</v>
      </c>
      <c r="V48" s="294">
        <f>SUMIFS('7.  Persistence Report'!W$27:W$500,'7.  Persistence Report'!$D$27:$D$500,$B47,'7.  Persistence Report'!$J$27:$J$500,"Adjustment",'7.  Persistence Report'!$H$27:$H$500,"2015")</f>
        <v>71</v>
      </c>
      <c r="W48" s="294">
        <f>SUMIFS('7.  Persistence Report'!X$27:X$500,'7.  Persistence Report'!$D$27:$D$500,$B47,'7.  Persistence Report'!$J$27:$J$500,"Adjustment",'7.  Persistence Report'!$H$27:$H$500,"2015")</f>
        <v>71</v>
      </c>
      <c r="X48" s="294">
        <f>SUMIFS('7.  Persistence Report'!Y$27:Y$500,'7.  Persistence Report'!$D$27:$D$500,$B47,'7.  Persistence Report'!$J$27:$J$500,"Adjustment",'7.  Persistence Report'!$H$27:$H$500,"2015")</f>
        <v>71</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f>SUMIFS('7.  Persistence Report'!AU$27:AU$500,'7.  Persistence Report'!$D$27:$D$500,$B50,'7.  Persistence Report'!$J$27:$J$500,"Current year savings",'7.  Persistence Report'!$H$27:$H$500,"2015")</f>
        <v>656805</v>
      </c>
      <c r="E50" s="294">
        <f>SUMIFS('7.  Persistence Report'!AV$27:AV$500,'7.  Persistence Report'!$D$27:$D$500,$B50,'7.  Persistence Report'!$J$27:$J$500,"Current year savings",'7.  Persistence Report'!$H$27:$H$500,"2015")</f>
        <v>656805</v>
      </c>
      <c r="F50" s="294">
        <f>SUMIFS('7.  Persistence Report'!AW$27:AW$500,'7.  Persistence Report'!$D$27:$D$500,$B50,'7.  Persistence Report'!$J$27:$J$500,"Current year savings",'7.  Persistence Report'!$H$27:$H$500,"2015")</f>
        <v>656805</v>
      </c>
      <c r="G50" s="294">
        <f>SUMIFS('7.  Persistence Report'!AX$27:AX$500,'7.  Persistence Report'!$D$27:$D$500,$B50,'7.  Persistence Report'!$J$27:$J$500,"Current year savings",'7.  Persistence Report'!$H$27:$H$500,"2015")</f>
        <v>656805</v>
      </c>
      <c r="H50" s="294">
        <f>SUMIFS('7.  Persistence Report'!AY$27:AY$500,'7.  Persistence Report'!$D$27:$D$500,$B50,'7.  Persistence Report'!$J$27:$J$500,"Current year savings",'7.  Persistence Report'!$H$27:$H$500,"2015")</f>
        <v>656805</v>
      </c>
      <c r="I50" s="294">
        <f>SUMIFS('7.  Persistence Report'!AZ$27:AZ$500,'7.  Persistence Report'!$D$27:$D$500,$B50,'7.  Persistence Report'!$J$27:$J$500,"Current year savings",'7.  Persistence Report'!$H$27:$H$500,"2015")</f>
        <v>656805</v>
      </c>
      <c r="J50" s="294">
        <f>SUMIFS('7.  Persistence Report'!BA$27:BA$500,'7.  Persistence Report'!$D$27:$D$500,$B50,'7.  Persistence Report'!$J$27:$J$500,"Current year savings",'7.  Persistence Report'!$H$27:$H$500,"2015")</f>
        <v>656805</v>
      </c>
      <c r="K50" s="294">
        <f>SUMIFS('7.  Persistence Report'!BB$27:BB$500,'7.  Persistence Report'!$D$27:$D$500,$B50,'7.  Persistence Report'!$J$27:$J$500,"Current year savings",'7.  Persistence Report'!$H$27:$H$500,"2015")</f>
        <v>656805</v>
      </c>
      <c r="L50" s="294">
        <f>SUMIFS('7.  Persistence Report'!BC$27:BC$500,'7.  Persistence Report'!$D$27:$D$500,$B50,'7.  Persistence Report'!$J$27:$J$500,"Current year savings",'7.  Persistence Report'!$H$27:$H$500,"2015")</f>
        <v>656805</v>
      </c>
      <c r="M50" s="294">
        <f>SUMIFS('7.  Persistence Report'!BD$27:BD$500,'7.  Persistence Report'!$D$27:$D$500,$B50,'7.  Persistence Report'!$J$27:$J$500,"Current year savings",'7.  Persistence Report'!$H$27:$H$500,"2015")</f>
        <v>656805</v>
      </c>
      <c r="N50" s="290"/>
      <c r="O50" s="294">
        <f>SUMIFS('7.  Persistence Report'!P$27:P$500,'7.  Persistence Report'!$D$27:$D$500,$B50,'7.  Persistence Report'!$J$27:$J$500,"Current year savings",'7.  Persistence Report'!$H$27:$H$500,"2015")</f>
        <v>123</v>
      </c>
      <c r="P50" s="294">
        <f>SUMIFS('7.  Persistence Report'!Q$27:Q$500,'7.  Persistence Report'!$D$27:$D$500,$B50,'7.  Persistence Report'!$J$27:$J$500,"Current year savings",'7.  Persistence Report'!$H$27:$H$500,"2015")</f>
        <v>123</v>
      </c>
      <c r="Q50" s="294">
        <f>SUMIFS('7.  Persistence Report'!R$27:R$500,'7.  Persistence Report'!$D$27:$D$500,$B50,'7.  Persistence Report'!$J$27:$J$500,"Current year savings",'7.  Persistence Report'!$H$27:$H$500,"2015")</f>
        <v>123</v>
      </c>
      <c r="R50" s="294">
        <f>SUMIFS('7.  Persistence Report'!S$27:S$500,'7.  Persistence Report'!$D$27:$D$500,$B50,'7.  Persistence Report'!$J$27:$J$500,"Current year savings",'7.  Persistence Report'!$H$27:$H$500,"2015")</f>
        <v>123</v>
      </c>
      <c r="S50" s="294">
        <f>SUMIFS('7.  Persistence Report'!T$27:T$500,'7.  Persistence Report'!$D$27:$D$500,$B50,'7.  Persistence Report'!$J$27:$J$500,"Current year savings",'7.  Persistence Report'!$H$27:$H$500,"2015")</f>
        <v>123</v>
      </c>
      <c r="T50" s="294">
        <f>SUMIFS('7.  Persistence Report'!U$27:U$500,'7.  Persistence Report'!$D$27:$D$500,$B50,'7.  Persistence Report'!$J$27:$J$500,"Current year savings",'7.  Persistence Report'!$H$27:$H$500,"2015")</f>
        <v>123</v>
      </c>
      <c r="U50" s="294">
        <f>SUMIFS('7.  Persistence Report'!V$27:V$500,'7.  Persistence Report'!$D$27:$D$500,$B50,'7.  Persistence Report'!$J$27:$J$500,"Current year savings",'7.  Persistence Report'!$H$27:$H$500,"2015")</f>
        <v>123</v>
      </c>
      <c r="V50" s="294">
        <f>SUMIFS('7.  Persistence Report'!W$27:W$500,'7.  Persistence Report'!$D$27:$D$500,$B50,'7.  Persistence Report'!$J$27:$J$500,"Current year savings",'7.  Persistence Report'!$H$27:$H$500,"2015")</f>
        <v>123</v>
      </c>
      <c r="W50" s="294">
        <f>SUMIFS('7.  Persistence Report'!X$27:X$500,'7.  Persistence Report'!$D$27:$D$500,$B50,'7.  Persistence Report'!$J$27:$J$500,"Current year savings",'7.  Persistence Report'!$H$27:$H$500,"2015")</f>
        <v>123</v>
      </c>
      <c r="X50" s="294">
        <f>SUMIFS('7.  Persistence Report'!Y$27:Y$500,'7.  Persistence Report'!$D$27:$D$500,$B50,'7.  Persistence Report'!$J$27:$J$500,"Current year savings",'7.  Persistence Report'!$H$27:$H$500,"2015")</f>
        <v>123</v>
      </c>
      <c r="Y50" s="409">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f>SUMIFS('7.  Persistence Report'!AU$27:AU$500,'7.  Persistence Report'!$D$27:$D$500,$B50,'7.  Persistence Report'!$J$27:$J$500,"Adjustment",'7.  Persistence Report'!$H$27:$H$500,"2015")</f>
        <v>207993</v>
      </c>
      <c r="E51" s="294">
        <f>SUMIFS('7.  Persistence Report'!AV$27:AV$500,'7.  Persistence Report'!$D$27:$D$500,$B50,'7.  Persistence Report'!$J$27:$J$500,"Adjustment",'7.  Persistence Report'!$H$27:$H$500,"2015")</f>
        <v>207993</v>
      </c>
      <c r="F51" s="294">
        <f>SUMIFS('7.  Persistence Report'!AW$27:AW$500,'7.  Persistence Report'!$D$27:$D$500,$B50,'7.  Persistence Report'!$J$27:$J$500,"Adjustment",'7.  Persistence Report'!$H$27:$H$500,"2015")</f>
        <v>207993</v>
      </c>
      <c r="G51" s="294">
        <f>SUMIFS('7.  Persistence Report'!AX$27:AX$500,'7.  Persistence Report'!$D$27:$D$500,$B50,'7.  Persistence Report'!$J$27:$J$500,"Adjustment",'7.  Persistence Report'!$H$27:$H$500,"2015")</f>
        <v>207993</v>
      </c>
      <c r="H51" s="294">
        <f>SUMIFS('7.  Persistence Report'!AY$27:AY$500,'7.  Persistence Report'!$D$27:$D$500,$B50,'7.  Persistence Report'!$J$27:$J$500,"Adjustment",'7.  Persistence Report'!$H$27:$H$500,"2015")</f>
        <v>207993</v>
      </c>
      <c r="I51" s="294">
        <f>SUMIFS('7.  Persistence Report'!AZ$27:AZ$500,'7.  Persistence Report'!$D$27:$D$500,$B50,'7.  Persistence Report'!$J$27:$J$500,"Adjustment",'7.  Persistence Report'!$H$27:$H$500,"2015")</f>
        <v>207993</v>
      </c>
      <c r="J51" s="294">
        <f>SUMIFS('7.  Persistence Report'!BA$27:BA$500,'7.  Persistence Report'!$D$27:$D$500,$B50,'7.  Persistence Report'!$J$27:$J$500,"Adjustment",'7.  Persistence Report'!$H$27:$H$500,"2015")</f>
        <v>207993</v>
      </c>
      <c r="K51" s="294">
        <f>SUMIFS('7.  Persistence Report'!BB$27:BB$500,'7.  Persistence Report'!$D$27:$D$500,$B50,'7.  Persistence Report'!$J$27:$J$500,"Adjustment",'7.  Persistence Report'!$H$27:$H$500,"2015")</f>
        <v>207993</v>
      </c>
      <c r="L51" s="294">
        <f>SUMIFS('7.  Persistence Report'!BC$27:BC$500,'7.  Persistence Report'!$D$27:$D$500,$B50,'7.  Persistence Report'!$J$27:$J$500,"Adjustment",'7.  Persistence Report'!$H$27:$H$500,"2015")</f>
        <v>207993</v>
      </c>
      <c r="M51" s="294">
        <f>SUMIFS('7.  Persistence Report'!BD$27:BD$500,'7.  Persistence Report'!$D$27:$D$500,$B50,'7.  Persistence Report'!$J$27:$J$500,"Adjustment",'7.  Persistence Report'!$H$27:$H$500,"2015")</f>
        <v>207993</v>
      </c>
      <c r="N51" s="467"/>
      <c r="O51" s="294">
        <f>SUMIFS('7.  Persistence Report'!P$27:P$500,'7.  Persistence Report'!$D$27:$D$500,$B50,'7.  Persistence Report'!$J$27:$J$500,"Adjustment",'7.  Persistence Report'!$H$27:$H$500,"2015")</f>
        <v>13</v>
      </c>
      <c r="P51" s="294">
        <f>SUMIFS('7.  Persistence Report'!Q$27:Q$500,'7.  Persistence Report'!$D$27:$D$500,$B50,'7.  Persistence Report'!$J$27:$J$500,"Adjustment",'7.  Persistence Report'!$H$27:$H$500,"2015")</f>
        <v>13</v>
      </c>
      <c r="Q51" s="294">
        <f>SUMIFS('7.  Persistence Report'!R$27:R$500,'7.  Persistence Report'!$D$27:$D$500,$B50,'7.  Persistence Report'!$J$27:$J$500,"Adjustment",'7.  Persistence Report'!$H$27:$H$500,"2015")</f>
        <v>13</v>
      </c>
      <c r="R51" s="294">
        <f>SUMIFS('7.  Persistence Report'!S$27:S$500,'7.  Persistence Report'!$D$27:$D$500,$B50,'7.  Persistence Report'!$J$27:$J$500,"Adjustment",'7.  Persistence Report'!$H$27:$H$500,"2015")</f>
        <v>13</v>
      </c>
      <c r="S51" s="294">
        <f>SUMIFS('7.  Persistence Report'!T$27:T$500,'7.  Persistence Report'!$D$27:$D$500,$B50,'7.  Persistence Report'!$J$27:$J$500,"Adjustment",'7.  Persistence Report'!$H$27:$H$500,"2015")</f>
        <v>13</v>
      </c>
      <c r="T51" s="294">
        <f>SUMIFS('7.  Persistence Report'!U$27:U$500,'7.  Persistence Report'!$D$27:$D$500,$B50,'7.  Persistence Report'!$J$27:$J$500,"Adjustment",'7.  Persistence Report'!$H$27:$H$500,"2015")</f>
        <v>13</v>
      </c>
      <c r="U51" s="294">
        <f>SUMIFS('7.  Persistence Report'!V$27:V$500,'7.  Persistence Report'!$D$27:$D$500,$B50,'7.  Persistence Report'!$J$27:$J$500,"Adjustment",'7.  Persistence Report'!$H$27:$H$500,"2015")</f>
        <v>13</v>
      </c>
      <c r="V51" s="294">
        <f>SUMIFS('7.  Persistence Report'!W$27:W$500,'7.  Persistence Report'!$D$27:$D$500,$B50,'7.  Persistence Report'!$J$27:$J$500,"Adjustment",'7.  Persistence Report'!$H$27:$H$500,"2015")</f>
        <v>13</v>
      </c>
      <c r="W51" s="294">
        <f>SUMIFS('7.  Persistence Report'!X$27:X$500,'7.  Persistence Report'!$D$27:$D$500,$B50,'7.  Persistence Report'!$J$27:$J$500,"Adjustment",'7.  Persistence Report'!$H$27:$H$500,"2015")</f>
        <v>13</v>
      </c>
      <c r="X51" s="294">
        <f>SUMIFS('7.  Persistence Report'!Y$27:Y$500,'7.  Persistence Report'!$D$27:$D$500,$B50,'7.  Persistence Report'!$J$27:$J$500,"Adjustment",'7.  Persistence Report'!$H$27:$H$500,"2015")</f>
        <v>13</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497</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f>SUMIFS('7.  Persistence Report'!AU$27:AU$500,'7.  Persistence Report'!$D$27:$D$500,$B54,'7.  Persistence Report'!$J$27:$J$500,"Current year savings",'7.  Persistence Report'!$H$27:$H$500,"2015")</f>
        <v>3452201</v>
      </c>
      <c r="E54" s="294">
        <f>SUMIFS('7.  Persistence Report'!AV$27:AV$500,'7.  Persistence Report'!$D$27:$D$500,$B54,'7.  Persistence Report'!$J$27:$J$500,"Current year savings",'7.  Persistence Report'!$H$27:$H$500,"2015")</f>
        <v>3452201</v>
      </c>
      <c r="F54" s="294">
        <f>SUMIFS('7.  Persistence Report'!AW$27:AW$500,'7.  Persistence Report'!$D$27:$D$500,$B54,'7.  Persistence Report'!$J$27:$J$500,"Current year savings",'7.  Persistence Report'!$H$27:$H$500,"2015")</f>
        <v>3452201</v>
      </c>
      <c r="G54" s="294">
        <f>SUMIFS('7.  Persistence Report'!AX$27:AX$500,'7.  Persistence Report'!$D$27:$D$500,$B54,'7.  Persistence Report'!$J$27:$J$500,"Current year savings",'7.  Persistence Report'!$H$27:$H$500,"2015")</f>
        <v>3452201</v>
      </c>
      <c r="H54" s="294">
        <f>SUMIFS('7.  Persistence Report'!AY$27:AY$500,'7.  Persistence Report'!$D$27:$D$500,$B54,'7.  Persistence Report'!$J$27:$J$500,"Current year savings",'7.  Persistence Report'!$H$27:$H$500,"2015")</f>
        <v>0</v>
      </c>
      <c r="I54" s="294">
        <f>SUMIFS('7.  Persistence Report'!AZ$27:AZ$500,'7.  Persistence Report'!$D$27:$D$500,$B54,'7.  Persistence Report'!$J$27:$J$500,"Current year savings",'7.  Persistence Report'!$H$27:$H$500,"2015")</f>
        <v>0</v>
      </c>
      <c r="J54" s="294">
        <f>SUMIFS('7.  Persistence Report'!BA$27:BA$500,'7.  Persistence Report'!$D$27:$D$500,$B54,'7.  Persistence Report'!$J$27:$J$500,"Current year savings",'7.  Persistence Report'!$H$27:$H$500,"2015")</f>
        <v>0</v>
      </c>
      <c r="K54" s="294">
        <f>SUMIFS('7.  Persistence Report'!BB$27:BB$500,'7.  Persistence Report'!$D$27:$D$500,$B54,'7.  Persistence Report'!$J$27:$J$500,"Current year savings",'7.  Persistence Report'!$H$27:$H$500,"2015")</f>
        <v>0</v>
      </c>
      <c r="L54" s="294">
        <f>SUMIFS('7.  Persistence Report'!BC$27:BC$500,'7.  Persistence Report'!$D$27:$D$500,$B54,'7.  Persistence Report'!$J$27:$J$500,"Current year savings",'7.  Persistence Report'!$H$27:$H$500,"2015")</f>
        <v>0</v>
      </c>
      <c r="M54" s="294">
        <f>SUMIFS('7.  Persistence Report'!BD$27:BD$500,'7.  Persistence Report'!$D$27:$D$500,$B54,'7.  Persistence Report'!$J$27:$J$500,"Current year savings",'7.  Persistence Report'!$H$27:$H$500,"2015")</f>
        <v>0</v>
      </c>
      <c r="N54" s="294">
        <v>12</v>
      </c>
      <c r="O54" s="294">
        <f>SUMIFS('7.  Persistence Report'!P$27:P$500,'7.  Persistence Report'!$D$27:$D$500,$B54,'7.  Persistence Report'!$J$27:$J$500,"Current year savings",'7.  Persistence Report'!$H$27:$H$500,"2015")</f>
        <v>736</v>
      </c>
      <c r="P54" s="294">
        <f>SUMIFS('7.  Persistence Report'!Q$27:Q$500,'7.  Persistence Report'!$D$27:$D$500,$B54,'7.  Persistence Report'!$J$27:$J$500,"Current year savings",'7.  Persistence Report'!$H$27:$H$500,"2015")</f>
        <v>736</v>
      </c>
      <c r="Q54" s="294">
        <f>SUMIFS('7.  Persistence Report'!R$27:R$500,'7.  Persistence Report'!$D$27:$D$500,$B54,'7.  Persistence Report'!$J$27:$J$500,"Current year savings",'7.  Persistence Report'!$H$27:$H$500,"2015")</f>
        <v>736</v>
      </c>
      <c r="R54" s="294">
        <f>SUMIFS('7.  Persistence Report'!S$27:S$500,'7.  Persistence Report'!$D$27:$D$500,$B54,'7.  Persistence Report'!$J$27:$J$500,"Current year savings",'7.  Persistence Report'!$H$27:$H$500,"2015")</f>
        <v>736</v>
      </c>
      <c r="S54" s="294">
        <f>SUMIFS('7.  Persistence Report'!T$27:T$500,'7.  Persistence Report'!$D$27:$D$500,$B54,'7.  Persistence Report'!$J$27:$J$500,"Current year savings",'7.  Persistence Report'!$H$27:$H$500,"2015")</f>
        <v>0</v>
      </c>
      <c r="T54" s="294">
        <f>SUMIFS('7.  Persistence Report'!U$27:U$500,'7.  Persistence Report'!$D$27:$D$500,$B54,'7.  Persistence Report'!$J$27:$J$500,"Current year savings",'7.  Persistence Report'!$H$27:$H$500,"2015")</f>
        <v>0</v>
      </c>
      <c r="U54" s="294">
        <f>SUMIFS('7.  Persistence Report'!V$27:V$500,'7.  Persistence Report'!$D$27:$D$500,$B54,'7.  Persistence Report'!$J$27:$J$500,"Current year savings",'7.  Persistence Report'!$H$27:$H$500,"2015")</f>
        <v>0</v>
      </c>
      <c r="V54" s="294">
        <f>SUMIFS('7.  Persistence Report'!W$27:W$500,'7.  Persistence Report'!$D$27:$D$500,$B54,'7.  Persistence Report'!$J$27:$J$500,"Current year savings",'7.  Persistence Report'!$H$27:$H$500,"2015")</f>
        <v>0</v>
      </c>
      <c r="W54" s="294">
        <f>SUMIFS('7.  Persistence Report'!X$27:X$500,'7.  Persistence Report'!$D$27:$D$500,$B54,'7.  Persistence Report'!$J$27:$J$500,"Current year savings",'7.  Persistence Report'!$H$27:$H$500,"2015")</f>
        <v>0</v>
      </c>
      <c r="X54" s="294">
        <f>SUMIFS('7.  Persistence Report'!Y$27:Y$500,'7.  Persistence Report'!$D$27:$D$500,$B54,'7.  Persistence Report'!$J$27:$J$500,"Current year savings",'7.  Persistence Report'!$H$27:$H$500,"2015")</f>
        <v>0</v>
      </c>
      <c r="Y54" s="414"/>
      <c r="Z54" s="409">
        <v>0.03</v>
      </c>
      <c r="AA54" s="409">
        <v>0.62</v>
      </c>
      <c r="AB54" s="409">
        <v>0.3</v>
      </c>
      <c r="AC54" s="409">
        <v>0.05</v>
      </c>
      <c r="AD54" s="409"/>
      <c r="AE54" s="409"/>
      <c r="AF54" s="414"/>
      <c r="AG54" s="414"/>
      <c r="AH54" s="414"/>
      <c r="AI54" s="414"/>
      <c r="AJ54" s="414"/>
      <c r="AK54" s="414"/>
      <c r="AL54" s="414"/>
      <c r="AM54" s="295">
        <f>SUM(Y54:AL54)</f>
        <v>1</v>
      </c>
    </row>
    <row r="55" spans="1:39" outlineLevel="1">
      <c r="B55" s="293" t="s">
        <v>267</v>
      </c>
      <c r="C55" s="290" t="s">
        <v>163</v>
      </c>
      <c r="D55" s="294">
        <f>SUMIFS('7.  Persistence Report'!AU$27:AU$500,'7.  Persistence Report'!$D$27:$D$500,$B54,'7.  Persistence Report'!$J$27:$J$500,"Adjustment",'7.  Persistence Report'!$H$27:$H$500,"2015")</f>
        <v>1878573</v>
      </c>
      <c r="E55" s="294">
        <f>SUMIFS('7.  Persistence Report'!AV$27:AV$500,'7.  Persistence Report'!$D$27:$D$500,$B54,'7.  Persistence Report'!$J$27:$J$500,"Adjustment",'7.  Persistence Report'!$H$27:$H$500,"2015")</f>
        <v>1878573</v>
      </c>
      <c r="F55" s="294">
        <f>SUMIFS('7.  Persistence Report'!AW$27:AW$500,'7.  Persistence Report'!$D$27:$D$500,$B54,'7.  Persistence Report'!$J$27:$J$500,"Adjustment",'7.  Persistence Report'!$H$27:$H$500,"2015")</f>
        <v>1878573</v>
      </c>
      <c r="G55" s="294">
        <f>SUMIFS('7.  Persistence Report'!AX$27:AX$500,'7.  Persistence Report'!$D$27:$D$500,$B54,'7.  Persistence Report'!$J$27:$J$500,"Adjustment",'7.  Persistence Report'!$H$27:$H$500,"2015")</f>
        <v>1878573</v>
      </c>
      <c r="H55" s="294">
        <f>SUMIFS('7.  Persistence Report'!AY$27:AY$500,'7.  Persistence Report'!$D$27:$D$500,$B54,'7.  Persistence Report'!$J$27:$J$500,"Adjustment",'7.  Persistence Report'!$H$27:$H$500,"2015")</f>
        <v>5330779</v>
      </c>
      <c r="I55" s="294">
        <f>SUMIFS('7.  Persistence Report'!AZ$27:AZ$500,'7.  Persistence Report'!$D$27:$D$500,$B54,'7.  Persistence Report'!$J$27:$J$500,"Adjustment",'7.  Persistence Report'!$H$27:$H$500,"2015")</f>
        <v>5330779</v>
      </c>
      <c r="J55" s="294">
        <f>SUMIFS('7.  Persistence Report'!BA$27:BA$500,'7.  Persistence Report'!$D$27:$D$500,$B54,'7.  Persistence Report'!$J$27:$J$500,"Adjustment",'7.  Persistence Report'!$H$27:$H$500,"2015")</f>
        <v>5330779</v>
      </c>
      <c r="K55" s="294">
        <f>SUMIFS('7.  Persistence Report'!BB$27:BB$500,'7.  Persistence Report'!$D$27:$D$500,$B54,'7.  Persistence Report'!$J$27:$J$500,"Adjustment",'7.  Persistence Report'!$H$27:$H$500,"2015")</f>
        <v>5330779</v>
      </c>
      <c r="L55" s="294">
        <f>SUMIFS('7.  Persistence Report'!BC$27:BC$500,'7.  Persistence Report'!$D$27:$D$500,$B54,'7.  Persistence Report'!$J$27:$J$500,"Adjustment",'7.  Persistence Report'!$H$27:$H$500,"2015")</f>
        <v>5330779</v>
      </c>
      <c r="M55" s="294">
        <f>SUMIFS('7.  Persistence Report'!BD$27:BD$500,'7.  Persistence Report'!$D$27:$D$500,$B54,'7.  Persistence Report'!$J$27:$J$500,"Adjustment",'7.  Persistence Report'!$H$27:$H$500,"2015")</f>
        <v>5330779</v>
      </c>
      <c r="N55" s="294">
        <f>N54</f>
        <v>12</v>
      </c>
      <c r="O55" s="294">
        <f>SUMIFS('7.  Persistence Report'!P$27:P$500,'7.  Persistence Report'!$D$27:$D$500,$B54,'7.  Persistence Report'!$J$27:$J$500,"Adjustment",'7.  Persistence Report'!$H$27:$H$500,"2015")</f>
        <v>400</v>
      </c>
      <c r="P55" s="294">
        <f>SUMIFS('7.  Persistence Report'!Q$27:Q$500,'7.  Persistence Report'!$D$27:$D$500,$B54,'7.  Persistence Report'!$J$27:$J$500,"Adjustment",'7.  Persistence Report'!$H$27:$H$500,"2015")</f>
        <v>400</v>
      </c>
      <c r="Q55" s="294">
        <f>SUMIFS('7.  Persistence Report'!R$27:R$500,'7.  Persistence Report'!$D$27:$D$500,$B54,'7.  Persistence Report'!$J$27:$J$500,"Adjustment",'7.  Persistence Report'!$H$27:$H$500,"2015")</f>
        <v>400</v>
      </c>
      <c r="R55" s="294">
        <f>SUMIFS('7.  Persistence Report'!S$27:S$500,'7.  Persistence Report'!$D$27:$D$500,$B54,'7.  Persistence Report'!$J$27:$J$500,"Adjustment",'7.  Persistence Report'!$H$27:$H$500,"2015")</f>
        <v>400</v>
      </c>
      <c r="S55" s="294">
        <f>SUMIFS('7.  Persistence Report'!T$27:T$500,'7.  Persistence Report'!$D$27:$D$500,$B54,'7.  Persistence Report'!$J$27:$J$500,"Adjustment",'7.  Persistence Report'!$H$27:$H$500,"2015")</f>
        <v>1174</v>
      </c>
      <c r="T55" s="294">
        <f>SUMIFS('7.  Persistence Report'!U$27:U$500,'7.  Persistence Report'!$D$27:$D$500,$B54,'7.  Persistence Report'!$J$27:$J$500,"Adjustment",'7.  Persistence Report'!$H$27:$H$500,"2015")</f>
        <v>1174</v>
      </c>
      <c r="U55" s="294">
        <f>SUMIFS('7.  Persistence Report'!V$27:V$500,'7.  Persistence Report'!$D$27:$D$500,$B54,'7.  Persistence Report'!$J$27:$J$500,"Adjustment",'7.  Persistence Report'!$H$27:$H$500,"2015")</f>
        <v>1174</v>
      </c>
      <c r="V55" s="294">
        <f>SUMIFS('7.  Persistence Report'!W$27:W$500,'7.  Persistence Report'!$D$27:$D$500,$B54,'7.  Persistence Report'!$J$27:$J$500,"Adjustment",'7.  Persistence Report'!$H$27:$H$500,"2015")</f>
        <v>1174</v>
      </c>
      <c r="W55" s="294">
        <f>SUMIFS('7.  Persistence Report'!X$27:X$500,'7.  Persistence Report'!$D$27:$D$500,$B54,'7.  Persistence Report'!$J$27:$J$500,"Adjustment",'7.  Persistence Report'!$H$27:$H$500,"2015")</f>
        <v>1174</v>
      </c>
      <c r="X55" s="294">
        <f>SUMIFS('7.  Persistence Report'!Y$27:Y$500,'7.  Persistence Report'!$D$27:$D$500,$B54,'7.  Persistence Report'!$J$27:$J$500,"Adjustment",'7.  Persistence Report'!$H$27:$H$500,"2015")</f>
        <v>1174</v>
      </c>
      <c r="Y55" s="410">
        <f>Y54</f>
        <v>0</v>
      </c>
      <c r="Z55" s="410">
        <f t="shared" ref="Z55" si="53">Z54</f>
        <v>0.03</v>
      </c>
      <c r="AA55" s="410">
        <f t="shared" ref="AA55" si="54">AA54</f>
        <v>0.62</v>
      </c>
      <c r="AB55" s="410">
        <f t="shared" ref="AB55" si="55">AB54</f>
        <v>0.3</v>
      </c>
      <c r="AC55" s="410">
        <f t="shared" ref="AC55" si="56">AC54</f>
        <v>0.05</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f>SUMIFS('7.  Persistence Report'!AU$27:AU$500,'7.  Persistence Report'!$D$27:$D$500,$B57,'7.  Persistence Report'!$J$27:$J$500,"Current year savings",'7.  Persistence Report'!$H$27:$H$500,"2015")</f>
        <v>30836699</v>
      </c>
      <c r="E57" s="294">
        <f>SUMIFS('7.  Persistence Report'!AV$27:AV$500,'7.  Persistence Report'!$D$27:$D$500,$B57,'7.  Persistence Report'!$J$27:$J$500,"Current year savings",'7.  Persistence Report'!$H$27:$H$500,"2015")</f>
        <v>30836699</v>
      </c>
      <c r="F57" s="294">
        <f>SUMIFS('7.  Persistence Report'!AW$27:AW$500,'7.  Persistence Report'!$D$27:$D$500,$B57,'7.  Persistence Report'!$J$27:$J$500,"Current year savings",'7.  Persistence Report'!$H$27:$H$500,"2015")</f>
        <v>30156595</v>
      </c>
      <c r="G57" s="294">
        <f>SUMIFS('7.  Persistence Report'!AX$27:AX$500,'7.  Persistence Report'!$D$27:$D$500,$B57,'7.  Persistence Report'!$J$27:$J$500,"Current year savings",'7.  Persistence Report'!$H$27:$H$500,"2015")</f>
        <v>30156595</v>
      </c>
      <c r="H57" s="294">
        <f>SUMIFS('7.  Persistence Report'!AY$27:AY$500,'7.  Persistence Report'!$D$27:$D$500,$B57,'7.  Persistence Report'!$J$27:$J$500,"Current year savings",'7.  Persistence Report'!$H$27:$H$500,"2015")</f>
        <v>30156595</v>
      </c>
      <c r="I57" s="294">
        <f>SUMIFS('7.  Persistence Report'!AZ$27:AZ$500,'7.  Persistence Report'!$D$27:$D$500,$B57,'7.  Persistence Report'!$J$27:$J$500,"Current year savings",'7.  Persistence Report'!$H$27:$H$500,"2015")</f>
        <v>30154348</v>
      </c>
      <c r="J57" s="294">
        <f>SUMIFS('7.  Persistence Report'!BA$27:BA$500,'7.  Persistence Report'!$D$27:$D$500,$B57,'7.  Persistence Report'!$J$27:$J$500,"Current year savings",'7.  Persistence Report'!$H$27:$H$500,"2015")</f>
        <v>29373060</v>
      </c>
      <c r="K57" s="294">
        <f>SUMIFS('7.  Persistence Report'!BB$27:BB$500,'7.  Persistence Report'!$D$27:$D$500,$B57,'7.  Persistence Report'!$J$27:$J$500,"Current year savings",'7.  Persistence Report'!$H$27:$H$500,"2015")</f>
        <v>29373060</v>
      </c>
      <c r="L57" s="294">
        <f>SUMIFS('7.  Persistence Report'!BC$27:BC$500,'7.  Persistence Report'!$D$27:$D$500,$B57,'7.  Persistence Report'!$J$27:$J$500,"Current year savings",'7.  Persistence Report'!$H$27:$H$500,"2015")</f>
        <v>28560818</v>
      </c>
      <c r="M57" s="294">
        <f>SUMIFS('7.  Persistence Report'!BD$27:BD$500,'7.  Persistence Report'!$D$27:$D$500,$B57,'7.  Persistence Report'!$J$27:$J$500,"Current year savings",'7.  Persistence Report'!$H$27:$H$500,"2015")</f>
        <v>25918135</v>
      </c>
      <c r="N57" s="294">
        <v>12</v>
      </c>
      <c r="O57" s="294">
        <f>SUMIFS('7.  Persistence Report'!P$27:P$500,'7.  Persistence Report'!$D$27:$D$500,$B57,'7.  Persistence Report'!$J$27:$J$500,"Current year savings",'7.  Persistence Report'!$H$27:$H$500,"2015")</f>
        <v>4824</v>
      </c>
      <c r="P57" s="294">
        <f>SUMIFS('7.  Persistence Report'!Q$27:Q$500,'7.  Persistence Report'!$D$27:$D$500,$B57,'7.  Persistence Report'!$J$27:$J$500,"Current year savings",'7.  Persistence Report'!$H$27:$H$500,"2015")</f>
        <v>4824</v>
      </c>
      <c r="Q57" s="294">
        <f>SUMIFS('7.  Persistence Report'!R$27:R$500,'7.  Persistence Report'!$D$27:$D$500,$B57,'7.  Persistence Report'!$J$27:$J$500,"Current year savings",'7.  Persistence Report'!$H$27:$H$500,"2015")</f>
        <v>4619</v>
      </c>
      <c r="R57" s="294">
        <f>SUMIFS('7.  Persistence Report'!S$27:S$500,'7.  Persistence Report'!$D$27:$D$500,$B57,'7.  Persistence Report'!$J$27:$J$500,"Current year savings",'7.  Persistence Report'!$H$27:$H$500,"2015")</f>
        <v>4619</v>
      </c>
      <c r="S57" s="294">
        <f>SUMIFS('7.  Persistence Report'!T$27:T$500,'7.  Persistence Report'!$D$27:$D$500,$B57,'7.  Persistence Report'!$J$27:$J$500,"Current year savings",'7.  Persistence Report'!$H$27:$H$500,"2015")</f>
        <v>4619</v>
      </c>
      <c r="T57" s="294">
        <f>SUMIFS('7.  Persistence Report'!U$27:U$500,'7.  Persistence Report'!$D$27:$D$500,$B57,'7.  Persistence Report'!$J$27:$J$500,"Current year savings",'7.  Persistence Report'!$H$27:$H$500,"2015")</f>
        <v>4618</v>
      </c>
      <c r="U57" s="294">
        <f>SUMIFS('7.  Persistence Report'!V$27:V$500,'7.  Persistence Report'!$D$27:$D$500,$B57,'7.  Persistence Report'!$J$27:$J$500,"Current year savings",'7.  Persistence Report'!$H$27:$H$500,"2015")</f>
        <v>4507</v>
      </c>
      <c r="V57" s="294">
        <f>SUMIFS('7.  Persistence Report'!W$27:W$500,'7.  Persistence Report'!$D$27:$D$500,$B57,'7.  Persistence Report'!$J$27:$J$500,"Current year savings",'7.  Persistence Report'!$H$27:$H$500,"2015")</f>
        <v>4507</v>
      </c>
      <c r="W57" s="294">
        <f>SUMIFS('7.  Persistence Report'!X$27:X$500,'7.  Persistence Report'!$D$27:$D$500,$B57,'7.  Persistence Report'!$J$27:$J$500,"Current year savings",'7.  Persistence Report'!$H$27:$H$500,"2015")</f>
        <v>4307</v>
      </c>
      <c r="X57" s="294">
        <f>SUMIFS('7.  Persistence Report'!Y$27:Y$500,'7.  Persistence Report'!$D$27:$D$500,$B57,'7.  Persistence Report'!$J$27:$J$500,"Current year savings",'7.  Persistence Report'!$H$27:$H$500,"2015")</f>
        <v>3942</v>
      </c>
      <c r="Y57" s="532"/>
      <c r="Z57" s="409">
        <v>0.11</v>
      </c>
      <c r="AA57" s="409">
        <v>0.67</v>
      </c>
      <c r="AB57" s="409">
        <v>0.15</v>
      </c>
      <c r="AC57" s="409">
        <v>7.0000000000000007E-2</v>
      </c>
      <c r="AD57" s="409"/>
      <c r="AE57" s="409"/>
      <c r="AF57" s="414"/>
      <c r="AG57" s="414"/>
      <c r="AH57" s="414"/>
      <c r="AI57" s="414"/>
      <c r="AJ57" s="414"/>
      <c r="AK57" s="414"/>
      <c r="AL57" s="414"/>
      <c r="AM57" s="295">
        <f>SUM(Y57:AL57)</f>
        <v>1</v>
      </c>
    </row>
    <row r="58" spans="1:39" outlineLevel="1">
      <c r="B58" s="293" t="s">
        <v>267</v>
      </c>
      <c r="C58" s="290" t="s">
        <v>163</v>
      </c>
      <c r="D58" s="294">
        <f>SUMIFS('7.  Persistence Report'!AU$27:AU$500,'7.  Persistence Report'!$D$27:$D$500,$B57,'7.  Persistence Report'!$J$27:$J$500,"Adjustment",'7.  Persistence Report'!$H$27:$H$500,"2015")</f>
        <v>5382554</v>
      </c>
      <c r="E58" s="294">
        <f>SUMIFS('7.  Persistence Report'!AV$27:AV$500,'7.  Persistence Report'!$D$27:$D$500,$B57,'7.  Persistence Report'!$J$27:$J$500,"Adjustment",'7.  Persistence Report'!$H$27:$H$500,"2015")</f>
        <v>5382554</v>
      </c>
      <c r="F58" s="294">
        <f>SUMIFS('7.  Persistence Report'!AW$27:AW$500,'7.  Persistence Report'!$D$27:$D$500,$B57,'7.  Persistence Report'!$J$27:$J$500,"Adjustment",'7.  Persistence Report'!$H$27:$H$500,"2015")</f>
        <v>6062657</v>
      </c>
      <c r="G58" s="294">
        <f>SUMIFS('7.  Persistence Report'!AX$27:AX$500,'7.  Persistence Report'!$D$27:$D$500,$B57,'7.  Persistence Report'!$J$27:$J$500,"Adjustment",'7.  Persistence Report'!$H$27:$H$500,"2015")</f>
        <v>6091243</v>
      </c>
      <c r="H58" s="294">
        <f>SUMIFS('7.  Persistence Report'!AY$27:AY$500,'7.  Persistence Report'!$D$27:$D$500,$B57,'7.  Persistence Report'!$J$27:$J$500,"Adjustment",'7.  Persistence Report'!$H$27:$H$500,"2015")</f>
        <v>6091243</v>
      </c>
      <c r="I58" s="294">
        <f>SUMIFS('7.  Persistence Report'!AZ$27:AZ$500,'7.  Persistence Report'!$D$27:$D$500,$B57,'7.  Persistence Report'!$J$27:$J$500,"Adjustment",'7.  Persistence Report'!$H$27:$H$500,"2015")</f>
        <v>6091243</v>
      </c>
      <c r="J58" s="294">
        <f>SUMIFS('7.  Persistence Report'!BA$27:BA$500,'7.  Persistence Report'!$D$27:$D$500,$B57,'7.  Persistence Report'!$J$27:$J$500,"Adjustment",'7.  Persistence Report'!$H$27:$H$500,"2015")</f>
        <v>6872530</v>
      </c>
      <c r="K58" s="294">
        <f>SUMIFS('7.  Persistence Report'!BB$27:BB$500,'7.  Persistence Report'!$D$27:$D$500,$B57,'7.  Persistence Report'!$J$27:$J$500,"Adjustment",'7.  Persistence Report'!$H$27:$H$500,"2015")</f>
        <v>6872530</v>
      </c>
      <c r="L58" s="294">
        <f>SUMIFS('7.  Persistence Report'!BC$27:BC$500,'7.  Persistence Report'!$D$27:$D$500,$B57,'7.  Persistence Report'!$J$27:$J$500,"Adjustment",'7.  Persistence Report'!$H$27:$H$500,"2015")</f>
        <v>7124394</v>
      </c>
      <c r="M58" s="294">
        <f>SUMIFS('7.  Persistence Report'!BD$27:BD$500,'7.  Persistence Report'!$D$27:$D$500,$B57,'7.  Persistence Report'!$J$27:$J$500,"Adjustment",'7.  Persistence Report'!$H$27:$H$500,"2015")</f>
        <v>6497336</v>
      </c>
      <c r="N58" s="294">
        <f>N57</f>
        <v>12</v>
      </c>
      <c r="O58" s="294">
        <f>SUMIFS('7.  Persistence Report'!P$27:P$500,'7.  Persistence Report'!$D$27:$D$500,$B57,'7.  Persistence Report'!$J$27:$J$500,"Adjustment",'7.  Persistence Report'!$H$27:$H$500,"2015")</f>
        <v>821</v>
      </c>
      <c r="P58" s="294">
        <f>SUMIFS('7.  Persistence Report'!Q$27:Q$500,'7.  Persistence Report'!$D$27:$D$500,$B57,'7.  Persistence Report'!$J$27:$J$500,"Adjustment",'7.  Persistence Report'!$H$27:$H$500,"2015")</f>
        <v>821</v>
      </c>
      <c r="Q58" s="294">
        <f>SUMIFS('7.  Persistence Report'!R$27:R$500,'7.  Persistence Report'!$D$27:$D$500,$B57,'7.  Persistence Report'!$J$27:$J$500,"Adjustment",'7.  Persistence Report'!$H$27:$H$500,"2015")</f>
        <v>1026</v>
      </c>
      <c r="R58" s="294">
        <f>SUMIFS('7.  Persistence Report'!S$27:S$500,'7.  Persistence Report'!$D$27:$D$500,$B57,'7.  Persistence Report'!$J$27:$J$500,"Adjustment",'7.  Persistence Report'!$H$27:$H$500,"2015")</f>
        <v>1036</v>
      </c>
      <c r="S58" s="294">
        <f>SUMIFS('7.  Persistence Report'!T$27:T$500,'7.  Persistence Report'!$D$27:$D$500,$B57,'7.  Persistence Report'!$J$27:$J$500,"Adjustment",'7.  Persistence Report'!$H$27:$H$500,"2015")</f>
        <v>1036</v>
      </c>
      <c r="T58" s="294">
        <f>SUMIFS('7.  Persistence Report'!U$27:U$500,'7.  Persistence Report'!$D$27:$D$500,$B57,'7.  Persistence Report'!$J$27:$J$500,"Adjustment",'7.  Persistence Report'!$H$27:$H$500,"2015")</f>
        <v>1036</v>
      </c>
      <c r="U58" s="294">
        <f>SUMIFS('7.  Persistence Report'!V$27:V$500,'7.  Persistence Report'!$D$27:$D$500,$B57,'7.  Persistence Report'!$J$27:$J$500,"Adjustment",'7.  Persistence Report'!$H$27:$H$500,"2015")</f>
        <v>1147</v>
      </c>
      <c r="V58" s="294">
        <f>SUMIFS('7.  Persistence Report'!W$27:W$500,'7.  Persistence Report'!$D$27:$D$500,$B57,'7.  Persistence Report'!$J$27:$J$500,"Adjustment",'7.  Persistence Report'!$H$27:$H$500,"2015")</f>
        <v>1147</v>
      </c>
      <c r="W58" s="294">
        <f>SUMIFS('7.  Persistence Report'!X$27:X$500,'7.  Persistence Report'!$D$27:$D$500,$B57,'7.  Persistence Report'!$J$27:$J$500,"Adjustment",'7.  Persistence Report'!$H$27:$H$500,"2015")</f>
        <v>1188</v>
      </c>
      <c r="X58" s="294">
        <f>SUMIFS('7.  Persistence Report'!Y$27:Y$500,'7.  Persistence Report'!$D$27:$D$500,$B57,'7.  Persistence Report'!$J$27:$J$500,"Adjustment",'7.  Persistence Report'!$H$27:$H$500,"2015")</f>
        <v>1034</v>
      </c>
      <c r="Y58" s="410">
        <f>Y57</f>
        <v>0</v>
      </c>
      <c r="Z58" s="410">
        <f>Z57</f>
        <v>0.11</v>
      </c>
      <c r="AA58" s="410">
        <f t="shared" ref="AA58" si="66">AA57</f>
        <v>0.67</v>
      </c>
      <c r="AB58" s="410">
        <f t="shared" ref="AB58" si="67">AB57</f>
        <v>0.15</v>
      </c>
      <c r="AC58" s="410">
        <f t="shared" ref="AC58" si="68">AC57</f>
        <v>7.0000000000000007E-2</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f>SUMIFS('7.  Persistence Report'!AU$27:AU$500,'7.  Persistence Report'!$D$27:$D$500,$B60,'7.  Persistence Report'!$J$27:$J$500,"Current year savings",'7.  Persistence Report'!$H$27:$H$500,"2015")</f>
        <v>5000195</v>
      </c>
      <c r="E60" s="294">
        <f>SUMIFS('7.  Persistence Report'!AV$27:AV$500,'7.  Persistence Report'!$D$27:$D$500,$B60,'7.  Persistence Report'!$J$27:$J$500,"Current year savings",'7.  Persistence Report'!$H$27:$H$500,"2015")</f>
        <v>3617310</v>
      </c>
      <c r="F60" s="294">
        <f>SUMIFS('7.  Persistence Report'!AW$27:AW$500,'7.  Persistence Report'!$D$27:$D$500,$B60,'7.  Persistence Report'!$J$27:$J$500,"Current year savings",'7.  Persistence Report'!$H$27:$H$500,"2015")</f>
        <v>2777250</v>
      </c>
      <c r="G60" s="294">
        <f>SUMIFS('7.  Persistence Report'!AX$27:AX$500,'7.  Persistence Report'!$D$27:$D$500,$B60,'7.  Persistence Report'!$J$27:$J$500,"Current year savings",'7.  Persistence Report'!$H$27:$H$500,"2015")</f>
        <v>2775365</v>
      </c>
      <c r="H60" s="294">
        <f>SUMIFS('7.  Persistence Report'!AY$27:AY$500,'7.  Persistence Report'!$D$27:$D$500,$B60,'7.  Persistence Report'!$J$27:$J$500,"Current year savings",'7.  Persistence Report'!$H$27:$H$500,"2015")</f>
        <v>2775365</v>
      </c>
      <c r="I60" s="294">
        <f>SUMIFS('7.  Persistence Report'!AZ$27:AZ$500,'7.  Persistence Report'!$D$27:$D$500,$B60,'7.  Persistence Report'!$J$27:$J$500,"Current year savings",'7.  Persistence Report'!$H$27:$H$500,"2015")</f>
        <v>2775365</v>
      </c>
      <c r="J60" s="294">
        <f>SUMIFS('7.  Persistence Report'!BA$27:BA$500,'7.  Persistence Report'!$D$27:$D$500,$B60,'7.  Persistence Report'!$J$27:$J$500,"Current year savings",'7.  Persistence Report'!$H$27:$H$500,"2015")</f>
        <v>2775365</v>
      </c>
      <c r="K60" s="294">
        <f>SUMIFS('7.  Persistence Report'!BB$27:BB$500,'7.  Persistence Report'!$D$27:$D$500,$B60,'7.  Persistence Report'!$J$27:$J$500,"Current year savings",'7.  Persistence Report'!$H$27:$H$500,"2015")</f>
        <v>2775214</v>
      </c>
      <c r="L60" s="294">
        <f>SUMIFS('7.  Persistence Report'!BC$27:BC$500,'7.  Persistence Report'!$D$27:$D$500,$B60,'7.  Persistence Report'!$J$27:$J$500,"Current year savings",'7.  Persistence Report'!$H$27:$H$500,"2015")</f>
        <v>2775214</v>
      </c>
      <c r="M60" s="294">
        <f>SUMIFS('7.  Persistence Report'!BD$27:BD$500,'7.  Persistence Report'!$D$27:$D$500,$B60,'7.  Persistence Report'!$J$27:$J$500,"Current year savings",'7.  Persistence Report'!$H$27:$H$500,"2015")</f>
        <v>2775214</v>
      </c>
      <c r="N60" s="294">
        <v>12</v>
      </c>
      <c r="O60" s="294">
        <f>SUMIFS('7.  Persistence Report'!P$27:P$500,'7.  Persistence Report'!$D$27:$D$500,$B60,'7.  Persistence Report'!$J$27:$J$500,"Current year savings",'7.  Persistence Report'!$H$27:$H$500,"2015")</f>
        <v>1169</v>
      </c>
      <c r="P60" s="294">
        <f>SUMIFS('7.  Persistence Report'!Q$27:Q$500,'7.  Persistence Report'!$D$27:$D$500,$B60,'7.  Persistence Report'!$J$27:$J$500,"Current year savings",'7.  Persistence Report'!$H$27:$H$500,"2015")</f>
        <v>853</v>
      </c>
      <c r="Q60" s="294">
        <f>SUMIFS('7.  Persistence Report'!R$27:R$500,'7.  Persistence Report'!$D$27:$D$500,$B60,'7.  Persistence Report'!$J$27:$J$500,"Current year savings",'7.  Persistence Report'!$H$27:$H$500,"2015")</f>
        <v>630</v>
      </c>
      <c r="R60" s="294">
        <f>SUMIFS('7.  Persistence Report'!S$27:S$500,'7.  Persistence Report'!$D$27:$D$500,$B60,'7.  Persistence Report'!$J$27:$J$500,"Current year savings",'7.  Persistence Report'!$H$27:$H$500,"2015")</f>
        <v>629</v>
      </c>
      <c r="S60" s="294">
        <f>SUMIFS('7.  Persistence Report'!T$27:T$500,'7.  Persistence Report'!$D$27:$D$500,$B60,'7.  Persistence Report'!$J$27:$J$500,"Current year savings",'7.  Persistence Report'!$H$27:$H$500,"2015")</f>
        <v>629</v>
      </c>
      <c r="T60" s="294">
        <f>SUMIFS('7.  Persistence Report'!U$27:U$500,'7.  Persistence Report'!$D$27:$D$500,$B60,'7.  Persistence Report'!$J$27:$J$500,"Current year savings",'7.  Persistence Report'!$H$27:$H$500,"2015")</f>
        <v>629</v>
      </c>
      <c r="U60" s="294">
        <f>SUMIFS('7.  Persistence Report'!V$27:V$500,'7.  Persistence Report'!$D$27:$D$500,$B60,'7.  Persistence Report'!$J$27:$J$500,"Current year savings",'7.  Persistence Report'!$H$27:$H$500,"2015")</f>
        <v>629</v>
      </c>
      <c r="V60" s="294">
        <f>SUMIFS('7.  Persistence Report'!W$27:W$500,'7.  Persistence Report'!$D$27:$D$500,$B60,'7.  Persistence Report'!$J$27:$J$500,"Current year savings",'7.  Persistence Report'!$H$27:$H$500,"2015")</f>
        <v>629</v>
      </c>
      <c r="W60" s="294">
        <f>SUMIFS('7.  Persistence Report'!X$27:X$500,'7.  Persistence Report'!$D$27:$D$500,$B60,'7.  Persistence Report'!$J$27:$J$500,"Current year savings",'7.  Persistence Report'!$H$27:$H$500,"2015")</f>
        <v>629</v>
      </c>
      <c r="X60" s="294">
        <f>SUMIFS('7.  Persistence Report'!Y$27:Y$500,'7.  Persistence Report'!$D$27:$D$500,$B60,'7.  Persistence Report'!$J$27:$J$500,"Current year savings",'7.  Persistence Report'!$H$27:$H$500,"2015")</f>
        <v>629</v>
      </c>
      <c r="Y60" s="414"/>
      <c r="Z60" s="409">
        <v>0.9</v>
      </c>
      <c r="AA60" s="409">
        <v>7.0000000000000007E-2</v>
      </c>
      <c r="AB60" s="409">
        <v>0.03</v>
      </c>
      <c r="AC60" s="409"/>
      <c r="AD60" s="409"/>
      <c r="AE60" s="409"/>
      <c r="AF60" s="414"/>
      <c r="AG60" s="414"/>
      <c r="AH60" s="414"/>
      <c r="AI60" s="414"/>
      <c r="AJ60" s="414"/>
      <c r="AK60" s="414"/>
      <c r="AL60" s="414"/>
      <c r="AM60" s="295">
        <f>SUM(Y60:AL60)</f>
        <v>1</v>
      </c>
    </row>
    <row r="61" spans="1:39" outlineLevel="1">
      <c r="B61" s="293" t="s">
        <v>267</v>
      </c>
      <c r="C61" s="290" t="s">
        <v>163</v>
      </c>
      <c r="D61" s="294">
        <f>SUMIFS('7.  Persistence Report'!AU$27:AU$500,'7.  Persistence Report'!$D$27:$D$500,$B60,'7.  Persistence Report'!$J$27:$J$500,"Adjustment",'7.  Persistence Report'!$H$27:$H$500,"2015")</f>
        <v>-2021889</v>
      </c>
      <c r="E61" s="294">
        <f>SUMIFS('7.  Persistence Report'!AV$27:AV$500,'7.  Persistence Report'!$D$27:$D$500,$B60,'7.  Persistence Report'!$J$27:$J$500,"Adjustment",'7.  Persistence Report'!$H$27:$H$500,"2015")</f>
        <v>-639003</v>
      </c>
      <c r="F61" s="294">
        <f>SUMIFS('7.  Persistence Report'!AW$27:AW$500,'7.  Persistence Report'!$D$27:$D$500,$B60,'7.  Persistence Report'!$J$27:$J$500,"Adjustment",'7.  Persistence Report'!$H$27:$H$500,"2015")</f>
        <v>201057</v>
      </c>
      <c r="G61" s="294">
        <f>SUMIFS('7.  Persistence Report'!AX$27:AX$500,'7.  Persistence Report'!$D$27:$D$500,$B60,'7.  Persistence Report'!$J$27:$J$500,"Adjustment",'7.  Persistence Report'!$H$27:$H$500,"2015")</f>
        <v>481781</v>
      </c>
      <c r="H61" s="294">
        <f>SUMIFS('7.  Persistence Report'!AY$27:AY$500,'7.  Persistence Report'!$D$27:$D$500,$B60,'7.  Persistence Report'!$J$27:$J$500,"Adjustment",'7.  Persistence Report'!$H$27:$H$500,"2015")</f>
        <v>481781</v>
      </c>
      <c r="I61" s="294">
        <f>SUMIFS('7.  Persistence Report'!AZ$27:AZ$500,'7.  Persistence Report'!$D$27:$D$500,$B60,'7.  Persistence Report'!$J$27:$J$500,"Adjustment",'7.  Persistence Report'!$H$27:$H$500,"2015")</f>
        <v>481781</v>
      </c>
      <c r="J61" s="294">
        <f>SUMIFS('7.  Persistence Report'!BA$27:BA$500,'7.  Persistence Report'!$D$27:$D$500,$B60,'7.  Persistence Report'!$J$27:$J$500,"Adjustment",'7.  Persistence Report'!$H$27:$H$500,"2015")</f>
        <v>481781</v>
      </c>
      <c r="K61" s="294">
        <f>SUMIFS('7.  Persistence Report'!BB$27:BB$500,'7.  Persistence Report'!$D$27:$D$500,$B60,'7.  Persistence Report'!$J$27:$J$500,"Adjustment",'7.  Persistence Report'!$H$27:$H$500,"2015")</f>
        <v>481836</v>
      </c>
      <c r="L61" s="294">
        <f>SUMIFS('7.  Persistence Report'!BC$27:BC$500,'7.  Persistence Report'!$D$27:$D$500,$B60,'7.  Persistence Report'!$J$27:$J$500,"Adjustment",'7.  Persistence Report'!$H$27:$H$500,"2015")</f>
        <v>481836</v>
      </c>
      <c r="M61" s="294">
        <f>SUMIFS('7.  Persistence Report'!BD$27:BD$500,'7.  Persistence Report'!$D$27:$D$500,$B60,'7.  Persistence Report'!$J$27:$J$500,"Adjustment",'7.  Persistence Report'!$H$27:$H$500,"2015")</f>
        <v>481836</v>
      </c>
      <c r="N61" s="294">
        <f>N60</f>
        <v>12</v>
      </c>
      <c r="O61" s="294">
        <f>SUMIFS('7.  Persistence Report'!P$27:P$500,'7.  Persistence Report'!$D$27:$D$500,$B60,'7.  Persistence Report'!$J$27:$J$500,"Adjustment",'7.  Persistence Report'!$H$27:$H$500,"2015")</f>
        <v>-488</v>
      </c>
      <c r="P61" s="294">
        <f>SUMIFS('7.  Persistence Report'!Q$27:Q$500,'7.  Persistence Report'!$D$27:$D$500,$B60,'7.  Persistence Report'!$J$27:$J$500,"Adjustment",'7.  Persistence Report'!$H$27:$H$500,"2015")</f>
        <v>-172</v>
      </c>
      <c r="Q61" s="294">
        <f>SUMIFS('7.  Persistence Report'!R$27:R$500,'7.  Persistence Report'!$D$27:$D$500,$B60,'7.  Persistence Report'!$J$27:$J$500,"Adjustment",'7.  Persistence Report'!$H$27:$H$500,"2015")</f>
        <v>52</v>
      </c>
      <c r="R61" s="294">
        <f>SUMIFS('7.  Persistence Report'!S$27:S$500,'7.  Persistence Report'!$D$27:$D$500,$B60,'7.  Persistence Report'!$J$27:$J$500,"Adjustment",'7.  Persistence Report'!$H$27:$H$500,"2015")</f>
        <v>116</v>
      </c>
      <c r="S61" s="294">
        <f>SUMIFS('7.  Persistence Report'!T$27:T$500,'7.  Persistence Report'!$D$27:$D$500,$B60,'7.  Persistence Report'!$J$27:$J$500,"Adjustment",'7.  Persistence Report'!$H$27:$H$500,"2015")</f>
        <v>116</v>
      </c>
      <c r="T61" s="294">
        <f>SUMIFS('7.  Persistence Report'!U$27:U$500,'7.  Persistence Report'!$D$27:$D$500,$B60,'7.  Persistence Report'!$J$27:$J$500,"Adjustment",'7.  Persistence Report'!$H$27:$H$500,"2015")</f>
        <v>116</v>
      </c>
      <c r="U61" s="294">
        <f>SUMIFS('7.  Persistence Report'!V$27:V$500,'7.  Persistence Report'!$D$27:$D$500,$B60,'7.  Persistence Report'!$J$27:$J$500,"Adjustment",'7.  Persistence Report'!$H$27:$H$500,"2015")</f>
        <v>116</v>
      </c>
      <c r="V61" s="294">
        <f>SUMIFS('7.  Persistence Report'!W$27:W$500,'7.  Persistence Report'!$D$27:$D$500,$B60,'7.  Persistence Report'!$J$27:$J$500,"Adjustment",'7.  Persistence Report'!$H$27:$H$500,"2015")</f>
        <v>116</v>
      </c>
      <c r="W61" s="294">
        <f>SUMIFS('7.  Persistence Report'!X$27:X$500,'7.  Persistence Report'!$D$27:$D$500,$B60,'7.  Persistence Report'!$J$27:$J$500,"Adjustment",'7.  Persistence Report'!$H$27:$H$500,"2015")</f>
        <v>116</v>
      </c>
      <c r="X61" s="294">
        <f>SUMIFS('7.  Persistence Report'!Y$27:Y$500,'7.  Persistence Report'!$D$27:$D$500,$B60,'7.  Persistence Report'!$J$27:$J$500,"Adjustment",'7.  Persistence Report'!$H$27:$H$500,"2015")</f>
        <v>116</v>
      </c>
      <c r="Y61" s="410">
        <f>Y60</f>
        <v>0</v>
      </c>
      <c r="Z61" s="410">
        <f t="shared" ref="Z61" si="78">Z60</f>
        <v>0.9</v>
      </c>
      <c r="AA61" s="410">
        <f t="shared" ref="AA61" si="79">AA60</f>
        <v>7.0000000000000007E-2</v>
      </c>
      <c r="AB61" s="410">
        <f t="shared" ref="AB61" si="80">AB60</f>
        <v>0.03</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f>SUMIFS('7.  Persistence Report'!AU$27:AU$500,'7.  Persistence Report'!$D$27:$D$500,$B63,'7.  Persistence Report'!$J$27:$J$500,"Current year savings",'7.  Persistence Report'!$H$27:$H$500,"2015")</f>
        <v>328413</v>
      </c>
      <c r="E63" s="294">
        <f>SUMIFS('7.  Persistence Report'!AV$27:AV$500,'7.  Persistence Report'!$D$27:$D$500,$B63,'7.  Persistence Report'!$J$27:$J$500,"Current year savings",'7.  Persistence Report'!$H$27:$H$500,"2015")</f>
        <v>328413</v>
      </c>
      <c r="F63" s="294">
        <f>SUMIFS('7.  Persistence Report'!AW$27:AW$500,'7.  Persistence Report'!$D$27:$D$500,$B63,'7.  Persistence Report'!$J$27:$J$500,"Current year savings",'7.  Persistence Report'!$H$27:$H$500,"2015")</f>
        <v>328413</v>
      </c>
      <c r="G63" s="294">
        <f>SUMIFS('7.  Persistence Report'!AX$27:AX$500,'7.  Persistence Report'!$D$27:$D$500,$B63,'7.  Persistence Report'!$J$27:$J$500,"Current year savings",'7.  Persistence Report'!$H$27:$H$500,"2015")</f>
        <v>328413</v>
      </c>
      <c r="H63" s="294">
        <f>SUMIFS('7.  Persistence Report'!AY$27:AY$500,'7.  Persistence Report'!$D$27:$D$500,$B63,'7.  Persistence Report'!$J$27:$J$500,"Current year savings",'7.  Persistence Report'!$H$27:$H$500,"2015")</f>
        <v>328413</v>
      </c>
      <c r="I63" s="294">
        <f>SUMIFS('7.  Persistence Report'!AZ$27:AZ$500,'7.  Persistence Report'!$D$27:$D$500,$B63,'7.  Persistence Report'!$J$27:$J$500,"Current year savings",'7.  Persistence Report'!$H$27:$H$500,"2015")</f>
        <v>328413</v>
      </c>
      <c r="J63" s="294">
        <f>SUMIFS('7.  Persistence Report'!BA$27:BA$500,'7.  Persistence Report'!$D$27:$D$500,$B63,'7.  Persistence Report'!$J$27:$J$500,"Current year savings",'7.  Persistence Report'!$H$27:$H$500,"2015")</f>
        <v>328413</v>
      </c>
      <c r="K63" s="294">
        <f>SUMIFS('7.  Persistence Report'!BB$27:BB$500,'7.  Persistence Report'!$D$27:$D$500,$B63,'7.  Persistence Report'!$J$27:$J$500,"Current year savings",'7.  Persistence Report'!$H$27:$H$500,"2015")</f>
        <v>328413</v>
      </c>
      <c r="L63" s="294">
        <f>SUMIFS('7.  Persistence Report'!BC$27:BC$500,'7.  Persistence Report'!$D$27:$D$500,$B63,'7.  Persistence Report'!$J$27:$J$500,"Current year savings",'7.  Persistence Report'!$H$27:$H$500,"2015")</f>
        <v>293369</v>
      </c>
      <c r="M63" s="294">
        <f>SUMIFS('7.  Persistence Report'!BD$27:BD$500,'7.  Persistence Report'!$D$27:$D$500,$B63,'7.  Persistence Report'!$J$27:$J$500,"Current year savings",'7.  Persistence Report'!$H$27:$H$500,"2015")</f>
        <v>293369</v>
      </c>
      <c r="N63" s="294">
        <v>12</v>
      </c>
      <c r="O63" s="294">
        <f>SUMIFS('7.  Persistence Report'!P$27:P$500,'7.  Persistence Report'!$D$27:$D$500,$B63,'7.  Persistence Report'!$J$27:$J$500,"Current year savings",'7.  Persistence Report'!$H$27:$H$500,"2015")</f>
        <v>52</v>
      </c>
      <c r="P63" s="294">
        <f>SUMIFS('7.  Persistence Report'!Q$27:Q$500,'7.  Persistence Report'!$D$27:$D$500,$B63,'7.  Persistence Report'!$J$27:$J$500,"Current year savings",'7.  Persistence Report'!$H$27:$H$500,"2015")</f>
        <v>52</v>
      </c>
      <c r="Q63" s="294">
        <f>SUMIFS('7.  Persistence Report'!R$27:R$500,'7.  Persistence Report'!$D$27:$D$500,$B63,'7.  Persistence Report'!$J$27:$J$500,"Current year savings",'7.  Persistence Report'!$H$27:$H$500,"2015")</f>
        <v>52</v>
      </c>
      <c r="R63" s="294">
        <f>SUMIFS('7.  Persistence Report'!S$27:S$500,'7.  Persistence Report'!$D$27:$D$500,$B63,'7.  Persistence Report'!$J$27:$J$500,"Current year savings",'7.  Persistence Report'!$H$27:$H$500,"2015")</f>
        <v>52</v>
      </c>
      <c r="S63" s="294">
        <f>SUMIFS('7.  Persistence Report'!T$27:T$500,'7.  Persistence Report'!$D$27:$D$500,$B63,'7.  Persistence Report'!$J$27:$J$500,"Current year savings",'7.  Persistence Report'!$H$27:$H$500,"2015")</f>
        <v>52</v>
      </c>
      <c r="T63" s="294">
        <f>SUMIFS('7.  Persistence Report'!U$27:U$500,'7.  Persistence Report'!$D$27:$D$500,$B63,'7.  Persistence Report'!$J$27:$J$500,"Current year savings",'7.  Persistence Report'!$H$27:$H$500,"2015")</f>
        <v>52</v>
      </c>
      <c r="U63" s="294">
        <f>SUMIFS('7.  Persistence Report'!V$27:V$500,'7.  Persistence Report'!$D$27:$D$500,$B63,'7.  Persistence Report'!$J$27:$J$500,"Current year savings",'7.  Persistence Report'!$H$27:$H$500,"2015")</f>
        <v>52</v>
      </c>
      <c r="V63" s="294">
        <f>SUMIFS('7.  Persistence Report'!W$27:W$500,'7.  Persistence Report'!$D$27:$D$500,$B63,'7.  Persistence Report'!$J$27:$J$500,"Current year savings",'7.  Persistence Report'!$H$27:$H$500,"2015")</f>
        <v>52</v>
      </c>
      <c r="W63" s="294">
        <f>SUMIFS('7.  Persistence Report'!X$27:X$500,'7.  Persistence Report'!$D$27:$D$500,$B63,'7.  Persistence Report'!$J$27:$J$500,"Current year savings",'7.  Persistence Report'!$H$27:$H$500,"2015")</f>
        <v>42</v>
      </c>
      <c r="X63" s="294">
        <f>SUMIFS('7.  Persistence Report'!Y$27:Y$500,'7.  Persistence Report'!$D$27:$D$500,$B63,'7.  Persistence Report'!$J$27:$J$500,"Current year savings",'7.  Persistence Report'!$H$27:$H$500,"2015")</f>
        <v>42</v>
      </c>
      <c r="Y63" s="414"/>
      <c r="Z63" s="409"/>
      <c r="AA63" s="409">
        <v>1</v>
      </c>
      <c r="AB63" s="409"/>
      <c r="AC63" s="409"/>
      <c r="AD63" s="409"/>
      <c r="AE63" s="409"/>
      <c r="AF63" s="414"/>
      <c r="AG63" s="414"/>
      <c r="AH63" s="414"/>
      <c r="AI63" s="414"/>
      <c r="AJ63" s="414"/>
      <c r="AK63" s="414"/>
      <c r="AL63" s="414"/>
      <c r="AM63" s="295">
        <f>SUM(Y63:AL63)</f>
        <v>1</v>
      </c>
    </row>
    <row r="64" spans="1:39" outlineLevel="1">
      <c r="B64" s="293" t="s">
        <v>267</v>
      </c>
      <c r="C64" s="290" t="s">
        <v>163</v>
      </c>
      <c r="D64" s="294">
        <f>SUMIFS('7.  Persistence Report'!AU$27:AU$500,'7.  Persistence Report'!$D$27:$D$500,$B63,'7.  Persistence Report'!$J$27:$J$500,"Adjustment",'7.  Persistence Report'!$H$27:$H$500,"2015")</f>
        <v>269480</v>
      </c>
      <c r="E64" s="294">
        <f>SUMIFS('7.  Persistence Report'!AV$27:AV$500,'7.  Persistence Report'!$D$27:$D$500,$B63,'7.  Persistence Report'!$J$27:$J$500,"Adjustment",'7.  Persistence Report'!$H$27:$H$500,"2015")</f>
        <v>269480</v>
      </c>
      <c r="F64" s="294">
        <f>SUMIFS('7.  Persistence Report'!AW$27:AW$500,'7.  Persistence Report'!$D$27:$D$500,$B63,'7.  Persistence Report'!$J$27:$J$500,"Adjustment",'7.  Persistence Report'!$H$27:$H$500,"2015")</f>
        <v>269480</v>
      </c>
      <c r="G64" s="294">
        <f>SUMIFS('7.  Persistence Report'!AX$27:AX$500,'7.  Persistence Report'!$D$27:$D$500,$B63,'7.  Persistence Report'!$J$27:$J$500,"Adjustment",'7.  Persistence Report'!$H$27:$H$500,"2015")</f>
        <v>269480</v>
      </c>
      <c r="H64" s="294">
        <f>SUMIFS('7.  Persistence Report'!AY$27:AY$500,'7.  Persistence Report'!$D$27:$D$500,$B63,'7.  Persistence Report'!$J$27:$J$500,"Adjustment",'7.  Persistence Report'!$H$27:$H$500,"2015")</f>
        <v>269480</v>
      </c>
      <c r="I64" s="294">
        <f>SUMIFS('7.  Persistence Report'!AZ$27:AZ$500,'7.  Persistence Report'!$D$27:$D$500,$B63,'7.  Persistence Report'!$J$27:$J$500,"Adjustment",'7.  Persistence Report'!$H$27:$H$500,"2015")</f>
        <v>269480</v>
      </c>
      <c r="J64" s="294">
        <f>SUMIFS('7.  Persistence Report'!BA$27:BA$500,'7.  Persistence Report'!$D$27:$D$500,$B63,'7.  Persistence Report'!$J$27:$J$500,"Adjustment",'7.  Persistence Report'!$H$27:$H$500,"2015")</f>
        <v>269480</v>
      </c>
      <c r="K64" s="294">
        <f>SUMIFS('7.  Persistence Report'!BB$27:BB$500,'7.  Persistence Report'!$D$27:$D$500,$B63,'7.  Persistence Report'!$J$27:$J$500,"Adjustment",'7.  Persistence Report'!$H$27:$H$500,"2015")</f>
        <v>269480</v>
      </c>
      <c r="L64" s="294">
        <f>SUMIFS('7.  Persistence Report'!BC$27:BC$500,'7.  Persistence Report'!$D$27:$D$500,$B63,'7.  Persistence Report'!$J$27:$J$500,"Adjustment",'7.  Persistence Report'!$H$27:$H$500,"2015")</f>
        <v>269480</v>
      </c>
      <c r="M64" s="294">
        <f>SUMIFS('7.  Persistence Report'!BD$27:BD$500,'7.  Persistence Report'!$D$27:$D$500,$B63,'7.  Persistence Report'!$J$27:$J$500,"Adjustment",'7.  Persistence Report'!$H$27:$H$500,"2015")</f>
        <v>269480</v>
      </c>
      <c r="N64" s="294">
        <f>N63</f>
        <v>12</v>
      </c>
      <c r="O64" s="294">
        <f>SUMIFS('7.  Persistence Report'!P$27:P$500,'7.  Persistence Report'!$D$27:$D$500,$B63,'7.  Persistence Report'!$J$27:$J$500,"Adjustment",'7.  Persistence Report'!$H$27:$H$500,"2015")</f>
        <v>38</v>
      </c>
      <c r="P64" s="294">
        <f>SUMIFS('7.  Persistence Report'!Q$27:Q$500,'7.  Persistence Report'!$D$27:$D$500,$B63,'7.  Persistence Report'!$J$27:$J$500,"Adjustment",'7.  Persistence Report'!$H$27:$H$500,"2015")</f>
        <v>38</v>
      </c>
      <c r="Q64" s="294">
        <f>SUMIFS('7.  Persistence Report'!R$27:R$500,'7.  Persistence Report'!$D$27:$D$500,$B63,'7.  Persistence Report'!$J$27:$J$500,"Adjustment",'7.  Persistence Report'!$H$27:$H$500,"2015")</f>
        <v>38</v>
      </c>
      <c r="R64" s="294">
        <f>SUMIFS('7.  Persistence Report'!S$27:S$500,'7.  Persistence Report'!$D$27:$D$500,$B63,'7.  Persistence Report'!$J$27:$J$500,"Adjustment",'7.  Persistence Report'!$H$27:$H$500,"2015")</f>
        <v>38</v>
      </c>
      <c r="S64" s="294">
        <f>SUMIFS('7.  Persistence Report'!T$27:T$500,'7.  Persistence Report'!$D$27:$D$500,$B63,'7.  Persistence Report'!$J$27:$J$500,"Adjustment",'7.  Persistence Report'!$H$27:$H$500,"2015")</f>
        <v>38</v>
      </c>
      <c r="T64" s="294">
        <f>SUMIFS('7.  Persistence Report'!U$27:U$500,'7.  Persistence Report'!$D$27:$D$500,$B63,'7.  Persistence Report'!$J$27:$J$500,"Adjustment",'7.  Persistence Report'!$H$27:$H$500,"2015")</f>
        <v>38</v>
      </c>
      <c r="U64" s="294">
        <f>SUMIFS('7.  Persistence Report'!V$27:V$500,'7.  Persistence Report'!$D$27:$D$500,$B63,'7.  Persistence Report'!$J$27:$J$500,"Adjustment",'7.  Persistence Report'!$H$27:$H$500,"2015")</f>
        <v>38</v>
      </c>
      <c r="V64" s="294">
        <f>SUMIFS('7.  Persistence Report'!W$27:W$500,'7.  Persistence Report'!$D$27:$D$500,$B63,'7.  Persistence Report'!$J$27:$J$500,"Adjustment",'7.  Persistence Report'!$H$27:$H$500,"2015")</f>
        <v>38</v>
      </c>
      <c r="W64" s="294">
        <f>SUMIFS('7.  Persistence Report'!X$27:X$500,'7.  Persistence Report'!$D$27:$D$500,$B63,'7.  Persistence Report'!$J$27:$J$500,"Adjustment",'7.  Persistence Report'!$H$27:$H$500,"2015")</f>
        <v>38</v>
      </c>
      <c r="X64" s="294">
        <f>SUMIFS('7.  Persistence Report'!Y$27:Y$500,'7.  Persistence Report'!$D$27:$D$500,$B63,'7.  Persistence Report'!$J$27:$J$500,"Adjustment",'7.  Persistence Report'!$H$27:$H$500,"2015")</f>
        <v>38</v>
      </c>
      <c r="Y64" s="410">
        <f>Y63</f>
        <v>0</v>
      </c>
      <c r="Z64" s="410">
        <f t="shared" ref="Z64" si="91">Z63</f>
        <v>0</v>
      </c>
      <c r="AA64" s="410">
        <f t="shared" ref="AA64" si="92">AA63</f>
        <v>1</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f>SUMIFS('7.  Persistence Report'!AU$27:AU$500,'7.  Persistence Report'!$D$27:$D$500,$B66,'7.  Persistence Report'!$J$27:$J$500,"Current year savings",'7.  Persistence Report'!$H$27:$H$500,"2015")</f>
        <v>0</v>
      </c>
      <c r="E66" s="294">
        <f>SUMIFS('7.  Persistence Report'!AV$27:AV$500,'7.  Persistence Report'!$D$27:$D$500,$B66,'7.  Persistence Report'!$J$27:$J$500,"Current year savings",'7.  Persistence Report'!$H$27:$H$500,"2015")</f>
        <v>0</v>
      </c>
      <c r="F66" s="294">
        <f>SUMIFS('7.  Persistence Report'!AW$27:AW$500,'7.  Persistence Report'!$D$27:$D$500,$B66,'7.  Persistence Report'!$J$27:$J$500,"Current year savings",'7.  Persistence Report'!$H$27:$H$500,"2015")</f>
        <v>0</v>
      </c>
      <c r="G66" s="294">
        <f>SUMIFS('7.  Persistence Report'!AX$27:AX$500,'7.  Persistence Report'!$D$27:$D$500,$B66,'7.  Persistence Report'!$J$27:$J$500,"Current year savings",'7.  Persistence Report'!$H$27:$H$500,"2015")</f>
        <v>0</v>
      </c>
      <c r="H66" s="294">
        <f>SUMIFS('7.  Persistence Report'!AY$27:AY$500,'7.  Persistence Report'!$D$27:$D$500,$B66,'7.  Persistence Report'!$J$27:$J$500,"Current year savings",'7.  Persistence Report'!$H$27:$H$500,"2015")</f>
        <v>0</v>
      </c>
      <c r="I66" s="294">
        <f>SUMIFS('7.  Persistence Report'!AZ$27:AZ$500,'7.  Persistence Report'!$D$27:$D$500,$B66,'7.  Persistence Report'!$J$27:$J$500,"Current year savings",'7.  Persistence Report'!$H$27:$H$500,"2015")</f>
        <v>0</v>
      </c>
      <c r="J66" s="294">
        <f>SUMIFS('7.  Persistence Report'!BA$27:BA$500,'7.  Persistence Report'!$D$27:$D$500,$B66,'7.  Persistence Report'!$J$27:$J$500,"Current year savings",'7.  Persistence Report'!$H$27:$H$500,"2015")</f>
        <v>0</v>
      </c>
      <c r="K66" s="294">
        <f>SUMIFS('7.  Persistence Report'!BB$27:BB$500,'7.  Persistence Report'!$D$27:$D$500,$B66,'7.  Persistence Report'!$J$27:$J$500,"Current year savings",'7.  Persistence Report'!$H$27:$H$500,"2015")</f>
        <v>0</v>
      </c>
      <c r="L66" s="294">
        <f>SUMIFS('7.  Persistence Report'!BC$27:BC$500,'7.  Persistence Report'!$D$27:$D$500,$B66,'7.  Persistence Report'!$J$27:$J$500,"Current year savings",'7.  Persistence Report'!$H$27:$H$500,"2015")</f>
        <v>0</v>
      </c>
      <c r="M66" s="294">
        <f>SUMIFS('7.  Persistence Report'!BD$27:BD$500,'7.  Persistence Report'!$D$27:$D$500,$B66,'7.  Persistence Report'!$J$27:$J$500,"Current year savings",'7.  Persistence Report'!$H$27:$H$500,"2015")</f>
        <v>0</v>
      </c>
      <c r="N66" s="294">
        <v>3</v>
      </c>
      <c r="O66" s="294">
        <f>SUMIFS('7.  Persistence Report'!P$27:P$500,'7.  Persistence Report'!$D$27:$D$500,$B66,'7.  Persistence Report'!$J$27:$J$500,"Current year savings",'7.  Persistence Report'!$H$27:$H$500,"2015")</f>
        <v>0</v>
      </c>
      <c r="P66" s="294">
        <f>SUMIFS('7.  Persistence Report'!Q$27:Q$500,'7.  Persistence Report'!$D$27:$D$500,$B66,'7.  Persistence Report'!$J$27:$J$500,"Current year savings",'7.  Persistence Report'!$H$27:$H$500,"2015")</f>
        <v>0</v>
      </c>
      <c r="Q66" s="294">
        <f>SUMIFS('7.  Persistence Report'!R$27:R$500,'7.  Persistence Report'!$D$27:$D$500,$B66,'7.  Persistence Report'!$J$27:$J$500,"Current year savings",'7.  Persistence Report'!$H$27:$H$500,"2015")</f>
        <v>0</v>
      </c>
      <c r="R66" s="294">
        <f>SUMIFS('7.  Persistence Report'!S$27:S$500,'7.  Persistence Report'!$D$27:$D$500,$B66,'7.  Persistence Report'!$J$27:$J$500,"Current year savings",'7.  Persistence Report'!$H$27:$H$500,"2015")</f>
        <v>0</v>
      </c>
      <c r="S66" s="294">
        <f>SUMIFS('7.  Persistence Report'!T$27:T$500,'7.  Persistence Report'!$D$27:$D$500,$B66,'7.  Persistence Report'!$J$27:$J$500,"Current year savings",'7.  Persistence Report'!$H$27:$H$500,"2015")</f>
        <v>0</v>
      </c>
      <c r="T66" s="294">
        <f>SUMIFS('7.  Persistence Report'!U$27:U$500,'7.  Persistence Report'!$D$27:$D$500,$B66,'7.  Persistence Report'!$J$27:$J$500,"Current year savings",'7.  Persistence Report'!$H$27:$H$500,"2015")</f>
        <v>0</v>
      </c>
      <c r="U66" s="294">
        <f>SUMIFS('7.  Persistence Report'!V$27:V$500,'7.  Persistence Report'!$D$27:$D$500,$B66,'7.  Persistence Report'!$J$27:$J$500,"Current year savings",'7.  Persistence Report'!$H$27:$H$500,"2015")</f>
        <v>0</v>
      </c>
      <c r="V66" s="294">
        <f>SUMIFS('7.  Persistence Report'!W$27:W$500,'7.  Persistence Report'!$D$27:$D$500,$B66,'7.  Persistence Report'!$J$27:$J$500,"Current year savings",'7.  Persistence Report'!$H$27:$H$500,"2015")</f>
        <v>0</v>
      </c>
      <c r="W66" s="294">
        <f>SUMIFS('7.  Persistence Report'!X$27:X$500,'7.  Persistence Report'!$D$27:$D$500,$B66,'7.  Persistence Report'!$J$27:$J$500,"Current year savings",'7.  Persistence Report'!$H$27:$H$500,"2015")</f>
        <v>0</v>
      </c>
      <c r="X66" s="294">
        <f>SUMIFS('7.  Persistence Report'!Y$27:Y$500,'7.  Persistence Report'!$D$27:$D$500,$B66,'7.  Persistence Report'!$J$27:$J$500,"Current year savings",'7.  Persistence Report'!$H$27:$H$500,"2015")</f>
        <v>0</v>
      </c>
      <c r="Y66" s="414"/>
      <c r="Z66" s="409"/>
      <c r="AA66" s="409">
        <v>1</v>
      </c>
      <c r="AB66" s="409"/>
      <c r="AC66" s="409"/>
      <c r="AD66" s="409"/>
      <c r="AE66" s="409"/>
      <c r="AF66" s="414"/>
      <c r="AG66" s="414"/>
      <c r="AH66" s="414"/>
      <c r="AI66" s="414"/>
      <c r="AJ66" s="414"/>
      <c r="AK66" s="414"/>
      <c r="AL66" s="414"/>
      <c r="AM66" s="295">
        <f>SUM(Y66:AL66)</f>
        <v>1</v>
      </c>
    </row>
    <row r="67" spans="1:39" outlineLevel="1">
      <c r="B67" s="293" t="s">
        <v>267</v>
      </c>
      <c r="C67" s="290" t="s">
        <v>163</v>
      </c>
      <c r="D67" s="294">
        <f>SUMIFS('7.  Persistence Report'!AU$27:AU$500,'7.  Persistence Report'!$D$27:$D$500,$B66,'7.  Persistence Report'!$J$27:$J$500,"Adjustment",'7.  Persistence Report'!$H$27:$H$500,"2015")</f>
        <v>0</v>
      </c>
      <c r="E67" s="294">
        <f>SUMIFS('7.  Persistence Report'!AV$27:AV$500,'7.  Persistence Report'!$D$27:$D$500,$B66,'7.  Persistence Report'!$J$27:$J$500,"Adjustment",'7.  Persistence Report'!$H$27:$H$500,"2015")</f>
        <v>0</v>
      </c>
      <c r="F67" s="294">
        <f>SUMIFS('7.  Persistence Report'!AW$27:AW$500,'7.  Persistence Report'!$D$27:$D$500,$B66,'7.  Persistence Report'!$J$27:$J$500,"Adjustment",'7.  Persistence Report'!$H$27:$H$500,"2015")</f>
        <v>0</v>
      </c>
      <c r="G67" s="294">
        <f>SUMIFS('7.  Persistence Report'!AX$27:AX$500,'7.  Persistence Report'!$D$27:$D$500,$B66,'7.  Persistence Report'!$J$27:$J$500,"Adjustment",'7.  Persistence Report'!$H$27:$H$500,"2015")</f>
        <v>0</v>
      </c>
      <c r="H67" s="294">
        <f>SUMIFS('7.  Persistence Report'!AY$27:AY$500,'7.  Persistence Report'!$D$27:$D$500,$B66,'7.  Persistence Report'!$J$27:$J$500,"Adjustment",'7.  Persistence Report'!$H$27:$H$500,"2015")</f>
        <v>0</v>
      </c>
      <c r="I67" s="294">
        <f>SUMIFS('7.  Persistence Report'!AZ$27:AZ$500,'7.  Persistence Report'!$D$27:$D$500,$B66,'7.  Persistence Report'!$J$27:$J$500,"Adjustment",'7.  Persistence Report'!$H$27:$H$500,"2015")</f>
        <v>0</v>
      </c>
      <c r="J67" s="294">
        <f>SUMIFS('7.  Persistence Report'!BA$27:BA$500,'7.  Persistence Report'!$D$27:$D$500,$B66,'7.  Persistence Report'!$J$27:$J$500,"Adjustment",'7.  Persistence Report'!$H$27:$H$500,"2015")</f>
        <v>0</v>
      </c>
      <c r="K67" s="294">
        <f>SUMIFS('7.  Persistence Report'!BB$27:BB$500,'7.  Persistence Report'!$D$27:$D$500,$B66,'7.  Persistence Report'!$J$27:$J$500,"Adjustment",'7.  Persistence Report'!$H$27:$H$500,"2015")</f>
        <v>0</v>
      </c>
      <c r="L67" s="294">
        <f>SUMIFS('7.  Persistence Report'!BC$27:BC$500,'7.  Persistence Report'!$D$27:$D$500,$B66,'7.  Persistence Report'!$J$27:$J$500,"Adjustment",'7.  Persistence Report'!$H$27:$H$500,"2015")</f>
        <v>0</v>
      </c>
      <c r="M67" s="294">
        <f>SUMIFS('7.  Persistence Report'!BD$27:BD$500,'7.  Persistence Report'!$D$27:$D$500,$B66,'7.  Persistence Report'!$J$27:$J$500,"Adjustment",'7.  Persistence Report'!$H$27:$H$500,"2015")</f>
        <v>0</v>
      </c>
      <c r="N67" s="294">
        <f>N66</f>
        <v>3</v>
      </c>
      <c r="O67" s="294">
        <f>SUMIFS('7.  Persistence Report'!P$27:P$500,'7.  Persistence Report'!$D$27:$D$500,$B66,'7.  Persistence Report'!$J$27:$J$500,"Adjustment",'7.  Persistence Report'!$H$27:$H$500,"2015")</f>
        <v>0</v>
      </c>
      <c r="P67" s="294">
        <f>SUMIFS('7.  Persistence Report'!Q$27:Q$500,'7.  Persistence Report'!$D$27:$D$500,$B66,'7.  Persistence Report'!$J$27:$J$500,"Adjustment",'7.  Persistence Report'!$H$27:$H$500,"2015")</f>
        <v>0</v>
      </c>
      <c r="Q67" s="294">
        <f>SUMIFS('7.  Persistence Report'!R$27:R$500,'7.  Persistence Report'!$D$27:$D$500,$B66,'7.  Persistence Report'!$J$27:$J$500,"Adjustment",'7.  Persistence Report'!$H$27:$H$500,"2015")</f>
        <v>0</v>
      </c>
      <c r="R67" s="294">
        <f>SUMIFS('7.  Persistence Report'!S$27:S$500,'7.  Persistence Report'!$D$27:$D$500,$B66,'7.  Persistence Report'!$J$27:$J$500,"Adjustment",'7.  Persistence Report'!$H$27:$H$500,"2015")</f>
        <v>0</v>
      </c>
      <c r="S67" s="294">
        <f>SUMIFS('7.  Persistence Report'!T$27:T$500,'7.  Persistence Report'!$D$27:$D$500,$B66,'7.  Persistence Report'!$J$27:$J$500,"Adjustment",'7.  Persistence Report'!$H$27:$H$500,"2015")</f>
        <v>0</v>
      </c>
      <c r="T67" s="294">
        <f>SUMIFS('7.  Persistence Report'!U$27:U$500,'7.  Persistence Report'!$D$27:$D$500,$B66,'7.  Persistence Report'!$J$27:$J$500,"Adjustment",'7.  Persistence Report'!$H$27:$H$500,"2015")</f>
        <v>0</v>
      </c>
      <c r="U67" s="294">
        <f>SUMIFS('7.  Persistence Report'!V$27:V$500,'7.  Persistence Report'!$D$27:$D$500,$B66,'7.  Persistence Report'!$J$27:$J$500,"Adjustment",'7.  Persistence Report'!$H$27:$H$500,"2015")</f>
        <v>0</v>
      </c>
      <c r="V67" s="294">
        <f>SUMIFS('7.  Persistence Report'!W$27:W$500,'7.  Persistence Report'!$D$27:$D$500,$B66,'7.  Persistence Report'!$J$27:$J$500,"Adjustment",'7.  Persistence Report'!$H$27:$H$500,"2015")</f>
        <v>0</v>
      </c>
      <c r="W67" s="294">
        <f>SUMIFS('7.  Persistence Report'!X$27:X$500,'7.  Persistence Report'!$D$27:$D$500,$B66,'7.  Persistence Report'!$J$27:$J$500,"Adjustment",'7.  Persistence Report'!$H$27:$H$500,"2015")</f>
        <v>0</v>
      </c>
      <c r="X67" s="294">
        <f>SUMIFS('7.  Persistence Report'!Y$27:Y$500,'7.  Persistence Report'!$D$27:$D$500,$B66,'7.  Persistence Report'!$J$27:$J$500,"Adjustment",'7.  Persistence Report'!$H$27:$H$500,"2015")</f>
        <v>0</v>
      </c>
      <c r="Y67" s="410">
        <f>Y66</f>
        <v>0</v>
      </c>
      <c r="Z67" s="410">
        <f t="shared" ref="Z67" si="104">Z66</f>
        <v>0</v>
      </c>
      <c r="AA67" s="410">
        <f t="shared" ref="AA67" si="105">AA66</f>
        <v>1</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f>SUMIFS('7.  Persistence Report'!AU$27:AU$500,'7.  Persistence Report'!$D$27:$D$500,$B70,'7.  Persistence Report'!$J$27:$J$500,"Current year savings",'7.  Persistence Report'!$H$27:$H$500,"2015")</f>
        <v>0</v>
      </c>
      <c r="E70" s="294">
        <f>SUMIFS('7.  Persistence Report'!AV$27:AV$500,'7.  Persistence Report'!$D$27:$D$500,$B70,'7.  Persistence Report'!$J$27:$J$500,"Current year savings",'7.  Persistence Report'!$H$27:$H$500,"2015")</f>
        <v>0</v>
      </c>
      <c r="F70" s="294">
        <f>SUMIFS('7.  Persistence Report'!AW$27:AW$500,'7.  Persistence Report'!$D$27:$D$500,$B70,'7.  Persistence Report'!$J$27:$J$500,"Current year savings",'7.  Persistence Report'!$H$27:$H$500,"2015")</f>
        <v>0</v>
      </c>
      <c r="G70" s="294">
        <f>SUMIFS('7.  Persistence Report'!AX$27:AX$500,'7.  Persistence Report'!$D$27:$D$500,$B70,'7.  Persistence Report'!$J$27:$J$500,"Current year savings",'7.  Persistence Report'!$H$27:$H$500,"2015")</f>
        <v>0</v>
      </c>
      <c r="H70" s="294">
        <f>SUMIFS('7.  Persistence Report'!AY$27:AY$500,'7.  Persistence Report'!$D$27:$D$500,$B70,'7.  Persistence Report'!$J$27:$J$500,"Current year savings",'7.  Persistence Report'!$H$27:$H$500,"2015")</f>
        <v>0</v>
      </c>
      <c r="I70" s="294">
        <f>SUMIFS('7.  Persistence Report'!AZ$27:AZ$500,'7.  Persistence Report'!$D$27:$D$500,$B70,'7.  Persistence Report'!$J$27:$J$500,"Current year savings",'7.  Persistence Report'!$H$27:$H$500,"2015")</f>
        <v>0</v>
      </c>
      <c r="J70" s="294">
        <f>SUMIFS('7.  Persistence Report'!BA$27:BA$500,'7.  Persistence Report'!$D$27:$D$500,$B70,'7.  Persistence Report'!$J$27:$J$500,"Current year savings",'7.  Persistence Report'!$H$27:$H$500,"2015")</f>
        <v>0</v>
      </c>
      <c r="K70" s="294">
        <f>SUMIFS('7.  Persistence Report'!BB$27:BB$500,'7.  Persistence Report'!$D$27:$D$500,$B70,'7.  Persistence Report'!$J$27:$J$500,"Current year savings",'7.  Persistence Report'!$H$27:$H$500,"2015")</f>
        <v>0</v>
      </c>
      <c r="L70" s="294">
        <f>SUMIFS('7.  Persistence Report'!BC$27:BC$500,'7.  Persistence Report'!$D$27:$D$500,$B70,'7.  Persistence Report'!$J$27:$J$500,"Current year savings",'7.  Persistence Report'!$H$27:$H$500,"2015")</f>
        <v>0</v>
      </c>
      <c r="M70" s="294">
        <f>SUMIFS('7.  Persistence Report'!BD$27:BD$500,'7.  Persistence Report'!$D$27:$D$500,$B70,'7.  Persistence Report'!$J$27:$J$500,"Current year savings",'7.  Persistence Report'!$H$27:$H$500,"2015")</f>
        <v>0</v>
      </c>
      <c r="N70" s="294">
        <v>12</v>
      </c>
      <c r="O70" s="294">
        <f>SUMIFS('7.  Persistence Report'!P$27:P$500,'7.  Persistence Report'!$D$27:$D$500,$B70,'7.  Persistence Report'!$J$27:$J$500,"Current year savings",'7.  Persistence Report'!$H$27:$H$500,"2015")</f>
        <v>0</v>
      </c>
      <c r="P70" s="294">
        <f>SUMIFS('7.  Persistence Report'!Q$27:Q$500,'7.  Persistence Report'!$D$27:$D$500,$B70,'7.  Persistence Report'!$J$27:$J$500,"Current year savings",'7.  Persistence Report'!$H$27:$H$500,"2015")</f>
        <v>0</v>
      </c>
      <c r="Q70" s="294">
        <f>SUMIFS('7.  Persistence Report'!R$27:R$500,'7.  Persistence Report'!$D$27:$D$500,$B70,'7.  Persistence Report'!$J$27:$J$500,"Current year savings",'7.  Persistence Report'!$H$27:$H$500,"2015")</f>
        <v>0</v>
      </c>
      <c r="R70" s="294">
        <f>SUMIFS('7.  Persistence Report'!S$27:S$500,'7.  Persistence Report'!$D$27:$D$500,$B70,'7.  Persistence Report'!$J$27:$J$500,"Current year savings",'7.  Persistence Report'!$H$27:$H$500,"2015")</f>
        <v>0</v>
      </c>
      <c r="S70" s="294">
        <f>SUMIFS('7.  Persistence Report'!T$27:T$500,'7.  Persistence Report'!$D$27:$D$500,$B70,'7.  Persistence Report'!$J$27:$J$500,"Current year savings",'7.  Persistence Report'!$H$27:$H$500,"2015")</f>
        <v>0</v>
      </c>
      <c r="T70" s="294">
        <f>SUMIFS('7.  Persistence Report'!U$27:U$500,'7.  Persistence Report'!$D$27:$D$500,$B70,'7.  Persistence Report'!$J$27:$J$500,"Current year savings",'7.  Persistence Report'!$H$27:$H$500,"2015")</f>
        <v>0</v>
      </c>
      <c r="U70" s="294">
        <f>SUMIFS('7.  Persistence Report'!V$27:V$500,'7.  Persistence Report'!$D$27:$D$500,$B70,'7.  Persistence Report'!$J$27:$J$500,"Current year savings",'7.  Persistence Report'!$H$27:$H$500,"2015")</f>
        <v>0</v>
      </c>
      <c r="V70" s="294">
        <f>SUMIFS('7.  Persistence Report'!W$27:W$500,'7.  Persistence Report'!$D$27:$D$500,$B70,'7.  Persistence Report'!$J$27:$J$500,"Current year savings",'7.  Persistence Report'!$H$27:$H$500,"2015")</f>
        <v>0</v>
      </c>
      <c r="W70" s="294">
        <f>SUMIFS('7.  Persistence Report'!X$27:X$500,'7.  Persistence Report'!$D$27:$D$500,$B70,'7.  Persistence Report'!$J$27:$J$500,"Current year savings",'7.  Persistence Report'!$H$27:$H$500,"2015")</f>
        <v>0</v>
      </c>
      <c r="X70" s="294">
        <f>SUMIFS('7.  Persistence Report'!Y$27:Y$500,'7.  Persistence Report'!$D$27:$D$500,$B70,'7.  Persistence Report'!$J$27:$J$500,"Current year savings",'7.  Persistence Report'!$H$27:$H$500,"2015")</f>
        <v>0</v>
      </c>
      <c r="Y70" s="425"/>
      <c r="Z70" s="409"/>
      <c r="AA70" s="409">
        <v>1</v>
      </c>
      <c r="AB70" s="409"/>
      <c r="AC70" s="409"/>
      <c r="AD70" s="409"/>
      <c r="AE70" s="409"/>
      <c r="AF70" s="414"/>
      <c r="AG70" s="414"/>
      <c r="AH70" s="414"/>
      <c r="AI70" s="414"/>
      <c r="AJ70" s="414"/>
      <c r="AK70" s="414"/>
      <c r="AL70" s="414"/>
      <c r="AM70" s="295">
        <f>SUM(Y70:AL70)</f>
        <v>1</v>
      </c>
    </row>
    <row r="71" spans="1:39" outlineLevel="1">
      <c r="B71" s="293" t="s">
        <v>267</v>
      </c>
      <c r="C71" s="290" t="s">
        <v>163</v>
      </c>
      <c r="D71" s="294">
        <f>SUMIFS('7.  Persistence Report'!AU$27:AU$500,'7.  Persistence Report'!$D$27:$D$500,$B70,'7.  Persistence Report'!$J$27:$J$500,"Adjustment",'7.  Persistence Report'!$H$27:$H$500,"2015")</f>
        <v>0</v>
      </c>
      <c r="E71" s="294">
        <f>SUMIFS('7.  Persistence Report'!AV$27:AV$500,'7.  Persistence Report'!$D$27:$D$500,$B70,'7.  Persistence Report'!$J$27:$J$500,"Adjustment",'7.  Persistence Report'!$H$27:$H$500,"2015")</f>
        <v>0</v>
      </c>
      <c r="F71" s="294">
        <f>SUMIFS('7.  Persistence Report'!AW$27:AW$500,'7.  Persistence Report'!$D$27:$D$500,$B70,'7.  Persistence Report'!$J$27:$J$500,"Adjustment",'7.  Persistence Report'!$H$27:$H$500,"2015")</f>
        <v>0</v>
      </c>
      <c r="G71" s="294">
        <f>SUMIFS('7.  Persistence Report'!AX$27:AX$500,'7.  Persistence Report'!$D$27:$D$500,$B70,'7.  Persistence Report'!$J$27:$J$500,"Adjustment",'7.  Persistence Report'!$H$27:$H$500,"2015")</f>
        <v>0</v>
      </c>
      <c r="H71" s="294">
        <f>SUMIFS('7.  Persistence Report'!AY$27:AY$500,'7.  Persistence Report'!$D$27:$D$500,$B70,'7.  Persistence Report'!$J$27:$J$500,"Adjustment",'7.  Persistence Report'!$H$27:$H$500,"2015")</f>
        <v>0</v>
      </c>
      <c r="I71" s="294">
        <f>SUMIFS('7.  Persistence Report'!AZ$27:AZ$500,'7.  Persistence Report'!$D$27:$D$500,$B70,'7.  Persistence Report'!$J$27:$J$500,"Adjustment",'7.  Persistence Report'!$H$27:$H$500,"2015")</f>
        <v>0</v>
      </c>
      <c r="J71" s="294">
        <f>SUMIFS('7.  Persistence Report'!BA$27:BA$500,'7.  Persistence Report'!$D$27:$D$500,$B70,'7.  Persistence Report'!$J$27:$J$500,"Adjustment",'7.  Persistence Report'!$H$27:$H$500,"2015")</f>
        <v>0</v>
      </c>
      <c r="K71" s="294">
        <f>SUMIFS('7.  Persistence Report'!BB$27:BB$500,'7.  Persistence Report'!$D$27:$D$500,$B70,'7.  Persistence Report'!$J$27:$J$500,"Adjustment",'7.  Persistence Report'!$H$27:$H$500,"2015")</f>
        <v>0</v>
      </c>
      <c r="L71" s="294">
        <f>SUMIFS('7.  Persistence Report'!BC$27:BC$500,'7.  Persistence Report'!$D$27:$D$500,$B70,'7.  Persistence Report'!$J$27:$J$500,"Adjustment",'7.  Persistence Report'!$H$27:$H$500,"2015")</f>
        <v>0</v>
      </c>
      <c r="M71" s="294">
        <f>SUMIFS('7.  Persistence Report'!BD$27:BD$500,'7.  Persistence Report'!$D$27:$D$500,$B70,'7.  Persistence Report'!$J$27:$J$500,"Adjustment",'7.  Persistence Report'!$H$27:$H$500,"2015")</f>
        <v>0</v>
      </c>
      <c r="N71" s="294">
        <f>N70</f>
        <v>12</v>
      </c>
      <c r="O71" s="294">
        <f>SUMIFS('7.  Persistence Report'!P$27:P$500,'7.  Persistence Report'!$D$27:$D$500,$B70,'7.  Persistence Report'!$J$27:$J$500,"Adjustment",'7.  Persistence Report'!$H$27:$H$500,"2015")</f>
        <v>0</v>
      </c>
      <c r="P71" s="294">
        <f>SUMIFS('7.  Persistence Report'!Q$27:Q$500,'7.  Persistence Report'!$D$27:$D$500,$B70,'7.  Persistence Report'!$J$27:$J$500,"Adjustment",'7.  Persistence Report'!$H$27:$H$500,"2015")</f>
        <v>0</v>
      </c>
      <c r="Q71" s="294">
        <f>SUMIFS('7.  Persistence Report'!R$27:R$500,'7.  Persistence Report'!$D$27:$D$500,$B70,'7.  Persistence Report'!$J$27:$J$500,"Adjustment",'7.  Persistence Report'!$H$27:$H$500,"2015")</f>
        <v>0</v>
      </c>
      <c r="R71" s="294">
        <f>SUMIFS('7.  Persistence Report'!S$27:S$500,'7.  Persistence Report'!$D$27:$D$500,$B70,'7.  Persistence Report'!$J$27:$J$500,"Adjustment",'7.  Persistence Report'!$H$27:$H$500,"2015")</f>
        <v>0</v>
      </c>
      <c r="S71" s="294">
        <f>SUMIFS('7.  Persistence Report'!T$27:T$500,'7.  Persistence Report'!$D$27:$D$500,$B70,'7.  Persistence Report'!$J$27:$J$500,"Adjustment",'7.  Persistence Report'!$H$27:$H$500,"2015")</f>
        <v>0</v>
      </c>
      <c r="T71" s="294">
        <f>SUMIFS('7.  Persistence Report'!U$27:U$500,'7.  Persistence Report'!$D$27:$D$500,$B70,'7.  Persistence Report'!$J$27:$J$500,"Adjustment",'7.  Persistence Report'!$H$27:$H$500,"2015")</f>
        <v>0</v>
      </c>
      <c r="U71" s="294">
        <f>SUMIFS('7.  Persistence Report'!V$27:V$500,'7.  Persistence Report'!$D$27:$D$500,$B70,'7.  Persistence Report'!$J$27:$J$500,"Adjustment",'7.  Persistence Report'!$H$27:$H$500,"2015")</f>
        <v>0</v>
      </c>
      <c r="V71" s="294">
        <f>SUMIFS('7.  Persistence Report'!W$27:W$500,'7.  Persistence Report'!$D$27:$D$500,$B70,'7.  Persistence Report'!$J$27:$J$500,"Adjustment",'7.  Persistence Report'!$H$27:$H$500,"2015")</f>
        <v>0</v>
      </c>
      <c r="W71" s="294">
        <f>SUMIFS('7.  Persistence Report'!X$27:X$500,'7.  Persistence Report'!$D$27:$D$500,$B70,'7.  Persistence Report'!$J$27:$J$500,"Adjustment",'7.  Persistence Report'!$H$27:$H$500,"2015")</f>
        <v>0</v>
      </c>
      <c r="X71" s="294">
        <f>SUMIFS('7.  Persistence Report'!Y$27:Y$500,'7.  Persistence Report'!$D$27:$D$500,$B70,'7.  Persistence Report'!$J$27:$J$500,"Adjustment",'7.  Persistence Report'!$H$27:$H$500,"2015")</f>
        <v>0</v>
      </c>
      <c r="Y71" s="410">
        <f>Y70</f>
        <v>0</v>
      </c>
      <c r="Z71" s="410">
        <f t="shared" ref="Z71" si="117">Z70</f>
        <v>0</v>
      </c>
      <c r="AA71" s="410">
        <f t="shared" ref="AA71" si="118">AA70</f>
        <v>1</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f>SUMIFS('7.  Persistence Report'!AU$27:AU$500,'7.  Persistence Report'!$D$27:$D$500,$B73,'7.  Persistence Report'!$J$27:$J$500,"Current year savings",'7.  Persistence Report'!$H$27:$H$500,"2015")</f>
        <v>0</v>
      </c>
      <c r="E73" s="294">
        <f>SUMIFS('7.  Persistence Report'!AV$27:AV$500,'7.  Persistence Report'!$D$27:$D$500,$B73,'7.  Persistence Report'!$J$27:$J$500,"Current year savings",'7.  Persistence Report'!$H$27:$H$500,"2015")</f>
        <v>0</v>
      </c>
      <c r="F73" s="294">
        <f>SUMIFS('7.  Persistence Report'!AW$27:AW$500,'7.  Persistence Report'!$D$27:$D$500,$B73,'7.  Persistence Report'!$J$27:$J$500,"Current year savings",'7.  Persistence Report'!$H$27:$H$500,"2015")</f>
        <v>0</v>
      </c>
      <c r="G73" s="294">
        <f>SUMIFS('7.  Persistence Report'!AX$27:AX$500,'7.  Persistence Report'!$D$27:$D$500,$B73,'7.  Persistence Report'!$J$27:$J$500,"Current year savings",'7.  Persistence Report'!$H$27:$H$500,"2015")</f>
        <v>0</v>
      </c>
      <c r="H73" s="294">
        <f>SUMIFS('7.  Persistence Report'!AY$27:AY$500,'7.  Persistence Report'!$D$27:$D$500,$B73,'7.  Persistence Report'!$J$27:$J$500,"Current year savings",'7.  Persistence Report'!$H$27:$H$500,"2015")</f>
        <v>0</v>
      </c>
      <c r="I73" s="294">
        <f>SUMIFS('7.  Persistence Report'!AZ$27:AZ$500,'7.  Persistence Report'!$D$27:$D$500,$B73,'7.  Persistence Report'!$J$27:$J$500,"Current year savings",'7.  Persistence Report'!$H$27:$H$500,"2015")</f>
        <v>0</v>
      </c>
      <c r="J73" s="294">
        <f>SUMIFS('7.  Persistence Report'!BA$27:BA$500,'7.  Persistence Report'!$D$27:$D$500,$B73,'7.  Persistence Report'!$J$27:$J$500,"Current year savings",'7.  Persistence Report'!$H$27:$H$500,"2015")</f>
        <v>0</v>
      </c>
      <c r="K73" s="294">
        <f>SUMIFS('7.  Persistence Report'!BB$27:BB$500,'7.  Persistence Report'!$D$27:$D$500,$B73,'7.  Persistence Report'!$J$27:$J$500,"Current year savings",'7.  Persistence Report'!$H$27:$H$500,"2015")</f>
        <v>0</v>
      </c>
      <c r="L73" s="294">
        <f>SUMIFS('7.  Persistence Report'!BC$27:BC$500,'7.  Persistence Report'!$D$27:$D$500,$B73,'7.  Persistence Report'!$J$27:$J$500,"Current year savings",'7.  Persistence Report'!$H$27:$H$500,"2015")</f>
        <v>0</v>
      </c>
      <c r="M73" s="294">
        <f>SUMIFS('7.  Persistence Report'!BD$27:BD$500,'7.  Persistence Report'!$D$27:$D$500,$B73,'7.  Persistence Report'!$J$27:$J$500,"Current year savings",'7.  Persistence Report'!$H$27:$H$500,"2015")</f>
        <v>0</v>
      </c>
      <c r="N73" s="294">
        <v>12</v>
      </c>
      <c r="O73" s="294">
        <f>SUMIFS('7.  Persistence Report'!P$27:P$500,'7.  Persistence Report'!$D$27:$D$500,$B73,'7.  Persistence Report'!$J$27:$J$500,"Current year savings",'7.  Persistence Report'!$H$27:$H$500,"2015")</f>
        <v>0</v>
      </c>
      <c r="P73" s="294">
        <f>SUMIFS('7.  Persistence Report'!Q$27:Q$500,'7.  Persistence Report'!$D$27:$D$500,$B73,'7.  Persistence Report'!$J$27:$J$500,"Current year savings",'7.  Persistence Report'!$H$27:$H$500,"2015")</f>
        <v>0</v>
      </c>
      <c r="Q73" s="294">
        <f>SUMIFS('7.  Persistence Report'!R$27:R$500,'7.  Persistence Report'!$D$27:$D$500,$B73,'7.  Persistence Report'!$J$27:$J$500,"Current year savings",'7.  Persistence Report'!$H$27:$H$500,"2015")</f>
        <v>0</v>
      </c>
      <c r="R73" s="294">
        <f>SUMIFS('7.  Persistence Report'!S$27:S$500,'7.  Persistence Report'!$D$27:$D$500,$B73,'7.  Persistence Report'!$J$27:$J$500,"Current year savings",'7.  Persistence Report'!$H$27:$H$500,"2015")</f>
        <v>0</v>
      </c>
      <c r="S73" s="294">
        <f>SUMIFS('7.  Persistence Report'!T$27:T$500,'7.  Persistence Report'!$D$27:$D$500,$B73,'7.  Persistence Report'!$J$27:$J$500,"Current year savings",'7.  Persistence Report'!$H$27:$H$500,"2015")</f>
        <v>0</v>
      </c>
      <c r="T73" s="294">
        <f>SUMIFS('7.  Persistence Report'!U$27:U$500,'7.  Persistence Report'!$D$27:$D$500,$B73,'7.  Persistence Report'!$J$27:$J$500,"Current year savings",'7.  Persistence Report'!$H$27:$H$500,"2015")</f>
        <v>0</v>
      </c>
      <c r="U73" s="294">
        <f>SUMIFS('7.  Persistence Report'!V$27:V$500,'7.  Persistence Report'!$D$27:$D$500,$B73,'7.  Persistence Report'!$J$27:$J$500,"Current year savings",'7.  Persistence Report'!$H$27:$H$500,"2015")</f>
        <v>0</v>
      </c>
      <c r="V73" s="294">
        <f>SUMIFS('7.  Persistence Report'!W$27:W$500,'7.  Persistence Report'!$D$27:$D$500,$B73,'7.  Persistence Report'!$J$27:$J$500,"Current year savings",'7.  Persistence Report'!$H$27:$H$500,"2015")</f>
        <v>0</v>
      </c>
      <c r="W73" s="294">
        <f>SUMIFS('7.  Persistence Report'!X$27:X$500,'7.  Persistence Report'!$D$27:$D$500,$B73,'7.  Persistence Report'!$J$27:$J$500,"Current year savings",'7.  Persistence Report'!$H$27:$H$500,"2015")</f>
        <v>0</v>
      </c>
      <c r="X73" s="294">
        <f>SUMIFS('7.  Persistence Report'!Y$27:Y$500,'7.  Persistence Report'!$D$27:$D$500,$B73,'7.  Persistence Report'!$J$27:$J$500,"Current year savings",'7.  Persistence Report'!$H$27:$H$500,"2015")</f>
        <v>0</v>
      </c>
      <c r="Y73" s="409"/>
      <c r="Z73" s="409"/>
      <c r="AA73" s="409">
        <v>1</v>
      </c>
      <c r="AB73" s="409"/>
      <c r="AC73" s="409"/>
      <c r="AD73" s="409"/>
      <c r="AE73" s="409"/>
      <c r="AF73" s="414"/>
      <c r="AG73" s="414"/>
      <c r="AH73" s="414"/>
      <c r="AI73" s="414"/>
      <c r="AJ73" s="414"/>
      <c r="AK73" s="414"/>
      <c r="AL73" s="414"/>
      <c r="AM73" s="295">
        <f>SUM(Y73:AL73)</f>
        <v>1</v>
      </c>
    </row>
    <row r="74" spans="1:39" outlineLevel="1">
      <c r="B74" s="519" t="s">
        <v>267</v>
      </c>
      <c r="C74" s="290" t="s">
        <v>163</v>
      </c>
      <c r="D74" s="294">
        <f>SUMIFS('7.  Persistence Report'!AU$27:AU$500,'7.  Persistence Report'!$D$27:$D$500,$B73,'7.  Persistence Report'!$J$27:$J$500,"Adjustment",'7.  Persistence Report'!$H$27:$H$500,"2015")</f>
        <v>0</v>
      </c>
      <c r="E74" s="294">
        <f>SUMIFS('7.  Persistence Report'!AV$27:AV$500,'7.  Persistence Report'!$D$27:$D$500,$B73,'7.  Persistence Report'!$J$27:$J$500,"Adjustment",'7.  Persistence Report'!$H$27:$H$500,"2015")</f>
        <v>0</v>
      </c>
      <c r="F74" s="294">
        <f>SUMIFS('7.  Persistence Report'!AW$27:AW$500,'7.  Persistence Report'!$D$27:$D$500,$B73,'7.  Persistence Report'!$J$27:$J$500,"Adjustment",'7.  Persistence Report'!$H$27:$H$500,"2015")</f>
        <v>0</v>
      </c>
      <c r="G74" s="294">
        <f>SUMIFS('7.  Persistence Report'!AX$27:AX$500,'7.  Persistence Report'!$D$27:$D$500,$B73,'7.  Persistence Report'!$J$27:$J$500,"Adjustment",'7.  Persistence Report'!$H$27:$H$500,"2015")</f>
        <v>0</v>
      </c>
      <c r="H74" s="294">
        <f>SUMIFS('7.  Persistence Report'!AY$27:AY$500,'7.  Persistence Report'!$D$27:$D$500,$B73,'7.  Persistence Report'!$J$27:$J$500,"Adjustment",'7.  Persistence Report'!$H$27:$H$500,"2015")</f>
        <v>0</v>
      </c>
      <c r="I74" s="294">
        <f>SUMIFS('7.  Persistence Report'!AZ$27:AZ$500,'7.  Persistence Report'!$D$27:$D$500,$B73,'7.  Persistence Report'!$J$27:$J$500,"Adjustment",'7.  Persistence Report'!$H$27:$H$500,"2015")</f>
        <v>0</v>
      </c>
      <c r="J74" s="294">
        <f>SUMIFS('7.  Persistence Report'!BA$27:BA$500,'7.  Persistence Report'!$D$27:$D$500,$B73,'7.  Persistence Report'!$J$27:$J$500,"Adjustment",'7.  Persistence Report'!$H$27:$H$500,"2015")</f>
        <v>0</v>
      </c>
      <c r="K74" s="294">
        <f>SUMIFS('7.  Persistence Report'!BB$27:BB$500,'7.  Persistence Report'!$D$27:$D$500,$B73,'7.  Persistence Report'!$J$27:$J$500,"Adjustment",'7.  Persistence Report'!$H$27:$H$500,"2015")</f>
        <v>0</v>
      </c>
      <c r="L74" s="294">
        <f>SUMIFS('7.  Persistence Report'!BC$27:BC$500,'7.  Persistence Report'!$D$27:$D$500,$B73,'7.  Persistence Report'!$J$27:$J$500,"Adjustment",'7.  Persistence Report'!$H$27:$H$500,"2015")</f>
        <v>0</v>
      </c>
      <c r="M74" s="294">
        <f>SUMIFS('7.  Persistence Report'!BD$27:BD$500,'7.  Persistence Report'!$D$27:$D$500,$B73,'7.  Persistence Report'!$J$27:$J$500,"Adjustment",'7.  Persistence Report'!$H$27:$H$500,"2015")</f>
        <v>0</v>
      </c>
      <c r="N74" s="294">
        <f>N73</f>
        <v>12</v>
      </c>
      <c r="O74" s="294">
        <f>SUMIFS('7.  Persistence Report'!P$27:P$500,'7.  Persistence Report'!$D$27:$D$500,$B73,'7.  Persistence Report'!$J$27:$J$500,"Adjustment",'7.  Persistence Report'!$H$27:$H$500,"2015")</f>
        <v>0</v>
      </c>
      <c r="P74" s="294">
        <f>SUMIFS('7.  Persistence Report'!Q$27:Q$500,'7.  Persistence Report'!$D$27:$D$500,$B73,'7.  Persistence Report'!$J$27:$J$500,"Adjustment",'7.  Persistence Report'!$H$27:$H$500,"2015")</f>
        <v>0</v>
      </c>
      <c r="Q74" s="294">
        <f>SUMIFS('7.  Persistence Report'!R$27:R$500,'7.  Persistence Report'!$D$27:$D$500,$B73,'7.  Persistence Report'!$J$27:$J$500,"Adjustment",'7.  Persistence Report'!$H$27:$H$500,"2015")</f>
        <v>0</v>
      </c>
      <c r="R74" s="294">
        <f>SUMIFS('7.  Persistence Report'!S$27:S$500,'7.  Persistence Report'!$D$27:$D$500,$B73,'7.  Persistence Report'!$J$27:$J$500,"Adjustment",'7.  Persistence Report'!$H$27:$H$500,"2015")</f>
        <v>0</v>
      </c>
      <c r="S74" s="294">
        <f>SUMIFS('7.  Persistence Report'!T$27:T$500,'7.  Persistence Report'!$D$27:$D$500,$B73,'7.  Persistence Report'!$J$27:$J$500,"Adjustment",'7.  Persistence Report'!$H$27:$H$500,"2015")</f>
        <v>0</v>
      </c>
      <c r="T74" s="294">
        <f>SUMIFS('7.  Persistence Report'!U$27:U$500,'7.  Persistence Report'!$D$27:$D$500,$B73,'7.  Persistence Report'!$J$27:$J$500,"Adjustment",'7.  Persistence Report'!$H$27:$H$500,"2015")</f>
        <v>0</v>
      </c>
      <c r="U74" s="294">
        <f>SUMIFS('7.  Persistence Report'!V$27:V$500,'7.  Persistence Report'!$D$27:$D$500,$B73,'7.  Persistence Report'!$J$27:$J$500,"Adjustment",'7.  Persistence Report'!$H$27:$H$500,"2015")</f>
        <v>0</v>
      </c>
      <c r="V74" s="294">
        <f>SUMIFS('7.  Persistence Report'!W$27:W$500,'7.  Persistence Report'!$D$27:$D$500,$B73,'7.  Persistence Report'!$J$27:$J$500,"Adjustment",'7.  Persistence Report'!$H$27:$H$500,"2015")</f>
        <v>0</v>
      </c>
      <c r="W74" s="294">
        <f>SUMIFS('7.  Persistence Report'!X$27:X$500,'7.  Persistence Report'!$D$27:$D$500,$B73,'7.  Persistence Report'!$J$27:$J$500,"Adjustment",'7.  Persistence Report'!$H$27:$H$500,"2015")</f>
        <v>0</v>
      </c>
      <c r="X74" s="294">
        <f>SUMIFS('7.  Persistence Report'!Y$27:Y$500,'7.  Persistence Report'!$D$27:$D$500,$B73,'7.  Persistence Report'!$J$27:$J$500,"Adjustment",'7.  Persistence Report'!$H$27:$H$500,"2015")</f>
        <v>0</v>
      </c>
      <c r="Y74" s="410">
        <f>Y73</f>
        <v>0</v>
      </c>
      <c r="Z74" s="410">
        <f t="shared" ref="Z74" si="130">Z73</f>
        <v>0</v>
      </c>
      <c r="AA74" s="410">
        <f t="shared" ref="AA74" si="131">AA73</f>
        <v>1</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f>SUMIFS('7.  Persistence Report'!AU$27:AU$500,'7.  Persistence Report'!$D$27:$D$500,$B76,'7.  Persistence Report'!$J$27:$J$500,"Current year savings",'7.  Persistence Report'!$H$27:$H$500,"2015")</f>
        <v>3527753</v>
      </c>
      <c r="E76" s="294">
        <f>SUMIFS('7.  Persistence Report'!AV$27:AV$500,'7.  Persistence Report'!$D$27:$D$500,$B76,'7.  Persistence Report'!$J$27:$J$500,"Current year savings",'7.  Persistence Report'!$H$27:$H$500,"2015")</f>
        <v>3477653</v>
      </c>
      <c r="F76" s="294">
        <f>SUMIFS('7.  Persistence Report'!AW$27:AW$500,'7.  Persistence Report'!$D$27:$D$500,$B76,'7.  Persistence Report'!$J$27:$J$500,"Current year savings",'7.  Persistence Report'!$H$27:$H$500,"2015")</f>
        <v>3477653</v>
      </c>
      <c r="G76" s="294">
        <f>SUMIFS('7.  Persistence Report'!AX$27:AX$500,'7.  Persistence Report'!$D$27:$D$500,$B76,'7.  Persistence Report'!$J$27:$J$500,"Current year savings",'7.  Persistence Report'!$H$27:$H$500,"2015")</f>
        <v>3477653</v>
      </c>
      <c r="H76" s="294">
        <f>SUMIFS('7.  Persistence Report'!AY$27:AY$500,'7.  Persistence Report'!$D$27:$D$500,$B76,'7.  Persistence Report'!$J$27:$J$500,"Current year savings",'7.  Persistence Report'!$H$27:$H$500,"2015")</f>
        <v>3477653</v>
      </c>
      <c r="I76" s="294">
        <f>SUMIFS('7.  Persistence Report'!AZ$27:AZ$500,'7.  Persistence Report'!$D$27:$D$500,$B76,'7.  Persistence Report'!$J$27:$J$500,"Current year savings",'7.  Persistence Report'!$H$27:$H$500,"2015")</f>
        <v>3477653</v>
      </c>
      <c r="J76" s="294">
        <f>SUMIFS('7.  Persistence Report'!BA$27:BA$500,'7.  Persistence Report'!$D$27:$D$500,$B76,'7.  Persistence Report'!$J$27:$J$500,"Current year savings",'7.  Persistence Report'!$H$27:$H$500,"2015")</f>
        <v>3477653</v>
      </c>
      <c r="K76" s="294">
        <f>SUMIFS('7.  Persistence Report'!BB$27:BB$500,'7.  Persistence Report'!$D$27:$D$500,$B76,'7.  Persistence Report'!$J$27:$J$500,"Current year savings",'7.  Persistence Report'!$H$27:$H$500,"2015")</f>
        <v>3477653</v>
      </c>
      <c r="L76" s="294">
        <f>SUMIFS('7.  Persistence Report'!BC$27:BC$500,'7.  Persistence Report'!$D$27:$D$500,$B76,'7.  Persistence Report'!$J$27:$J$500,"Current year savings",'7.  Persistence Report'!$H$27:$H$500,"2015")</f>
        <v>2951442</v>
      </c>
      <c r="M76" s="294">
        <f>SUMIFS('7.  Persistence Report'!BD$27:BD$500,'7.  Persistence Report'!$D$27:$D$500,$B76,'7.  Persistence Report'!$J$27:$J$500,"Current year savings",'7.  Persistence Report'!$H$27:$H$500,"2015")</f>
        <v>2914969</v>
      </c>
      <c r="N76" s="294">
        <v>12</v>
      </c>
      <c r="O76" s="294">
        <f>SUMIFS('7.  Persistence Report'!P$27:P$500,'7.  Persistence Report'!$D$27:$D$500,$B76,'7.  Persistence Report'!$J$27:$J$500,"Current year savings",'7.  Persistence Report'!$H$27:$H$500,"2015")</f>
        <v>434</v>
      </c>
      <c r="P76" s="294">
        <f>SUMIFS('7.  Persistence Report'!Q$27:Q$500,'7.  Persistence Report'!$D$27:$D$500,$B76,'7.  Persistence Report'!$J$27:$J$500,"Current year savings",'7.  Persistence Report'!$H$27:$H$500,"2015")</f>
        <v>433</v>
      </c>
      <c r="Q76" s="294">
        <f>SUMIFS('7.  Persistence Report'!R$27:R$500,'7.  Persistence Report'!$D$27:$D$500,$B76,'7.  Persistence Report'!$J$27:$J$500,"Current year savings",'7.  Persistence Report'!$H$27:$H$500,"2015")</f>
        <v>433</v>
      </c>
      <c r="R76" s="294">
        <f>SUMIFS('7.  Persistence Report'!S$27:S$500,'7.  Persistence Report'!$D$27:$D$500,$B76,'7.  Persistence Report'!$J$27:$J$500,"Current year savings",'7.  Persistence Report'!$H$27:$H$500,"2015")</f>
        <v>433</v>
      </c>
      <c r="S76" s="294">
        <f>SUMIFS('7.  Persistence Report'!T$27:T$500,'7.  Persistence Report'!$D$27:$D$500,$B76,'7.  Persistence Report'!$J$27:$J$500,"Current year savings",'7.  Persistence Report'!$H$27:$H$500,"2015")</f>
        <v>433</v>
      </c>
      <c r="T76" s="294">
        <f>SUMIFS('7.  Persistence Report'!U$27:U$500,'7.  Persistence Report'!$D$27:$D$500,$B76,'7.  Persistence Report'!$J$27:$J$500,"Current year savings",'7.  Persistence Report'!$H$27:$H$500,"2015")</f>
        <v>433</v>
      </c>
      <c r="U76" s="294">
        <f>SUMIFS('7.  Persistence Report'!V$27:V$500,'7.  Persistence Report'!$D$27:$D$500,$B76,'7.  Persistence Report'!$J$27:$J$500,"Current year savings",'7.  Persistence Report'!$H$27:$H$500,"2015")</f>
        <v>433</v>
      </c>
      <c r="V76" s="294">
        <f>SUMIFS('7.  Persistence Report'!W$27:W$500,'7.  Persistence Report'!$D$27:$D$500,$B76,'7.  Persistence Report'!$J$27:$J$500,"Current year savings",'7.  Persistence Report'!$H$27:$H$500,"2015")</f>
        <v>433</v>
      </c>
      <c r="W76" s="294">
        <f>SUMIFS('7.  Persistence Report'!X$27:X$500,'7.  Persistence Report'!$D$27:$D$500,$B76,'7.  Persistence Report'!$J$27:$J$500,"Current year savings",'7.  Persistence Report'!$H$27:$H$500,"2015")</f>
        <v>325</v>
      </c>
      <c r="X76" s="294">
        <f>SUMIFS('7.  Persistence Report'!Y$27:Y$500,'7.  Persistence Report'!$D$27:$D$500,$B76,'7.  Persistence Report'!$J$27:$J$500,"Current year savings",'7.  Persistence Report'!$H$27:$H$500,"2015")</f>
        <v>316</v>
      </c>
      <c r="Y76" s="409"/>
      <c r="Z76" s="409">
        <v>0.183</v>
      </c>
      <c r="AA76" s="409">
        <v>0.5</v>
      </c>
      <c r="AB76" s="409">
        <v>0.27600000000000002</v>
      </c>
      <c r="AC76" s="409">
        <v>0.04</v>
      </c>
      <c r="AD76" s="409"/>
      <c r="AE76" s="409"/>
      <c r="AF76" s="414"/>
      <c r="AG76" s="414"/>
      <c r="AH76" s="414"/>
      <c r="AI76" s="414"/>
      <c r="AJ76" s="414"/>
      <c r="AK76" s="414"/>
      <c r="AL76" s="414"/>
      <c r="AM76" s="295">
        <f>SUM(Y76:AL76)</f>
        <v>0.99900000000000011</v>
      </c>
    </row>
    <row r="77" spans="1:39" outlineLevel="1">
      <c r="B77" s="519" t="s">
        <v>267</v>
      </c>
      <c r="C77" s="290" t="s">
        <v>163</v>
      </c>
      <c r="D77" s="294">
        <f>SUMIFS('7.  Persistence Report'!AU$27:AU$500,'7.  Persistence Report'!$D$27:$D$500,$B76,'7.  Persistence Report'!$J$27:$J$500,"Adjustment",'7.  Persistence Report'!$H$27:$H$500,"2015")</f>
        <v>0</v>
      </c>
      <c r="E77" s="294">
        <f>SUMIFS('7.  Persistence Report'!AV$27:AV$500,'7.  Persistence Report'!$D$27:$D$500,$B76,'7.  Persistence Report'!$J$27:$J$500,"Adjustment",'7.  Persistence Report'!$H$27:$H$500,"2015")</f>
        <v>0</v>
      </c>
      <c r="F77" s="294">
        <f>SUMIFS('7.  Persistence Report'!AW$27:AW$500,'7.  Persistence Report'!$D$27:$D$500,$B76,'7.  Persistence Report'!$J$27:$J$500,"Adjustment",'7.  Persistence Report'!$H$27:$H$500,"2015")</f>
        <v>0</v>
      </c>
      <c r="G77" s="294">
        <f>SUMIFS('7.  Persistence Report'!AX$27:AX$500,'7.  Persistence Report'!$D$27:$D$500,$B76,'7.  Persistence Report'!$J$27:$J$500,"Adjustment",'7.  Persistence Report'!$H$27:$H$500,"2015")</f>
        <v>0</v>
      </c>
      <c r="H77" s="294">
        <f>SUMIFS('7.  Persistence Report'!AY$27:AY$500,'7.  Persistence Report'!$D$27:$D$500,$B76,'7.  Persistence Report'!$J$27:$J$500,"Adjustment",'7.  Persistence Report'!$H$27:$H$500,"2015")</f>
        <v>0</v>
      </c>
      <c r="I77" s="294">
        <f>SUMIFS('7.  Persistence Report'!AZ$27:AZ$500,'7.  Persistence Report'!$D$27:$D$500,$B76,'7.  Persistence Report'!$J$27:$J$500,"Adjustment",'7.  Persistence Report'!$H$27:$H$500,"2015")</f>
        <v>0</v>
      </c>
      <c r="J77" s="294">
        <f>SUMIFS('7.  Persistence Report'!BA$27:BA$500,'7.  Persistence Report'!$D$27:$D$500,$B76,'7.  Persistence Report'!$J$27:$J$500,"Adjustment",'7.  Persistence Report'!$H$27:$H$500,"2015")</f>
        <v>0</v>
      </c>
      <c r="K77" s="294">
        <f>SUMIFS('7.  Persistence Report'!BB$27:BB$500,'7.  Persistence Report'!$D$27:$D$500,$B76,'7.  Persistence Report'!$J$27:$J$500,"Adjustment",'7.  Persistence Report'!$H$27:$H$500,"2015")</f>
        <v>0</v>
      </c>
      <c r="L77" s="294">
        <f>SUMIFS('7.  Persistence Report'!BC$27:BC$500,'7.  Persistence Report'!$D$27:$D$500,$B76,'7.  Persistence Report'!$J$27:$J$500,"Adjustment",'7.  Persistence Report'!$H$27:$H$500,"2015")</f>
        <v>0</v>
      </c>
      <c r="M77" s="294">
        <f>SUMIFS('7.  Persistence Report'!BD$27:BD$500,'7.  Persistence Report'!$D$27:$D$500,$B76,'7.  Persistence Report'!$J$27:$J$500,"Adjustment",'7.  Persistence Report'!$H$27:$H$500,"2015")</f>
        <v>0</v>
      </c>
      <c r="N77" s="294">
        <f>N76</f>
        <v>12</v>
      </c>
      <c r="O77" s="294">
        <f>SUMIFS('7.  Persistence Report'!P$27:P$500,'7.  Persistence Report'!$D$27:$D$500,$B76,'7.  Persistence Report'!$J$27:$J$500,"Adjustment",'7.  Persistence Report'!$H$27:$H$500,"2015")</f>
        <v>0</v>
      </c>
      <c r="P77" s="294">
        <f>SUMIFS('7.  Persistence Report'!Q$27:Q$500,'7.  Persistence Report'!$D$27:$D$500,$B76,'7.  Persistence Report'!$J$27:$J$500,"Adjustment",'7.  Persistence Report'!$H$27:$H$500,"2015")</f>
        <v>0</v>
      </c>
      <c r="Q77" s="294">
        <f>SUMIFS('7.  Persistence Report'!R$27:R$500,'7.  Persistence Report'!$D$27:$D$500,$B76,'7.  Persistence Report'!$J$27:$J$500,"Adjustment",'7.  Persistence Report'!$H$27:$H$500,"2015")</f>
        <v>0</v>
      </c>
      <c r="R77" s="294">
        <f>SUMIFS('7.  Persistence Report'!S$27:S$500,'7.  Persistence Report'!$D$27:$D$500,$B76,'7.  Persistence Report'!$J$27:$J$500,"Adjustment",'7.  Persistence Report'!$H$27:$H$500,"2015")</f>
        <v>0</v>
      </c>
      <c r="S77" s="294">
        <f>SUMIFS('7.  Persistence Report'!T$27:T$500,'7.  Persistence Report'!$D$27:$D$500,$B76,'7.  Persistence Report'!$J$27:$J$500,"Adjustment",'7.  Persistence Report'!$H$27:$H$500,"2015")</f>
        <v>0</v>
      </c>
      <c r="T77" s="294">
        <f>SUMIFS('7.  Persistence Report'!U$27:U$500,'7.  Persistence Report'!$D$27:$D$500,$B76,'7.  Persistence Report'!$J$27:$J$500,"Adjustment",'7.  Persistence Report'!$H$27:$H$500,"2015")</f>
        <v>0</v>
      </c>
      <c r="U77" s="294">
        <f>SUMIFS('7.  Persistence Report'!V$27:V$500,'7.  Persistence Report'!$D$27:$D$500,$B76,'7.  Persistence Report'!$J$27:$J$500,"Adjustment",'7.  Persistence Report'!$H$27:$H$500,"2015")</f>
        <v>0</v>
      </c>
      <c r="V77" s="294">
        <f>SUMIFS('7.  Persistence Report'!W$27:W$500,'7.  Persistence Report'!$D$27:$D$500,$B76,'7.  Persistence Report'!$J$27:$J$500,"Adjustment",'7.  Persistence Report'!$H$27:$H$500,"2015")</f>
        <v>0</v>
      </c>
      <c r="W77" s="294">
        <f>SUMIFS('7.  Persistence Report'!X$27:X$500,'7.  Persistence Report'!$D$27:$D$500,$B76,'7.  Persistence Report'!$J$27:$J$500,"Adjustment",'7.  Persistence Report'!$H$27:$H$500,"2015")</f>
        <v>0</v>
      </c>
      <c r="X77" s="294">
        <f>SUMIFS('7.  Persistence Report'!Y$27:Y$500,'7.  Persistence Report'!$D$27:$D$500,$B76,'7.  Persistence Report'!$J$27:$J$500,"Adjustment",'7.  Persistence Report'!$H$27:$H$500,"2015")</f>
        <v>0</v>
      </c>
      <c r="Y77" s="410">
        <f>Y76</f>
        <v>0</v>
      </c>
      <c r="Z77" s="410">
        <f t="shared" ref="Z77:AL77" si="143">Z76</f>
        <v>0.183</v>
      </c>
      <c r="AA77" s="410">
        <f t="shared" si="143"/>
        <v>0.5</v>
      </c>
      <c r="AB77" s="410">
        <f t="shared" si="143"/>
        <v>0.27600000000000002</v>
      </c>
      <c r="AC77" s="410">
        <f t="shared" si="143"/>
        <v>0.04</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f>SUMIFS('7.  Persistence Report'!AU$27:AU$500,'7.  Persistence Report'!$D$27:$D$500,$B80,'7.  Persistence Report'!$J$27:$J$500,"Current year savings",'7.  Persistence Report'!$H$27:$H$500,"2015")</f>
        <v>3472200</v>
      </c>
      <c r="E80" s="294">
        <f>SUMIFS('7.  Persistence Report'!AV$27:AV$500,'7.  Persistence Report'!$D$27:$D$500,$B80,'7.  Persistence Report'!$J$27:$J$500,"Current year savings",'7.  Persistence Report'!$H$27:$H$500,"2015")</f>
        <v>3310504</v>
      </c>
      <c r="F80" s="294">
        <f>SUMIFS('7.  Persistence Report'!AW$27:AW$500,'7.  Persistence Report'!$D$27:$D$500,$B80,'7.  Persistence Report'!$J$27:$J$500,"Current year savings",'7.  Persistence Report'!$H$27:$H$500,"2015")</f>
        <v>3283038</v>
      </c>
      <c r="G80" s="294">
        <f>SUMIFS('7.  Persistence Report'!AX$27:AX$500,'7.  Persistence Report'!$D$27:$D$500,$B80,'7.  Persistence Report'!$J$27:$J$500,"Current year savings",'7.  Persistence Report'!$H$27:$H$500,"2015")</f>
        <v>3258041</v>
      </c>
      <c r="H80" s="294">
        <f>SUMIFS('7.  Persistence Report'!AY$27:AY$500,'7.  Persistence Report'!$D$27:$D$500,$B80,'7.  Persistence Report'!$J$27:$J$500,"Current year savings",'7.  Persistence Report'!$H$27:$H$500,"2015")</f>
        <v>3257821</v>
      </c>
      <c r="I80" s="294">
        <f>SUMIFS('7.  Persistence Report'!AZ$27:AZ$500,'7.  Persistence Report'!$D$27:$D$500,$B80,'7.  Persistence Report'!$J$27:$J$500,"Current year savings",'7.  Persistence Report'!$H$27:$H$500,"2015")</f>
        <v>3257821</v>
      </c>
      <c r="J80" s="294">
        <f>SUMIFS('7.  Persistence Report'!BA$27:BA$500,'7.  Persistence Report'!$D$27:$D$500,$B80,'7.  Persistence Report'!$J$27:$J$500,"Current year savings",'7.  Persistence Report'!$H$27:$H$500,"2015")</f>
        <v>3238550</v>
      </c>
      <c r="K80" s="294">
        <f>SUMIFS('7.  Persistence Report'!BB$27:BB$500,'7.  Persistence Report'!$D$27:$D$500,$B80,'7.  Persistence Report'!$J$27:$J$500,"Current year savings",'7.  Persistence Report'!$H$27:$H$500,"2015")</f>
        <v>3237814</v>
      </c>
      <c r="L80" s="294">
        <f>SUMIFS('7.  Persistence Report'!BC$27:BC$500,'7.  Persistence Report'!$D$27:$D$500,$B80,'7.  Persistence Report'!$J$27:$J$500,"Current year savings",'7.  Persistence Report'!$H$27:$H$500,"2015")</f>
        <v>2997737</v>
      </c>
      <c r="M80" s="294">
        <f>SUMIFS('7.  Persistence Report'!BD$27:BD$500,'7.  Persistence Report'!$D$27:$D$500,$B80,'7.  Persistence Report'!$J$27:$J$500,"Current year savings",'7.  Persistence Report'!$H$27:$H$500,"2015")</f>
        <v>2996626</v>
      </c>
      <c r="N80" s="294">
        <v>12</v>
      </c>
      <c r="O80" s="294">
        <f>SUMIFS('7.  Persistence Report'!P$27:P$500,'7.  Persistence Report'!$D$27:$D$500,$B80,'7.  Persistence Report'!$J$27:$J$500,"Current year savings",'7.  Persistence Report'!$H$27:$H$500,"2015")</f>
        <v>1039</v>
      </c>
      <c r="P80" s="294">
        <f>SUMIFS('7.  Persistence Report'!Q$27:Q$500,'7.  Persistence Report'!$D$27:$D$500,$B80,'7.  Persistence Report'!$J$27:$J$500,"Current year savings",'7.  Persistence Report'!$H$27:$H$500,"2015")</f>
        <v>1030</v>
      </c>
      <c r="Q80" s="294">
        <f>SUMIFS('7.  Persistence Report'!R$27:R$500,'7.  Persistence Report'!$D$27:$D$500,$B80,'7.  Persistence Report'!$J$27:$J$500,"Current year savings",'7.  Persistence Report'!$H$27:$H$500,"2015")</f>
        <v>1029</v>
      </c>
      <c r="R80" s="294">
        <f>SUMIFS('7.  Persistence Report'!S$27:S$500,'7.  Persistence Report'!$D$27:$D$500,$B80,'7.  Persistence Report'!$J$27:$J$500,"Current year savings",'7.  Persistence Report'!$H$27:$H$500,"2015")</f>
        <v>1028</v>
      </c>
      <c r="S80" s="294">
        <f>SUMIFS('7.  Persistence Report'!T$27:T$500,'7.  Persistence Report'!$D$27:$D$500,$B80,'7.  Persistence Report'!$J$27:$J$500,"Current year savings",'7.  Persistence Report'!$H$27:$H$500,"2015")</f>
        <v>1028</v>
      </c>
      <c r="T80" s="294">
        <f>SUMIFS('7.  Persistence Report'!U$27:U$500,'7.  Persistence Report'!$D$27:$D$500,$B80,'7.  Persistence Report'!$J$27:$J$500,"Current year savings",'7.  Persistence Report'!$H$27:$H$500,"2015")</f>
        <v>1028</v>
      </c>
      <c r="U80" s="294">
        <f>SUMIFS('7.  Persistence Report'!V$27:V$500,'7.  Persistence Report'!$D$27:$D$500,$B80,'7.  Persistence Report'!$J$27:$J$500,"Current year savings",'7.  Persistence Report'!$H$27:$H$500,"2015")</f>
        <v>1027</v>
      </c>
      <c r="V80" s="294">
        <f>SUMIFS('7.  Persistence Report'!W$27:W$500,'7.  Persistence Report'!$D$27:$D$500,$B80,'7.  Persistence Report'!$J$27:$J$500,"Current year savings",'7.  Persistence Report'!$H$27:$H$500,"2015")</f>
        <v>1027</v>
      </c>
      <c r="W80" s="294">
        <f>SUMIFS('7.  Persistence Report'!X$27:X$500,'7.  Persistence Report'!$D$27:$D$500,$B80,'7.  Persistence Report'!$J$27:$J$500,"Current year savings",'7.  Persistence Report'!$H$27:$H$500,"2015")</f>
        <v>1014</v>
      </c>
      <c r="X80" s="294">
        <f>SUMIFS('7.  Persistence Report'!Y$27:Y$500,'7.  Persistence Report'!$D$27:$D$500,$B80,'7.  Persistence Report'!$J$27:$J$500,"Current year savings",'7.  Persistence Report'!$H$27:$H$500,"2015")</f>
        <v>1013</v>
      </c>
      <c r="Y80" s="409">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f>SUMIFS('7.  Persistence Report'!AU$27:AU$500,'7.  Persistence Report'!$D$27:$D$500,$B80,'7.  Persistence Report'!$J$27:$J$500,"Adjustment",'7.  Persistence Report'!$H$27:$H$500,"2015")</f>
        <v>0</v>
      </c>
      <c r="E81" s="294">
        <f>SUMIFS('7.  Persistence Report'!AV$27:AV$500,'7.  Persistence Report'!$D$27:$D$500,$B80,'7.  Persistence Report'!$J$27:$J$500,"Adjustment",'7.  Persistence Report'!$H$27:$H$500,"2015")</f>
        <v>0</v>
      </c>
      <c r="F81" s="294">
        <f>SUMIFS('7.  Persistence Report'!AW$27:AW$500,'7.  Persistence Report'!$D$27:$D$500,$B80,'7.  Persistence Report'!$J$27:$J$500,"Adjustment",'7.  Persistence Report'!$H$27:$H$500,"2015")</f>
        <v>0</v>
      </c>
      <c r="G81" s="294">
        <f>SUMIFS('7.  Persistence Report'!AX$27:AX$500,'7.  Persistence Report'!$D$27:$D$500,$B80,'7.  Persistence Report'!$J$27:$J$500,"Adjustment",'7.  Persistence Report'!$H$27:$H$500,"2015")</f>
        <v>0</v>
      </c>
      <c r="H81" s="294">
        <f>SUMIFS('7.  Persistence Report'!AY$27:AY$500,'7.  Persistence Report'!$D$27:$D$500,$B80,'7.  Persistence Report'!$J$27:$J$500,"Adjustment",'7.  Persistence Report'!$H$27:$H$500,"2015")</f>
        <v>0</v>
      </c>
      <c r="I81" s="294">
        <f>SUMIFS('7.  Persistence Report'!AZ$27:AZ$500,'7.  Persistence Report'!$D$27:$D$500,$B80,'7.  Persistence Report'!$J$27:$J$500,"Adjustment",'7.  Persistence Report'!$H$27:$H$500,"2015")</f>
        <v>0</v>
      </c>
      <c r="J81" s="294">
        <f>SUMIFS('7.  Persistence Report'!BA$27:BA$500,'7.  Persistence Report'!$D$27:$D$500,$B80,'7.  Persistence Report'!$J$27:$J$500,"Adjustment",'7.  Persistence Report'!$H$27:$H$500,"2015")</f>
        <v>0</v>
      </c>
      <c r="K81" s="294">
        <f>SUMIFS('7.  Persistence Report'!BB$27:BB$500,'7.  Persistence Report'!$D$27:$D$500,$B80,'7.  Persistence Report'!$J$27:$J$500,"Adjustment",'7.  Persistence Report'!$H$27:$H$500,"2015")</f>
        <v>0</v>
      </c>
      <c r="L81" s="294">
        <f>SUMIFS('7.  Persistence Report'!BC$27:BC$500,'7.  Persistence Report'!$D$27:$D$500,$B80,'7.  Persistence Report'!$J$27:$J$500,"Adjustment",'7.  Persistence Report'!$H$27:$H$500,"2015")</f>
        <v>0</v>
      </c>
      <c r="M81" s="294">
        <f>SUMIFS('7.  Persistence Report'!BD$27:BD$500,'7.  Persistence Report'!$D$27:$D$500,$B80,'7.  Persistence Report'!$J$27:$J$500,"Adjustment",'7.  Persistence Report'!$H$27:$H$500,"2015")</f>
        <v>0</v>
      </c>
      <c r="N81" s="294">
        <f>N80</f>
        <v>12</v>
      </c>
      <c r="O81" s="294">
        <f>SUMIFS('7.  Persistence Report'!P$27:P$500,'7.  Persistence Report'!$D$27:$D$500,$B80,'7.  Persistence Report'!$J$27:$J$500,"Adjustment",'7.  Persistence Report'!$H$27:$H$500,"2015")</f>
        <v>0</v>
      </c>
      <c r="P81" s="294">
        <f>SUMIFS('7.  Persistence Report'!Q$27:Q$500,'7.  Persistence Report'!$D$27:$D$500,$B80,'7.  Persistence Report'!$J$27:$J$500,"Adjustment",'7.  Persistence Report'!$H$27:$H$500,"2015")</f>
        <v>0</v>
      </c>
      <c r="Q81" s="294">
        <f>SUMIFS('7.  Persistence Report'!R$27:R$500,'7.  Persistence Report'!$D$27:$D$500,$B80,'7.  Persistence Report'!$J$27:$J$500,"Adjustment",'7.  Persistence Report'!$H$27:$H$500,"2015")</f>
        <v>0</v>
      </c>
      <c r="R81" s="294">
        <f>SUMIFS('7.  Persistence Report'!S$27:S$500,'7.  Persistence Report'!$D$27:$D$500,$B80,'7.  Persistence Report'!$J$27:$J$500,"Adjustment",'7.  Persistence Report'!$H$27:$H$500,"2015")</f>
        <v>0</v>
      </c>
      <c r="S81" s="294">
        <f>SUMIFS('7.  Persistence Report'!T$27:T$500,'7.  Persistence Report'!$D$27:$D$500,$B80,'7.  Persistence Report'!$J$27:$J$500,"Adjustment",'7.  Persistence Report'!$H$27:$H$500,"2015")</f>
        <v>0</v>
      </c>
      <c r="T81" s="294">
        <f>SUMIFS('7.  Persistence Report'!U$27:U$500,'7.  Persistence Report'!$D$27:$D$500,$B80,'7.  Persistence Report'!$J$27:$J$500,"Adjustment",'7.  Persistence Report'!$H$27:$H$500,"2015")</f>
        <v>0</v>
      </c>
      <c r="U81" s="294">
        <f>SUMIFS('7.  Persistence Report'!V$27:V$500,'7.  Persistence Report'!$D$27:$D$500,$B80,'7.  Persistence Report'!$J$27:$J$500,"Adjustment",'7.  Persistence Report'!$H$27:$H$500,"2015")</f>
        <v>0</v>
      </c>
      <c r="V81" s="294">
        <f>SUMIFS('7.  Persistence Report'!W$27:W$500,'7.  Persistence Report'!$D$27:$D$500,$B80,'7.  Persistence Report'!$J$27:$J$500,"Adjustment",'7.  Persistence Report'!$H$27:$H$500,"2015")</f>
        <v>0</v>
      </c>
      <c r="W81" s="294">
        <f>SUMIFS('7.  Persistence Report'!X$27:X$500,'7.  Persistence Report'!$D$27:$D$500,$B80,'7.  Persistence Report'!$J$27:$J$500,"Adjustment",'7.  Persistence Report'!$H$27:$H$500,"2015")</f>
        <v>0</v>
      </c>
      <c r="X81" s="294">
        <f>SUMIFS('7.  Persistence Report'!Y$27:Y$500,'7.  Persistence Report'!$D$27:$D$500,$B80,'7.  Persistence Report'!$J$27:$J$500,"Adjustment",'7.  Persistence Report'!$H$27:$H$500,"2015")</f>
        <v>0</v>
      </c>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489</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494</v>
      </c>
      <c r="C84" s="290" t="s">
        <v>25</v>
      </c>
      <c r="D84" s="294">
        <f>SUMIFS('7.  Persistence Report'!AU$27:AU$500,'7.  Persistence Report'!$D$27:$D$500,$B84,'7.  Persistence Report'!$J$27:$J$500,"Current year savings",'7.  Persistence Report'!$H$27:$H$500,"2015")</f>
        <v>0</v>
      </c>
      <c r="E84" s="294">
        <f>SUMIFS('7.  Persistence Report'!AV$27:AV$500,'7.  Persistence Report'!$D$27:$D$500,$B84,'7.  Persistence Report'!$J$27:$J$500,"Current year savings",'7.  Persistence Report'!$H$27:$H$500,"2015")</f>
        <v>0</v>
      </c>
      <c r="F84" s="294">
        <f>SUMIFS('7.  Persistence Report'!AW$27:AW$500,'7.  Persistence Report'!$D$27:$D$500,$B84,'7.  Persistence Report'!$J$27:$J$500,"Current year savings",'7.  Persistence Report'!$H$27:$H$500,"2015")</f>
        <v>0</v>
      </c>
      <c r="G84" s="294">
        <f>SUMIFS('7.  Persistence Report'!AX$27:AX$500,'7.  Persistence Report'!$D$27:$D$500,$B84,'7.  Persistence Report'!$J$27:$J$500,"Current year savings",'7.  Persistence Report'!$H$27:$H$500,"2015")</f>
        <v>0</v>
      </c>
      <c r="H84" s="294">
        <f>SUMIFS('7.  Persistence Report'!AY$27:AY$500,'7.  Persistence Report'!$D$27:$D$500,$B84,'7.  Persistence Report'!$J$27:$J$500,"Current year savings",'7.  Persistence Report'!$H$27:$H$500,"2015")</f>
        <v>0</v>
      </c>
      <c r="I84" s="294">
        <f>SUMIFS('7.  Persistence Report'!AZ$27:AZ$500,'7.  Persistence Report'!$D$27:$D$500,$B84,'7.  Persistence Report'!$J$27:$J$500,"Current year savings",'7.  Persistence Report'!$H$27:$H$500,"2015")</f>
        <v>0</v>
      </c>
      <c r="J84" s="294">
        <f>SUMIFS('7.  Persistence Report'!BA$27:BA$500,'7.  Persistence Report'!$D$27:$D$500,$B84,'7.  Persistence Report'!$J$27:$J$500,"Current year savings",'7.  Persistence Report'!$H$27:$H$500,"2015")</f>
        <v>0</v>
      </c>
      <c r="K84" s="294">
        <f>SUMIFS('7.  Persistence Report'!BB$27:BB$500,'7.  Persistence Report'!$D$27:$D$500,$B84,'7.  Persistence Report'!$J$27:$J$500,"Current year savings",'7.  Persistence Report'!$H$27:$H$500,"2015")</f>
        <v>0</v>
      </c>
      <c r="L84" s="294">
        <f>SUMIFS('7.  Persistence Report'!BC$27:BC$500,'7.  Persistence Report'!$D$27:$D$500,$B84,'7.  Persistence Report'!$J$27:$J$500,"Current year savings",'7.  Persistence Report'!$H$27:$H$500,"2015")</f>
        <v>0</v>
      </c>
      <c r="M84" s="294">
        <f>SUMIFS('7.  Persistence Report'!BD$27:BD$500,'7.  Persistence Report'!$D$27:$D$500,$B84,'7.  Persistence Report'!$J$27:$J$500,"Current year savings",'7.  Persistence Report'!$H$27:$H$500,"2015")</f>
        <v>0</v>
      </c>
      <c r="N84" s="294">
        <v>0</v>
      </c>
      <c r="O84" s="294">
        <f>SUMIFS('7.  Persistence Report'!P$27:P$500,'7.  Persistence Report'!$D$27:$D$500,$B84,'7.  Persistence Report'!$J$27:$J$500,"Current year savings",'7.  Persistence Report'!$H$27:$H$500,"2015")</f>
        <v>0</v>
      </c>
      <c r="P84" s="294">
        <f>SUMIFS('7.  Persistence Report'!Q$27:Q$500,'7.  Persistence Report'!$D$27:$D$500,$B84,'7.  Persistence Report'!$J$27:$J$500,"Current year savings",'7.  Persistence Report'!$H$27:$H$500,"2015")</f>
        <v>0</v>
      </c>
      <c r="Q84" s="294">
        <f>SUMIFS('7.  Persistence Report'!R$27:R$500,'7.  Persistence Report'!$D$27:$D$500,$B84,'7.  Persistence Report'!$J$27:$J$500,"Current year savings",'7.  Persistence Report'!$H$27:$H$500,"2015")</f>
        <v>0</v>
      </c>
      <c r="R84" s="294">
        <f>SUMIFS('7.  Persistence Report'!S$27:S$500,'7.  Persistence Report'!$D$27:$D$500,$B84,'7.  Persistence Report'!$J$27:$J$500,"Current year savings",'7.  Persistence Report'!$H$27:$H$500,"2015")</f>
        <v>0</v>
      </c>
      <c r="S84" s="294">
        <f>SUMIFS('7.  Persistence Report'!T$27:T$500,'7.  Persistence Report'!$D$27:$D$500,$B84,'7.  Persistence Report'!$J$27:$J$500,"Current year savings",'7.  Persistence Report'!$H$27:$H$500,"2015")</f>
        <v>0</v>
      </c>
      <c r="T84" s="294">
        <f>SUMIFS('7.  Persistence Report'!U$27:U$500,'7.  Persistence Report'!$D$27:$D$500,$B84,'7.  Persistence Report'!$J$27:$J$500,"Current year savings",'7.  Persistence Report'!$H$27:$H$500,"2015")</f>
        <v>0</v>
      </c>
      <c r="U84" s="294">
        <f>SUMIFS('7.  Persistence Report'!V$27:V$500,'7.  Persistence Report'!$D$27:$D$500,$B84,'7.  Persistence Report'!$J$27:$J$500,"Current year savings",'7.  Persistence Report'!$H$27:$H$500,"2015")</f>
        <v>0</v>
      </c>
      <c r="V84" s="294">
        <f>SUMIFS('7.  Persistence Report'!W$27:W$500,'7.  Persistence Report'!$D$27:$D$500,$B84,'7.  Persistence Report'!$J$27:$J$500,"Current year savings",'7.  Persistence Report'!$H$27:$H$500,"2015")</f>
        <v>0</v>
      </c>
      <c r="W84" s="294">
        <f>SUMIFS('7.  Persistence Report'!X$27:X$500,'7.  Persistence Report'!$D$27:$D$500,$B84,'7.  Persistence Report'!$J$27:$J$500,"Current year savings",'7.  Persistence Report'!$H$27:$H$500,"2015")</f>
        <v>0</v>
      </c>
      <c r="X84" s="294">
        <f>SUMIFS('7.  Persistence Report'!Y$27:Y$500,'7.  Persistence Report'!$D$27:$D$500,$B84,'7.  Persistence Report'!$J$27:$J$500,"Current year savings",'7.  Persistence Report'!$H$27:$H$500,"2015")</f>
        <v>0</v>
      </c>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f>SUMIFS('7.  Persistence Report'!AU$27:AU$500,'7.  Persistence Report'!$D$27:$D$500,$B84,'7.  Persistence Report'!$J$27:$J$500,"Adjustment",'7.  Persistence Report'!$H$27:$H$500,"2015")</f>
        <v>0</v>
      </c>
      <c r="E85" s="294">
        <f>SUMIFS('7.  Persistence Report'!AV$27:AV$500,'7.  Persistence Report'!$D$27:$D$500,$B84,'7.  Persistence Report'!$J$27:$J$500,"Adjustment",'7.  Persistence Report'!$H$27:$H$500,"2015")</f>
        <v>0</v>
      </c>
      <c r="F85" s="294">
        <f>SUMIFS('7.  Persistence Report'!AW$27:AW$500,'7.  Persistence Report'!$D$27:$D$500,$B84,'7.  Persistence Report'!$J$27:$J$500,"Adjustment",'7.  Persistence Report'!$H$27:$H$500,"2015")</f>
        <v>0</v>
      </c>
      <c r="G85" s="294">
        <f>SUMIFS('7.  Persistence Report'!AX$27:AX$500,'7.  Persistence Report'!$D$27:$D$500,$B84,'7.  Persistence Report'!$J$27:$J$500,"Adjustment",'7.  Persistence Report'!$H$27:$H$500,"2015")</f>
        <v>0</v>
      </c>
      <c r="H85" s="294">
        <f>SUMIFS('7.  Persistence Report'!AY$27:AY$500,'7.  Persistence Report'!$D$27:$D$500,$B84,'7.  Persistence Report'!$J$27:$J$500,"Adjustment",'7.  Persistence Report'!$H$27:$H$500,"2015")</f>
        <v>0</v>
      </c>
      <c r="I85" s="294">
        <f>SUMIFS('7.  Persistence Report'!AZ$27:AZ$500,'7.  Persistence Report'!$D$27:$D$500,$B84,'7.  Persistence Report'!$J$27:$J$500,"Adjustment",'7.  Persistence Report'!$H$27:$H$500,"2015")</f>
        <v>0</v>
      </c>
      <c r="J85" s="294">
        <f>SUMIFS('7.  Persistence Report'!BA$27:BA$500,'7.  Persistence Report'!$D$27:$D$500,$B84,'7.  Persistence Report'!$J$27:$J$500,"Adjustment",'7.  Persistence Report'!$H$27:$H$500,"2015")</f>
        <v>0</v>
      </c>
      <c r="K85" s="294">
        <f>SUMIFS('7.  Persistence Report'!BB$27:BB$500,'7.  Persistence Report'!$D$27:$D$500,$B84,'7.  Persistence Report'!$J$27:$J$500,"Adjustment",'7.  Persistence Report'!$H$27:$H$500,"2015")</f>
        <v>0</v>
      </c>
      <c r="L85" s="294">
        <f>SUMIFS('7.  Persistence Report'!BC$27:BC$500,'7.  Persistence Report'!$D$27:$D$500,$B84,'7.  Persistence Report'!$J$27:$J$500,"Adjustment",'7.  Persistence Report'!$H$27:$H$500,"2015")</f>
        <v>0</v>
      </c>
      <c r="M85" s="294">
        <f>SUMIFS('7.  Persistence Report'!BD$27:BD$500,'7.  Persistence Report'!$D$27:$D$500,$B84,'7.  Persistence Report'!$J$27:$J$500,"Adjustment",'7.  Persistence Report'!$H$27:$H$500,"2015")</f>
        <v>0</v>
      </c>
      <c r="N85" s="294">
        <f>N84</f>
        <v>0</v>
      </c>
      <c r="O85" s="294">
        <f>SUMIFS('7.  Persistence Report'!P$27:P$500,'7.  Persistence Report'!$D$27:$D$500,$B84,'7.  Persistence Report'!$J$27:$J$500,"Adjustment",'7.  Persistence Report'!$H$27:$H$500,"2015")</f>
        <v>0</v>
      </c>
      <c r="P85" s="294">
        <f>SUMIFS('7.  Persistence Report'!Q$27:Q$500,'7.  Persistence Report'!$D$27:$D$500,$B84,'7.  Persistence Report'!$J$27:$J$500,"Adjustment",'7.  Persistence Report'!$H$27:$H$500,"2015")</f>
        <v>0</v>
      </c>
      <c r="Q85" s="294">
        <f>SUMIFS('7.  Persistence Report'!R$27:R$500,'7.  Persistence Report'!$D$27:$D$500,$B84,'7.  Persistence Report'!$J$27:$J$500,"Adjustment",'7.  Persistence Report'!$H$27:$H$500,"2015")</f>
        <v>0</v>
      </c>
      <c r="R85" s="294">
        <f>SUMIFS('7.  Persistence Report'!S$27:S$500,'7.  Persistence Report'!$D$27:$D$500,$B84,'7.  Persistence Report'!$J$27:$J$500,"Adjustment",'7.  Persistence Report'!$H$27:$H$500,"2015")</f>
        <v>0</v>
      </c>
      <c r="S85" s="294">
        <f>SUMIFS('7.  Persistence Report'!T$27:T$500,'7.  Persistence Report'!$D$27:$D$500,$B84,'7.  Persistence Report'!$J$27:$J$500,"Adjustment",'7.  Persistence Report'!$H$27:$H$500,"2015")</f>
        <v>0</v>
      </c>
      <c r="T85" s="294">
        <f>SUMIFS('7.  Persistence Report'!U$27:U$500,'7.  Persistence Report'!$D$27:$D$500,$B84,'7.  Persistence Report'!$J$27:$J$500,"Adjustment",'7.  Persistence Report'!$H$27:$H$500,"2015")</f>
        <v>0</v>
      </c>
      <c r="U85" s="294">
        <f>SUMIFS('7.  Persistence Report'!V$27:V$500,'7.  Persistence Report'!$D$27:$D$500,$B84,'7.  Persistence Report'!$J$27:$J$500,"Adjustment",'7.  Persistence Report'!$H$27:$H$500,"2015")</f>
        <v>0</v>
      </c>
      <c r="V85" s="294">
        <f>SUMIFS('7.  Persistence Report'!W$27:W$500,'7.  Persistence Report'!$D$27:$D$500,$B84,'7.  Persistence Report'!$J$27:$J$500,"Adjustment",'7.  Persistence Report'!$H$27:$H$500,"2015")</f>
        <v>0</v>
      </c>
      <c r="W85" s="294">
        <f>SUMIFS('7.  Persistence Report'!X$27:X$500,'7.  Persistence Report'!$D$27:$D$500,$B84,'7.  Persistence Report'!$J$27:$J$500,"Adjustment",'7.  Persistence Report'!$H$27:$H$500,"2015")</f>
        <v>0</v>
      </c>
      <c r="X85" s="294">
        <f>SUMIFS('7.  Persistence Report'!Y$27:Y$500,'7.  Persistence Report'!$D$27:$D$500,$B84,'7.  Persistence Report'!$J$27:$J$500,"Adjustment",'7.  Persistence Report'!$H$27:$H$500,"2015")</f>
        <v>0</v>
      </c>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490</v>
      </c>
      <c r="C87" s="290" t="s">
        <v>25</v>
      </c>
      <c r="D87" s="294">
        <f>SUMIFS('7.  Persistence Report'!AU$27:AU$500,'7.  Persistence Report'!$D$27:$D$500,$B87,'7.  Persistence Report'!$J$27:$J$500,"Current year savings",'7.  Persistence Report'!$H$27:$H$500,"2015")</f>
        <v>0</v>
      </c>
      <c r="E87" s="294">
        <f>SUMIFS('7.  Persistence Report'!AV$27:AV$500,'7.  Persistence Report'!$D$27:$D$500,$B87,'7.  Persistence Report'!$J$27:$J$500,"Current year savings",'7.  Persistence Report'!$H$27:$H$500,"2015")</f>
        <v>0</v>
      </c>
      <c r="F87" s="294">
        <f>SUMIFS('7.  Persistence Report'!AW$27:AW$500,'7.  Persistence Report'!$D$27:$D$500,$B87,'7.  Persistence Report'!$J$27:$J$500,"Current year savings",'7.  Persistence Report'!$H$27:$H$500,"2015")</f>
        <v>0</v>
      </c>
      <c r="G87" s="294">
        <f>SUMIFS('7.  Persistence Report'!AX$27:AX$500,'7.  Persistence Report'!$D$27:$D$500,$B87,'7.  Persistence Report'!$J$27:$J$500,"Current year savings",'7.  Persistence Report'!$H$27:$H$500,"2015")</f>
        <v>0</v>
      </c>
      <c r="H87" s="294">
        <f>SUMIFS('7.  Persistence Report'!AY$27:AY$500,'7.  Persistence Report'!$D$27:$D$500,$B87,'7.  Persistence Report'!$J$27:$J$500,"Current year savings",'7.  Persistence Report'!$H$27:$H$500,"2015")</f>
        <v>0</v>
      </c>
      <c r="I87" s="294">
        <f>SUMIFS('7.  Persistence Report'!AZ$27:AZ$500,'7.  Persistence Report'!$D$27:$D$500,$B87,'7.  Persistence Report'!$J$27:$J$500,"Current year savings",'7.  Persistence Report'!$H$27:$H$500,"2015")</f>
        <v>0</v>
      </c>
      <c r="J87" s="294">
        <f>SUMIFS('7.  Persistence Report'!BA$27:BA$500,'7.  Persistence Report'!$D$27:$D$500,$B87,'7.  Persistence Report'!$J$27:$J$500,"Current year savings",'7.  Persistence Report'!$H$27:$H$500,"2015")</f>
        <v>0</v>
      </c>
      <c r="K87" s="294">
        <f>SUMIFS('7.  Persistence Report'!BB$27:BB$500,'7.  Persistence Report'!$D$27:$D$500,$B87,'7.  Persistence Report'!$J$27:$J$500,"Current year savings",'7.  Persistence Report'!$H$27:$H$500,"2015")</f>
        <v>0</v>
      </c>
      <c r="L87" s="294">
        <f>SUMIFS('7.  Persistence Report'!BC$27:BC$500,'7.  Persistence Report'!$D$27:$D$500,$B87,'7.  Persistence Report'!$J$27:$J$500,"Current year savings",'7.  Persistence Report'!$H$27:$H$500,"2015")</f>
        <v>0</v>
      </c>
      <c r="M87" s="294">
        <f>SUMIFS('7.  Persistence Report'!BD$27:BD$500,'7.  Persistence Report'!$D$27:$D$500,$B87,'7.  Persistence Report'!$J$27:$J$500,"Current year savings",'7.  Persistence Report'!$H$27:$H$500,"2015")</f>
        <v>0</v>
      </c>
      <c r="N87" s="294">
        <v>0</v>
      </c>
      <c r="O87" s="294">
        <f>SUMIFS('7.  Persistence Report'!P$27:P$500,'7.  Persistence Report'!$D$27:$D$500,$B87,'7.  Persistence Report'!$J$27:$J$500,"Current year savings",'7.  Persistence Report'!$H$27:$H$500,"2015")</f>
        <v>0</v>
      </c>
      <c r="P87" s="294">
        <f>SUMIFS('7.  Persistence Report'!Q$27:Q$500,'7.  Persistence Report'!$D$27:$D$500,$B87,'7.  Persistence Report'!$J$27:$J$500,"Current year savings",'7.  Persistence Report'!$H$27:$H$500,"2015")</f>
        <v>0</v>
      </c>
      <c r="Q87" s="294">
        <f>SUMIFS('7.  Persistence Report'!R$27:R$500,'7.  Persistence Report'!$D$27:$D$500,$B87,'7.  Persistence Report'!$J$27:$J$500,"Current year savings",'7.  Persistence Report'!$H$27:$H$500,"2015")</f>
        <v>0</v>
      </c>
      <c r="R87" s="294">
        <f>SUMIFS('7.  Persistence Report'!S$27:S$500,'7.  Persistence Report'!$D$27:$D$500,$B87,'7.  Persistence Report'!$J$27:$J$500,"Current year savings",'7.  Persistence Report'!$H$27:$H$500,"2015")</f>
        <v>0</v>
      </c>
      <c r="S87" s="294">
        <f>SUMIFS('7.  Persistence Report'!T$27:T$500,'7.  Persistence Report'!$D$27:$D$500,$B87,'7.  Persistence Report'!$J$27:$J$500,"Current year savings",'7.  Persistence Report'!$H$27:$H$500,"2015")</f>
        <v>0</v>
      </c>
      <c r="T87" s="294">
        <f>SUMIFS('7.  Persistence Report'!U$27:U$500,'7.  Persistence Report'!$D$27:$D$500,$B87,'7.  Persistence Report'!$J$27:$J$500,"Current year savings",'7.  Persistence Report'!$H$27:$H$500,"2015")</f>
        <v>0</v>
      </c>
      <c r="U87" s="294">
        <f>SUMIFS('7.  Persistence Report'!V$27:V$500,'7.  Persistence Report'!$D$27:$D$500,$B87,'7.  Persistence Report'!$J$27:$J$500,"Current year savings",'7.  Persistence Report'!$H$27:$H$500,"2015")</f>
        <v>0</v>
      </c>
      <c r="V87" s="294">
        <f>SUMIFS('7.  Persistence Report'!W$27:W$500,'7.  Persistence Report'!$D$27:$D$500,$B87,'7.  Persistence Report'!$J$27:$J$500,"Current year savings",'7.  Persistence Report'!$H$27:$H$500,"2015")</f>
        <v>0</v>
      </c>
      <c r="W87" s="294">
        <f>SUMIFS('7.  Persistence Report'!X$27:X$500,'7.  Persistence Report'!$D$27:$D$500,$B87,'7.  Persistence Report'!$J$27:$J$500,"Current year savings",'7.  Persistence Report'!$H$27:$H$500,"2015")</f>
        <v>0</v>
      </c>
      <c r="X87" s="294">
        <f>SUMIFS('7.  Persistence Report'!Y$27:Y$500,'7.  Persistence Report'!$D$27:$D$500,$B87,'7.  Persistence Report'!$J$27:$J$500,"Current year savings",'7.  Persistence Report'!$H$27:$H$500,"2015")</f>
        <v>0</v>
      </c>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f>SUMIFS('7.  Persistence Report'!AU$27:AU$500,'7.  Persistence Report'!$D$27:$D$500,$B87,'7.  Persistence Report'!$J$27:$J$500,"Adjustment",'7.  Persistence Report'!$H$27:$H$500,"2015")</f>
        <v>0</v>
      </c>
      <c r="E88" s="294">
        <f>SUMIFS('7.  Persistence Report'!AV$27:AV$500,'7.  Persistence Report'!$D$27:$D$500,$B87,'7.  Persistence Report'!$J$27:$J$500,"Adjustment",'7.  Persistence Report'!$H$27:$H$500,"2015")</f>
        <v>0</v>
      </c>
      <c r="F88" s="294">
        <f>SUMIFS('7.  Persistence Report'!AW$27:AW$500,'7.  Persistence Report'!$D$27:$D$500,$B87,'7.  Persistence Report'!$J$27:$J$500,"Adjustment",'7.  Persistence Report'!$H$27:$H$500,"2015")</f>
        <v>0</v>
      </c>
      <c r="G88" s="294">
        <f>SUMIFS('7.  Persistence Report'!AX$27:AX$500,'7.  Persistence Report'!$D$27:$D$500,$B87,'7.  Persistence Report'!$J$27:$J$500,"Adjustment",'7.  Persistence Report'!$H$27:$H$500,"2015")</f>
        <v>0</v>
      </c>
      <c r="H88" s="294">
        <f>SUMIFS('7.  Persistence Report'!AY$27:AY$500,'7.  Persistence Report'!$D$27:$D$500,$B87,'7.  Persistence Report'!$J$27:$J$500,"Adjustment",'7.  Persistence Report'!$H$27:$H$500,"2015")</f>
        <v>0</v>
      </c>
      <c r="I88" s="294">
        <f>SUMIFS('7.  Persistence Report'!AZ$27:AZ$500,'7.  Persistence Report'!$D$27:$D$500,$B87,'7.  Persistence Report'!$J$27:$J$500,"Adjustment",'7.  Persistence Report'!$H$27:$H$500,"2015")</f>
        <v>0</v>
      </c>
      <c r="J88" s="294">
        <f>SUMIFS('7.  Persistence Report'!BA$27:BA$500,'7.  Persistence Report'!$D$27:$D$500,$B87,'7.  Persistence Report'!$J$27:$J$500,"Adjustment",'7.  Persistence Report'!$H$27:$H$500,"2015")</f>
        <v>0</v>
      </c>
      <c r="K88" s="294">
        <f>SUMIFS('7.  Persistence Report'!BB$27:BB$500,'7.  Persistence Report'!$D$27:$D$500,$B87,'7.  Persistence Report'!$J$27:$J$500,"Adjustment",'7.  Persistence Report'!$H$27:$H$500,"2015")</f>
        <v>0</v>
      </c>
      <c r="L88" s="294">
        <f>SUMIFS('7.  Persistence Report'!BC$27:BC$500,'7.  Persistence Report'!$D$27:$D$500,$B87,'7.  Persistence Report'!$J$27:$J$500,"Adjustment",'7.  Persistence Report'!$H$27:$H$500,"2015")</f>
        <v>0</v>
      </c>
      <c r="M88" s="294">
        <f>SUMIFS('7.  Persistence Report'!BD$27:BD$500,'7.  Persistence Report'!$D$27:$D$500,$B87,'7.  Persistence Report'!$J$27:$J$500,"Adjustment",'7.  Persistence Report'!$H$27:$H$500,"2015")</f>
        <v>0</v>
      </c>
      <c r="N88" s="294">
        <f>N87</f>
        <v>0</v>
      </c>
      <c r="O88" s="294">
        <f>SUMIFS('7.  Persistence Report'!P$27:P$500,'7.  Persistence Report'!$D$27:$D$500,$B87,'7.  Persistence Report'!$J$27:$J$500,"Adjustment",'7.  Persistence Report'!$H$27:$H$500,"2015")</f>
        <v>0</v>
      </c>
      <c r="P88" s="294">
        <f>SUMIFS('7.  Persistence Report'!Q$27:Q$500,'7.  Persistence Report'!$D$27:$D$500,$B87,'7.  Persistence Report'!$J$27:$J$500,"Adjustment",'7.  Persistence Report'!$H$27:$H$500,"2015")</f>
        <v>0</v>
      </c>
      <c r="Q88" s="294">
        <f>SUMIFS('7.  Persistence Report'!R$27:R$500,'7.  Persistence Report'!$D$27:$D$500,$B87,'7.  Persistence Report'!$J$27:$J$500,"Adjustment",'7.  Persistence Report'!$H$27:$H$500,"2015")</f>
        <v>0</v>
      </c>
      <c r="R88" s="294">
        <f>SUMIFS('7.  Persistence Report'!S$27:S$500,'7.  Persistence Report'!$D$27:$D$500,$B87,'7.  Persistence Report'!$J$27:$J$500,"Adjustment",'7.  Persistence Report'!$H$27:$H$500,"2015")</f>
        <v>0</v>
      </c>
      <c r="S88" s="294">
        <f>SUMIFS('7.  Persistence Report'!T$27:T$500,'7.  Persistence Report'!$D$27:$D$500,$B87,'7.  Persistence Report'!$J$27:$J$500,"Adjustment",'7.  Persistence Report'!$H$27:$H$500,"2015")</f>
        <v>0</v>
      </c>
      <c r="T88" s="294">
        <f>SUMIFS('7.  Persistence Report'!U$27:U$500,'7.  Persistence Report'!$D$27:$D$500,$B87,'7.  Persistence Report'!$J$27:$J$500,"Adjustment",'7.  Persistence Report'!$H$27:$H$500,"2015")</f>
        <v>0</v>
      </c>
      <c r="U88" s="294">
        <f>SUMIFS('7.  Persistence Report'!V$27:V$500,'7.  Persistence Report'!$D$27:$D$500,$B87,'7.  Persistence Report'!$J$27:$J$500,"Adjustment",'7.  Persistence Report'!$H$27:$H$500,"2015")</f>
        <v>0</v>
      </c>
      <c r="V88" s="294">
        <f>SUMIFS('7.  Persistence Report'!W$27:W$500,'7.  Persistence Report'!$D$27:$D$500,$B87,'7.  Persistence Report'!$J$27:$J$500,"Adjustment",'7.  Persistence Report'!$H$27:$H$500,"2015")</f>
        <v>0</v>
      </c>
      <c r="W88" s="294">
        <f>SUMIFS('7.  Persistence Report'!X$27:X$500,'7.  Persistence Report'!$D$27:$D$500,$B87,'7.  Persistence Report'!$J$27:$J$500,"Adjustment",'7.  Persistence Report'!$H$27:$H$500,"2015")</f>
        <v>0</v>
      </c>
      <c r="X88" s="294">
        <f>SUMIFS('7.  Persistence Report'!Y$27:Y$500,'7.  Persistence Report'!$D$27:$D$500,$B87,'7.  Persistence Report'!$J$27:$J$500,"Adjustment",'7.  Persistence Report'!$H$27:$H$500,"2015")</f>
        <v>0</v>
      </c>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495</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f>SUMIFS('7.  Persistence Report'!AU$27:AU$500,'7.  Persistence Report'!$D$27:$D$500,$B91,'7.  Persistence Report'!$J$27:$J$500,"Current year savings",'7.  Persistence Report'!$H$27:$H$500,"2015")</f>
        <v>0</v>
      </c>
      <c r="E91" s="294">
        <f>SUMIFS('7.  Persistence Report'!AV$27:AV$500,'7.  Persistence Report'!$D$27:$D$500,$B91,'7.  Persistence Report'!$J$27:$J$500,"Current year savings",'7.  Persistence Report'!$H$27:$H$500,"2015")</f>
        <v>0</v>
      </c>
      <c r="F91" s="294">
        <f>SUMIFS('7.  Persistence Report'!AW$27:AW$500,'7.  Persistence Report'!$D$27:$D$500,$B91,'7.  Persistence Report'!$J$27:$J$500,"Current year savings",'7.  Persistence Report'!$H$27:$H$500,"2015")</f>
        <v>0</v>
      </c>
      <c r="G91" s="294">
        <f>SUMIFS('7.  Persistence Report'!AX$27:AX$500,'7.  Persistence Report'!$D$27:$D$500,$B91,'7.  Persistence Report'!$J$27:$J$500,"Current year savings",'7.  Persistence Report'!$H$27:$H$500,"2015")</f>
        <v>0</v>
      </c>
      <c r="H91" s="294">
        <f>SUMIFS('7.  Persistence Report'!AY$27:AY$500,'7.  Persistence Report'!$D$27:$D$500,$B91,'7.  Persistence Report'!$J$27:$J$500,"Current year savings",'7.  Persistence Report'!$H$27:$H$500,"2015")</f>
        <v>0</v>
      </c>
      <c r="I91" s="294">
        <f>SUMIFS('7.  Persistence Report'!AZ$27:AZ$500,'7.  Persistence Report'!$D$27:$D$500,$B91,'7.  Persistence Report'!$J$27:$J$500,"Current year savings",'7.  Persistence Report'!$H$27:$H$500,"2015")</f>
        <v>0</v>
      </c>
      <c r="J91" s="294">
        <f>SUMIFS('7.  Persistence Report'!BA$27:BA$500,'7.  Persistence Report'!$D$27:$D$500,$B91,'7.  Persistence Report'!$J$27:$J$500,"Current year savings",'7.  Persistence Report'!$H$27:$H$500,"2015")</f>
        <v>0</v>
      </c>
      <c r="K91" s="294">
        <f>SUMIFS('7.  Persistence Report'!BB$27:BB$500,'7.  Persistence Report'!$D$27:$D$500,$B91,'7.  Persistence Report'!$J$27:$J$500,"Current year savings",'7.  Persistence Report'!$H$27:$H$500,"2015")</f>
        <v>0</v>
      </c>
      <c r="L91" s="294">
        <f>SUMIFS('7.  Persistence Report'!BC$27:BC$500,'7.  Persistence Report'!$D$27:$D$500,$B91,'7.  Persistence Report'!$J$27:$J$500,"Current year savings",'7.  Persistence Report'!$H$27:$H$500,"2015")</f>
        <v>0</v>
      </c>
      <c r="M91" s="294">
        <f>SUMIFS('7.  Persistence Report'!BD$27:BD$500,'7.  Persistence Report'!$D$27:$D$500,$B91,'7.  Persistence Report'!$J$27:$J$500,"Current year savings",'7.  Persistence Report'!$H$27:$H$500,"2015")</f>
        <v>0</v>
      </c>
      <c r="N91" s="294">
        <v>12</v>
      </c>
      <c r="O91" s="294">
        <f>SUMIFS('7.  Persistence Report'!P$27:P$500,'7.  Persistence Report'!$D$27:$D$500,$B91,'7.  Persistence Report'!$J$27:$J$500,"Current year savings",'7.  Persistence Report'!$H$27:$H$500,"2015")</f>
        <v>0</v>
      </c>
      <c r="P91" s="294">
        <f>SUMIFS('7.  Persistence Report'!Q$27:Q$500,'7.  Persistence Report'!$D$27:$D$500,$B91,'7.  Persistence Report'!$J$27:$J$500,"Current year savings",'7.  Persistence Report'!$H$27:$H$500,"2015")</f>
        <v>0</v>
      </c>
      <c r="Q91" s="294">
        <f>SUMIFS('7.  Persistence Report'!R$27:R$500,'7.  Persistence Report'!$D$27:$D$500,$B91,'7.  Persistence Report'!$J$27:$J$500,"Current year savings",'7.  Persistence Report'!$H$27:$H$500,"2015")</f>
        <v>0</v>
      </c>
      <c r="R91" s="294">
        <f>SUMIFS('7.  Persistence Report'!S$27:S$500,'7.  Persistence Report'!$D$27:$D$500,$B91,'7.  Persistence Report'!$J$27:$J$500,"Current year savings",'7.  Persistence Report'!$H$27:$H$500,"2015")</f>
        <v>0</v>
      </c>
      <c r="S91" s="294">
        <f>SUMIFS('7.  Persistence Report'!T$27:T$500,'7.  Persistence Report'!$D$27:$D$500,$B91,'7.  Persistence Report'!$J$27:$J$500,"Current year savings",'7.  Persistence Report'!$H$27:$H$500,"2015")</f>
        <v>0</v>
      </c>
      <c r="T91" s="294">
        <f>SUMIFS('7.  Persistence Report'!U$27:U$500,'7.  Persistence Report'!$D$27:$D$500,$B91,'7.  Persistence Report'!$J$27:$J$500,"Current year savings",'7.  Persistence Report'!$H$27:$H$500,"2015")</f>
        <v>0</v>
      </c>
      <c r="U91" s="294">
        <f>SUMIFS('7.  Persistence Report'!V$27:V$500,'7.  Persistence Report'!$D$27:$D$500,$B91,'7.  Persistence Report'!$J$27:$J$500,"Current year savings",'7.  Persistence Report'!$H$27:$H$500,"2015")</f>
        <v>0</v>
      </c>
      <c r="V91" s="294">
        <f>SUMIFS('7.  Persistence Report'!W$27:W$500,'7.  Persistence Report'!$D$27:$D$500,$B91,'7.  Persistence Report'!$J$27:$J$500,"Current year savings",'7.  Persistence Report'!$H$27:$H$500,"2015")</f>
        <v>0</v>
      </c>
      <c r="W91" s="294">
        <f>SUMIFS('7.  Persistence Report'!X$27:X$500,'7.  Persistence Report'!$D$27:$D$500,$B91,'7.  Persistence Report'!$J$27:$J$500,"Current year savings",'7.  Persistence Report'!$H$27:$H$500,"2015")</f>
        <v>0</v>
      </c>
      <c r="X91" s="294">
        <f>SUMIFS('7.  Persistence Report'!Y$27:Y$500,'7.  Persistence Report'!$D$27:$D$500,$B91,'7.  Persistence Report'!$J$27:$J$500,"Current year savings",'7.  Persistence Report'!$H$27:$H$500,"2015")</f>
        <v>0</v>
      </c>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f>SUMIFS('7.  Persistence Report'!AU$27:AU$500,'7.  Persistence Report'!$D$27:$D$500,$B91,'7.  Persistence Report'!$J$27:$J$500,"Adjustment",'7.  Persistence Report'!$H$27:$H$500,"2015")</f>
        <v>0</v>
      </c>
      <c r="E92" s="294">
        <f>SUMIFS('7.  Persistence Report'!AV$27:AV$500,'7.  Persistence Report'!$D$27:$D$500,$B91,'7.  Persistence Report'!$J$27:$J$500,"Adjustment",'7.  Persistence Report'!$H$27:$H$500,"2015")</f>
        <v>0</v>
      </c>
      <c r="F92" s="294">
        <f>SUMIFS('7.  Persistence Report'!AW$27:AW$500,'7.  Persistence Report'!$D$27:$D$500,$B91,'7.  Persistence Report'!$J$27:$J$500,"Adjustment",'7.  Persistence Report'!$H$27:$H$500,"2015")</f>
        <v>0</v>
      </c>
      <c r="G92" s="294">
        <f>SUMIFS('7.  Persistence Report'!AX$27:AX$500,'7.  Persistence Report'!$D$27:$D$500,$B91,'7.  Persistence Report'!$J$27:$J$500,"Adjustment",'7.  Persistence Report'!$H$27:$H$500,"2015")</f>
        <v>0</v>
      </c>
      <c r="H92" s="294">
        <f>SUMIFS('7.  Persistence Report'!AY$27:AY$500,'7.  Persistence Report'!$D$27:$D$500,$B91,'7.  Persistence Report'!$J$27:$J$500,"Adjustment",'7.  Persistence Report'!$H$27:$H$500,"2015")</f>
        <v>0</v>
      </c>
      <c r="I92" s="294">
        <f>SUMIFS('7.  Persistence Report'!AZ$27:AZ$500,'7.  Persistence Report'!$D$27:$D$500,$B91,'7.  Persistence Report'!$J$27:$J$500,"Adjustment",'7.  Persistence Report'!$H$27:$H$500,"2015")</f>
        <v>0</v>
      </c>
      <c r="J92" s="294">
        <f>SUMIFS('7.  Persistence Report'!BA$27:BA$500,'7.  Persistence Report'!$D$27:$D$500,$B91,'7.  Persistence Report'!$J$27:$J$500,"Adjustment",'7.  Persistence Report'!$H$27:$H$500,"2015")</f>
        <v>0</v>
      </c>
      <c r="K92" s="294">
        <f>SUMIFS('7.  Persistence Report'!BB$27:BB$500,'7.  Persistence Report'!$D$27:$D$500,$B91,'7.  Persistence Report'!$J$27:$J$500,"Adjustment",'7.  Persistence Report'!$H$27:$H$500,"2015")</f>
        <v>0</v>
      </c>
      <c r="L92" s="294">
        <f>SUMIFS('7.  Persistence Report'!BC$27:BC$500,'7.  Persistence Report'!$D$27:$D$500,$B91,'7.  Persistence Report'!$J$27:$J$500,"Adjustment",'7.  Persistence Report'!$H$27:$H$500,"2015")</f>
        <v>0</v>
      </c>
      <c r="M92" s="294">
        <f>SUMIFS('7.  Persistence Report'!BD$27:BD$500,'7.  Persistence Report'!$D$27:$D$500,$B91,'7.  Persistence Report'!$J$27:$J$500,"Adjustment",'7.  Persistence Report'!$H$27:$H$500,"2015")</f>
        <v>0</v>
      </c>
      <c r="N92" s="294">
        <f>N91</f>
        <v>12</v>
      </c>
      <c r="O92" s="294">
        <f>SUMIFS('7.  Persistence Report'!P$27:P$500,'7.  Persistence Report'!$D$27:$D$500,$B91,'7.  Persistence Report'!$J$27:$J$500,"Adjustment",'7.  Persistence Report'!$H$27:$H$500,"2015")</f>
        <v>0</v>
      </c>
      <c r="P92" s="294">
        <f>SUMIFS('7.  Persistence Report'!Q$27:Q$500,'7.  Persistence Report'!$D$27:$D$500,$B91,'7.  Persistence Report'!$J$27:$J$500,"Adjustment",'7.  Persistence Report'!$H$27:$H$500,"2015")</f>
        <v>0</v>
      </c>
      <c r="Q92" s="294">
        <f>SUMIFS('7.  Persistence Report'!R$27:R$500,'7.  Persistence Report'!$D$27:$D$500,$B91,'7.  Persistence Report'!$J$27:$J$500,"Adjustment",'7.  Persistence Report'!$H$27:$H$500,"2015")</f>
        <v>0</v>
      </c>
      <c r="R92" s="294">
        <f>SUMIFS('7.  Persistence Report'!S$27:S$500,'7.  Persistence Report'!$D$27:$D$500,$B91,'7.  Persistence Report'!$J$27:$J$500,"Adjustment",'7.  Persistence Report'!$H$27:$H$500,"2015")</f>
        <v>0</v>
      </c>
      <c r="S92" s="294">
        <f>SUMIFS('7.  Persistence Report'!T$27:T$500,'7.  Persistence Report'!$D$27:$D$500,$B91,'7.  Persistence Report'!$J$27:$J$500,"Adjustment",'7.  Persistence Report'!$H$27:$H$500,"2015")</f>
        <v>0</v>
      </c>
      <c r="T92" s="294">
        <f>SUMIFS('7.  Persistence Report'!U$27:U$500,'7.  Persistence Report'!$D$27:$D$500,$B91,'7.  Persistence Report'!$J$27:$J$500,"Adjustment",'7.  Persistence Report'!$H$27:$H$500,"2015")</f>
        <v>0</v>
      </c>
      <c r="U92" s="294">
        <f>SUMIFS('7.  Persistence Report'!V$27:V$500,'7.  Persistence Report'!$D$27:$D$500,$B91,'7.  Persistence Report'!$J$27:$J$500,"Adjustment",'7.  Persistence Report'!$H$27:$H$500,"2015")</f>
        <v>0</v>
      </c>
      <c r="V92" s="294">
        <f>SUMIFS('7.  Persistence Report'!W$27:W$500,'7.  Persistence Report'!$D$27:$D$500,$B91,'7.  Persistence Report'!$J$27:$J$500,"Adjustment",'7.  Persistence Report'!$H$27:$H$500,"2015")</f>
        <v>0</v>
      </c>
      <c r="W92" s="294">
        <f>SUMIFS('7.  Persistence Report'!X$27:X$500,'7.  Persistence Report'!$D$27:$D$500,$B91,'7.  Persistence Report'!$J$27:$J$500,"Adjustment",'7.  Persistence Report'!$H$27:$H$500,"2015")</f>
        <v>0</v>
      </c>
      <c r="X92" s="294">
        <f>SUMIFS('7.  Persistence Report'!Y$27:Y$500,'7.  Persistence Report'!$D$27:$D$500,$B91,'7.  Persistence Report'!$J$27:$J$500,"Adjustment",'7.  Persistence Report'!$H$27:$H$500,"2015")</f>
        <v>0</v>
      </c>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f>SUMIFS('7.  Persistence Report'!AU$27:AU$500,'7.  Persistence Report'!$D$27:$D$500,$B94,'7.  Persistence Report'!$J$27:$J$500,"Current year savings",'7.  Persistence Report'!$H$27:$H$500,"2015")</f>
        <v>1137198</v>
      </c>
      <c r="E94" s="294">
        <f>SUMIFS('7.  Persistence Report'!AV$27:AV$500,'7.  Persistence Report'!$D$27:$D$500,$B94,'7.  Persistence Report'!$J$27:$J$500,"Current year savings",'7.  Persistence Report'!$H$27:$H$500,"2015")</f>
        <v>1137198</v>
      </c>
      <c r="F94" s="294">
        <f>SUMIFS('7.  Persistence Report'!AW$27:AW$500,'7.  Persistence Report'!$D$27:$D$500,$B94,'7.  Persistence Report'!$J$27:$J$500,"Current year savings",'7.  Persistence Report'!$H$27:$H$500,"2015")</f>
        <v>1137198</v>
      </c>
      <c r="G94" s="294">
        <f>SUMIFS('7.  Persistence Report'!AX$27:AX$500,'7.  Persistence Report'!$D$27:$D$500,$B94,'7.  Persistence Report'!$J$27:$J$500,"Current year savings",'7.  Persistence Report'!$H$27:$H$500,"2015")</f>
        <v>1137198</v>
      </c>
      <c r="H94" s="294">
        <f>SUMIFS('7.  Persistence Report'!AY$27:AY$500,'7.  Persistence Report'!$D$27:$D$500,$B94,'7.  Persistence Report'!$J$27:$J$500,"Current year savings",'7.  Persistence Report'!$H$27:$H$500,"2015")</f>
        <v>1137198</v>
      </c>
      <c r="I94" s="294">
        <f>SUMIFS('7.  Persistence Report'!AZ$27:AZ$500,'7.  Persistence Report'!$D$27:$D$500,$B94,'7.  Persistence Report'!$J$27:$J$500,"Current year savings",'7.  Persistence Report'!$H$27:$H$500,"2015")</f>
        <v>1137198</v>
      </c>
      <c r="J94" s="294">
        <f>SUMIFS('7.  Persistence Report'!BA$27:BA$500,'7.  Persistence Report'!$D$27:$D$500,$B94,'7.  Persistence Report'!$J$27:$J$500,"Current year savings",'7.  Persistence Report'!$H$27:$H$500,"2015")</f>
        <v>1137198</v>
      </c>
      <c r="K94" s="294">
        <f>SUMIFS('7.  Persistence Report'!BB$27:BB$500,'7.  Persistence Report'!$D$27:$D$500,$B94,'7.  Persistence Report'!$J$27:$J$500,"Current year savings",'7.  Persistence Report'!$H$27:$H$500,"2015")</f>
        <v>1137198</v>
      </c>
      <c r="L94" s="294">
        <f>SUMIFS('7.  Persistence Report'!BC$27:BC$500,'7.  Persistence Report'!$D$27:$D$500,$B94,'7.  Persistence Report'!$J$27:$J$500,"Current year savings",'7.  Persistence Report'!$H$27:$H$500,"2015")</f>
        <v>1137198</v>
      </c>
      <c r="M94" s="294">
        <f>SUMIFS('7.  Persistence Report'!BD$27:BD$500,'7.  Persistence Report'!$D$27:$D$500,$B94,'7.  Persistence Report'!$J$27:$J$500,"Current year savings",'7.  Persistence Report'!$H$27:$H$500,"2015")</f>
        <v>1137198</v>
      </c>
      <c r="N94" s="294">
        <v>12</v>
      </c>
      <c r="O94" s="294">
        <f>SUMIFS('7.  Persistence Report'!P$27:P$500,'7.  Persistence Report'!$D$27:$D$500,$B94,'7.  Persistence Report'!$J$27:$J$500,"Current year savings",'7.  Persistence Report'!$H$27:$H$500,"2015")</f>
        <v>89</v>
      </c>
      <c r="P94" s="294">
        <f>SUMIFS('7.  Persistence Report'!Q$27:Q$500,'7.  Persistence Report'!$D$27:$D$500,$B94,'7.  Persistence Report'!$J$27:$J$500,"Current year savings",'7.  Persistence Report'!$H$27:$H$500,"2015")</f>
        <v>89</v>
      </c>
      <c r="Q94" s="294">
        <f>SUMIFS('7.  Persistence Report'!R$27:R$500,'7.  Persistence Report'!$D$27:$D$500,$B94,'7.  Persistence Report'!$J$27:$J$500,"Current year savings",'7.  Persistence Report'!$H$27:$H$500,"2015")</f>
        <v>89</v>
      </c>
      <c r="R94" s="294">
        <f>SUMIFS('7.  Persistence Report'!S$27:S$500,'7.  Persistence Report'!$D$27:$D$500,$B94,'7.  Persistence Report'!$J$27:$J$500,"Current year savings",'7.  Persistence Report'!$H$27:$H$500,"2015")</f>
        <v>89</v>
      </c>
      <c r="S94" s="294">
        <f>SUMIFS('7.  Persistence Report'!T$27:T$500,'7.  Persistence Report'!$D$27:$D$500,$B94,'7.  Persistence Report'!$J$27:$J$500,"Current year savings",'7.  Persistence Report'!$H$27:$H$500,"2015")</f>
        <v>89</v>
      </c>
      <c r="T94" s="294">
        <f>SUMIFS('7.  Persistence Report'!U$27:U$500,'7.  Persistence Report'!$D$27:$D$500,$B94,'7.  Persistence Report'!$J$27:$J$500,"Current year savings",'7.  Persistence Report'!$H$27:$H$500,"2015")</f>
        <v>89</v>
      </c>
      <c r="U94" s="294">
        <f>SUMIFS('7.  Persistence Report'!V$27:V$500,'7.  Persistence Report'!$D$27:$D$500,$B94,'7.  Persistence Report'!$J$27:$J$500,"Current year savings",'7.  Persistence Report'!$H$27:$H$500,"2015")</f>
        <v>89</v>
      </c>
      <c r="V94" s="294">
        <f>SUMIFS('7.  Persistence Report'!W$27:W$500,'7.  Persistence Report'!$D$27:$D$500,$B94,'7.  Persistence Report'!$J$27:$J$500,"Current year savings",'7.  Persistence Report'!$H$27:$H$500,"2015")</f>
        <v>89</v>
      </c>
      <c r="W94" s="294">
        <f>SUMIFS('7.  Persistence Report'!X$27:X$500,'7.  Persistence Report'!$D$27:$D$500,$B94,'7.  Persistence Report'!$J$27:$J$500,"Current year savings",'7.  Persistence Report'!$H$27:$H$500,"2015")</f>
        <v>89</v>
      </c>
      <c r="X94" s="294">
        <f>SUMIFS('7.  Persistence Report'!Y$27:Y$500,'7.  Persistence Report'!$D$27:$D$500,$B94,'7.  Persistence Report'!$J$27:$J$500,"Current year savings",'7.  Persistence Report'!$H$27:$H$500,"2015")</f>
        <v>89</v>
      </c>
      <c r="Y94" s="425"/>
      <c r="Z94" s="409"/>
      <c r="AA94" s="409">
        <v>1</v>
      </c>
      <c r="AB94" s="409"/>
      <c r="AC94" s="409"/>
      <c r="AD94" s="409"/>
      <c r="AE94" s="409"/>
      <c r="AF94" s="414"/>
      <c r="AG94" s="414"/>
      <c r="AH94" s="414"/>
      <c r="AI94" s="414"/>
      <c r="AJ94" s="414"/>
      <c r="AK94" s="414"/>
      <c r="AL94" s="414"/>
      <c r="AM94" s="295">
        <f>SUM(Y94:AL94)</f>
        <v>1</v>
      </c>
    </row>
    <row r="95" spans="1:40" outlineLevel="1">
      <c r="B95" s="293" t="s">
        <v>267</v>
      </c>
      <c r="C95" s="290" t="s">
        <v>163</v>
      </c>
      <c r="D95" s="294">
        <f>SUMIFS('7.  Persistence Report'!AU$27:AU$500,'7.  Persistence Report'!$D$27:$D$500,$B94,'7.  Persistence Report'!$J$27:$J$500,"Adjustment",'7.  Persistence Report'!$H$27:$H$500,"2015")</f>
        <v>0</v>
      </c>
      <c r="E95" s="294">
        <f>SUMIFS('7.  Persistence Report'!AV$27:AV$500,'7.  Persistence Report'!$D$27:$D$500,$B94,'7.  Persistence Report'!$J$27:$J$500,"Adjustment",'7.  Persistence Report'!$H$27:$H$500,"2015")</f>
        <v>0</v>
      </c>
      <c r="F95" s="294">
        <f>SUMIFS('7.  Persistence Report'!AW$27:AW$500,'7.  Persistence Report'!$D$27:$D$500,$B94,'7.  Persistence Report'!$J$27:$J$500,"Adjustment",'7.  Persistence Report'!$H$27:$H$500,"2015")</f>
        <v>0</v>
      </c>
      <c r="G95" s="294">
        <f>SUMIFS('7.  Persistence Report'!AX$27:AX$500,'7.  Persistence Report'!$D$27:$D$500,$B94,'7.  Persistence Report'!$J$27:$J$500,"Adjustment",'7.  Persistence Report'!$H$27:$H$500,"2015")</f>
        <v>0</v>
      </c>
      <c r="H95" s="294">
        <f>SUMIFS('7.  Persistence Report'!AY$27:AY$500,'7.  Persistence Report'!$D$27:$D$500,$B94,'7.  Persistence Report'!$J$27:$J$500,"Adjustment",'7.  Persistence Report'!$H$27:$H$500,"2015")</f>
        <v>0</v>
      </c>
      <c r="I95" s="294">
        <f>SUMIFS('7.  Persistence Report'!AZ$27:AZ$500,'7.  Persistence Report'!$D$27:$D$500,$B94,'7.  Persistence Report'!$J$27:$J$500,"Adjustment",'7.  Persistence Report'!$H$27:$H$500,"2015")</f>
        <v>0</v>
      </c>
      <c r="J95" s="294">
        <f>SUMIFS('7.  Persistence Report'!BA$27:BA$500,'7.  Persistence Report'!$D$27:$D$500,$B94,'7.  Persistence Report'!$J$27:$J$500,"Adjustment",'7.  Persistence Report'!$H$27:$H$500,"2015")</f>
        <v>0</v>
      </c>
      <c r="K95" s="294">
        <f>SUMIFS('7.  Persistence Report'!BB$27:BB$500,'7.  Persistence Report'!$D$27:$D$500,$B94,'7.  Persistence Report'!$J$27:$J$500,"Adjustment",'7.  Persistence Report'!$H$27:$H$500,"2015")</f>
        <v>0</v>
      </c>
      <c r="L95" s="294">
        <f>SUMIFS('7.  Persistence Report'!BC$27:BC$500,'7.  Persistence Report'!$D$27:$D$500,$B94,'7.  Persistence Report'!$J$27:$J$500,"Adjustment",'7.  Persistence Report'!$H$27:$H$500,"2015")</f>
        <v>0</v>
      </c>
      <c r="M95" s="294">
        <f>SUMIFS('7.  Persistence Report'!BD$27:BD$500,'7.  Persistence Report'!$D$27:$D$500,$B94,'7.  Persistence Report'!$J$27:$J$500,"Adjustment",'7.  Persistence Report'!$H$27:$H$500,"2015")</f>
        <v>0</v>
      </c>
      <c r="N95" s="294">
        <f>N94</f>
        <v>12</v>
      </c>
      <c r="O95" s="294">
        <f>SUMIFS('7.  Persistence Report'!P$27:P$500,'7.  Persistence Report'!$D$27:$D$500,$B94,'7.  Persistence Report'!$J$27:$J$500,"Adjustment",'7.  Persistence Report'!$H$27:$H$500,"2015")</f>
        <v>0</v>
      </c>
      <c r="P95" s="294">
        <f>SUMIFS('7.  Persistence Report'!Q$27:Q$500,'7.  Persistence Report'!$D$27:$D$500,$B94,'7.  Persistence Report'!$J$27:$J$500,"Adjustment",'7.  Persistence Report'!$H$27:$H$500,"2015")</f>
        <v>0</v>
      </c>
      <c r="Q95" s="294">
        <f>SUMIFS('7.  Persistence Report'!R$27:R$500,'7.  Persistence Report'!$D$27:$D$500,$B94,'7.  Persistence Report'!$J$27:$J$500,"Adjustment",'7.  Persistence Report'!$H$27:$H$500,"2015")</f>
        <v>0</v>
      </c>
      <c r="R95" s="294">
        <f>SUMIFS('7.  Persistence Report'!S$27:S$500,'7.  Persistence Report'!$D$27:$D$500,$B94,'7.  Persistence Report'!$J$27:$J$500,"Adjustment",'7.  Persistence Report'!$H$27:$H$500,"2015")</f>
        <v>0</v>
      </c>
      <c r="S95" s="294">
        <f>SUMIFS('7.  Persistence Report'!T$27:T$500,'7.  Persistence Report'!$D$27:$D$500,$B94,'7.  Persistence Report'!$J$27:$J$500,"Adjustment",'7.  Persistence Report'!$H$27:$H$500,"2015")</f>
        <v>0</v>
      </c>
      <c r="T95" s="294">
        <f>SUMIFS('7.  Persistence Report'!U$27:U$500,'7.  Persistence Report'!$D$27:$D$500,$B94,'7.  Persistence Report'!$J$27:$J$500,"Adjustment",'7.  Persistence Report'!$H$27:$H$500,"2015")</f>
        <v>0</v>
      </c>
      <c r="U95" s="294">
        <f>SUMIFS('7.  Persistence Report'!V$27:V$500,'7.  Persistence Report'!$D$27:$D$500,$B94,'7.  Persistence Report'!$J$27:$J$500,"Adjustment",'7.  Persistence Report'!$H$27:$H$500,"2015")</f>
        <v>0</v>
      </c>
      <c r="V95" s="294">
        <f>SUMIFS('7.  Persistence Report'!W$27:W$500,'7.  Persistence Report'!$D$27:$D$500,$B94,'7.  Persistence Report'!$J$27:$J$500,"Adjustment",'7.  Persistence Report'!$H$27:$H$500,"2015")</f>
        <v>0</v>
      </c>
      <c r="W95" s="294">
        <f>SUMIFS('7.  Persistence Report'!X$27:X$500,'7.  Persistence Report'!$D$27:$D$500,$B94,'7.  Persistence Report'!$J$27:$J$500,"Adjustment",'7.  Persistence Report'!$H$27:$H$500,"2015")</f>
        <v>0</v>
      </c>
      <c r="X95" s="294">
        <f>SUMIFS('7.  Persistence Report'!Y$27:Y$500,'7.  Persistence Report'!$D$27:$D$500,$B94,'7.  Persistence Report'!$J$27:$J$500,"Adjustment",'7.  Persistence Report'!$H$27:$H$500,"2015")</f>
        <v>0</v>
      </c>
      <c r="Y95" s="410">
        <f>Y94</f>
        <v>0</v>
      </c>
      <c r="Z95" s="410">
        <f t="shared" ref="Z95" si="161">Z94</f>
        <v>0</v>
      </c>
      <c r="AA95" s="410">
        <f t="shared" ref="AA95" si="162">AA94</f>
        <v>1</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f>SUMIFS('7.  Persistence Report'!AU$27:AU$500,'7.  Persistence Report'!$D$27:$D$500,$B97,'7.  Persistence Report'!$J$27:$J$500,"Current year savings",'7.  Persistence Report'!$H$27:$H$500,"2015")</f>
        <v>0</v>
      </c>
      <c r="E97" s="294">
        <f>SUMIFS('7.  Persistence Report'!AV$27:AV$500,'7.  Persistence Report'!$D$27:$D$500,$B97,'7.  Persistence Report'!$J$27:$J$500,"Current year savings",'7.  Persistence Report'!$H$27:$H$500,"2015")</f>
        <v>0</v>
      </c>
      <c r="F97" s="294">
        <f>SUMIFS('7.  Persistence Report'!AW$27:AW$500,'7.  Persistence Report'!$D$27:$D$500,$B97,'7.  Persistence Report'!$J$27:$J$500,"Current year savings",'7.  Persistence Report'!$H$27:$H$500,"2015")</f>
        <v>0</v>
      </c>
      <c r="G97" s="294">
        <f>SUMIFS('7.  Persistence Report'!AX$27:AX$500,'7.  Persistence Report'!$D$27:$D$500,$B97,'7.  Persistence Report'!$J$27:$J$500,"Current year savings",'7.  Persistence Report'!$H$27:$H$500,"2015")</f>
        <v>0</v>
      </c>
      <c r="H97" s="294">
        <f>SUMIFS('7.  Persistence Report'!AY$27:AY$500,'7.  Persistence Report'!$D$27:$D$500,$B97,'7.  Persistence Report'!$J$27:$J$500,"Current year savings",'7.  Persistence Report'!$H$27:$H$500,"2015")</f>
        <v>0</v>
      </c>
      <c r="I97" s="294">
        <f>SUMIFS('7.  Persistence Report'!AZ$27:AZ$500,'7.  Persistence Report'!$D$27:$D$500,$B97,'7.  Persistence Report'!$J$27:$J$500,"Current year savings",'7.  Persistence Report'!$H$27:$H$500,"2015")</f>
        <v>0</v>
      </c>
      <c r="J97" s="294">
        <f>SUMIFS('7.  Persistence Report'!BA$27:BA$500,'7.  Persistence Report'!$D$27:$D$500,$B97,'7.  Persistence Report'!$J$27:$J$500,"Current year savings",'7.  Persistence Report'!$H$27:$H$500,"2015")</f>
        <v>0</v>
      </c>
      <c r="K97" s="294">
        <f>SUMIFS('7.  Persistence Report'!BB$27:BB$500,'7.  Persistence Report'!$D$27:$D$500,$B97,'7.  Persistence Report'!$J$27:$J$500,"Current year savings",'7.  Persistence Report'!$H$27:$H$500,"2015")</f>
        <v>0</v>
      </c>
      <c r="L97" s="294">
        <f>SUMIFS('7.  Persistence Report'!BC$27:BC$500,'7.  Persistence Report'!$D$27:$D$500,$B97,'7.  Persistence Report'!$J$27:$J$500,"Current year savings",'7.  Persistence Report'!$H$27:$H$500,"2015")</f>
        <v>0</v>
      </c>
      <c r="M97" s="294">
        <f>SUMIFS('7.  Persistence Report'!BD$27:BD$500,'7.  Persistence Report'!$D$27:$D$500,$B97,'7.  Persistence Report'!$J$27:$J$500,"Current year savings",'7.  Persistence Report'!$H$27:$H$500,"2015")</f>
        <v>0</v>
      </c>
      <c r="N97" s="294">
        <v>12</v>
      </c>
      <c r="O97" s="294">
        <f>SUMIFS('7.  Persistence Report'!P$27:P$500,'7.  Persistence Report'!$D$27:$D$500,$B97,'7.  Persistence Report'!$J$27:$J$500,"Current year savings",'7.  Persistence Report'!$H$27:$H$500,"2015")</f>
        <v>0</v>
      </c>
      <c r="P97" s="294">
        <f>SUMIFS('7.  Persistence Report'!Q$27:Q$500,'7.  Persistence Report'!$D$27:$D$500,$B97,'7.  Persistence Report'!$J$27:$J$500,"Current year savings",'7.  Persistence Report'!$H$27:$H$500,"2015")</f>
        <v>0</v>
      </c>
      <c r="Q97" s="294">
        <f>SUMIFS('7.  Persistence Report'!R$27:R$500,'7.  Persistence Report'!$D$27:$D$500,$B97,'7.  Persistence Report'!$J$27:$J$500,"Current year savings",'7.  Persistence Report'!$H$27:$H$500,"2015")</f>
        <v>0</v>
      </c>
      <c r="R97" s="294">
        <f>SUMIFS('7.  Persistence Report'!S$27:S$500,'7.  Persistence Report'!$D$27:$D$500,$B97,'7.  Persistence Report'!$J$27:$J$500,"Current year savings",'7.  Persistence Report'!$H$27:$H$500,"2015")</f>
        <v>0</v>
      </c>
      <c r="S97" s="294">
        <f>SUMIFS('7.  Persistence Report'!T$27:T$500,'7.  Persistence Report'!$D$27:$D$500,$B97,'7.  Persistence Report'!$J$27:$J$500,"Current year savings",'7.  Persistence Report'!$H$27:$H$500,"2015")</f>
        <v>0</v>
      </c>
      <c r="T97" s="294">
        <f>SUMIFS('7.  Persistence Report'!U$27:U$500,'7.  Persistence Report'!$D$27:$D$500,$B97,'7.  Persistence Report'!$J$27:$J$500,"Current year savings",'7.  Persistence Report'!$H$27:$H$500,"2015")</f>
        <v>0</v>
      </c>
      <c r="U97" s="294">
        <f>SUMIFS('7.  Persistence Report'!V$27:V$500,'7.  Persistence Report'!$D$27:$D$500,$B97,'7.  Persistence Report'!$J$27:$J$500,"Current year savings",'7.  Persistence Report'!$H$27:$H$500,"2015")</f>
        <v>0</v>
      </c>
      <c r="V97" s="294">
        <f>SUMIFS('7.  Persistence Report'!W$27:W$500,'7.  Persistence Report'!$D$27:$D$500,$B97,'7.  Persistence Report'!$J$27:$J$500,"Current year savings",'7.  Persistence Report'!$H$27:$H$500,"2015")</f>
        <v>0</v>
      </c>
      <c r="W97" s="294">
        <f>SUMIFS('7.  Persistence Report'!X$27:X$500,'7.  Persistence Report'!$D$27:$D$500,$B97,'7.  Persistence Report'!$J$27:$J$500,"Current year savings",'7.  Persistence Report'!$H$27:$H$500,"2015")</f>
        <v>0</v>
      </c>
      <c r="X97" s="294">
        <f>SUMIFS('7.  Persistence Report'!Y$27:Y$500,'7.  Persistence Report'!$D$27:$D$500,$B97,'7.  Persistence Report'!$J$27:$J$500,"Current year savings",'7.  Persistence Report'!$H$27:$H$500,"2015")</f>
        <v>0</v>
      </c>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f>SUMIFS('7.  Persistence Report'!AU$27:AU$500,'7.  Persistence Report'!$D$27:$D$500,$B97,'7.  Persistence Report'!$J$27:$J$500,"Adjustment",'7.  Persistence Report'!$H$27:$H$500,"2015")</f>
        <v>0</v>
      </c>
      <c r="E98" s="294">
        <f>SUMIFS('7.  Persistence Report'!AV$27:AV$500,'7.  Persistence Report'!$D$27:$D$500,$B97,'7.  Persistence Report'!$J$27:$J$500,"Adjustment",'7.  Persistence Report'!$H$27:$H$500,"2015")</f>
        <v>0</v>
      </c>
      <c r="F98" s="294">
        <f>SUMIFS('7.  Persistence Report'!AW$27:AW$500,'7.  Persistence Report'!$D$27:$D$500,$B97,'7.  Persistence Report'!$J$27:$J$500,"Adjustment",'7.  Persistence Report'!$H$27:$H$500,"2015")</f>
        <v>0</v>
      </c>
      <c r="G98" s="294">
        <f>SUMIFS('7.  Persistence Report'!AX$27:AX$500,'7.  Persistence Report'!$D$27:$D$500,$B97,'7.  Persistence Report'!$J$27:$J$500,"Adjustment",'7.  Persistence Report'!$H$27:$H$500,"2015")</f>
        <v>0</v>
      </c>
      <c r="H98" s="294">
        <f>SUMIFS('7.  Persistence Report'!AY$27:AY$500,'7.  Persistence Report'!$D$27:$D$500,$B97,'7.  Persistence Report'!$J$27:$J$500,"Adjustment",'7.  Persistence Report'!$H$27:$H$500,"2015")</f>
        <v>0</v>
      </c>
      <c r="I98" s="294">
        <f>SUMIFS('7.  Persistence Report'!AZ$27:AZ$500,'7.  Persistence Report'!$D$27:$D$500,$B97,'7.  Persistence Report'!$J$27:$J$500,"Adjustment",'7.  Persistence Report'!$H$27:$H$500,"2015")</f>
        <v>0</v>
      </c>
      <c r="J98" s="294">
        <f>SUMIFS('7.  Persistence Report'!BA$27:BA$500,'7.  Persistence Report'!$D$27:$D$500,$B97,'7.  Persistence Report'!$J$27:$J$500,"Adjustment",'7.  Persistence Report'!$H$27:$H$500,"2015")</f>
        <v>0</v>
      </c>
      <c r="K98" s="294">
        <f>SUMIFS('7.  Persistence Report'!BB$27:BB$500,'7.  Persistence Report'!$D$27:$D$500,$B97,'7.  Persistence Report'!$J$27:$J$500,"Adjustment",'7.  Persistence Report'!$H$27:$H$500,"2015")</f>
        <v>0</v>
      </c>
      <c r="L98" s="294">
        <f>SUMIFS('7.  Persistence Report'!BC$27:BC$500,'7.  Persistence Report'!$D$27:$D$500,$B97,'7.  Persistence Report'!$J$27:$J$500,"Adjustment",'7.  Persistence Report'!$H$27:$H$500,"2015")</f>
        <v>0</v>
      </c>
      <c r="M98" s="294">
        <f>SUMIFS('7.  Persistence Report'!BD$27:BD$500,'7.  Persistence Report'!$D$27:$D$500,$B97,'7.  Persistence Report'!$J$27:$J$500,"Adjustment",'7.  Persistence Report'!$H$27:$H$500,"2015")</f>
        <v>0</v>
      </c>
      <c r="N98" s="294">
        <f>N97</f>
        <v>12</v>
      </c>
      <c r="O98" s="294">
        <f>SUMIFS('7.  Persistence Report'!P$27:P$500,'7.  Persistence Report'!$D$27:$D$500,$B97,'7.  Persistence Report'!$J$27:$J$500,"Adjustment",'7.  Persistence Report'!$H$27:$H$500,"2015")</f>
        <v>0</v>
      </c>
      <c r="P98" s="294">
        <f>SUMIFS('7.  Persistence Report'!Q$27:Q$500,'7.  Persistence Report'!$D$27:$D$500,$B97,'7.  Persistence Report'!$J$27:$J$500,"Adjustment",'7.  Persistence Report'!$H$27:$H$500,"2015")</f>
        <v>0</v>
      </c>
      <c r="Q98" s="294">
        <f>SUMIFS('7.  Persistence Report'!R$27:R$500,'7.  Persistence Report'!$D$27:$D$500,$B97,'7.  Persistence Report'!$J$27:$J$500,"Adjustment",'7.  Persistence Report'!$H$27:$H$500,"2015")</f>
        <v>0</v>
      </c>
      <c r="R98" s="294">
        <f>SUMIFS('7.  Persistence Report'!S$27:S$500,'7.  Persistence Report'!$D$27:$D$500,$B97,'7.  Persistence Report'!$J$27:$J$500,"Adjustment",'7.  Persistence Report'!$H$27:$H$500,"2015")</f>
        <v>0</v>
      </c>
      <c r="S98" s="294">
        <f>SUMIFS('7.  Persistence Report'!T$27:T$500,'7.  Persistence Report'!$D$27:$D$500,$B97,'7.  Persistence Report'!$J$27:$J$500,"Adjustment",'7.  Persistence Report'!$H$27:$H$500,"2015")</f>
        <v>0</v>
      </c>
      <c r="T98" s="294">
        <f>SUMIFS('7.  Persistence Report'!U$27:U$500,'7.  Persistence Report'!$D$27:$D$500,$B97,'7.  Persistence Report'!$J$27:$J$500,"Adjustment",'7.  Persistence Report'!$H$27:$H$500,"2015")</f>
        <v>0</v>
      </c>
      <c r="U98" s="294">
        <f>SUMIFS('7.  Persistence Report'!V$27:V$500,'7.  Persistence Report'!$D$27:$D$500,$B97,'7.  Persistence Report'!$J$27:$J$500,"Adjustment",'7.  Persistence Report'!$H$27:$H$500,"2015")</f>
        <v>0</v>
      </c>
      <c r="V98" s="294">
        <f>SUMIFS('7.  Persistence Report'!W$27:W$500,'7.  Persistence Report'!$D$27:$D$500,$B97,'7.  Persistence Report'!$J$27:$J$500,"Adjustment",'7.  Persistence Report'!$H$27:$H$500,"2015")</f>
        <v>0</v>
      </c>
      <c r="W98" s="294">
        <f>SUMIFS('7.  Persistence Report'!X$27:X$500,'7.  Persistence Report'!$D$27:$D$500,$B97,'7.  Persistence Report'!$J$27:$J$500,"Adjustment",'7.  Persistence Report'!$H$27:$H$500,"2015")</f>
        <v>0</v>
      </c>
      <c r="X98" s="294">
        <f>SUMIFS('7.  Persistence Report'!Y$27:Y$500,'7.  Persistence Report'!$D$27:$D$500,$B97,'7.  Persistence Report'!$J$27:$J$500,"Adjustment",'7.  Persistence Report'!$H$27:$H$500,"2015")</f>
        <v>0</v>
      </c>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f>SUMIFS('7.  Persistence Report'!AU$27:AU$500,'7.  Persistence Report'!$D$27:$D$500,$B100,'7.  Persistence Report'!$J$27:$J$500,"Current year savings",'7.  Persistence Report'!$H$27:$H$500,"2015")</f>
        <v>0</v>
      </c>
      <c r="E100" s="294">
        <f>SUMIFS('7.  Persistence Report'!AV$27:AV$500,'7.  Persistence Report'!$D$27:$D$500,$B100,'7.  Persistence Report'!$J$27:$J$500,"Current year savings",'7.  Persistence Report'!$H$27:$H$500,"2015")</f>
        <v>0</v>
      </c>
      <c r="F100" s="294">
        <f>SUMIFS('7.  Persistence Report'!AW$27:AW$500,'7.  Persistence Report'!$D$27:$D$500,$B100,'7.  Persistence Report'!$J$27:$J$500,"Current year savings",'7.  Persistence Report'!$H$27:$H$500,"2015")</f>
        <v>0</v>
      </c>
      <c r="G100" s="294">
        <f>SUMIFS('7.  Persistence Report'!AX$27:AX$500,'7.  Persistence Report'!$D$27:$D$500,$B100,'7.  Persistence Report'!$J$27:$J$500,"Current year savings",'7.  Persistence Report'!$H$27:$H$500,"2015")</f>
        <v>0</v>
      </c>
      <c r="H100" s="294">
        <f>SUMIFS('7.  Persistence Report'!AY$27:AY$500,'7.  Persistence Report'!$D$27:$D$500,$B100,'7.  Persistence Report'!$J$27:$J$500,"Current year savings",'7.  Persistence Report'!$H$27:$H$500,"2015")</f>
        <v>0</v>
      </c>
      <c r="I100" s="294">
        <f>SUMIFS('7.  Persistence Report'!AZ$27:AZ$500,'7.  Persistence Report'!$D$27:$D$500,$B100,'7.  Persistence Report'!$J$27:$J$500,"Current year savings",'7.  Persistence Report'!$H$27:$H$500,"2015")</f>
        <v>0</v>
      </c>
      <c r="J100" s="294">
        <f>SUMIFS('7.  Persistence Report'!BA$27:BA$500,'7.  Persistence Report'!$D$27:$D$500,$B100,'7.  Persistence Report'!$J$27:$J$500,"Current year savings",'7.  Persistence Report'!$H$27:$H$500,"2015")</f>
        <v>0</v>
      </c>
      <c r="K100" s="294">
        <f>SUMIFS('7.  Persistence Report'!BB$27:BB$500,'7.  Persistence Report'!$D$27:$D$500,$B100,'7.  Persistence Report'!$J$27:$J$500,"Current year savings",'7.  Persistence Report'!$H$27:$H$500,"2015")</f>
        <v>0</v>
      </c>
      <c r="L100" s="294">
        <f>SUMIFS('7.  Persistence Report'!BC$27:BC$500,'7.  Persistence Report'!$D$27:$D$500,$B100,'7.  Persistence Report'!$J$27:$J$500,"Current year savings",'7.  Persistence Report'!$H$27:$H$500,"2015")</f>
        <v>0</v>
      </c>
      <c r="M100" s="294">
        <f>SUMIFS('7.  Persistence Report'!BD$27:BD$500,'7.  Persistence Report'!$D$27:$D$500,$B100,'7.  Persistence Report'!$J$27:$J$500,"Current year savings",'7.  Persistence Report'!$H$27:$H$500,"2015")</f>
        <v>0</v>
      </c>
      <c r="N100" s="294">
        <v>12</v>
      </c>
      <c r="O100" s="294">
        <f>SUMIFS('7.  Persistence Report'!P$27:P$500,'7.  Persistence Report'!$D$27:$D$500,$B100,'7.  Persistence Report'!$J$27:$J$500,"Current year savings",'7.  Persistence Report'!$H$27:$H$500,"2015")</f>
        <v>0</v>
      </c>
      <c r="P100" s="294">
        <f>SUMIFS('7.  Persistence Report'!Q$27:Q$500,'7.  Persistence Report'!$D$27:$D$500,$B100,'7.  Persistence Report'!$J$27:$J$500,"Current year savings",'7.  Persistence Report'!$H$27:$H$500,"2015")</f>
        <v>0</v>
      </c>
      <c r="Q100" s="294">
        <f>SUMIFS('7.  Persistence Report'!R$27:R$500,'7.  Persistence Report'!$D$27:$D$500,$B100,'7.  Persistence Report'!$J$27:$J$500,"Current year savings",'7.  Persistence Report'!$H$27:$H$500,"2015")</f>
        <v>0</v>
      </c>
      <c r="R100" s="294">
        <f>SUMIFS('7.  Persistence Report'!S$27:S$500,'7.  Persistence Report'!$D$27:$D$500,$B100,'7.  Persistence Report'!$J$27:$J$500,"Current year savings",'7.  Persistence Report'!$H$27:$H$500,"2015")</f>
        <v>0</v>
      </c>
      <c r="S100" s="294">
        <f>SUMIFS('7.  Persistence Report'!T$27:T$500,'7.  Persistence Report'!$D$27:$D$500,$B100,'7.  Persistence Report'!$J$27:$J$500,"Current year savings",'7.  Persistence Report'!$H$27:$H$500,"2015")</f>
        <v>0</v>
      </c>
      <c r="T100" s="294">
        <f>SUMIFS('7.  Persistence Report'!U$27:U$500,'7.  Persistence Report'!$D$27:$D$500,$B100,'7.  Persistence Report'!$J$27:$J$500,"Current year savings",'7.  Persistence Report'!$H$27:$H$500,"2015")</f>
        <v>0</v>
      </c>
      <c r="U100" s="294">
        <f>SUMIFS('7.  Persistence Report'!V$27:V$500,'7.  Persistence Report'!$D$27:$D$500,$B100,'7.  Persistence Report'!$J$27:$J$500,"Current year savings",'7.  Persistence Report'!$H$27:$H$500,"2015")</f>
        <v>0</v>
      </c>
      <c r="V100" s="294">
        <f>SUMIFS('7.  Persistence Report'!W$27:W$500,'7.  Persistence Report'!$D$27:$D$500,$B100,'7.  Persistence Report'!$J$27:$J$500,"Current year savings",'7.  Persistence Report'!$H$27:$H$500,"2015")</f>
        <v>0</v>
      </c>
      <c r="W100" s="294">
        <f>SUMIFS('7.  Persistence Report'!X$27:X$500,'7.  Persistence Report'!$D$27:$D$500,$B100,'7.  Persistence Report'!$J$27:$J$500,"Current year savings",'7.  Persistence Report'!$H$27:$H$500,"2015")</f>
        <v>0</v>
      </c>
      <c r="X100" s="294">
        <f>SUMIFS('7.  Persistence Report'!Y$27:Y$500,'7.  Persistence Report'!$D$27:$D$500,$B100,'7.  Persistence Report'!$J$27:$J$500,"Current year savings",'7.  Persistence Report'!$H$27:$H$500,"2015")</f>
        <v>0</v>
      </c>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f>SUMIFS('7.  Persistence Report'!AU$27:AU$500,'7.  Persistence Report'!$D$27:$D$500,$B100,'7.  Persistence Report'!$J$27:$J$500,"Adjustment",'7.  Persistence Report'!$H$27:$H$500,"2015")</f>
        <v>0</v>
      </c>
      <c r="E101" s="294">
        <f>SUMIFS('7.  Persistence Report'!AV$27:AV$500,'7.  Persistence Report'!$D$27:$D$500,$B100,'7.  Persistence Report'!$J$27:$J$500,"Adjustment",'7.  Persistence Report'!$H$27:$H$500,"2015")</f>
        <v>0</v>
      </c>
      <c r="F101" s="294">
        <f>SUMIFS('7.  Persistence Report'!AW$27:AW$500,'7.  Persistence Report'!$D$27:$D$500,$B100,'7.  Persistence Report'!$J$27:$J$500,"Adjustment",'7.  Persistence Report'!$H$27:$H$500,"2015")</f>
        <v>0</v>
      </c>
      <c r="G101" s="294">
        <f>SUMIFS('7.  Persistence Report'!AX$27:AX$500,'7.  Persistence Report'!$D$27:$D$500,$B100,'7.  Persistence Report'!$J$27:$J$500,"Adjustment",'7.  Persistence Report'!$H$27:$H$500,"2015")</f>
        <v>0</v>
      </c>
      <c r="H101" s="294">
        <f>SUMIFS('7.  Persistence Report'!AY$27:AY$500,'7.  Persistence Report'!$D$27:$D$500,$B100,'7.  Persistence Report'!$J$27:$J$500,"Adjustment",'7.  Persistence Report'!$H$27:$H$500,"2015")</f>
        <v>0</v>
      </c>
      <c r="I101" s="294">
        <f>SUMIFS('7.  Persistence Report'!AZ$27:AZ$500,'7.  Persistence Report'!$D$27:$D$500,$B100,'7.  Persistence Report'!$J$27:$J$500,"Adjustment",'7.  Persistence Report'!$H$27:$H$500,"2015")</f>
        <v>0</v>
      </c>
      <c r="J101" s="294">
        <f>SUMIFS('7.  Persistence Report'!BA$27:BA$500,'7.  Persistence Report'!$D$27:$D$500,$B100,'7.  Persistence Report'!$J$27:$J$500,"Adjustment",'7.  Persistence Report'!$H$27:$H$500,"2015")</f>
        <v>0</v>
      </c>
      <c r="K101" s="294">
        <f>SUMIFS('7.  Persistence Report'!BB$27:BB$500,'7.  Persistence Report'!$D$27:$D$500,$B100,'7.  Persistence Report'!$J$27:$J$500,"Adjustment",'7.  Persistence Report'!$H$27:$H$500,"2015")</f>
        <v>0</v>
      </c>
      <c r="L101" s="294">
        <f>SUMIFS('7.  Persistence Report'!BC$27:BC$500,'7.  Persistence Report'!$D$27:$D$500,$B100,'7.  Persistence Report'!$J$27:$J$500,"Adjustment",'7.  Persistence Report'!$H$27:$H$500,"2015")</f>
        <v>0</v>
      </c>
      <c r="M101" s="294">
        <f>SUMIFS('7.  Persistence Report'!BD$27:BD$500,'7.  Persistence Report'!$D$27:$D$500,$B100,'7.  Persistence Report'!$J$27:$J$500,"Adjustment",'7.  Persistence Report'!$H$27:$H$500,"2015")</f>
        <v>0</v>
      </c>
      <c r="N101" s="294">
        <f>N100</f>
        <v>12</v>
      </c>
      <c r="O101" s="294">
        <f>SUMIFS('7.  Persistence Report'!P$27:P$500,'7.  Persistence Report'!$D$27:$D$500,$B100,'7.  Persistence Report'!$J$27:$J$500,"Adjustment",'7.  Persistence Report'!$H$27:$H$500,"2015")</f>
        <v>0</v>
      </c>
      <c r="P101" s="294">
        <f>SUMIFS('7.  Persistence Report'!Q$27:Q$500,'7.  Persistence Report'!$D$27:$D$500,$B100,'7.  Persistence Report'!$J$27:$J$500,"Adjustment",'7.  Persistence Report'!$H$27:$H$500,"2015")</f>
        <v>0</v>
      </c>
      <c r="Q101" s="294">
        <f>SUMIFS('7.  Persistence Report'!R$27:R$500,'7.  Persistence Report'!$D$27:$D$500,$B100,'7.  Persistence Report'!$J$27:$J$500,"Adjustment",'7.  Persistence Report'!$H$27:$H$500,"2015")</f>
        <v>0</v>
      </c>
      <c r="R101" s="294">
        <f>SUMIFS('7.  Persistence Report'!S$27:S$500,'7.  Persistence Report'!$D$27:$D$500,$B100,'7.  Persistence Report'!$J$27:$J$500,"Adjustment",'7.  Persistence Report'!$H$27:$H$500,"2015")</f>
        <v>0</v>
      </c>
      <c r="S101" s="294">
        <f>SUMIFS('7.  Persistence Report'!T$27:T$500,'7.  Persistence Report'!$D$27:$D$500,$B100,'7.  Persistence Report'!$J$27:$J$500,"Adjustment",'7.  Persistence Report'!$H$27:$H$500,"2015")</f>
        <v>0</v>
      </c>
      <c r="T101" s="294">
        <f>SUMIFS('7.  Persistence Report'!U$27:U$500,'7.  Persistence Report'!$D$27:$D$500,$B100,'7.  Persistence Report'!$J$27:$J$500,"Adjustment",'7.  Persistence Report'!$H$27:$H$500,"2015")</f>
        <v>0</v>
      </c>
      <c r="U101" s="294">
        <f>SUMIFS('7.  Persistence Report'!V$27:V$500,'7.  Persistence Report'!$D$27:$D$500,$B100,'7.  Persistence Report'!$J$27:$J$500,"Adjustment",'7.  Persistence Report'!$H$27:$H$500,"2015")</f>
        <v>0</v>
      </c>
      <c r="V101" s="294">
        <f>SUMIFS('7.  Persistence Report'!W$27:W$500,'7.  Persistence Report'!$D$27:$D$500,$B100,'7.  Persistence Report'!$J$27:$J$500,"Adjustment",'7.  Persistence Report'!$H$27:$H$500,"2015")</f>
        <v>0</v>
      </c>
      <c r="W101" s="294">
        <f>SUMIFS('7.  Persistence Report'!X$27:X$500,'7.  Persistence Report'!$D$27:$D$500,$B100,'7.  Persistence Report'!$J$27:$J$500,"Adjustment",'7.  Persistence Report'!$H$27:$H$500,"2015")</f>
        <v>0</v>
      </c>
      <c r="X101" s="294">
        <f>SUMIFS('7.  Persistence Report'!Y$27:Y$500,'7.  Persistence Report'!$D$27:$D$500,$B100,'7.  Persistence Report'!$J$27:$J$500,"Adjustment",'7.  Persistence Report'!$H$27:$H$500,"2015")</f>
        <v>0</v>
      </c>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f>SUMIFS('7.  Persistence Report'!AU$27:AU$500,'7.  Persistence Report'!$D$27:$D$500,$B105,'7.  Persistence Report'!$J$27:$J$500,"Current year savings",'7.  Persistence Report'!$H$27:$H$500,"2015")</f>
        <v>0</v>
      </c>
      <c r="E105" s="294">
        <f>SUMIFS('7.  Persistence Report'!AV$27:AV$500,'7.  Persistence Report'!$D$27:$D$500,$B105,'7.  Persistence Report'!$J$27:$J$500,"Current year savings",'7.  Persistence Report'!$H$27:$H$500,"2015")</f>
        <v>0</v>
      </c>
      <c r="F105" s="294">
        <f>SUMIFS('7.  Persistence Report'!AW$27:AW$500,'7.  Persistence Report'!$D$27:$D$500,$B105,'7.  Persistence Report'!$J$27:$J$500,"Current year savings",'7.  Persistence Report'!$H$27:$H$500,"2015")</f>
        <v>0</v>
      </c>
      <c r="G105" s="294">
        <f>SUMIFS('7.  Persistence Report'!AX$27:AX$500,'7.  Persistence Report'!$D$27:$D$500,$B105,'7.  Persistence Report'!$J$27:$J$500,"Current year savings",'7.  Persistence Report'!$H$27:$H$500,"2015")</f>
        <v>0</v>
      </c>
      <c r="H105" s="294">
        <f>SUMIFS('7.  Persistence Report'!AY$27:AY$500,'7.  Persistence Report'!$D$27:$D$500,$B105,'7.  Persistence Report'!$J$27:$J$500,"Current year savings",'7.  Persistence Report'!$H$27:$H$500,"2015")</f>
        <v>0</v>
      </c>
      <c r="I105" s="294">
        <f>SUMIFS('7.  Persistence Report'!AZ$27:AZ$500,'7.  Persistence Report'!$D$27:$D$500,$B105,'7.  Persistence Report'!$J$27:$J$500,"Current year savings",'7.  Persistence Report'!$H$27:$H$500,"2015")</f>
        <v>0</v>
      </c>
      <c r="J105" s="294">
        <f>SUMIFS('7.  Persistence Report'!BA$27:BA$500,'7.  Persistence Report'!$D$27:$D$500,$B105,'7.  Persistence Report'!$J$27:$J$500,"Current year savings",'7.  Persistence Report'!$H$27:$H$500,"2015")</f>
        <v>0</v>
      </c>
      <c r="K105" s="294">
        <f>SUMIFS('7.  Persistence Report'!BB$27:BB$500,'7.  Persistence Report'!$D$27:$D$500,$B105,'7.  Persistence Report'!$J$27:$J$500,"Current year savings",'7.  Persistence Report'!$H$27:$H$500,"2015")</f>
        <v>0</v>
      </c>
      <c r="L105" s="294">
        <f>SUMIFS('7.  Persistence Report'!BC$27:BC$500,'7.  Persistence Report'!$D$27:$D$500,$B105,'7.  Persistence Report'!$J$27:$J$500,"Current year savings",'7.  Persistence Report'!$H$27:$H$500,"2015")</f>
        <v>0</v>
      </c>
      <c r="M105" s="294">
        <f>SUMIFS('7.  Persistence Report'!BD$27:BD$500,'7.  Persistence Report'!$D$27:$D$500,$B105,'7.  Persistence Report'!$J$27:$J$500,"Current year savings",'7.  Persistence Report'!$H$27:$H$500,"2015")</f>
        <v>0</v>
      </c>
      <c r="N105" s="290"/>
      <c r="O105" s="294">
        <f>SUMIFS('7.  Persistence Report'!P$27:P$500,'7.  Persistence Report'!$D$27:$D$500,$B105,'7.  Persistence Report'!$J$27:$J$500,"Current year savings",'7.  Persistence Report'!$H$27:$H$500,"2015")</f>
        <v>0</v>
      </c>
      <c r="P105" s="294">
        <f>SUMIFS('7.  Persistence Report'!Q$27:Q$500,'7.  Persistence Report'!$D$27:$D$500,$B105,'7.  Persistence Report'!$J$27:$J$500,"Current year savings",'7.  Persistence Report'!$H$27:$H$500,"2015")</f>
        <v>0</v>
      </c>
      <c r="Q105" s="294">
        <f>SUMIFS('7.  Persistence Report'!R$27:R$500,'7.  Persistence Report'!$D$27:$D$500,$B105,'7.  Persistence Report'!$J$27:$J$500,"Current year savings",'7.  Persistence Report'!$H$27:$H$500,"2015")</f>
        <v>0</v>
      </c>
      <c r="R105" s="294">
        <f>SUMIFS('7.  Persistence Report'!S$27:S$500,'7.  Persistence Report'!$D$27:$D$500,$B105,'7.  Persistence Report'!$J$27:$J$500,"Current year savings",'7.  Persistence Report'!$H$27:$H$500,"2015")</f>
        <v>0</v>
      </c>
      <c r="S105" s="294">
        <f>SUMIFS('7.  Persistence Report'!T$27:T$500,'7.  Persistence Report'!$D$27:$D$500,$B105,'7.  Persistence Report'!$J$27:$J$500,"Current year savings",'7.  Persistence Report'!$H$27:$H$500,"2015")</f>
        <v>0</v>
      </c>
      <c r="T105" s="294">
        <f>SUMIFS('7.  Persistence Report'!U$27:U$500,'7.  Persistence Report'!$D$27:$D$500,$B105,'7.  Persistence Report'!$J$27:$J$500,"Current year savings",'7.  Persistence Report'!$H$27:$H$500,"2015")</f>
        <v>0</v>
      </c>
      <c r="U105" s="294">
        <f>SUMIFS('7.  Persistence Report'!V$27:V$500,'7.  Persistence Report'!$D$27:$D$500,$B105,'7.  Persistence Report'!$J$27:$J$500,"Current year savings",'7.  Persistence Report'!$H$27:$H$500,"2015")</f>
        <v>0</v>
      </c>
      <c r="V105" s="294">
        <f>SUMIFS('7.  Persistence Report'!W$27:W$500,'7.  Persistence Report'!$D$27:$D$500,$B105,'7.  Persistence Report'!$J$27:$J$500,"Current year savings",'7.  Persistence Report'!$H$27:$H$500,"2015")</f>
        <v>0</v>
      </c>
      <c r="W105" s="294">
        <f>SUMIFS('7.  Persistence Report'!X$27:X$500,'7.  Persistence Report'!$D$27:$D$500,$B105,'7.  Persistence Report'!$J$27:$J$500,"Current year savings",'7.  Persistence Report'!$H$27:$H$500,"2015")</f>
        <v>0</v>
      </c>
      <c r="X105" s="294">
        <f>SUMIFS('7.  Persistence Report'!Y$27:Y$500,'7.  Persistence Report'!$D$27:$D$500,$B105,'7.  Persistence Report'!$J$27:$J$500,"Current year savings",'7.  Persistence Report'!$H$27:$H$500,"2015")</f>
        <v>0</v>
      </c>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f>SUMIFS('7.  Persistence Report'!AU$27:AU$500,'7.  Persistence Report'!$D$27:$D$500,$B105,'7.  Persistence Report'!$J$27:$J$500,"Adjustment",'7.  Persistence Report'!$H$27:$H$500,"2015")</f>
        <v>0</v>
      </c>
      <c r="E106" s="294">
        <f>SUMIFS('7.  Persistence Report'!AV$27:AV$500,'7.  Persistence Report'!$D$27:$D$500,$B105,'7.  Persistence Report'!$J$27:$J$500,"Adjustment",'7.  Persistence Report'!$H$27:$H$500,"2015")</f>
        <v>0</v>
      </c>
      <c r="F106" s="294">
        <f>SUMIFS('7.  Persistence Report'!AW$27:AW$500,'7.  Persistence Report'!$D$27:$D$500,$B105,'7.  Persistence Report'!$J$27:$J$500,"Adjustment",'7.  Persistence Report'!$H$27:$H$500,"2015")</f>
        <v>0</v>
      </c>
      <c r="G106" s="294">
        <f>SUMIFS('7.  Persistence Report'!AX$27:AX$500,'7.  Persistence Report'!$D$27:$D$500,$B105,'7.  Persistence Report'!$J$27:$J$500,"Adjustment",'7.  Persistence Report'!$H$27:$H$500,"2015")</f>
        <v>0</v>
      </c>
      <c r="H106" s="294">
        <f>SUMIFS('7.  Persistence Report'!AY$27:AY$500,'7.  Persistence Report'!$D$27:$D$500,$B105,'7.  Persistence Report'!$J$27:$J$500,"Adjustment",'7.  Persistence Report'!$H$27:$H$500,"2015")</f>
        <v>0</v>
      </c>
      <c r="I106" s="294">
        <f>SUMIFS('7.  Persistence Report'!AZ$27:AZ$500,'7.  Persistence Report'!$D$27:$D$500,$B105,'7.  Persistence Report'!$J$27:$J$500,"Adjustment",'7.  Persistence Report'!$H$27:$H$500,"2015")</f>
        <v>0</v>
      </c>
      <c r="J106" s="294">
        <f>SUMIFS('7.  Persistence Report'!BA$27:BA$500,'7.  Persistence Report'!$D$27:$D$500,$B105,'7.  Persistence Report'!$J$27:$J$500,"Adjustment",'7.  Persistence Report'!$H$27:$H$500,"2015")</f>
        <v>0</v>
      </c>
      <c r="K106" s="294">
        <f>SUMIFS('7.  Persistence Report'!BB$27:BB$500,'7.  Persistence Report'!$D$27:$D$500,$B105,'7.  Persistence Report'!$J$27:$J$500,"Adjustment",'7.  Persistence Report'!$H$27:$H$500,"2015")</f>
        <v>0</v>
      </c>
      <c r="L106" s="294">
        <f>SUMIFS('7.  Persistence Report'!BC$27:BC$500,'7.  Persistence Report'!$D$27:$D$500,$B105,'7.  Persistence Report'!$J$27:$J$500,"Adjustment",'7.  Persistence Report'!$H$27:$H$500,"2015")</f>
        <v>0</v>
      </c>
      <c r="M106" s="294">
        <f>SUMIFS('7.  Persistence Report'!BD$27:BD$500,'7.  Persistence Report'!$D$27:$D$500,$B105,'7.  Persistence Report'!$J$27:$J$500,"Adjustment",'7.  Persistence Report'!$H$27:$H$500,"2015")</f>
        <v>0</v>
      </c>
      <c r="N106" s="290"/>
      <c r="O106" s="294">
        <f>SUMIFS('7.  Persistence Report'!P$27:P$500,'7.  Persistence Report'!$D$27:$D$500,$B105,'7.  Persistence Report'!$J$27:$J$500,"Adjustment",'7.  Persistence Report'!$H$27:$H$500,"2015")</f>
        <v>0</v>
      </c>
      <c r="P106" s="294">
        <f>SUMIFS('7.  Persistence Report'!Q$27:Q$500,'7.  Persistence Report'!$D$27:$D$500,$B105,'7.  Persistence Report'!$J$27:$J$500,"Adjustment",'7.  Persistence Report'!$H$27:$H$500,"2015")</f>
        <v>0</v>
      </c>
      <c r="Q106" s="294">
        <f>SUMIFS('7.  Persistence Report'!R$27:R$500,'7.  Persistence Report'!$D$27:$D$500,$B105,'7.  Persistence Report'!$J$27:$J$500,"Adjustment",'7.  Persistence Report'!$H$27:$H$500,"2015")</f>
        <v>0</v>
      </c>
      <c r="R106" s="294">
        <f>SUMIFS('7.  Persistence Report'!S$27:S$500,'7.  Persistence Report'!$D$27:$D$500,$B105,'7.  Persistence Report'!$J$27:$J$500,"Adjustment",'7.  Persistence Report'!$H$27:$H$500,"2015")</f>
        <v>0</v>
      </c>
      <c r="S106" s="294">
        <f>SUMIFS('7.  Persistence Report'!T$27:T$500,'7.  Persistence Report'!$D$27:$D$500,$B105,'7.  Persistence Report'!$J$27:$J$500,"Adjustment",'7.  Persistence Report'!$H$27:$H$500,"2015")</f>
        <v>0</v>
      </c>
      <c r="T106" s="294">
        <f>SUMIFS('7.  Persistence Report'!U$27:U$500,'7.  Persistence Report'!$D$27:$D$500,$B105,'7.  Persistence Report'!$J$27:$J$500,"Adjustment",'7.  Persistence Report'!$H$27:$H$500,"2015")</f>
        <v>0</v>
      </c>
      <c r="U106" s="294">
        <f>SUMIFS('7.  Persistence Report'!V$27:V$500,'7.  Persistence Report'!$D$27:$D$500,$B105,'7.  Persistence Report'!$J$27:$J$500,"Adjustment",'7.  Persistence Report'!$H$27:$H$500,"2015")</f>
        <v>0</v>
      </c>
      <c r="V106" s="294">
        <f>SUMIFS('7.  Persistence Report'!W$27:W$500,'7.  Persistence Report'!$D$27:$D$500,$B105,'7.  Persistence Report'!$J$27:$J$500,"Adjustment",'7.  Persistence Report'!$H$27:$H$500,"2015")</f>
        <v>0</v>
      </c>
      <c r="W106" s="294">
        <f>SUMIFS('7.  Persistence Report'!X$27:X$500,'7.  Persistence Report'!$D$27:$D$500,$B105,'7.  Persistence Report'!$J$27:$J$500,"Adjustment",'7.  Persistence Report'!$H$27:$H$500,"2015")</f>
        <v>0</v>
      </c>
      <c r="X106" s="294">
        <f>SUMIFS('7.  Persistence Report'!Y$27:Y$500,'7.  Persistence Report'!$D$27:$D$500,$B105,'7.  Persistence Report'!$J$27:$J$500,"Adjustment",'7.  Persistence Report'!$H$27:$H$500,"2015")</f>
        <v>0</v>
      </c>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f>SUMIFS('7.  Persistence Report'!AU$27:AU$500,'7.  Persistence Report'!$D$27:$D$500,$B108,'7.  Persistence Report'!$J$27:$J$500,"Current year savings",'7.  Persistence Report'!$H$27:$H$500,"2015")</f>
        <v>0</v>
      </c>
      <c r="E108" s="294">
        <f>SUMIFS('7.  Persistence Report'!AV$27:AV$500,'7.  Persistence Report'!$D$27:$D$500,$B108,'7.  Persistence Report'!$J$27:$J$500,"Current year savings",'7.  Persistence Report'!$H$27:$H$500,"2015")</f>
        <v>0</v>
      </c>
      <c r="F108" s="294">
        <f>SUMIFS('7.  Persistence Report'!AW$27:AW$500,'7.  Persistence Report'!$D$27:$D$500,$B108,'7.  Persistence Report'!$J$27:$J$500,"Current year savings",'7.  Persistence Report'!$H$27:$H$500,"2015")</f>
        <v>0</v>
      </c>
      <c r="G108" s="294">
        <f>SUMIFS('7.  Persistence Report'!AX$27:AX$500,'7.  Persistence Report'!$D$27:$D$500,$B108,'7.  Persistence Report'!$J$27:$J$500,"Current year savings",'7.  Persistence Report'!$H$27:$H$500,"2015")</f>
        <v>0</v>
      </c>
      <c r="H108" s="294">
        <f>SUMIFS('7.  Persistence Report'!AY$27:AY$500,'7.  Persistence Report'!$D$27:$D$500,$B108,'7.  Persistence Report'!$J$27:$J$500,"Current year savings",'7.  Persistence Report'!$H$27:$H$500,"2015")</f>
        <v>0</v>
      </c>
      <c r="I108" s="294">
        <f>SUMIFS('7.  Persistence Report'!AZ$27:AZ$500,'7.  Persistence Report'!$D$27:$D$500,$B108,'7.  Persistence Report'!$J$27:$J$500,"Current year savings",'7.  Persistence Report'!$H$27:$H$500,"2015")</f>
        <v>0</v>
      </c>
      <c r="J108" s="294">
        <f>SUMIFS('7.  Persistence Report'!BA$27:BA$500,'7.  Persistence Report'!$D$27:$D$500,$B108,'7.  Persistence Report'!$J$27:$J$500,"Current year savings",'7.  Persistence Report'!$H$27:$H$500,"2015")</f>
        <v>0</v>
      </c>
      <c r="K108" s="294">
        <f>SUMIFS('7.  Persistence Report'!BB$27:BB$500,'7.  Persistence Report'!$D$27:$D$500,$B108,'7.  Persistence Report'!$J$27:$J$500,"Current year savings",'7.  Persistence Report'!$H$27:$H$500,"2015")</f>
        <v>0</v>
      </c>
      <c r="L108" s="294">
        <f>SUMIFS('7.  Persistence Report'!BC$27:BC$500,'7.  Persistence Report'!$D$27:$D$500,$B108,'7.  Persistence Report'!$J$27:$J$500,"Current year savings",'7.  Persistence Report'!$H$27:$H$500,"2015")</f>
        <v>0</v>
      </c>
      <c r="M108" s="294">
        <f>SUMIFS('7.  Persistence Report'!BD$27:BD$500,'7.  Persistence Report'!$D$27:$D$500,$B108,'7.  Persistence Report'!$J$27:$J$500,"Current year savings",'7.  Persistence Report'!$H$27:$H$500,"2015")</f>
        <v>0</v>
      </c>
      <c r="N108" s="290"/>
      <c r="O108" s="294">
        <f>SUMIFS('7.  Persistence Report'!P$27:P$500,'7.  Persistence Report'!$D$27:$D$500,$B108,'7.  Persistence Report'!$J$27:$J$500,"Current year savings",'7.  Persistence Report'!$H$27:$H$500,"2015")</f>
        <v>0</v>
      </c>
      <c r="P108" s="294">
        <f>SUMIFS('7.  Persistence Report'!Q$27:Q$500,'7.  Persistence Report'!$D$27:$D$500,$B108,'7.  Persistence Report'!$J$27:$J$500,"Current year savings",'7.  Persistence Report'!$H$27:$H$500,"2015")</f>
        <v>0</v>
      </c>
      <c r="Q108" s="294">
        <f>SUMIFS('7.  Persistence Report'!R$27:R$500,'7.  Persistence Report'!$D$27:$D$500,$B108,'7.  Persistence Report'!$J$27:$J$500,"Current year savings",'7.  Persistence Report'!$H$27:$H$500,"2015")</f>
        <v>0</v>
      </c>
      <c r="R108" s="294">
        <f>SUMIFS('7.  Persistence Report'!S$27:S$500,'7.  Persistence Report'!$D$27:$D$500,$B108,'7.  Persistence Report'!$J$27:$J$500,"Current year savings",'7.  Persistence Report'!$H$27:$H$500,"2015")</f>
        <v>0</v>
      </c>
      <c r="S108" s="294">
        <f>SUMIFS('7.  Persistence Report'!T$27:T$500,'7.  Persistence Report'!$D$27:$D$500,$B108,'7.  Persistence Report'!$J$27:$J$500,"Current year savings",'7.  Persistence Report'!$H$27:$H$500,"2015")</f>
        <v>0</v>
      </c>
      <c r="T108" s="294">
        <f>SUMIFS('7.  Persistence Report'!U$27:U$500,'7.  Persistence Report'!$D$27:$D$500,$B108,'7.  Persistence Report'!$J$27:$J$500,"Current year savings",'7.  Persistence Report'!$H$27:$H$500,"2015")</f>
        <v>0</v>
      </c>
      <c r="U108" s="294">
        <f>SUMIFS('7.  Persistence Report'!V$27:V$500,'7.  Persistence Report'!$D$27:$D$500,$B108,'7.  Persistence Report'!$J$27:$J$500,"Current year savings",'7.  Persistence Report'!$H$27:$H$500,"2015")</f>
        <v>0</v>
      </c>
      <c r="V108" s="294">
        <f>SUMIFS('7.  Persistence Report'!W$27:W$500,'7.  Persistence Report'!$D$27:$D$500,$B108,'7.  Persistence Report'!$J$27:$J$500,"Current year savings",'7.  Persistence Report'!$H$27:$H$500,"2015")</f>
        <v>0</v>
      </c>
      <c r="W108" s="294">
        <f>SUMIFS('7.  Persistence Report'!X$27:X$500,'7.  Persistence Report'!$D$27:$D$500,$B108,'7.  Persistence Report'!$J$27:$J$500,"Current year savings",'7.  Persistence Report'!$H$27:$H$500,"2015")</f>
        <v>0</v>
      </c>
      <c r="X108" s="294">
        <f>SUMIFS('7.  Persistence Report'!Y$27:Y$500,'7.  Persistence Report'!$D$27:$D$500,$B108,'7.  Persistence Report'!$J$27:$J$500,"Current year savings",'7.  Persistence Report'!$H$27:$H$500,"2015")</f>
        <v>0</v>
      </c>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f>SUMIFS('7.  Persistence Report'!AU$27:AU$500,'7.  Persistence Report'!$D$27:$D$500,$B108,'7.  Persistence Report'!$J$27:$J$500,"Adjustment",'7.  Persistence Report'!$H$27:$H$500,"2015")</f>
        <v>0</v>
      </c>
      <c r="E109" s="294">
        <f>SUMIFS('7.  Persistence Report'!AV$27:AV$500,'7.  Persistence Report'!$D$27:$D$500,$B108,'7.  Persistence Report'!$J$27:$J$500,"Adjustment",'7.  Persistence Report'!$H$27:$H$500,"2015")</f>
        <v>0</v>
      </c>
      <c r="F109" s="294">
        <f>SUMIFS('7.  Persistence Report'!AW$27:AW$500,'7.  Persistence Report'!$D$27:$D$500,$B108,'7.  Persistence Report'!$J$27:$J$500,"Adjustment",'7.  Persistence Report'!$H$27:$H$500,"2015")</f>
        <v>0</v>
      </c>
      <c r="G109" s="294">
        <f>SUMIFS('7.  Persistence Report'!AX$27:AX$500,'7.  Persistence Report'!$D$27:$D$500,$B108,'7.  Persistence Report'!$J$27:$J$500,"Adjustment",'7.  Persistence Report'!$H$27:$H$500,"2015")</f>
        <v>0</v>
      </c>
      <c r="H109" s="294">
        <f>SUMIFS('7.  Persistence Report'!AY$27:AY$500,'7.  Persistence Report'!$D$27:$D$500,$B108,'7.  Persistence Report'!$J$27:$J$500,"Adjustment",'7.  Persistence Report'!$H$27:$H$500,"2015")</f>
        <v>0</v>
      </c>
      <c r="I109" s="294">
        <f>SUMIFS('7.  Persistence Report'!AZ$27:AZ$500,'7.  Persistence Report'!$D$27:$D$500,$B108,'7.  Persistence Report'!$J$27:$J$500,"Adjustment",'7.  Persistence Report'!$H$27:$H$500,"2015")</f>
        <v>0</v>
      </c>
      <c r="J109" s="294">
        <f>SUMIFS('7.  Persistence Report'!BA$27:BA$500,'7.  Persistence Report'!$D$27:$D$500,$B108,'7.  Persistence Report'!$J$27:$J$500,"Adjustment",'7.  Persistence Report'!$H$27:$H$500,"2015")</f>
        <v>0</v>
      </c>
      <c r="K109" s="294">
        <f>SUMIFS('7.  Persistence Report'!BB$27:BB$500,'7.  Persistence Report'!$D$27:$D$500,$B108,'7.  Persistence Report'!$J$27:$J$500,"Adjustment",'7.  Persistence Report'!$H$27:$H$500,"2015")</f>
        <v>0</v>
      </c>
      <c r="L109" s="294">
        <f>SUMIFS('7.  Persistence Report'!BC$27:BC$500,'7.  Persistence Report'!$D$27:$D$500,$B108,'7.  Persistence Report'!$J$27:$J$500,"Adjustment",'7.  Persistence Report'!$H$27:$H$500,"2015")</f>
        <v>0</v>
      </c>
      <c r="M109" s="294">
        <f>SUMIFS('7.  Persistence Report'!BD$27:BD$500,'7.  Persistence Report'!$D$27:$D$500,$B108,'7.  Persistence Report'!$J$27:$J$500,"Adjustment",'7.  Persistence Report'!$H$27:$H$500,"2015")</f>
        <v>0</v>
      </c>
      <c r="N109" s="290"/>
      <c r="O109" s="294">
        <f>SUMIFS('7.  Persistence Report'!P$27:P$500,'7.  Persistence Report'!$D$27:$D$500,$B108,'7.  Persistence Report'!$J$27:$J$500,"Adjustment",'7.  Persistence Report'!$H$27:$H$500,"2015")</f>
        <v>0</v>
      </c>
      <c r="P109" s="294">
        <f>SUMIFS('7.  Persistence Report'!Q$27:Q$500,'7.  Persistence Report'!$D$27:$D$500,$B108,'7.  Persistence Report'!$J$27:$J$500,"Adjustment",'7.  Persistence Report'!$H$27:$H$500,"2015")</f>
        <v>0</v>
      </c>
      <c r="Q109" s="294">
        <f>SUMIFS('7.  Persistence Report'!R$27:R$500,'7.  Persistence Report'!$D$27:$D$500,$B108,'7.  Persistence Report'!$J$27:$J$500,"Adjustment",'7.  Persistence Report'!$H$27:$H$500,"2015")</f>
        <v>0</v>
      </c>
      <c r="R109" s="294">
        <f>SUMIFS('7.  Persistence Report'!S$27:S$500,'7.  Persistence Report'!$D$27:$D$500,$B108,'7.  Persistence Report'!$J$27:$J$500,"Adjustment",'7.  Persistence Report'!$H$27:$H$500,"2015")</f>
        <v>0</v>
      </c>
      <c r="S109" s="294">
        <f>SUMIFS('7.  Persistence Report'!T$27:T$500,'7.  Persistence Report'!$D$27:$D$500,$B108,'7.  Persistence Report'!$J$27:$J$500,"Adjustment",'7.  Persistence Report'!$H$27:$H$500,"2015")</f>
        <v>0</v>
      </c>
      <c r="T109" s="294">
        <f>SUMIFS('7.  Persistence Report'!U$27:U$500,'7.  Persistence Report'!$D$27:$D$500,$B108,'7.  Persistence Report'!$J$27:$J$500,"Adjustment",'7.  Persistence Report'!$H$27:$H$500,"2015")</f>
        <v>0</v>
      </c>
      <c r="U109" s="294">
        <f>SUMIFS('7.  Persistence Report'!V$27:V$500,'7.  Persistence Report'!$D$27:$D$500,$B108,'7.  Persistence Report'!$J$27:$J$500,"Adjustment",'7.  Persistence Report'!$H$27:$H$500,"2015")</f>
        <v>0</v>
      </c>
      <c r="V109" s="294">
        <f>SUMIFS('7.  Persistence Report'!W$27:W$500,'7.  Persistence Report'!$D$27:$D$500,$B108,'7.  Persistence Report'!$J$27:$J$500,"Adjustment",'7.  Persistence Report'!$H$27:$H$500,"2015")</f>
        <v>0</v>
      </c>
      <c r="W109" s="294">
        <f>SUMIFS('7.  Persistence Report'!X$27:X$500,'7.  Persistence Report'!$D$27:$D$500,$B108,'7.  Persistence Report'!$J$27:$J$500,"Adjustment",'7.  Persistence Report'!$H$27:$H$500,"2015")</f>
        <v>0</v>
      </c>
      <c r="X109" s="294">
        <f>SUMIFS('7.  Persistence Report'!Y$27:Y$500,'7.  Persistence Report'!$D$27:$D$500,$B108,'7.  Persistence Report'!$J$27:$J$500,"Adjustment",'7.  Persistence Report'!$H$27:$H$500,"2015")</f>
        <v>0</v>
      </c>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f>SUMIFS('7.  Persistence Report'!AU$27:AU$500,'7.  Persistence Report'!$D$27:$D$500,$B111,'7.  Persistence Report'!$J$27:$J$500,"Current year savings",'7.  Persistence Report'!$H$27:$H$500,"2015")</f>
        <v>0</v>
      </c>
      <c r="E111" s="294">
        <f>SUMIFS('7.  Persistence Report'!AV$27:AV$500,'7.  Persistence Report'!$D$27:$D$500,$B111,'7.  Persistence Report'!$J$27:$J$500,"Current year savings",'7.  Persistence Report'!$H$27:$H$500,"2015")</f>
        <v>0</v>
      </c>
      <c r="F111" s="294">
        <f>SUMIFS('7.  Persistence Report'!AW$27:AW$500,'7.  Persistence Report'!$D$27:$D$500,$B111,'7.  Persistence Report'!$J$27:$J$500,"Current year savings",'7.  Persistence Report'!$H$27:$H$500,"2015")</f>
        <v>0</v>
      </c>
      <c r="G111" s="294">
        <f>SUMIFS('7.  Persistence Report'!AX$27:AX$500,'7.  Persistence Report'!$D$27:$D$500,$B111,'7.  Persistence Report'!$J$27:$J$500,"Current year savings",'7.  Persistence Report'!$H$27:$H$500,"2015")</f>
        <v>0</v>
      </c>
      <c r="H111" s="294">
        <f>SUMIFS('7.  Persistence Report'!AY$27:AY$500,'7.  Persistence Report'!$D$27:$D$500,$B111,'7.  Persistence Report'!$J$27:$J$500,"Current year savings",'7.  Persistence Report'!$H$27:$H$500,"2015")</f>
        <v>0</v>
      </c>
      <c r="I111" s="294">
        <f>SUMIFS('7.  Persistence Report'!AZ$27:AZ$500,'7.  Persistence Report'!$D$27:$D$500,$B111,'7.  Persistence Report'!$J$27:$J$500,"Current year savings",'7.  Persistence Report'!$H$27:$H$500,"2015")</f>
        <v>0</v>
      </c>
      <c r="J111" s="294">
        <f>SUMIFS('7.  Persistence Report'!BA$27:BA$500,'7.  Persistence Report'!$D$27:$D$500,$B111,'7.  Persistence Report'!$J$27:$J$500,"Current year savings",'7.  Persistence Report'!$H$27:$H$500,"2015")</f>
        <v>0</v>
      </c>
      <c r="K111" s="294">
        <f>SUMIFS('7.  Persistence Report'!BB$27:BB$500,'7.  Persistence Report'!$D$27:$D$500,$B111,'7.  Persistence Report'!$J$27:$J$500,"Current year savings",'7.  Persistence Report'!$H$27:$H$500,"2015")</f>
        <v>0</v>
      </c>
      <c r="L111" s="294">
        <f>SUMIFS('7.  Persistence Report'!BC$27:BC$500,'7.  Persistence Report'!$D$27:$D$500,$B111,'7.  Persistence Report'!$J$27:$J$500,"Current year savings",'7.  Persistence Report'!$H$27:$H$500,"2015")</f>
        <v>0</v>
      </c>
      <c r="M111" s="294">
        <f>SUMIFS('7.  Persistence Report'!BD$27:BD$500,'7.  Persistence Report'!$D$27:$D$500,$B111,'7.  Persistence Report'!$J$27:$J$500,"Current year savings",'7.  Persistence Report'!$H$27:$H$500,"2015")</f>
        <v>0</v>
      </c>
      <c r="N111" s="290"/>
      <c r="O111" s="294">
        <f>SUMIFS('7.  Persistence Report'!P$27:P$500,'7.  Persistence Report'!$D$27:$D$500,$B111,'7.  Persistence Report'!$J$27:$J$500,"Current year savings",'7.  Persistence Report'!$H$27:$H$500,"2015")</f>
        <v>0</v>
      </c>
      <c r="P111" s="294">
        <f>SUMIFS('7.  Persistence Report'!Q$27:Q$500,'7.  Persistence Report'!$D$27:$D$500,$B111,'7.  Persistence Report'!$J$27:$J$500,"Current year savings",'7.  Persistence Report'!$H$27:$H$500,"2015")</f>
        <v>0</v>
      </c>
      <c r="Q111" s="294">
        <f>SUMIFS('7.  Persistence Report'!R$27:R$500,'7.  Persistence Report'!$D$27:$D$500,$B111,'7.  Persistence Report'!$J$27:$J$500,"Current year savings",'7.  Persistence Report'!$H$27:$H$500,"2015")</f>
        <v>0</v>
      </c>
      <c r="R111" s="294">
        <f>SUMIFS('7.  Persistence Report'!S$27:S$500,'7.  Persistence Report'!$D$27:$D$500,$B111,'7.  Persistence Report'!$J$27:$J$500,"Current year savings",'7.  Persistence Report'!$H$27:$H$500,"2015")</f>
        <v>0</v>
      </c>
      <c r="S111" s="294">
        <f>SUMIFS('7.  Persistence Report'!T$27:T$500,'7.  Persistence Report'!$D$27:$D$500,$B111,'7.  Persistence Report'!$J$27:$J$500,"Current year savings",'7.  Persistence Report'!$H$27:$H$500,"2015")</f>
        <v>0</v>
      </c>
      <c r="T111" s="294">
        <f>SUMIFS('7.  Persistence Report'!U$27:U$500,'7.  Persistence Report'!$D$27:$D$500,$B111,'7.  Persistence Report'!$J$27:$J$500,"Current year savings",'7.  Persistence Report'!$H$27:$H$500,"2015")</f>
        <v>0</v>
      </c>
      <c r="U111" s="294">
        <f>SUMIFS('7.  Persistence Report'!V$27:V$500,'7.  Persistence Report'!$D$27:$D$500,$B111,'7.  Persistence Report'!$J$27:$J$500,"Current year savings",'7.  Persistence Report'!$H$27:$H$500,"2015")</f>
        <v>0</v>
      </c>
      <c r="V111" s="294">
        <f>SUMIFS('7.  Persistence Report'!W$27:W$500,'7.  Persistence Report'!$D$27:$D$500,$B111,'7.  Persistence Report'!$J$27:$J$500,"Current year savings",'7.  Persistence Report'!$H$27:$H$500,"2015")</f>
        <v>0</v>
      </c>
      <c r="W111" s="294">
        <f>SUMIFS('7.  Persistence Report'!X$27:X$500,'7.  Persistence Report'!$D$27:$D$500,$B111,'7.  Persistence Report'!$J$27:$J$500,"Current year savings",'7.  Persistence Report'!$H$27:$H$500,"2015")</f>
        <v>0</v>
      </c>
      <c r="X111" s="294">
        <f>SUMIFS('7.  Persistence Report'!Y$27:Y$500,'7.  Persistence Report'!$D$27:$D$500,$B111,'7.  Persistence Report'!$J$27:$J$500,"Current year savings",'7.  Persistence Report'!$H$27:$H$500,"2015")</f>
        <v>0</v>
      </c>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f>SUMIFS('7.  Persistence Report'!AU$27:AU$500,'7.  Persistence Report'!$D$27:$D$500,$B111,'7.  Persistence Report'!$J$27:$J$500,"Adjustment",'7.  Persistence Report'!$H$27:$H$500,"2015")</f>
        <v>0</v>
      </c>
      <c r="E112" s="294">
        <f>SUMIFS('7.  Persistence Report'!AV$27:AV$500,'7.  Persistence Report'!$D$27:$D$500,$B111,'7.  Persistence Report'!$J$27:$J$500,"Adjustment",'7.  Persistence Report'!$H$27:$H$500,"2015")</f>
        <v>0</v>
      </c>
      <c r="F112" s="294">
        <f>SUMIFS('7.  Persistence Report'!AW$27:AW$500,'7.  Persistence Report'!$D$27:$D$500,$B111,'7.  Persistence Report'!$J$27:$J$500,"Adjustment",'7.  Persistence Report'!$H$27:$H$500,"2015")</f>
        <v>0</v>
      </c>
      <c r="G112" s="294">
        <f>SUMIFS('7.  Persistence Report'!AX$27:AX$500,'7.  Persistence Report'!$D$27:$D$500,$B111,'7.  Persistence Report'!$J$27:$J$500,"Adjustment",'7.  Persistence Report'!$H$27:$H$500,"2015")</f>
        <v>0</v>
      </c>
      <c r="H112" s="294">
        <f>SUMIFS('7.  Persistence Report'!AY$27:AY$500,'7.  Persistence Report'!$D$27:$D$500,$B111,'7.  Persistence Report'!$J$27:$J$500,"Adjustment",'7.  Persistence Report'!$H$27:$H$500,"2015")</f>
        <v>0</v>
      </c>
      <c r="I112" s="294">
        <f>SUMIFS('7.  Persistence Report'!AZ$27:AZ$500,'7.  Persistence Report'!$D$27:$D$500,$B111,'7.  Persistence Report'!$J$27:$J$500,"Adjustment",'7.  Persistence Report'!$H$27:$H$500,"2015")</f>
        <v>0</v>
      </c>
      <c r="J112" s="294">
        <f>SUMIFS('7.  Persistence Report'!BA$27:BA$500,'7.  Persistence Report'!$D$27:$D$500,$B111,'7.  Persistence Report'!$J$27:$J$500,"Adjustment",'7.  Persistence Report'!$H$27:$H$500,"2015")</f>
        <v>0</v>
      </c>
      <c r="K112" s="294">
        <f>SUMIFS('7.  Persistence Report'!BB$27:BB$500,'7.  Persistence Report'!$D$27:$D$500,$B111,'7.  Persistence Report'!$J$27:$J$500,"Adjustment",'7.  Persistence Report'!$H$27:$H$500,"2015")</f>
        <v>0</v>
      </c>
      <c r="L112" s="294">
        <f>SUMIFS('7.  Persistence Report'!BC$27:BC$500,'7.  Persistence Report'!$D$27:$D$500,$B111,'7.  Persistence Report'!$J$27:$J$500,"Adjustment",'7.  Persistence Report'!$H$27:$H$500,"2015")</f>
        <v>0</v>
      </c>
      <c r="M112" s="294">
        <f>SUMIFS('7.  Persistence Report'!BD$27:BD$500,'7.  Persistence Report'!$D$27:$D$500,$B111,'7.  Persistence Report'!$J$27:$J$500,"Adjustment",'7.  Persistence Report'!$H$27:$H$500,"2015")</f>
        <v>0</v>
      </c>
      <c r="N112" s="290"/>
      <c r="O112" s="294">
        <f>SUMIFS('7.  Persistence Report'!P$27:P$500,'7.  Persistence Report'!$D$27:$D$500,$B111,'7.  Persistence Report'!$J$27:$J$500,"Adjustment",'7.  Persistence Report'!$H$27:$H$500,"2015")</f>
        <v>0</v>
      </c>
      <c r="P112" s="294">
        <f>SUMIFS('7.  Persistence Report'!Q$27:Q$500,'7.  Persistence Report'!$D$27:$D$500,$B111,'7.  Persistence Report'!$J$27:$J$500,"Adjustment",'7.  Persistence Report'!$H$27:$H$500,"2015")</f>
        <v>0</v>
      </c>
      <c r="Q112" s="294">
        <f>SUMIFS('7.  Persistence Report'!R$27:R$500,'7.  Persistence Report'!$D$27:$D$500,$B111,'7.  Persistence Report'!$J$27:$J$500,"Adjustment",'7.  Persistence Report'!$H$27:$H$500,"2015")</f>
        <v>0</v>
      </c>
      <c r="R112" s="294">
        <f>SUMIFS('7.  Persistence Report'!S$27:S$500,'7.  Persistence Report'!$D$27:$D$500,$B111,'7.  Persistence Report'!$J$27:$J$500,"Adjustment",'7.  Persistence Report'!$H$27:$H$500,"2015")</f>
        <v>0</v>
      </c>
      <c r="S112" s="294">
        <f>SUMIFS('7.  Persistence Report'!T$27:T$500,'7.  Persistence Report'!$D$27:$D$500,$B111,'7.  Persistence Report'!$J$27:$J$500,"Adjustment",'7.  Persistence Report'!$H$27:$H$500,"2015")</f>
        <v>0</v>
      </c>
      <c r="T112" s="294">
        <f>SUMIFS('7.  Persistence Report'!U$27:U$500,'7.  Persistence Report'!$D$27:$D$500,$B111,'7.  Persistence Report'!$J$27:$J$500,"Adjustment",'7.  Persistence Report'!$H$27:$H$500,"2015")</f>
        <v>0</v>
      </c>
      <c r="U112" s="294">
        <f>SUMIFS('7.  Persistence Report'!V$27:V$500,'7.  Persistence Report'!$D$27:$D$500,$B111,'7.  Persistence Report'!$J$27:$J$500,"Adjustment",'7.  Persistence Report'!$H$27:$H$500,"2015")</f>
        <v>0</v>
      </c>
      <c r="V112" s="294">
        <f>SUMIFS('7.  Persistence Report'!W$27:W$500,'7.  Persistence Report'!$D$27:$D$500,$B111,'7.  Persistence Report'!$J$27:$J$500,"Adjustment",'7.  Persistence Report'!$H$27:$H$500,"2015")</f>
        <v>0</v>
      </c>
      <c r="W112" s="294">
        <f>SUMIFS('7.  Persistence Report'!X$27:X$500,'7.  Persistence Report'!$D$27:$D$500,$B111,'7.  Persistence Report'!$J$27:$J$500,"Adjustment",'7.  Persistence Report'!$H$27:$H$500,"2015")</f>
        <v>0</v>
      </c>
      <c r="X112" s="294">
        <f>SUMIFS('7.  Persistence Report'!Y$27:Y$500,'7.  Persistence Report'!$D$27:$D$500,$B111,'7.  Persistence Report'!$J$27:$J$500,"Adjustment",'7.  Persistence Report'!$H$27:$H$500,"2015")</f>
        <v>0</v>
      </c>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f>SUMIFS('7.  Persistence Report'!AU$27:AU$500,'7.  Persistence Report'!$D$27:$D$500,$B114,'7.  Persistence Report'!$J$27:$J$500,"Current year savings",'7.  Persistence Report'!$H$27:$H$500,"2015")</f>
        <v>0</v>
      </c>
      <c r="E114" s="294">
        <f>SUMIFS('7.  Persistence Report'!AV$27:AV$500,'7.  Persistence Report'!$D$27:$D$500,$B114,'7.  Persistence Report'!$J$27:$J$500,"Current year savings",'7.  Persistence Report'!$H$27:$H$500,"2015")</f>
        <v>0</v>
      </c>
      <c r="F114" s="294">
        <f>SUMIFS('7.  Persistence Report'!AW$27:AW$500,'7.  Persistence Report'!$D$27:$D$500,$B114,'7.  Persistence Report'!$J$27:$J$500,"Current year savings",'7.  Persistence Report'!$H$27:$H$500,"2015")</f>
        <v>0</v>
      </c>
      <c r="G114" s="294">
        <f>SUMIFS('7.  Persistence Report'!AX$27:AX$500,'7.  Persistence Report'!$D$27:$D$500,$B114,'7.  Persistence Report'!$J$27:$J$500,"Current year savings",'7.  Persistence Report'!$H$27:$H$500,"2015")</f>
        <v>0</v>
      </c>
      <c r="H114" s="294">
        <f>SUMIFS('7.  Persistence Report'!AY$27:AY$500,'7.  Persistence Report'!$D$27:$D$500,$B114,'7.  Persistence Report'!$J$27:$J$500,"Current year savings",'7.  Persistence Report'!$H$27:$H$500,"2015")</f>
        <v>0</v>
      </c>
      <c r="I114" s="294">
        <f>SUMIFS('7.  Persistence Report'!AZ$27:AZ$500,'7.  Persistence Report'!$D$27:$D$500,$B114,'7.  Persistence Report'!$J$27:$J$500,"Current year savings",'7.  Persistence Report'!$H$27:$H$500,"2015")</f>
        <v>0</v>
      </c>
      <c r="J114" s="294">
        <f>SUMIFS('7.  Persistence Report'!BA$27:BA$500,'7.  Persistence Report'!$D$27:$D$500,$B114,'7.  Persistence Report'!$J$27:$J$500,"Current year savings",'7.  Persistence Report'!$H$27:$H$500,"2015")</f>
        <v>0</v>
      </c>
      <c r="K114" s="294">
        <f>SUMIFS('7.  Persistence Report'!BB$27:BB$500,'7.  Persistence Report'!$D$27:$D$500,$B114,'7.  Persistence Report'!$J$27:$J$500,"Current year savings",'7.  Persistence Report'!$H$27:$H$500,"2015")</f>
        <v>0</v>
      </c>
      <c r="L114" s="294">
        <f>SUMIFS('7.  Persistence Report'!BC$27:BC$500,'7.  Persistence Report'!$D$27:$D$500,$B114,'7.  Persistence Report'!$J$27:$J$500,"Current year savings",'7.  Persistence Report'!$H$27:$H$500,"2015")</f>
        <v>0</v>
      </c>
      <c r="M114" s="294">
        <f>SUMIFS('7.  Persistence Report'!BD$27:BD$500,'7.  Persistence Report'!$D$27:$D$500,$B114,'7.  Persistence Report'!$J$27:$J$500,"Current year savings",'7.  Persistence Report'!$H$27:$H$500,"2015")</f>
        <v>0</v>
      </c>
      <c r="N114" s="290"/>
      <c r="O114" s="294">
        <f>SUMIFS('7.  Persistence Report'!P$27:P$500,'7.  Persistence Report'!$D$27:$D$500,$B114,'7.  Persistence Report'!$J$27:$J$500,"Current year savings",'7.  Persistence Report'!$H$27:$H$500,"2015")</f>
        <v>0</v>
      </c>
      <c r="P114" s="294">
        <f>SUMIFS('7.  Persistence Report'!Q$27:Q$500,'7.  Persistence Report'!$D$27:$D$500,$B114,'7.  Persistence Report'!$J$27:$J$500,"Current year savings",'7.  Persistence Report'!$H$27:$H$500,"2015")</f>
        <v>0</v>
      </c>
      <c r="Q114" s="294">
        <f>SUMIFS('7.  Persistence Report'!R$27:R$500,'7.  Persistence Report'!$D$27:$D$500,$B114,'7.  Persistence Report'!$J$27:$J$500,"Current year savings",'7.  Persistence Report'!$H$27:$H$500,"2015")</f>
        <v>0</v>
      </c>
      <c r="R114" s="294">
        <f>SUMIFS('7.  Persistence Report'!S$27:S$500,'7.  Persistence Report'!$D$27:$D$500,$B114,'7.  Persistence Report'!$J$27:$J$500,"Current year savings",'7.  Persistence Report'!$H$27:$H$500,"2015")</f>
        <v>0</v>
      </c>
      <c r="S114" s="294">
        <f>SUMIFS('7.  Persistence Report'!T$27:T$500,'7.  Persistence Report'!$D$27:$D$500,$B114,'7.  Persistence Report'!$J$27:$J$500,"Current year savings",'7.  Persistence Report'!$H$27:$H$500,"2015")</f>
        <v>0</v>
      </c>
      <c r="T114" s="294">
        <f>SUMIFS('7.  Persistence Report'!U$27:U$500,'7.  Persistence Report'!$D$27:$D$500,$B114,'7.  Persistence Report'!$J$27:$J$500,"Current year savings",'7.  Persistence Report'!$H$27:$H$500,"2015")</f>
        <v>0</v>
      </c>
      <c r="U114" s="294">
        <f>SUMIFS('7.  Persistence Report'!V$27:V$500,'7.  Persistence Report'!$D$27:$D$500,$B114,'7.  Persistence Report'!$J$27:$J$500,"Current year savings",'7.  Persistence Report'!$H$27:$H$500,"2015")</f>
        <v>0</v>
      </c>
      <c r="V114" s="294">
        <f>SUMIFS('7.  Persistence Report'!W$27:W$500,'7.  Persistence Report'!$D$27:$D$500,$B114,'7.  Persistence Report'!$J$27:$J$500,"Current year savings",'7.  Persistence Report'!$H$27:$H$500,"2015")</f>
        <v>0</v>
      </c>
      <c r="W114" s="294">
        <f>SUMIFS('7.  Persistence Report'!X$27:X$500,'7.  Persistence Report'!$D$27:$D$500,$B114,'7.  Persistence Report'!$J$27:$J$500,"Current year savings",'7.  Persistence Report'!$H$27:$H$500,"2015")</f>
        <v>0</v>
      </c>
      <c r="X114" s="294">
        <f>SUMIFS('7.  Persistence Report'!Y$27:Y$500,'7.  Persistence Report'!$D$27:$D$500,$B114,'7.  Persistence Report'!$J$27:$J$500,"Current year savings",'7.  Persistence Report'!$H$27:$H$500,"2015")</f>
        <v>0</v>
      </c>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f>SUMIFS('7.  Persistence Report'!AU$27:AU$500,'7.  Persistence Report'!$D$27:$D$500,$B114,'7.  Persistence Report'!$J$27:$J$500,"Adjustment",'7.  Persistence Report'!$H$27:$H$500,"2015")</f>
        <v>0</v>
      </c>
      <c r="E115" s="294">
        <f>SUMIFS('7.  Persistence Report'!AV$27:AV$500,'7.  Persistence Report'!$D$27:$D$500,$B114,'7.  Persistence Report'!$J$27:$J$500,"Adjustment",'7.  Persistence Report'!$H$27:$H$500,"2015")</f>
        <v>0</v>
      </c>
      <c r="F115" s="294">
        <f>SUMIFS('7.  Persistence Report'!AW$27:AW$500,'7.  Persistence Report'!$D$27:$D$500,$B114,'7.  Persistence Report'!$J$27:$J$500,"Adjustment",'7.  Persistence Report'!$H$27:$H$500,"2015")</f>
        <v>0</v>
      </c>
      <c r="G115" s="294">
        <f>SUMIFS('7.  Persistence Report'!AX$27:AX$500,'7.  Persistence Report'!$D$27:$D$500,$B114,'7.  Persistence Report'!$J$27:$J$500,"Adjustment",'7.  Persistence Report'!$H$27:$H$500,"2015")</f>
        <v>0</v>
      </c>
      <c r="H115" s="294">
        <f>SUMIFS('7.  Persistence Report'!AY$27:AY$500,'7.  Persistence Report'!$D$27:$D$500,$B114,'7.  Persistence Report'!$J$27:$J$500,"Adjustment",'7.  Persistence Report'!$H$27:$H$500,"2015")</f>
        <v>0</v>
      </c>
      <c r="I115" s="294">
        <f>SUMIFS('7.  Persistence Report'!AZ$27:AZ$500,'7.  Persistence Report'!$D$27:$D$500,$B114,'7.  Persistence Report'!$J$27:$J$500,"Adjustment",'7.  Persistence Report'!$H$27:$H$500,"2015")</f>
        <v>0</v>
      </c>
      <c r="J115" s="294">
        <f>SUMIFS('7.  Persistence Report'!BA$27:BA$500,'7.  Persistence Report'!$D$27:$D$500,$B114,'7.  Persistence Report'!$J$27:$J$500,"Adjustment",'7.  Persistence Report'!$H$27:$H$500,"2015")</f>
        <v>0</v>
      </c>
      <c r="K115" s="294">
        <f>SUMIFS('7.  Persistence Report'!BB$27:BB$500,'7.  Persistence Report'!$D$27:$D$500,$B114,'7.  Persistence Report'!$J$27:$J$500,"Adjustment",'7.  Persistence Report'!$H$27:$H$500,"2015")</f>
        <v>0</v>
      </c>
      <c r="L115" s="294">
        <f>SUMIFS('7.  Persistence Report'!BC$27:BC$500,'7.  Persistence Report'!$D$27:$D$500,$B114,'7.  Persistence Report'!$J$27:$J$500,"Adjustment",'7.  Persistence Report'!$H$27:$H$500,"2015")</f>
        <v>0</v>
      </c>
      <c r="M115" s="294">
        <f>SUMIFS('7.  Persistence Report'!BD$27:BD$500,'7.  Persistence Report'!$D$27:$D$500,$B114,'7.  Persistence Report'!$J$27:$J$500,"Adjustment",'7.  Persistence Report'!$H$27:$H$500,"2015")</f>
        <v>0</v>
      </c>
      <c r="N115" s="290"/>
      <c r="O115" s="294">
        <f>SUMIFS('7.  Persistence Report'!P$27:P$500,'7.  Persistence Report'!$D$27:$D$500,$B114,'7.  Persistence Report'!$J$27:$J$500,"Adjustment",'7.  Persistence Report'!$H$27:$H$500,"2015")</f>
        <v>0</v>
      </c>
      <c r="P115" s="294">
        <f>SUMIFS('7.  Persistence Report'!Q$27:Q$500,'7.  Persistence Report'!$D$27:$D$500,$B114,'7.  Persistence Report'!$J$27:$J$500,"Adjustment",'7.  Persistence Report'!$H$27:$H$500,"2015")</f>
        <v>0</v>
      </c>
      <c r="Q115" s="294">
        <f>SUMIFS('7.  Persistence Report'!R$27:R$500,'7.  Persistence Report'!$D$27:$D$500,$B114,'7.  Persistence Report'!$J$27:$J$500,"Adjustment",'7.  Persistence Report'!$H$27:$H$500,"2015")</f>
        <v>0</v>
      </c>
      <c r="R115" s="294">
        <f>SUMIFS('7.  Persistence Report'!S$27:S$500,'7.  Persistence Report'!$D$27:$D$500,$B114,'7.  Persistence Report'!$J$27:$J$500,"Adjustment",'7.  Persistence Report'!$H$27:$H$500,"2015")</f>
        <v>0</v>
      </c>
      <c r="S115" s="294">
        <f>SUMIFS('7.  Persistence Report'!T$27:T$500,'7.  Persistence Report'!$D$27:$D$500,$B114,'7.  Persistence Report'!$J$27:$J$500,"Adjustment",'7.  Persistence Report'!$H$27:$H$500,"2015")</f>
        <v>0</v>
      </c>
      <c r="T115" s="294">
        <f>SUMIFS('7.  Persistence Report'!U$27:U$500,'7.  Persistence Report'!$D$27:$D$500,$B114,'7.  Persistence Report'!$J$27:$J$500,"Adjustment",'7.  Persistence Report'!$H$27:$H$500,"2015")</f>
        <v>0</v>
      </c>
      <c r="U115" s="294">
        <f>SUMIFS('7.  Persistence Report'!V$27:V$500,'7.  Persistence Report'!$D$27:$D$500,$B114,'7.  Persistence Report'!$J$27:$J$500,"Adjustment",'7.  Persistence Report'!$H$27:$H$500,"2015")</f>
        <v>0</v>
      </c>
      <c r="V115" s="294">
        <f>SUMIFS('7.  Persistence Report'!W$27:W$500,'7.  Persistence Report'!$D$27:$D$500,$B114,'7.  Persistence Report'!$J$27:$J$500,"Adjustment",'7.  Persistence Report'!$H$27:$H$500,"2015")</f>
        <v>0</v>
      </c>
      <c r="W115" s="294">
        <f>SUMIFS('7.  Persistence Report'!X$27:X$500,'7.  Persistence Report'!$D$27:$D$500,$B114,'7.  Persistence Report'!$J$27:$J$500,"Adjustment",'7.  Persistence Report'!$H$27:$H$500,"2015")</f>
        <v>0</v>
      </c>
      <c r="X115" s="294">
        <f>SUMIFS('7.  Persistence Report'!Y$27:Y$500,'7.  Persistence Report'!$D$27:$D$500,$B114,'7.  Persistence Report'!$J$27:$J$500,"Adjustment",'7.  Persistence Report'!$H$27:$H$500,"2015")</f>
        <v>0</v>
      </c>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499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f>SUMIFS('7.  Persistence Report'!AU$27:AU$500,'7.  Persistence Report'!$D$27:$D$500,$B118,'7.  Persistence Report'!$J$27:$J$500,"Current year savings",'7.  Persistence Report'!$H$27:$H$500,"2015")</f>
        <v>0</v>
      </c>
      <c r="E118" s="294">
        <f>SUMIFS('7.  Persistence Report'!AV$27:AV$500,'7.  Persistence Report'!$D$27:$D$500,$B118,'7.  Persistence Report'!$J$27:$J$500,"Current year savings",'7.  Persistence Report'!$H$27:$H$500,"2015")</f>
        <v>0</v>
      </c>
      <c r="F118" s="294">
        <f>SUMIFS('7.  Persistence Report'!AW$27:AW$500,'7.  Persistence Report'!$D$27:$D$500,$B118,'7.  Persistence Report'!$J$27:$J$500,"Current year savings",'7.  Persistence Report'!$H$27:$H$500,"2015")</f>
        <v>0</v>
      </c>
      <c r="G118" s="294">
        <f>SUMIFS('7.  Persistence Report'!AX$27:AX$500,'7.  Persistence Report'!$D$27:$D$500,$B118,'7.  Persistence Report'!$J$27:$J$500,"Current year savings",'7.  Persistence Report'!$H$27:$H$500,"2015")</f>
        <v>0</v>
      </c>
      <c r="H118" s="294">
        <f>SUMIFS('7.  Persistence Report'!AY$27:AY$500,'7.  Persistence Report'!$D$27:$D$500,$B118,'7.  Persistence Report'!$J$27:$J$500,"Current year savings",'7.  Persistence Report'!$H$27:$H$500,"2015")</f>
        <v>0</v>
      </c>
      <c r="I118" s="294">
        <f>SUMIFS('7.  Persistence Report'!AZ$27:AZ$500,'7.  Persistence Report'!$D$27:$D$500,$B118,'7.  Persistence Report'!$J$27:$J$500,"Current year savings",'7.  Persistence Report'!$H$27:$H$500,"2015")</f>
        <v>0</v>
      </c>
      <c r="J118" s="294">
        <f>SUMIFS('7.  Persistence Report'!BA$27:BA$500,'7.  Persistence Report'!$D$27:$D$500,$B118,'7.  Persistence Report'!$J$27:$J$500,"Current year savings",'7.  Persistence Report'!$H$27:$H$500,"2015")</f>
        <v>0</v>
      </c>
      <c r="K118" s="294">
        <f>SUMIFS('7.  Persistence Report'!BB$27:BB$500,'7.  Persistence Report'!$D$27:$D$500,$B118,'7.  Persistence Report'!$J$27:$J$500,"Current year savings",'7.  Persistence Report'!$H$27:$H$500,"2015")</f>
        <v>0</v>
      </c>
      <c r="L118" s="294">
        <f>SUMIFS('7.  Persistence Report'!BC$27:BC$500,'7.  Persistence Report'!$D$27:$D$500,$B118,'7.  Persistence Report'!$J$27:$J$500,"Current year savings",'7.  Persistence Report'!$H$27:$H$500,"2015")</f>
        <v>0</v>
      </c>
      <c r="M118" s="294">
        <f>SUMIFS('7.  Persistence Report'!BD$27:BD$500,'7.  Persistence Report'!$D$27:$D$500,$B118,'7.  Persistence Report'!$J$27:$J$500,"Current year savings",'7.  Persistence Report'!$H$27:$H$500,"2015")</f>
        <v>0</v>
      </c>
      <c r="N118" s="294">
        <v>12</v>
      </c>
      <c r="O118" s="294">
        <f>SUMIFS('7.  Persistence Report'!P$27:P$500,'7.  Persistence Report'!$D$27:$D$500,$B118,'7.  Persistence Report'!$J$27:$J$500,"Current year savings",'7.  Persistence Report'!$H$27:$H$500,"2015")</f>
        <v>0</v>
      </c>
      <c r="P118" s="294">
        <f>SUMIFS('7.  Persistence Report'!Q$27:Q$500,'7.  Persistence Report'!$D$27:$D$500,$B118,'7.  Persistence Report'!$J$27:$J$500,"Current year savings",'7.  Persistence Report'!$H$27:$H$500,"2015")</f>
        <v>0</v>
      </c>
      <c r="Q118" s="294">
        <f>SUMIFS('7.  Persistence Report'!R$27:R$500,'7.  Persistence Report'!$D$27:$D$500,$B118,'7.  Persistence Report'!$J$27:$J$500,"Current year savings",'7.  Persistence Report'!$H$27:$H$500,"2015")</f>
        <v>0</v>
      </c>
      <c r="R118" s="294">
        <f>SUMIFS('7.  Persistence Report'!S$27:S$500,'7.  Persistence Report'!$D$27:$D$500,$B118,'7.  Persistence Report'!$J$27:$J$500,"Current year savings",'7.  Persistence Report'!$H$27:$H$500,"2015")</f>
        <v>0</v>
      </c>
      <c r="S118" s="294">
        <f>SUMIFS('7.  Persistence Report'!T$27:T$500,'7.  Persistence Report'!$D$27:$D$500,$B118,'7.  Persistence Report'!$J$27:$J$500,"Current year savings",'7.  Persistence Report'!$H$27:$H$500,"2015")</f>
        <v>0</v>
      </c>
      <c r="T118" s="294">
        <f>SUMIFS('7.  Persistence Report'!U$27:U$500,'7.  Persistence Report'!$D$27:$D$500,$B118,'7.  Persistence Report'!$J$27:$J$500,"Current year savings",'7.  Persistence Report'!$H$27:$H$500,"2015")</f>
        <v>0</v>
      </c>
      <c r="U118" s="294">
        <f>SUMIFS('7.  Persistence Report'!V$27:V$500,'7.  Persistence Report'!$D$27:$D$500,$B118,'7.  Persistence Report'!$J$27:$J$500,"Current year savings",'7.  Persistence Report'!$H$27:$H$500,"2015")</f>
        <v>0</v>
      </c>
      <c r="V118" s="294">
        <f>SUMIFS('7.  Persistence Report'!W$27:W$500,'7.  Persistence Report'!$D$27:$D$500,$B118,'7.  Persistence Report'!$J$27:$J$500,"Current year savings",'7.  Persistence Report'!$H$27:$H$500,"2015")</f>
        <v>0</v>
      </c>
      <c r="W118" s="294">
        <f>SUMIFS('7.  Persistence Report'!X$27:X$500,'7.  Persistence Report'!$D$27:$D$500,$B118,'7.  Persistence Report'!$J$27:$J$500,"Current year savings",'7.  Persistence Report'!$H$27:$H$500,"2015")</f>
        <v>0</v>
      </c>
      <c r="X118" s="294">
        <f>SUMIFS('7.  Persistence Report'!Y$27:Y$500,'7.  Persistence Report'!$D$27:$D$500,$B118,'7.  Persistence Report'!$J$27:$J$500,"Current year savings",'7.  Persistence Report'!$H$27:$H$500,"2015")</f>
        <v>0</v>
      </c>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f>SUMIFS('7.  Persistence Report'!AU$27:AU$500,'7.  Persistence Report'!$D$27:$D$500,$B118,'7.  Persistence Report'!$J$27:$J$500,"Adjustment",'7.  Persistence Report'!$H$27:$H$500,"2015")</f>
        <v>0</v>
      </c>
      <c r="E119" s="294">
        <f>SUMIFS('7.  Persistence Report'!AV$27:AV$500,'7.  Persistence Report'!$D$27:$D$500,$B118,'7.  Persistence Report'!$J$27:$J$500,"Adjustment",'7.  Persistence Report'!$H$27:$H$500,"2015")</f>
        <v>0</v>
      </c>
      <c r="F119" s="294">
        <f>SUMIFS('7.  Persistence Report'!AW$27:AW$500,'7.  Persistence Report'!$D$27:$D$500,$B118,'7.  Persistence Report'!$J$27:$J$500,"Adjustment",'7.  Persistence Report'!$H$27:$H$500,"2015")</f>
        <v>0</v>
      </c>
      <c r="G119" s="294">
        <f>SUMIFS('7.  Persistence Report'!AX$27:AX$500,'7.  Persistence Report'!$D$27:$D$500,$B118,'7.  Persistence Report'!$J$27:$J$500,"Adjustment",'7.  Persistence Report'!$H$27:$H$500,"2015")</f>
        <v>0</v>
      </c>
      <c r="H119" s="294">
        <f>SUMIFS('7.  Persistence Report'!AY$27:AY$500,'7.  Persistence Report'!$D$27:$D$500,$B118,'7.  Persistence Report'!$J$27:$J$500,"Adjustment",'7.  Persistence Report'!$H$27:$H$500,"2015")</f>
        <v>0</v>
      </c>
      <c r="I119" s="294">
        <f>SUMIFS('7.  Persistence Report'!AZ$27:AZ$500,'7.  Persistence Report'!$D$27:$D$500,$B118,'7.  Persistence Report'!$J$27:$J$500,"Adjustment",'7.  Persistence Report'!$H$27:$H$500,"2015")</f>
        <v>0</v>
      </c>
      <c r="J119" s="294">
        <f>SUMIFS('7.  Persistence Report'!BA$27:BA$500,'7.  Persistence Report'!$D$27:$D$500,$B118,'7.  Persistence Report'!$J$27:$J$500,"Adjustment",'7.  Persistence Report'!$H$27:$H$500,"2015")</f>
        <v>0</v>
      </c>
      <c r="K119" s="294">
        <f>SUMIFS('7.  Persistence Report'!BB$27:BB$500,'7.  Persistence Report'!$D$27:$D$500,$B118,'7.  Persistence Report'!$J$27:$J$500,"Adjustment",'7.  Persistence Report'!$H$27:$H$500,"2015")</f>
        <v>0</v>
      </c>
      <c r="L119" s="294">
        <f>SUMIFS('7.  Persistence Report'!BC$27:BC$500,'7.  Persistence Report'!$D$27:$D$500,$B118,'7.  Persistence Report'!$J$27:$J$500,"Adjustment",'7.  Persistence Report'!$H$27:$H$500,"2015")</f>
        <v>0</v>
      </c>
      <c r="M119" s="294">
        <f>SUMIFS('7.  Persistence Report'!BD$27:BD$500,'7.  Persistence Report'!$D$27:$D$500,$B118,'7.  Persistence Report'!$J$27:$J$500,"Adjustment",'7.  Persistence Report'!$H$27:$H$500,"2015")</f>
        <v>0</v>
      </c>
      <c r="N119" s="294">
        <f>N118</f>
        <v>12</v>
      </c>
      <c r="O119" s="294">
        <f>SUMIFS('7.  Persistence Report'!P$27:P$500,'7.  Persistence Report'!$D$27:$D$500,$B118,'7.  Persistence Report'!$J$27:$J$500,"Adjustment",'7.  Persistence Report'!$H$27:$H$500,"2015")</f>
        <v>0</v>
      </c>
      <c r="P119" s="294">
        <f>SUMIFS('7.  Persistence Report'!Q$27:Q$500,'7.  Persistence Report'!$D$27:$D$500,$B118,'7.  Persistence Report'!$J$27:$J$500,"Adjustment",'7.  Persistence Report'!$H$27:$H$500,"2015")</f>
        <v>0</v>
      </c>
      <c r="Q119" s="294">
        <f>SUMIFS('7.  Persistence Report'!R$27:R$500,'7.  Persistence Report'!$D$27:$D$500,$B118,'7.  Persistence Report'!$J$27:$J$500,"Adjustment",'7.  Persistence Report'!$H$27:$H$500,"2015")</f>
        <v>0</v>
      </c>
      <c r="R119" s="294">
        <f>SUMIFS('7.  Persistence Report'!S$27:S$500,'7.  Persistence Report'!$D$27:$D$500,$B118,'7.  Persistence Report'!$J$27:$J$500,"Adjustment",'7.  Persistence Report'!$H$27:$H$500,"2015")</f>
        <v>0</v>
      </c>
      <c r="S119" s="294">
        <f>SUMIFS('7.  Persistence Report'!T$27:T$500,'7.  Persistence Report'!$D$27:$D$500,$B118,'7.  Persistence Report'!$J$27:$J$500,"Adjustment",'7.  Persistence Report'!$H$27:$H$500,"2015")</f>
        <v>0</v>
      </c>
      <c r="T119" s="294">
        <f>SUMIFS('7.  Persistence Report'!U$27:U$500,'7.  Persistence Report'!$D$27:$D$500,$B118,'7.  Persistence Report'!$J$27:$J$500,"Adjustment",'7.  Persistence Report'!$H$27:$H$500,"2015")</f>
        <v>0</v>
      </c>
      <c r="U119" s="294">
        <f>SUMIFS('7.  Persistence Report'!V$27:V$500,'7.  Persistence Report'!$D$27:$D$500,$B118,'7.  Persistence Report'!$J$27:$J$500,"Adjustment",'7.  Persistence Report'!$H$27:$H$500,"2015")</f>
        <v>0</v>
      </c>
      <c r="V119" s="294">
        <f>SUMIFS('7.  Persistence Report'!W$27:W$500,'7.  Persistence Report'!$D$27:$D$500,$B118,'7.  Persistence Report'!$J$27:$J$500,"Adjustment",'7.  Persistence Report'!$H$27:$H$500,"2015")</f>
        <v>0</v>
      </c>
      <c r="W119" s="294">
        <f>SUMIFS('7.  Persistence Report'!X$27:X$500,'7.  Persistence Report'!$D$27:$D$500,$B118,'7.  Persistence Report'!$J$27:$J$500,"Adjustment",'7.  Persistence Report'!$H$27:$H$500,"2015")</f>
        <v>0</v>
      </c>
      <c r="X119" s="294">
        <f>SUMIFS('7.  Persistence Report'!Y$27:Y$500,'7.  Persistence Report'!$D$27:$D$500,$B118,'7.  Persistence Report'!$J$27:$J$500,"Adjustment",'7.  Persistence Report'!$H$27:$H$500,"2015")</f>
        <v>0</v>
      </c>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f>SUMIFS('7.  Persistence Report'!AU$27:AU$500,'7.  Persistence Report'!$D$27:$D$500,$B121,'7.  Persistence Report'!$J$27:$J$500,"Current year savings",'7.  Persistence Report'!$H$27:$H$500,"2015")</f>
        <v>1541118</v>
      </c>
      <c r="E121" s="294">
        <f>SUMIFS('7.  Persistence Report'!AV$27:AV$500,'7.  Persistence Report'!$D$27:$D$500,$B121,'7.  Persistence Report'!$J$27:$J$500,"Current year savings",'7.  Persistence Report'!$H$27:$H$500,"2015")</f>
        <v>1541118</v>
      </c>
      <c r="F121" s="294">
        <f>SUMIFS('7.  Persistence Report'!AW$27:AW$500,'7.  Persistence Report'!$D$27:$D$500,$B121,'7.  Persistence Report'!$J$27:$J$500,"Current year savings",'7.  Persistence Report'!$H$27:$H$500,"2015")</f>
        <v>1524334</v>
      </c>
      <c r="G121" s="294">
        <f>SUMIFS('7.  Persistence Report'!AX$27:AX$500,'7.  Persistence Report'!$D$27:$D$500,$B121,'7.  Persistence Report'!$J$27:$J$500,"Current year savings",'7.  Persistence Report'!$H$27:$H$500,"2015")</f>
        <v>1524334</v>
      </c>
      <c r="H121" s="294">
        <f>SUMIFS('7.  Persistence Report'!AY$27:AY$500,'7.  Persistence Report'!$D$27:$D$500,$B121,'7.  Persistence Report'!$J$27:$J$500,"Current year savings",'7.  Persistence Report'!$H$27:$H$500,"2015")</f>
        <v>1524334</v>
      </c>
      <c r="I121" s="294">
        <f>SUMIFS('7.  Persistence Report'!AZ$27:AZ$500,'7.  Persistence Report'!$D$27:$D$500,$B121,'7.  Persistence Report'!$J$27:$J$500,"Current year savings",'7.  Persistence Report'!$H$27:$H$500,"2015")</f>
        <v>1523822</v>
      </c>
      <c r="J121" s="294">
        <f>SUMIFS('7.  Persistence Report'!BA$27:BA$500,'7.  Persistence Report'!$D$27:$D$500,$B121,'7.  Persistence Report'!$J$27:$J$500,"Current year savings",'7.  Persistence Report'!$H$27:$H$500,"2015")</f>
        <v>1464713</v>
      </c>
      <c r="K121" s="294">
        <f>SUMIFS('7.  Persistence Report'!BB$27:BB$500,'7.  Persistence Report'!$D$27:$D$500,$B121,'7.  Persistence Report'!$J$27:$J$500,"Current year savings",'7.  Persistence Report'!$H$27:$H$500,"2015")</f>
        <v>1464713</v>
      </c>
      <c r="L121" s="294">
        <f>SUMIFS('7.  Persistence Report'!BC$27:BC$500,'7.  Persistence Report'!$D$27:$D$500,$B121,'7.  Persistence Report'!$J$27:$J$500,"Current year savings",'7.  Persistence Report'!$H$27:$H$500,"2015")</f>
        <v>1449370</v>
      </c>
      <c r="M121" s="294">
        <f>SUMIFS('7.  Persistence Report'!BD$27:BD$500,'7.  Persistence Report'!$D$27:$D$500,$B121,'7.  Persistence Report'!$J$27:$J$500,"Current year savings",'7.  Persistence Report'!$H$27:$H$500,"2015")</f>
        <v>1252271</v>
      </c>
      <c r="N121" s="294">
        <v>12</v>
      </c>
      <c r="O121" s="294">
        <f>SUMIFS('7.  Persistence Report'!P$27:P$500,'7.  Persistence Report'!$D$27:$D$500,$B121,'7.  Persistence Report'!$J$27:$J$500,"Current year savings",'7.  Persistence Report'!$H$27:$H$500,"2015")</f>
        <v>190</v>
      </c>
      <c r="P121" s="294">
        <f>SUMIFS('7.  Persistence Report'!Q$27:Q$500,'7.  Persistence Report'!$D$27:$D$500,$B121,'7.  Persistence Report'!$J$27:$J$500,"Current year savings",'7.  Persistence Report'!$H$27:$H$500,"2015")</f>
        <v>190</v>
      </c>
      <c r="Q121" s="294">
        <f>SUMIFS('7.  Persistence Report'!R$27:R$500,'7.  Persistence Report'!$D$27:$D$500,$B121,'7.  Persistence Report'!$J$27:$J$500,"Current year savings",'7.  Persistence Report'!$H$27:$H$500,"2015")</f>
        <v>185</v>
      </c>
      <c r="R121" s="294">
        <f>SUMIFS('7.  Persistence Report'!S$27:S$500,'7.  Persistence Report'!$D$27:$D$500,$B121,'7.  Persistence Report'!$J$27:$J$500,"Current year savings",'7.  Persistence Report'!$H$27:$H$500,"2015")</f>
        <v>185</v>
      </c>
      <c r="S121" s="294">
        <f>SUMIFS('7.  Persistence Report'!T$27:T$500,'7.  Persistence Report'!$D$27:$D$500,$B121,'7.  Persistence Report'!$J$27:$J$500,"Current year savings",'7.  Persistence Report'!$H$27:$H$500,"2015")</f>
        <v>185</v>
      </c>
      <c r="T121" s="294">
        <f>SUMIFS('7.  Persistence Report'!U$27:U$500,'7.  Persistence Report'!$D$27:$D$500,$B121,'7.  Persistence Report'!$J$27:$J$500,"Current year savings",'7.  Persistence Report'!$H$27:$H$500,"2015")</f>
        <v>184</v>
      </c>
      <c r="U121" s="294">
        <f>SUMIFS('7.  Persistence Report'!V$27:V$500,'7.  Persistence Report'!$D$27:$D$500,$B121,'7.  Persistence Report'!$J$27:$J$500,"Current year savings",'7.  Persistence Report'!$H$27:$H$500,"2015")</f>
        <v>175</v>
      </c>
      <c r="V121" s="294">
        <f>SUMIFS('7.  Persistence Report'!W$27:W$500,'7.  Persistence Report'!$D$27:$D$500,$B121,'7.  Persistence Report'!$J$27:$J$500,"Current year savings",'7.  Persistence Report'!$H$27:$H$500,"2015")</f>
        <v>175</v>
      </c>
      <c r="W121" s="294">
        <f>SUMIFS('7.  Persistence Report'!X$27:X$500,'7.  Persistence Report'!$D$27:$D$500,$B121,'7.  Persistence Report'!$J$27:$J$500,"Current year savings",'7.  Persistence Report'!$H$27:$H$500,"2015")</f>
        <v>173</v>
      </c>
      <c r="X121" s="294">
        <f>SUMIFS('7.  Persistence Report'!Y$27:Y$500,'7.  Persistence Report'!$D$27:$D$500,$B121,'7.  Persistence Report'!$J$27:$J$500,"Current year savings",'7.  Persistence Report'!$H$27:$H$500,"2015")</f>
        <v>142</v>
      </c>
      <c r="Y121" s="425"/>
      <c r="Z121" s="409">
        <v>0.15</v>
      </c>
      <c r="AA121" s="409">
        <v>0.45</v>
      </c>
      <c r="AB121" s="409">
        <v>7.0000000000000007E-2</v>
      </c>
      <c r="AC121" s="409">
        <v>0.33</v>
      </c>
      <c r="AD121" s="409"/>
      <c r="AE121" s="409"/>
      <c r="AF121" s="414"/>
      <c r="AG121" s="414"/>
      <c r="AH121" s="414"/>
      <c r="AI121" s="414"/>
      <c r="AJ121" s="414"/>
      <c r="AK121" s="414"/>
      <c r="AL121" s="414"/>
      <c r="AM121" s="295">
        <f>SUM(Y121:AL121)</f>
        <v>1</v>
      </c>
    </row>
    <row r="122" spans="1:39" outlineLevel="1">
      <c r="B122" s="293" t="s">
        <v>267</v>
      </c>
      <c r="C122" s="290" t="s">
        <v>163</v>
      </c>
      <c r="D122" s="294">
        <f>SUMIFS('7.  Persistence Report'!AU$27:AU$500,'7.  Persistence Report'!$D$27:$D$500,$B121,'7.  Persistence Report'!$J$27:$J$500,"Adjustment",'7.  Persistence Report'!$H$27:$H$500,"2015")</f>
        <v>10130140.416292852</v>
      </c>
      <c r="E122" s="294">
        <f>SUMIFS('7.  Persistence Report'!AV$27:AV$500,'7.  Persistence Report'!$D$27:$D$500,$B121,'7.  Persistence Report'!$J$27:$J$500,"Adjustment",'7.  Persistence Report'!$H$27:$H$500,"2015")</f>
        <v>11167158.916695092</v>
      </c>
      <c r="F122" s="294">
        <f>SUMIFS('7.  Persistence Report'!AW$27:AW$500,'7.  Persistence Report'!$D$27:$D$500,$B121,'7.  Persistence Report'!$J$27:$J$500,"Adjustment",'7.  Persistence Report'!$H$27:$H$500,"2015")</f>
        <v>11555685.916695092</v>
      </c>
      <c r="G122" s="294">
        <f>SUMIFS('7.  Persistence Report'!AX$27:AX$500,'7.  Persistence Report'!$D$27:$D$500,$B121,'7.  Persistence Report'!$J$27:$J$500,"Adjustment",'7.  Persistence Report'!$H$27:$H$500,"2015")</f>
        <v>7298817.9166950919</v>
      </c>
      <c r="H122" s="294">
        <f>SUMIFS('7.  Persistence Report'!AY$27:AY$500,'7.  Persistence Report'!$D$27:$D$500,$B121,'7.  Persistence Report'!$J$27:$J$500,"Adjustment",'7.  Persistence Report'!$H$27:$H$500,"2015")</f>
        <v>7298817.9166950919</v>
      </c>
      <c r="I122" s="294">
        <f>SUMIFS('7.  Persistence Report'!AZ$27:AZ$500,'7.  Persistence Report'!$D$27:$D$500,$B121,'7.  Persistence Report'!$J$27:$J$500,"Adjustment",'7.  Persistence Report'!$H$27:$H$500,"2015")</f>
        <v>7178048</v>
      </c>
      <c r="J122" s="294">
        <f>SUMIFS('7.  Persistence Report'!BA$27:BA$500,'7.  Persistence Report'!$D$27:$D$500,$B121,'7.  Persistence Report'!$J$27:$J$500,"Adjustment",'7.  Persistence Report'!$H$27:$H$500,"2015")</f>
        <v>7237156</v>
      </c>
      <c r="K122" s="294">
        <f>SUMIFS('7.  Persistence Report'!BB$27:BB$500,'7.  Persistence Report'!$D$27:$D$500,$B121,'7.  Persistence Report'!$J$27:$J$500,"Adjustment",'7.  Persistence Report'!$H$27:$H$500,"2015")</f>
        <v>7237156</v>
      </c>
      <c r="L122" s="294">
        <f>SUMIFS('7.  Persistence Report'!BC$27:BC$500,'7.  Persistence Report'!$D$27:$D$500,$B121,'7.  Persistence Report'!$J$27:$J$500,"Adjustment",'7.  Persistence Report'!$H$27:$H$500,"2015")</f>
        <v>7135871</v>
      </c>
      <c r="M122" s="294">
        <f>SUMIFS('7.  Persistence Report'!BD$27:BD$500,'7.  Persistence Report'!$D$27:$D$500,$B121,'7.  Persistence Report'!$J$27:$J$500,"Adjustment",'7.  Persistence Report'!$H$27:$H$500,"2015")</f>
        <v>6739899</v>
      </c>
      <c r="N122" s="294">
        <f>N121</f>
        <v>12</v>
      </c>
      <c r="O122" s="294">
        <f>SUMIFS('7.  Persistence Report'!P$27:P$500,'7.  Persistence Report'!$D$27:$D$500,$B121,'7.  Persistence Report'!$J$27:$J$500,"Adjustment",'7.  Persistence Report'!$H$27:$H$500,"2015")</f>
        <v>968.44458701843803</v>
      </c>
      <c r="P122" s="294">
        <f>SUMIFS('7.  Persistence Report'!Q$27:Q$500,'7.  Persistence Report'!$D$27:$D$500,$B121,'7.  Persistence Report'!$J$27:$J$500,"Adjustment",'7.  Persistence Report'!$H$27:$H$500,"2015")</f>
        <v>967.70409438643037</v>
      </c>
      <c r="Q122" s="294">
        <f>SUMIFS('7.  Persistence Report'!R$27:R$500,'7.  Persistence Report'!$D$27:$D$500,$B121,'7.  Persistence Report'!$J$27:$J$500,"Adjustment",'7.  Persistence Report'!$H$27:$H$500,"2015")</f>
        <v>973.70409438643037</v>
      </c>
      <c r="R122" s="294">
        <f>SUMIFS('7.  Persistence Report'!S$27:S$500,'7.  Persistence Report'!$D$27:$D$500,$B121,'7.  Persistence Report'!$J$27:$J$500,"Adjustment",'7.  Persistence Report'!$H$27:$H$500,"2015")</f>
        <v>948.70409438643037</v>
      </c>
      <c r="S122" s="294">
        <f>SUMIFS('7.  Persistence Report'!T$27:T$500,'7.  Persistence Report'!$D$27:$D$500,$B121,'7.  Persistence Report'!$J$27:$J$500,"Adjustment",'7.  Persistence Report'!$H$27:$H$500,"2015")</f>
        <v>948.70409438643037</v>
      </c>
      <c r="T122" s="294">
        <f>SUMIFS('7.  Persistence Report'!U$27:U$500,'7.  Persistence Report'!$D$27:$D$500,$B121,'7.  Persistence Report'!$J$27:$J$500,"Adjustment",'7.  Persistence Report'!$H$27:$H$500,"2015")</f>
        <v>927</v>
      </c>
      <c r="U122" s="294">
        <f>SUMIFS('7.  Persistence Report'!V$27:V$500,'7.  Persistence Report'!$D$27:$D$500,$B121,'7.  Persistence Report'!$J$27:$J$500,"Adjustment",'7.  Persistence Report'!$H$27:$H$500,"2015")</f>
        <v>937</v>
      </c>
      <c r="V122" s="294">
        <f>SUMIFS('7.  Persistence Report'!W$27:W$500,'7.  Persistence Report'!$D$27:$D$500,$B121,'7.  Persistence Report'!$J$27:$J$500,"Adjustment",'7.  Persistence Report'!$H$27:$H$500,"2015")</f>
        <v>937</v>
      </c>
      <c r="W122" s="294">
        <f>SUMIFS('7.  Persistence Report'!X$27:X$500,'7.  Persistence Report'!$D$27:$D$500,$B121,'7.  Persistence Report'!$J$27:$J$500,"Adjustment",'7.  Persistence Report'!$H$27:$H$500,"2015")</f>
        <v>902</v>
      </c>
      <c r="X122" s="294">
        <f>SUMIFS('7.  Persistence Report'!Y$27:Y$500,'7.  Persistence Report'!$D$27:$D$500,$B121,'7.  Persistence Report'!$J$27:$J$500,"Adjustment",'7.  Persistence Report'!$H$27:$H$500,"2015")</f>
        <v>825</v>
      </c>
      <c r="Y122" s="410">
        <f>Y121</f>
        <v>0</v>
      </c>
      <c r="Z122" s="410">
        <f t="shared" ref="Z122" si="241">Z121</f>
        <v>0.15</v>
      </c>
      <c r="AA122" s="410">
        <f t="shared" ref="AA122" si="242">AA121</f>
        <v>0.45</v>
      </c>
      <c r="AB122" s="410">
        <f t="shared" ref="AB122" si="243">AB121</f>
        <v>7.0000000000000007E-2</v>
      </c>
      <c r="AC122" s="410">
        <f t="shared" ref="AC122" si="244">AC121</f>
        <v>0.33</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f>SUMIFS('7.  Persistence Report'!AU$27:AU$500,'7.  Persistence Report'!$D$27:$D$500,$B124,'7.  Persistence Report'!$J$27:$J$500,"Current year savings",'7.  Persistence Report'!$H$27:$H$500,"2015")</f>
        <v>0</v>
      </c>
      <c r="E124" s="294">
        <f>SUMIFS('7.  Persistence Report'!AV$27:AV$500,'7.  Persistence Report'!$D$27:$D$500,$B124,'7.  Persistence Report'!$J$27:$J$500,"Current year savings",'7.  Persistence Report'!$H$27:$H$500,"2015")</f>
        <v>0</v>
      </c>
      <c r="F124" s="294">
        <f>SUMIFS('7.  Persistence Report'!AW$27:AW$500,'7.  Persistence Report'!$D$27:$D$500,$B124,'7.  Persistence Report'!$J$27:$J$500,"Current year savings",'7.  Persistence Report'!$H$27:$H$500,"2015")</f>
        <v>0</v>
      </c>
      <c r="G124" s="294">
        <f>SUMIFS('7.  Persistence Report'!AX$27:AX$500,'7.  Persistence Report'!$D$27:$D$500,$B124,'7.  Persistence Report'!$J$27:$J$500,"Current year savings",'7.  Persistence Report'!$H$27:$H$500,"2015")</f>
        <v>0</v>
      </c>
      <c r="H124" s="294">
        <f>SUMIFS('7.  Persistence Report'!AY$27:AY$500,'7.  Persistence Report'!$D$27:$D$500,$B124,'7.  Persistence Report'!$J$27:$J$500,"Current year savings",'7.  Persistence Report'!$H$27:$H$500,"2015")</f>
        <v>0</v>
      </c>
      <c r="I124" s="294">
        <f>SUMIFS('7.  Persistence Report'!AZ$27:AZ$500,'7.  Persistence Report'!$D$27:$D$500,$B124,'7.  Persistence Report'!$J$27:$J$500,"Current year savings",'7.  Persistence Report'!$H$27:$H$500,"2015")</f>
        <v>0</v>
      </c>
      <c r="J124" s="294">
        <f>SUMIFS('7.  Persistence Report'!BA$27:BA$500,'7.  Persistence Report'!$D$27:$D$500,$B124,'7.  Persistence Report'!$J$27:$J$500,"Current year savings",'7.  Persistence Report'!$H$27:$H$500,"2015")</f>
        <v>0</v>
      </c>
      <c r="K124" s="294">
        <f>SUMIFS('7.  Persistence Report'!BB$27:BB$500,'7.  Persistence Report'!$D$27:$D$500,$B124,'7.  Persistence Report'!$J$27:$J$500,"Current year savings",'7.  Persistence Report'!$H$27:$H$500,"2015")</f>
        <v>0</v>
      </c>
      <c r="L124" s="294">
        <f>SUMIFS('7.  Persistence Report'!BC$27:BC$500,'7.  Persistence Report'!$D$27:$D$500,$B124,'7.  Persistence Report'!$J$27:$J$500,"Current year savings",'7.  Persistence Report'!$H$27:$H$500,"2015")</f>
        <v>0</v>
      </c>
      <c r="M124" s="294">
        <f>SUMIFS('7.  Persistence Report'!BD$27:BD$500,'7.  Persistence Report'!$D$27:$D$500,$B124,'7.  Persistence Report'!$J$27:$J$500,"Current year savings",'7.  Persistence Report'!$H$27:$H$500,"2015")</f>
        <v>0</v>
      </c>
      <c r="N124" s="294">
        <v>12</v>
      </c>
      <c r="O124" s="294">
        <f>SUMIFS('7.  Persistence Report'!P$27:P$500,'7.  Persistence Report'!$D$27:$D$500,$B124,'7.  Persistence Report'!$J$27:$J$500,"Current year savings",'7.  Persistence Report'!$H$27:$H$500,"2015")</f>
        <v>0</v>
      </c>
      <c r="P124" s="294">
        <f>SUMIFS('7.  Persistence Report'!Q$27:Q$500,'7.  Persistence Report'!$D$27:$D$500,$B124,'7.  Persistence Report'!$J$27:$J$500,"Current year savings",'7.  Persistence Report'!$H$27:$H$500,"2015")</f>
        <v>0</v>
      </c>
      <c r="Q124" s="294">
        <f>SUMIFS('7.  Persistence Report'!R$27:R$500,'7.  Persistence Report'!$D$27:$D$500,$B124,'7.  Persistence Report'!$J$27:$J$500,"Current year savings",'7.  Persistence Report'!$H$27:$H$500,"2015")</f>
        <v>0</v>
      </c>
      <c r="R124" s="294">
        <f>SUMIFS('7.  Persistence Report'!S$27:S$500,'7.  Persistence Report'!$D$27:$D$500,$B124,'7.  Persistence Report'!$J$27:$J$500,"Current year savings",'7.  Persistence Report'!$H$27:$H$500,"2015")</f>
        <v>0</v>
      </c>
      <c r="S124" s="294">
        <f>SUMIFS('7.  Persistence Report'!T$27:T$500,'7.  Persistence Report'!$D$27:$D$500,$B124,'7.  Persistence Report'!$J$27:$J$500,"Current year savings",'7.  Persistence Report'!$H$27:$H$500,"2015")</f>
        <v>0</v>
      </c>
      <c r="T124" s="294">
        <f>SUMIFS('7.  Persistence Report'!U$27:U$500,'7.  Persistence Report'!$D$27:$D$500,$B124,'7.  Persistence Report'!$J$27:$J$500,"Current year savings",'7.  Persistence Report'!$H$27:$H$500,"2015")</f>
        <v>0</v>
      </c>
      <c r="U124" s="294">
        <f>SUMIFS('7.  Persistence Report'!V$27:V$500,'7.  Persistence Report'!$D$27:$D$500,$B124,'7.  Persistence Report'!$J$27:$J$500,"Current year savings",'7.  Persistence Report'!$H$27:$H$500,"2015")</f>
        <v>0</v>
      </c>
      <c r="V124" s="294">
        <f>SUMIFS('7.  Persistence Report'!W$27:W$500,'7.  Persistence Report'!$D$27:$D$500,$B124,'7.  Persistence Report'!$J$27:$J$500,"Current year savings",'7.  Persistence Report'!$H$27:$H$500,"2015")</f>
        <v>0</v>
      </c>
      <c r="W124" s="294">
        <f>SUMIFS('7.  Persistence Report'!X$27:X$500,'7.  Persistence Report'!$D$27:$D$500,$B124,'7.  Persistence Report'!$J$27:$J$500,"Current year savings",'7.  Persistence Report'!$H$27:$H$500,"2015")</f>
        <v>0</v>
      </c>
      <c r="X124" s="294">
        <f>SUMIFS('7.  Persistence Report'!Y$27:Y$500,'7.  Persistence Report'!$D$27:$D$500,$B124,'7.  Persistence Report'!$J$27:$J$500,"Current year savings",'7.  Persistence Report'!$H$27:$H$500,"2015")</f>
        <v>0</v>
      </c>
      <c r="Y124" s="425"/>
      <c r="Z124" s="409">
        <v>1</v>
      </c>
      <c r="AA124" s="409"/>
      <c r="AB124" s="409"/>
      <c r="AC124" s="409"/>
      <c r="AD124" s="409"/>
      <c r="AE124" s="409"/>
      <c r="AF124" s="414"/>
      <c r="AG124" s="414"/>
      <c r="AH124" s="414"/>
      <c r="AI124" s="414"/>
      <c r="AJ124" s="414"/>
      <c r="AK124" s="414"/>
      <c r="AL124" s="414"/>
      <c r="AM124" s="295">
        <f>SUM(Y124:AL124)</f>
        <v>1</v>
      </c>
    </row>
    <row r="125" spans="1:39" outlineLevel="1">
      <c r="B125" s="293" t="s">
        <v>267</v>
      </c>
      <c r="C125" s="290" t="s">
        <v>163</v>
      </c>
      <c r="D125" s="294">
        <f>SUMIFS('7.  Persistence Report'!AU$27:AU$500,'7.  Persistence Report'!$D$27:$D$500,$B124,'7.  Persistence Report'!$J$27:$J$500,"Adjustment",'7.  Persistence Report'!$H$27:$H$500,"2015")</f>
        <v>0</v>
      </c>
      <c r="E125" s="294">
        <f>SUMIFS('7.  Persistence Report'!AV$27:AV$500,'7.  Persistence Report'!$D$27:$D$500,$B124,'7.  Persistence Report'!$J$27:$J$500,"Adjustment",'7.  Persistence Report'!$H$27:$H$500,"2015")</f>
        <v>0</v>
      </c>
      <c r="F125" s="294">
        <f>SUMIFS('7.  Persistence Report'!AW$27:AW$500,'7.  Persistence Report'!$D$27:$D$500,$B124,'7.  Persistence Report'!$J$27:$J$500,"Adjustment",'7.  Persistence Report'!$H$27:$H$500,"2015")</f>
        <v>0</v>
      </c>
      <c r="G125" s="294">
        <f>SUMIFS('7.  Persistence Report'!AX$27:AX$500,'7.  Persistence Report'!$D$27:$D$500,$B124,'7.  Persistence Report'!$J$27:$J$500,"Adjustment",'7.  Persistence Report'!$H$27:$H$500,"2015")</f>
        <v>0</v>
      </c>
      <c r="H125" s="294">
        <f>SUMIFS('7.  Persistence Report'!AY$27:AY$500,'7.  Persistence Report'!$D$27:$D$500,$B124,'7.  Persistence Report'!$J$27:$J$500,"Adjustment",'7.  Persistence Report'!$H$27:$H$500,"2015")</f>
        <v>0</v>
      </c>
      <c r="I125" s="294">
        <f>SUMIFS('7.  Persistence Report'!AZ$27:AZ$500,'7.  Persistence Report'!$D$27:$D$500,$B124,'7.  Persistence Report'!$J$27:$J$500,"Adjustment",'7.  Persistence Report'!$H$27:$H$500,"2015")</f>
        <v>0</v>
      </c>
      <c r="J125" s="294">
        <f>SUMIFS('7.  Persistence Report'!BA$27:BA$500,'7.  Persistence Report'!$D$27:$D$500,$B124,'7.  Persistence Report'!$J$27:$J$500,"Adjustment",'7.  Persistence Report'!$H$27:$H$500,"2015")</f>
        <v>0</v>
      </c>
      <c r="K125" s="294">
        <f>SUMIFS('7.  Persistence Report'!BB$27:BB$500,'7.  Persistence Report'!$D$27:$D$500,$B124,'7.  Persistence Report'!$J$27:$J$500,"Adjustment",'7.  Persistence Report'!$H$27:$H$500,"2015")</f>
        <v>0</v>
      </c>
      <c r="L125" s="294">
        <f>SUMIFS('7.  Persistence Report'!BC$27:BC$500,'7.  Persistence Report'!$D$27:$D$500,$B124,'7.  Persistence Report'!$J$27:$J$500,"Adjustment",'7.  Persistence Report'!$H$27:$H$500,"2015")</f>
        <v>0</v>
      </c>
      <c r="M125" s="294">
        <f>SUMIFS('7.  Persistence Report'!BD$27:BD$500,'7.  Persistence Report'!$D$27:$D$500,$B124,'7.  Persistence Report'!$J$27:$J$500,"Adjustment",'7.  Persistence Report'!$H$27:$H$500,"2015")</f>
        <v>0</v>
      </c>
      <c r="N125" s="294">
        <f>N124</f>
        <v>12</v>
      </c>
      <c r="O125" s="294">
        <f>SUMIFS('7.  Persistence Report'!P$27:P$500,'7.  Persistence Report'!$D$27:$D$500,$B124,'7.  Persistence Report'!$J$27:$J$500,"Adjustment",'7.  Persistence Report'!$H$27:$H$500,"2015")</f>
        <v>0</v>
      </c>
      <c r="P125" s="294">
        <f>SUMIFS('7.  Persistence Report'!Q$27:Q$500,'7.  Persistence Report'!$D$27:$D$500,$B124,'7.  Persistence Report'!$J$27:$J$500,"Adjustment",'7.  Persistence Report'!$H$27:$H$500,"2015")</f>
        <v>0</v>
      </c>
      <c r="Q125" s="294">
        <f>SUMIFS('7.  Persistence Report'!R$27:R$500,'7.  Persistence Report'!$D$27:$D$500,$B124,'7.  Persistence Report'!$J$27:$J$500,"Adjustment",'7.  Persistence Report'!$H$27:$H$500,"2015")</f>
        <v>0</v>
      </c>
      <c r="R125" s="294">
        <f>SUMIFS('7.  Persistence Report'!S$27:S$500,'7.  Persistence Report'!$D$27:$D$500,$B124,'7.  Persistence Report'!$J$27:$J$500,"Adjustment",'7.  Persistence Report'!$H$27:$H$500,"2015")</f>
        <v>0</v>
      </c>
      <c r="S125" s="294">
        <f>SUMIFS('7.  Persistence Report'!T$27:T$500,'7.  Persistence Report'!$D$27:$D$500,$B124,'7.  Persistence Report'!$J$27:$J$500,"Adjustment",'7.  Persistence Report'!$H$27:$H$500,"2015")</f>
        <v>0</v>
      </c>
      <c r="T125" s="294">
        <f>SUMIFS('7.  Persistence Report'!U$27:U$500,'7.  Persistence Report'!$D$27:$D$500,$B124,'7.  Persistence Report'!$J$27:$J$500,"Adjustment",'7.  Persistence Report'!$H$27:$H$500,"2015")</f>
        <v>0</v>
      </c>
      <c r="U125" s="294">
        <f>SUMIFS('7.  Persistence Report'!V$27:V$500,'7.  Persistence Report'!$D$27:$D$500,$B124,'7.  Persistence Report'!$J$27:$J$500,"Adjustment",'7.  Persistence Report'!$H$27:$H$500,"2015")</f>
        <v>0</v>
      </c>
      <c r="V125" s="294">
        <f>SUMIFS('7.  Persistence Report'!W$27:W$500,'7.  Persistence Report'!$D$27:$D$500,$B124,'7.  Persistence Report'!$J$27:$J$500,"Adjustment",'7.  Persistence Report'!$H$27:$H$500,"2015")</f>
        <v>0</v>
      </c>
      <c r="W125" s="294">
        <f>SUMIFS('7.  Persistence Report'!X$27:X$500,'7.  Persistence Report'!$D$27:$D$500,$B124,'7.  Persistence Report'!$J$27:$J$500,"Adjustment",'7.  Persistence Report'!$H$27:$H$500,"2015")</f>
        <v>0</v>
      </c>
      <c r="X125" s="294">
        <f>SUMIFS('7.  Persistence Report'!Y$27:Y$500,'7.  Persistence Report'!$D$27:$D$500,$B124,'7.  Persistence Report'!$J$27:$J$500,"Adjustment",'7.  Persistence Report'!$H$27:$H$500,"2015")</f>
        <v>0</v>
      </c>
      <c r="Y125" s="410">
        <f>Y124</f>
        <v>0</v>
      </c>
      <c r="Z125" s="410">
        <f t="shared" ref="Z125" si="254">Z124</f>
        <v>1</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f>SUMIFS('7.  Persistence Report'!AU$27:AU$500,'7.  Persistence Report'!$D$27:$D$500,$B127,'7.  Persistence Report'!$J$27:$J$500,"Current year savings",'7.  Persistence Report'!$H$27:$H$500,"2015")</f>
        <v>0</v>
      </c>
      <c r="E127" s="294">
        <f>SUMIFS('7.  Persistence Report'!AV$27:AV$500,'7.  Persistence Report'!$D$27:$D$500,$B127,'7.  Persistence Report'!$J$27:$J$500,"Current year savings",'7.  Persistence Report'!$H$27:$H$500,"2015")</f>
        <v>0</v>
      </c>
      <c r="F127" s="294">
        <f>SUMIFS('7.  Persistence Report'!AW$27:AW$500,'7.  Persistence Report'!$D$27:$D$500,$B127,'7.  Persistence Report'!$J$27:$J$500,"Current year savings",'7.  Persistence Report'!$H$27:$H$500,"2015")</f>
        <v>0</v>
      </c>
      <c r="G127" s="294">
        <f>SUMIFS('7.  Persistence Report'!AX$27:AX$500,'7.  Persistence Report'!$D$27:$D$500,$B127,'7.  Persistence Report'!$J$27:$J$500,"Current year savings",'7.  Persistence Report'!$H$27:$H$500,"2015")</f>
        <v>0</v>
      </c>
      <c r="H127" s="294">
        <f>SUMIFS('7.  Persistence Report'!AY$27:AY$500,'7.  Persistence Report'!$D$27:$D$500,$B127,'7.  Persistence Report'!$J$27:$J$500,"Current year savings",'7.  Persistence Report'!$H$27:$H$500,"2015")</f>
        <v>0</v>
      </c>
      <c r="I127" s="294">
        <f>SUMIFS('7.  Persistence Report'!AZ$27:AZ$500,'7.  Persistence Report'!$D$27:$D$500,$B127,'7.  Persistence Report'!$J$27:$J$500,"Current year savings",'7.  Persistence Report'!$H$27:$H$500,"2015")</f>
        <v>0</v>
      </c>
      <c r="J127" s="294">
        <f>SUMIFS('7.  Persistence Report'!BA$27:BA$500,'7.  Persistence Report'!$D$27:$D$500,$B127,'7.  Persistence Report'!$J$27:$J$500,"Current year savings",'7.  Persistence Report'!$H$27:$H$500,"2015")</f>
        <v>0</v>
      </c>
      <c r="K127" s="294">
        <f>SUMIFS('7.  Persistence Report'!BB$27:BB$500,'7.  Persistence Report'!$D$27:$D$500,$B127,'7.  Persistence Report'!$J$27:$J$500,"Current year savings",'7.  Persistence Report'!$H$27:$H$500,"2015")</f>
        <v>0</v>
      </c>
      <c r="L127" s="294">
        <f>SUMIFS('7.  Persistence Report'!BC$27:BC$500,'7.  Persistence Report'!$D$27:$D$500,$B127,'7.  Persistence Report'!$J$27:$J$500,"Current year savings",'7.  Persistence Report'!$H$27:$H$500,"2015")</f>
        <v>0</v>
      </c>
      <c r="M127" s="294">
        <f>SUMIFS('7.  Persistence Report'!BD$27:BD$500,'7.  Persistence Report'!$D$27:$D$500,$B127,'7.  Persistence Report'!$J$27:$J$500,"Current year savings",'7.  Persistence Report'!$H$27:$H$500,"2015")</f>
        <v>0</v>
      </c>
      <c r="N127" s="294">
        <v>12</v>
      </c>
      <c r="O127" s="294">
        <f>SUMIFS('7.  Persistence Report'!P$27:P$500,'7.  Persistence Report'!$D$27:$D$500,$B127,'7.  Persistence Report'!$J$27:$J$500,"Current year savings",'7.  Persistence Report'!$H$27:$H$500,"2015")</f>
        <v>0</v>
      </c>
      <c r="P127" s="294">
        <f>SUMIFS('7.  Persistence Report'!Q$27:Q$500,'7.  Persistence Report'!$D$27:$D$500,$B127,'7.  Persistence Report'!$J$27:$J$500,"Current year savings",'7.  Persistence Report'!$H$27:$H$500,"2015")</f>
        <v>0</v>
      </c>
      <c r="Q127" s="294">
        <f>SUMIFS('7.  Persistence Report'!R$27:R$500,'7.  Persistence Report'!$D$27:$D$500,$B127,'7.  Persistence Report'!$J$27:$J$500,"Current year savings",'7.  Persistence Report'!$H$27:$H$500,"2015")</f>
        <v>0</v>
      </c>
      <c r="R127" s="294">
        <f>SUMIFS('7.  Persistence Report'!S$27:S$500,'7.  Persistence Report'!$D$27:$D$500,$B127,'7.  Persistence Report'!$J$27:$J$500,"Current year savings",'7.  Persistence Report'!$H$27:$H$500,"2015")</f>
        <v>0</v>
      </c>
      <c r="S127" s="294">
        <f>SUMIFS('7.  Persistence Report'!T$27:T$500,'7.  Persistence Report'!$D$27:$D$500,$B127,'7.  Persistence Report'!$J$27:$J$500,"Current year savings",'7.  Persistence Report'!$H$27:$H$500,"2015")</f>
        <v>0</v>
      </c>
      <c r="T127" s="294">
        <f>SUMIFS('7.  Persistence Report'!U$27:U$500,'7.  Persistence Report'!$D$27:$D$500,$B127,'7.  Persistence Report'!$J$27:$J$500,"Current year savings",'7.  Persistence Report'!$H$27:$H$500,"2015")</f>
        <v>0</v>
      </c>
      <c r="U127" s="294">
        <f>SUMIFS('7.  Persistence Report'!V$27:V$500,'7.  Persistence Report'!$D$27:$D$500,$B127,'7.  Persistence Report'!$J$27:$J$500,"Current year savings",'7.  Persistence Report'!$H$27:$H$500,"2015")</f>
        <v>0</v>
      </c>
      <c r="V127" s="294">
        <f>SUMIFS('7.  Persistence Report'!W$27:W$500,'7.  Persistence Report'!$D$27:$D$500,$B127,'7.  Persistence Report'!$J$27:$J$500,"Current year savings",'7.  Persistence Report'!$H$27:$H$500,"2015")</f>
        <v>0</v>
      </c>
      <c r="W127" s="294">
        <f>SUMIFS('7.  Persistence Report'!X$27:X$500,'7.  Persistence Report'!$D$27:$D$500,$B127,'7.  Persistence Report'!$J$27:$J$500,"Current year savings",'7.  Persistence Report'!$H$27:$H$500,"2015")</f>
        <v>0</v>
      </c>
      <c r="X127" s="294">
        <f>SUMIFS('7.  Persistence Report'!Y$27:Y$500,'7.  Persistence Report'!$D$27:$D$500,$B127,'7.  Persistence Report'!$J$27:$J$500,"Current year savings",'7.  Persistence Report'!$H$27:$H$500,"2015")</f>
        <v>0</v>
      </c>
      <c r="Y127" s="425"/>
      <c r="Z127" s="409"/>
      <c r="AA127" s="409">
        <v>1</v>
      </c>
      <c r="AB127" s="409"/>
      <c r="AC127" s="409"/>
      <c r="AD127" s="409"/>
      <c r="AE127" s="409"/>
      <c r="AF127" s="414"/>
      <c r="AG127" s="414"/>
      <c r="AH127" s="414"/>
      <c r="AI127" s="414"/>
      <c r="AJ127" s="414"/>
      <c r="AK127" s="414"/>
      <c r="AL127" s="414"/>
      <c r="AM127" s="295">
        <f>SUM(Y127:AL127)</f>
        <v>1</v>
      </c>
    </row>
    <row r="128" spans="1:39" outlineLevel="1">
      <c r="B128" s="293" t="s">
        <v>267</v>
      </c>
      <c r="C128" s="290" t="s">
        <v>163</v>
      </c>
      <c r="D128" s="294">
        <f>SUMIFS('7.  Persistence Report'!AU$27:AU$500,'7.  Persistence Report'!$D$27:$D$500,$B127,'7.  Persistence Report'!$J$27:$J$500,"Adjustment",'7.  Persistence Report'!$H$27:$H$500,"2015")</f>
        <v>84007.628415258499</v>
      </c>
      <c r="E128" s="294">
        <f>SUMIFS('7.  Persistence Report'!AV$27:AV$500,'7.  Persistence Report'!$D$27:$D$500,$B127,'7.  Persistence Report'!$J$27:$J$500,"Adjustment",'7.  Persistence Report'!$H$27:$H$500,"2015")</f>
        <v>84007.628415258499</v>
      </c>
      <c r="F128" s="294">
        <f>SUMIFS('7.  Persistence Report'!AW$27:AW$500,'7.  Persistence Report'!$D$27:$D$500,$B127,'7.  Persistence Report'!$J$27:$J$500,"Adjustment",'7.  Persistence Report'!$H$27:$H$500,"2015")</f>
        <v>84007.628415258499</v>
      </c>
      <c r="G128" s="294">
        <f>SUMIFS('7.  Persistence Report'!AX$27:AX$500,'7.  Persistence Report'!$D$27:$D$500,$B127,'7.  Persistence Report'!$J$27:$J$500,"Adjustment",'7.  Persistence Report'!$H$27:$H$500,"2015")</f>
        <v>84007.628415258499</v>
      </c>
      <c r="H128" s="294">
        <f>SUMIFS('7.  Persistence Report'!AY$27:AY$500,'7.  Persistence Report'!$D$27:$D$500,$B127,'7.  Persistence Report'!$J$27:$J$500,"Adjustment",'7.  Persistence Report'!$H$27:$H$500,"2015")</f>
        <v>84007.628415258499</v>
      </c>
      <c r="I128" s="294">
        <f>SUMIFS('7.  Persistence Report'!AZ$27:AZ$500,'7.  Persistence Report'!$D$27:$D$500,$B127,'7.  Persistence Report'!$J$27:$J$500,"Adjustment",'7.  Persistence Report'!$H$27:$H$500,"2015")</f>
        <v>0</v>
      </c>
      <c r="J128" s="294">
        <f>SUMIFS('7.  Persistence Report'!BA$27:BA$500,'7.  Persistence Report'!$D$27:$D$500,$B127,'7.  Persistence Report'!$J$27:$J$500,"Adjustment",'7.  Persistence Report'!$H$27:$H$500,"2015")</f>
        <v>0</v>
      </c>
      <c r="K128" s="294">
        <f>SUMIFS('7.  Persistence Report'!BB$27:BB$500,'7.  Persistence Report'!$D$27:$D$500,$B127,'7.  Persistence Report'!$J$27:$J$500,"Adjustment",'7.  Persistence Report'!$H$27:$H$500,"2015")</f>
        <v>0</v>
      </c>
      <c r="L128" s="294">
        <f>SUMIFS('7.  Persistence Report'!BC$27:BC$500,'7.  Persistence Report'!$D$27:$D$500,$B127,'7.  Persistence Report'!$J$27:$J$500,"Adjustment",'7.  Persistence Report'!$H$27:$H$500,"2015")</f>
        <v>0</v>
      </c>
      <c r="M128" s="294">
        <f>SUMIFS('7.  Persistence Report'!BD$27:BD$500,'7.  Persistence Report'!$D$27:$D$500,$B127,'7.  Persistence Report'!$J$27:$J$500,"Adjustment",'7.  Persistence Report'!$H$27:$H$500,"2015")</f>
        <v>0</v>
      </c>
      <c r="N128" s="294">
        <f>N127</f>
        <v>12</v>
      </c>
      <c r="O128" s="294">
        <f>SUMIFS('7.  Persistence Report'!P$27:P$500,'7.  Persistence Report'!$D$27:$D$500,$B127,'7.  Persistence Report'!$J$27:$J$500,"Adjustment",'7.  Persistence Report'!$H$27:$H$500,"2015")</f>
        <v>12.34825174825175</v>
      </c>
      <c r="P128" s="294">
        <f>SUMIFS('7.  Persistence Report'!Q$27:Q$500,'7.  Persistence Report'!$D$27:$D$500,$B127,'7.  Persistence Report'!$J$27:$J$500,"Adjustment",'7.  Persistence Report'!$H$27:$H$500,"2015")</f>
        <v>12.34825174825175</v>
      </c>
      <c r="Q128" s="294">
        <f>SUMIFS('7.  Persistence Report'!R$27:R$500,'7.  Persistence Report'!$D$27:$D$500,$B127,'7.  Persistence Report'!$J$27:$J$500,"Adjustment",'7.  Persistence Report'!$H$27:$H$500,"2015")</f>
        <v>12.34825174825175</v>
      </c>
      <c r="R128" s="294">
        <f>SUMIFS('7.  Persistence Report'!S$27:S$500,'7.  Persistence Report'!$D$27:$D$500,$B127,'7.  Persistence Report'!$J$27:$J$500,"Adjustment",'7.  Persistence Report'!$H$27:$H$500,"2015")</f>
        <v>12.34825174825175</v>
      </c>
      <c r="S128" s="294">
        <f>SUMIFS('7.  Persistence Report'!T$27:T$500,'7.  Persistence Report'!$D$27:$D$500,$B127,'7.  Persistence Report'!$J$27:$J$500,"Adjustment",'7.  Persistence Report'!$H$27:$H$500,"2015")</f>
        <v>12.34825174825175</v>
      </c>
      <c r="T128" s="294">
        <f>SUMIFS('7.  Persistence Report'!U$27:U$500,'7.  Persistence Report'!$D$27:$D$500,$B127,'7.  Persistence Report'!$J$27:$J$500,"Adjustment",'7.  Persistence Report'!$H$27:$H$500,"2015")</f>
        <v>0</v>
      </c>
      <c r="U128" s="294">
        <f>SUMIFS('7.  Persistence Report'!V$27:V$500,'7.  Persistence Report'!$D$27:$D$500,$B127,'7.  Persistence Report'!$J$27:$J$500,"Adjustment",'7.  Persistence Report'!$H$27:$H$500,"2015")</f>
        <v>0</v>
      </c>
      <c r="V128" s="294">
        <f>SUMIFS('7.  Persistence Report'!W$27:W$500,'7.  Persistence Report'!$D$27:$D$500,$B127,'7.  Persistence Report'!$J$27:$J$500,"Adjustment",'7.  Persistence Report'!$H$27:$H$500,"2015")</f>
        <v>0</v>
      </c>
      <c r="W128" s="294">
        <f>SUMIFS('7.  Persistence Report'!X$27:X$500,'7.  Persistence Report'!$D$27:$D$500,$B127,'7.  Persistence Report'!$J$27:$J$500,"Adjustment",'7.  Persistence Report'!$H$27:$H$500,"2015")</f>
        <v>0</v>
      </c>
      <c r="X128" s="294">
        <f>SUMIFS('7.  Persistence Report'!Y$27:Y$500,'7.  Persistence Report'!$D$27:$D$500,$B127,'7.  Persistence Report'!$J$27:$J$500,"Adjustment",'7.  Persistence Report'!$H$27:$H$500,"2015")</f>
        <v>0</v>
      </c>
      <c r="Y128" s="410">
        <f>Y127</f>
        <v>0</v>
      </c>
      <c r="Z128" s="410">
        <f t="shared" ref="Z128" si="267">Z127</f>
        <v>0</v>
      </c>
      <c r="AA128" s="410">
        <f t="shared" ref="AA128" si="268">AA127</f>
        <v>1</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f>SUMIFS('7.  Persistence Report'!AU$27:AU$500,'7.  Persistence Report'!$D$27:$D$500,$B130,'7.  Persistence Report'!$J$27:$J$500,"Current year savings",'7.  Persistence Report'!$H$27:$H$500,"2015")</f>
        <v>0</v>
      </c>
      <c r="E130" s="294">
        <f>SUMIFS('7.  Persistence Report'!AV$27:AV$500,'7.  Persistence Report'!$D$27:$D$500,$B130,'7.  Persistence Report'!$J$27:$J$500,"Current year savings",'7.  Persistence Report'!$H$27:$H$500,"2015")</f>
        <v>0</v>
      </c>
      <c r="F130" s="294">
        <f>SUMIFS('7.  Persistence Report'!AW$27:AW$500,'7.  Persistence Report'!$D$27:$D$500,$B130,'7.  Persistence Report'!$J$27:$J$500,"Current year savings",'7.  Persistence Report'!$H$27:$H$500,"2015")</f>
        <v>0</v>
      </c>
      <c r="G130" s="294">
        <f>SUMIFS('7.  Persistence Report'!AX$27:AX$500,'7.  Persistence Report'!$D$27:$D$500,$B130,'7.  Persistence Report'!$J$27:$J$500,"Current year savings",'7.  Persistence Report'!$H$27:$H$500,"2015")</f>
        <v>0</v>
      </c>
      <c r="H130" s="294">
        <f>SUMIFS('7.  Persistence Report'!AY$27:AY$500,'7.  Persistence Report'!$D$27:$D$500,$B130,'7.  Persistence Report'!$J$27:$J$500,"Current year savings",'7.  Persistence Report'!$H$27:$H$500,"2015")</f>
        <v>0</v>
      </c>
      <c r="I130" s="294">
        <f>SUMIFS('7.  Persistence Report'!AZ$27:AZ$500,'7.  Persistence Report'!$D$27:$D$500,$B130,'7.  Persistence Report'!$J$27:$J$500,"Current year savings",'7.  Persistence Report'!$H$27:$H$500,"2015")</f>
        <v>0</v>
      </c>
      <c r="J130" s="294">
        <f>SUMIFS('7.  Persistence Report'!BA$27:BA$500,'7.  Persistence Report'!$D$27:$D$500,$B130,'7.  Persistence Report'!$J$27:$J$500,"Current year savings",'7.  Persistence Report'!$H$27:$H$500,"2015")</f>
        <v>0</v>
      </c>
      <c r="K130" s="294">
        <f>SUMIFS('7.  Persistence Report'!BB$27:BB$500,'7.  Persistence Report'!$D$27:$D$500,$B130,'7.  Persistence Report'!$J$27:$J$500,"Current year savings",'7.  Persistence Report'!$H$27:$H$500,"2015")</f>
        <v>0</v>
      </c>
      <c r="L130" s="294">
        <f>SUMIFS('7.  Persistence Report'!BC$27:BC$500,'7.  Persistence Report'!$D$27:$D$500,$B130,'7.  Persistence Report'!$J$27:$J$500,"Current year savings",'7.  Persistence Report'!$H$27:$H$500,"2015")</f>
        <v>0</v>
      </c>
      <c r="M130" s="294">
        <f>SUMIFS('7.  Persistence Report'!BD$27:BD$500,'7.  Persistence Report'!$D$27:$D$500,$B130,'7.  Persistence Report'!$J$27:$J$500,"Current year savings",'7.  Persistence Report'!$H$27:$H$500,"2015")</f>
        <v>0</v>
      </c>
      <c r="N130" s="294">
        <v>3</v>
      </c>
      <c r="O130" s="294">
        <f>SUMIFS('7.  Persistence Report'!P$27:P$500,'7.  Persistence Report'!$D$27:$D$500,$B130,'7.  Persistence Report'!$J$27:$J$500,"Current year savings",'7.  Persistence Report'!$H$27:$H$500,"2015")</f>
        <v>0</v>
      </c>
      <c r="P130" s="294">
        <f>SUMIFS('7.  Persistence Report'!Q$27:Q$500,'7.  Persistence Report'!$D$27:$D$500,$B130,'7.  Persistence Report'!$J$27:$J$500,"Current year savings",'7.  Persistence Report'!$H$27:$H$500,"2015")</f>
        <v>0</v>
      </c>
      <c r="Q130" s="294">
        <f>SUMIFS('7.  Persistence Report'!R$27:R$500,'7.  Persistence Report'!$D$27:$D$500,$B130,'7.  Persistence Report'!$J$27:$J$500,"Current year savings",'7.  Persistence Report'!$H$27:$H$500,"2015")</f>
        <v>0</v>
      </c>
      <c r="R130" s="294">
        <f>SUMIFS('7.  Persistence Report'!S$27:S$500,'7.  Persistence Report'!$D$27:$D$500,$B130,'7.  Persistence Report'!$J$27:$J$500,"Current year savings",'7.  Persistence Report'!$H$27:$H$500,"2015")</f>
        <v>0</v>
      </c>
      <c r="S130" s="294">
        <f>SUMIFS('7.  Persistence Report'!T$27:T$500,'7.  Persistence Report'!$D$27:$D$500,$B130,'7.  Persistence Report'!$J$27:$J$500,"Current year savings",'7.  Persistence Report'!$H$27:$H$500,"2015")</f>
        <v>0</v>
      </c>
      <c r="T130" s="294">
        <f>SUMIFS('7.  Persistence Report'!U$27:U$500,'7.  Persistence Report'!$D$27:$D$500,$B130,'7.  Persistence Report'!$J$27:$J$500,"Current year savings",'7.  Persistence Report'!$H$27:$H$500,"2015")</f>
        <v>0</v>
      </c>
      <c r="U130" s="294">
        <f>SUMIFS('7.  Persistence Report'!V$27:V$500,'7.  Persistence Report'!$D$27:$D$500,$B130,'7.  Persistence Report'!$J$27:$J$500,"Current year savings",'7.  Persistence Report'!$H$27:$H$500,"2015")</f>
        <v>0</v>
      </c>
      <c r="V130" s="294">
        <f>SUMIFS('7.  Persistence Report'!W$27:W$500,'7.  Persistence Report'!$D$27:$D$500,$B130,'7.  Persistence Report'!$J$27:$J$500,"Current year savings",'7.  Persistence Report'!$H$27:$H$500,"2015")</f>
        <v>0</v>
      </c>
      <c r="W130" s="294">
        <f>SUMIFS('7.  Persistence Report'!X$27:X$500,'7.  Persistence Report'!$D$27:$D$500,$B130,'7.  Persistence Report'!$J$27:$J$500,"Current year savings",'7.  Persistence Report'!$H$27:$H$500,"2015")</f>
        <v>0</v>
      </c>
      <c r="X130" s="294">
        <f>SUMIFS('7.  Persistence Report'!Y$27:Y$500,'7.  Persistence Report'!$D$27:$D$500,$B130,'7.  Persistence Report'!$J$27:$J$500,"Current year savings",'7.  Persistence Report'!$H$27:$H$500,"2015")</f>
        <v>0</v>
      </c>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f>SUMIFS('7.  Persistence Report'!AU$27:AU$500,'7.  Persistence Report'!$D$27:$D$500,$B130,'7.  Persistence Report'!$J$27:$J$500,"Adjustment",'7.  Persistence Report'!$H$27:$H$500,"2015")</f>
        <v>0</v>
      </c>
      <c r="E131" s="294">
        <f>SUMIFS('7.  Persistence Report'!AV$27:AV$500,'7.  Persistence Report'!$D$27:$D$500,$B130,'7.  Persistence Report'!$J$27:$J$500,"Adjustment",'7.  Persistence Report'!$H$27:$H$500,"2015")</f>
        <v>0</v>
      </c>
      <c r="F131" s="294">
        <f>SUMIFS('7.  Persistence Report'!AW$27:AW$500,'7.  Persistence Report'!$D$27:$D$500,$B130,'7.  Persistence Report'!$J$27:$J$500,"Adjustment",'7.  Persistence Report'!$H$27:$H$500,"2015")</f>
        <v>0</v>
      </c>
      <c r="G131" s="294">
        <f>SUMIFS('7.  Persistence Report'!AX$27:AX$500,'7.  Persistence Report'!$D$27:$D$500,$B130,'7.  Persistence Report'!$J$27:$J$500,"Adjustment",'7.  Persistence Report'!$H$27:$H$500,"2015")</f>
        <v>0</v>
      </c>
      <c r="H131" s="294">
        <f>SUMIFS('7.  Persistence Report'!AY$27:AY$500,'7.  Persistence Report'!$D$27:$D$500,$B130,'7.  Persistence Report'!$J$27:$J$500,"Adjustment",'7.  Persistence Report'!$H$27:$H$500,"2015")</f>
        <v>0</v>
      </c>
      <c r="I131" s="294">
        <f>SUMIFS('7.  Persistence Report'!AZ$27:AZ$500,'7.  Persistence Report'!$D$27:$D$500,$B130,'7.  Persistence Report'!$J$27:$J$500,"Adjustment",'7.  Persistence Report'!$H$27:$H$500,"2015")</f>
        <v>0</v>
      </c>
      <c r="J131" s="294">
        <f>SUMIFS('7.  Persistence Report'!BA$27:BA$500,'7.  Persistence Report'!$D$27:$D$500,$B130,'7.  Persistence Report'!$J$27:$J$500,"Adjustment",'7.  Persistence Report'!$H$27:$H$500,"2015")</f>
        <v>0</v>
      </c>
      <c r="K131" s="294">
        <f>SUMIFS('7.  Persistence Report'!BB$27:BB$500,'7.  Persistence Report'!$D$27:$D$500,$B130,'7.  Persistence Report'!$J$27:$J$500,"Adjustment",'7.  Persistence Report'!$H$27:$H$500,"2015")</f>
        <v>0</v>
      </c>
      <c r="L131" s="294">
        <f>SUMIFS('7.  Persistence Report'!BC$27:BC$500,'7.  Persistence Report'!$D$27:$D$500,$B130,'7.  Persistence Report'!$J$27:$J$500,"Adjustment",'7.  Persistence Report'!$H$27:$H$500,"2015")</f>
        <v>0</v>
      </c>
      <c r="M131" s="294">
        <f>SUMIFS('7.  Persistence Report'!BD$27:BD$500,'7.  Persistence Report'!$D$27:$D$500,$B130,'7.  Persistence Report'!$J$27:$J$500,"Adjustment",'7.  Persistence Report'!$H$27:$H$500,"2015")</f>
        <v>0</v>
      </c>
      <c r="N131" s="294">
        <f>N130</f>
        <v>3</v>
      </c>
      <c r="O131" s="294">
        <f>SUMIFS('7.  Persistence Report'!P$27:P$500,'7.  Persistence Report'!$D$27:$D$500,$B130,'7.  Persistence Report'!$J$27:$J$500,"Adjustment",'7.  Persistence Report'!$H$27:$H$500,"2015")</f>
        <v>0</v>
      </c>
      <c r="P131" s="294">
        <f>SUMIFS('7.  Persistence Report'!Q$27:Q$500,'7.  Persistence Report'!$D$27:$D$500,$B130,'7.  Persistence Report'!$J$27:$J$500,"Adjustment",'7.  Persistence Report'!$H$27:$H$500,"2015")</f>
        <v>0</v>
      </c>
      <c r="Q131" s="294">
        <f>SUMIFS('7.  Persistence Report'!R$27:R$500,'7.  Persistence Report'!$D$27:$D$500,$B130,'7.  Persistence Report'!$J$27:$J$500,"Adjustment",'7.  Persistence Report'!$H$27:$H$500,"2015")</f>
        <v>0</v>
      </c>
      <c r="R131" s="294">
        <f>SUMIFS('7.  Persistence Report'!S$27:S$500,'7.  Persistence Report'!$D$27:$D$500,$B130,'7.  Persistence Report'!$J$27:$J$500,"Adjustment",'7.  Persistence Report'!$H$27:$H$500,"2015")</f>
        <v>0</v>
      </c>
      <c r="S131" s="294">
        <f>SUMIFS('7.  Persistence Report'!T$27:T$500,'7.  Persistence Report'!$D$27:$D$500,$B130,'7.  Persistence Report'!$J$27:$J$500,"Adjustment",'7.  Persistence Report'!$H$27:$H$500,"2015")</f>
        <v>0</v>
      </c>
      <c r="T131" s="294">
        <f>SUMIFS('7.  Persistence Report'!U$27:U$500,'7.  Persistence Report'!$D$27:$D$500,$B130,'7.  Persistence Report'!$J$27:$J$500,"Adjustment",'7.  Persistence Report'!$H$27:$H$500,"2015")</f>
        <v>0</v>
      </c>
      <c r="U131" s="294">
        <f>SUMIFS('7.  Persistence Report'!V$27:V$500,'7.  Persistence Report'!$D$27:$D$500,$B130,'7.  Persistence Report'!$J$27:$J$500,"Adjustment",'7.  Persistence Report'!$H$27:$H$500,"2015")</f>
        <v>0</v>
      </c>
      <c r="V131" s="294">
        <f>SUMIFS('7.  Persistence Report'!W$27:W$500,'7.  Persistence Report'!$D$27:$D$500,$B130,'7.  Persistence Report'!$J$27:$J$500,"Adjustment",'7.  Persistence Report'!$H$27:$H$500,"2015")</f>
        <v>0</v>
      </c>
      <c r="W131" s="294">
        <f>SUMIFS('7.  Persistence Report'!X$27:X$500,'7.  Persistence Report'!$D$27:$D$500,$B130,'7.  Persistence Report'!$J$27:$J$500,"Adjustment",'7.  Persistence Report'!$H$27:$H$500,"2015")</f>
        <v>0</v>
      </c>
      <c r="X131" s="294">
        <f>SUMIFS('7.  Persistence Report'!Y$27:Y$500,'7.  Persistence Report'!$D$27:$D$500,$B130,'7.  Persistence Report'!$J$27:$J$500,"Adjustment",'7.  Persistence Report'!$H$27:$H$500,"2015")</f>
        <v>0</v>
      </c>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f>SUMIFS('7.  Persistence Report'!AU$27:AU$500,'7.  Persistence Report'!$D$27:$D$500,$B133,'7.  Persistence Report'!$J$27:$J$500,"Current year savings",'7.  Persistence Report'!$H$27:$H$500,"2015")</f>
        <v>0</v>
      </c>
      <c r="E133" s="294">
        <f>SUMIFS('7.  Persistence Report'!AV$27:AV$500,'7.  Persistence Report'!$D$27:$D$500,$B133,'7.  Persistence Report'!$J$27:$J$500,"Current year savings",'7.  Persistence Report'!$H$27:$H$500,"2015")</f>
        <v>0</v>
      </c>
      <c r="F133" s="294">
        <f>SUMIFS('7.  Persistence Report'!AW$27:AW$500,'7.  Persistence Report'!$D$27:$D$500,$B133,'7.  Persistence Report'!$J$27:$J$500,"Current year savings",'7.  Persistence Report'!$H$27:$H$500,"2015")</f>
        <v>0</v>
      </c>
      <c r="G133" s="294">
        <f>SUMIFS('7.  Persistence Report'!AX$27:AX$500,'7.  Persistence Report'!$D$27:$D$500,$B133,'7.  Persistence Report'!$J$27:$J$500,"Current year savings",'7.  Persistence Report'!$H$27:$H$500,"2015")</f>
        <v>0</v>
      </c>
      <c r="H133" s="294">
        <f>SUMIFS('7.  Persistence Report'!AY$27:AY$500,'7.  Persistence Report'!$D$27:$D$500,$B133,'7.  Persistence Report'!$J$27:$J$500,"Current year savings",'7.  Persistence Report'!$H$27:$H$500,"2015")</f>
        <v>0</v>
      </c>
      <c r="I133" s="294">
        <f>SUMIFS('7.  Persistence Report'!AZ$27:AZ$500,'7.  Persistence Report'!$D$27:$D$500,$B133,'7.  Persistence Report'!$J$27:$J$500,"Current year savings",'7.  Persistence Report'!$H$27:$H$500,"2015")</f>
        <v>0</v>
      </c>
      <c r="J133" s="294">
        <f>SUMIFS('7.  Persistence Report'!BA$27:BA$500,'7.  Persistence Report'!$D$27:$D$500,$B133,'7.  Persistence Report'!$J$27:$J$500,"Current year savings",'7.  Persistence Report'!$H$27:$H$500,"2015")</f>
        <v>0</v>
      </c>
      <c r="K133" s="294">
        <f>SUMIFS('7.  Persistence Report'!BB$27:BB$500,'7.  Persistence Report'!$D$27:$D$500,$B133,'7.  Persistence Report'!$J$27:$J$500,"Current year savings",'7.  Persistence Report'!$H$27:$H$500,"2015")</f>
        <v>0</v>
      </c>
      <c r="L133" s="294">
        <f>SUMIFS('7.  Persistence Report'!BC$27:BC$500,'7.  Persistence Report'!$D$27:$D$500,$B133,'7.  Persistence Report'!$J$27:$J$500,"Current year savings",'7.  Persistence Report'!$H$27:$H$500,"2015")</f>
        <v>0</v>
      </c>
      <c r="M133" s="294">
        <f>SUMIFS('7.  Persistence Report'!BD$27:BD$500,'7.  Persistence Report'!$D$27:$D$500,$B133,'7.  Persistence Report'!$J$27:$J$500,"Current year savings",'7.  Persistence Report'!$H$27:$H$500,"2015")</f>
        <v>0</v>
      </c>
      <c r="N133" s="294">
        <v>12</v>
      </c>
      <c r="O133" s="294">
        <f>SUMIFS('7.  Persistence Report'!P$27:P$500,'7.  Persistence Report'!$D$27:$D$500,$B133,'7.  Persistence Report'!$J$27:$J$500,"Current year savings",'7.  Persistence Report'!$H$27:$H$500,"2015")</f>
        <v>0</v>
      </c>
      <c r="P133" s="294">
        <f>SUMIFS('7.  Persistence Report'!Q$27:Q$500,'7.  Persistence Report'!$D$27:$D$500,$B133,'7.  Persistence Report'!$J$27:$J$500,"Current year savings",'7.  Persistence Report'!$H$27:$H$500,"2015")</f>
        <v>0</v>
      </c>
      <c r="Q133" s="294">
        <f>SUMIFS('7.  Persistence Report'!R$27:R$500,'7.  Persistence Report'!$D$27:$D$500,$B133,'7.  Persistence Report'!$J$27:$J$500,"Current year savings",'7.  Persistence Report'!$H$27:$H$500,"2015")</f>
        <v>0</v>
      </c>
      <c r="R133" s="294">
        <f>SUMIFS('7.  Persistence Report'!S$27:S$500,'7.  Persistence Report'!$D$27:$D$500,$B133,'7.  Persistence Report'!$J$27:$J$500,"Current year savings",'7.  Persistence Report'!$H$27:$H$500,"2015")</f>
        <v>0</v>
      </c>
      <c r="S133" s="294">
        <f>SUMIFS('7.  Persistence Report'!T$27:T$500,'7.  Persistence Report'!$D$27:$D$500,$B133,'7.  Persistence Report'!$J$27:$J$500,"Current year savings",'7.  Persistence Report'!$H$27:$H$500,"2015")</f>
        <v>0</v>
      </c>
      <c r="T133" s="294">
        <f>SUMIFS('7.  Persistence Report'!U$27:U$500,'7.  Persistence Report'!$D$27:$D$500,$B133,'7.  Persistence Report'!$J$27:$J$500,"Current year savings",'7.  Persistence Report'!$H$27:$H$500,"2015")</f>
        <v>0</v>
      </c>
      <c r="U133" s="294">
        <f>SUMIFS('7.  Persistence Report'!V$27:V$500,'7.  Persistence Report'!$D$27:$D$500,$B133,'7.  Persistence Report'!$J$27:$J$500,"Current year savings",'7.  Persistence Report'!$H$27:$H$500,"2015")</f>
        <v>0</v>
      </c>
      <c r="V133" s="294">
        <f>SUMIFS('7.  Persistence Report'!W$27:W$500,'7.  Persistence Report'!$D$27:$D$500,$B133,'7.  Persistence Report'!$J$27:$J$500,"Current year savings",'7.  Persistence Report'!$H$27:$H$500,"2015")</f>
        <v>0</v>
      </c>
      <c r="W133" s="294">
        <f>SUMIFS('7.  Persistence Report'!X$27:X$500,'7.  Persistence Report'!$D$27:$D$500,$B133,'7.  Persistence Report'!$J$27:$J$500,"Current year savings",'7.  Persistence Report'!$H$27:$H$500,"2015")</f>
        <v>0</v>
      </c>
      <c r="X133" s="294">
        <f>SUMIFS('7.  Persistence Report'!Y$27:Y$500,'7.  Persistence Report'!$D$27:$D$500,$B133,'7.  Persistence Report'!$J$27:$J$500,"Current year savings",'7.  Persistence Report'!$H$27:$H$500,"2015")</f>
        <v>0</v>
      </c>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f>SUMIFS('7.  Persistence Report'!AU$27:AU$500,'7.  Persistence Report'!$D$27:$D$500,$B133,'7.  Persistence Report'!$J$27:$J$500,"Adjustment",'7.  Persistence Report'!$H$27:$H$500,"2015")</f>
        <v>0</v>
      </c>
      <c r="E134" s="294">
        <f>SUMIFS('7.  Persistence Report'!AV$27:AV$500,'7.  Persistence Report'!$D$27:$D$500,$B133,'7.  Persistence Report'!$J$27:$J$500,"Adjustment",'7.  Persistence Report'!$H$27:$H$500,"2015")</f>
        <v>0</v>
      </c>
      <c r="F134" s="294">
        <f>SUMIFS('7.  Persistence Report'!AW$27:AW$500,'7.  Persistence Report'!$D$27:$D$500,$B133,'7.  Persistence Report'!$J$27:$J$500,"Adjustment",'7.  Persistence Report'!$H$27:$H$500,"2015")</f>
        <v>0</v>
      </c>
      <c r="G134" s="294">
        <f>SUMIFS('7.  Persistence Report'!AX$27:AX$500,'7.  Persistence Report'!$D$27:$D$500,$B133,'7.  Persistence Report'!$J$27:$J$500,"Adjustment",'7.  Persistence Report'!$H$27:$H$500,"2015")</f>
        <v>0</v>
      </c>
      <c r="H134" s="294">
        <f>SUMIFS('7.  Persistence Report'!AY$27:AY$500,'7.  Persistence Report'!$D$27:$D$500,$B133,'7.  Persistence Report'!$J$27:$J$500,"Adjustment",'7.  Persistence Report'!$H$27:$H$500,"2015")</f>
        <v>0</v>
      </c>
      <c r="I134" s="294">
        <f>SUMIFS('7.  Persistence Report'!AZ$27:AZ$500,'7.  Persistence Report'!$D$27:$D$500,$B133,'7.  Persistence Report'!$J$27:$J$500,"Adjustment",'7.  Persistence Report'!$H$27:$H$500,"2015")</f>
        <v>0</v>
      </c>
      <c r="J134" s="294">
        <f>SUMIFS('7.  Persistence Report'!BA$27:BA$500,'7.  Persistence Report'!$D$27:$D$500,$B133,'7.  Persistence Report'!$J$27:$J$500,"Adjustment",'7.  Persistence Report'!$H$27:$H$500,"2015")</f>
        <v>0</v>
      </c>
      <c r="K134" s="294">
        <f>SUMIFS('7.  Persistence Report'!BB$27:BB$500,'7.  Persistence Report'!$D$27:$D$500,$B133,'7.  Persistence Report'!$J$27:$J$500,"Adjustment",'7.  Persistence Report'!$H$27:$H$500,"2015")</f>
        <v>0</v>
      </c>
      <c r="L134" s="294">
        <f>SUMIFS('7.  Persistence Report'!BC$27:BC$500,'7.  Persistence Report'!$D$27:$D$500,$B133,'7.  Persistence Report'!$J$27:$J$500,"Adjustment",'7.  Persistence Report'!$H$27:$H$500,"2015")</f>
        <v>0</v>
      </c>
      <c r="M134" s="294">
        <f>SUMIFS('7.  Persistence Report'!BD$27:BD$500,'7.  Persistence Report'!$D$27:$D$500,$B133,'7.  Persistence Report'!$J$27:$J$500,"Adjustment",'7.  Persistence Report'!$H$27:$H$500,"2015")</f>
        <v>0</v>
      </c>
      <c r="N134" s="294">
        <f>N133</f>
        <v>12</v>
      </c>
      <c r="O134" s="294">
        <f>SUMIFS('7.  Persistence Report'!P$27:P$500,'7.  Persistence Report'!$D$27:$D$500,$B133,'7.  Persistence Report'!$J$27:$J$500,"Adjustment",'7.  Persistence Report'!$H$27:$H$500,"2015")</f>
        <v>0</v>
      </c>
      <c r="P134" s="294">
        <f>SUMIFS('7.  Persistence Report'!Q$27:Q$500,'7.  Persistence Report'!$D$27:$D$500,$B133,'7.  Persistence Report'!$J$27:$J$500,"Adjustment",'7.  Persistence Report'!$H$27:$H$500,"2015")</f>
        <v>0</v>
      </c>
      <c r="Q134" s="294">
        <f>SUMIFS('7.  Persistence Report'!R$27:R$500,'7.  Persistence Report'!$D$27:$D$500,$B133,'7.  Persistence Report'!$J$27:$J$500,"Adjustment",'7.  Persistence Report'!$H$27:$H$500,"2015")</f>
        <v>0</v>
      </c>
      <c r="R134" s="294">
        <f>SUMIFS('7.  Persistence Report'!S$27:S$500,'7.  Persistence Report'!$D$27:$D$500,$B133,'7.  Persistence Report'!$J$27:$J$500,"Adjustment",'7.  Persistence Report'!$H$27:$H$500,"2015")</f>
        <v>0</v>
      </c>
      <c r="S134" s="294">
        <f>SUMIFS('7.  Persistence Report'!T$27:T$500,'7.  Persistence Report'!$D$27:$D$500,$B133,'7.  Persistence Report'!$J$27:$J$500,"Adjustment",'7.  Persistence Report'!$H$27:$H$500,"2015")</f>
        <v>0</v>
      </c>
      <c r="T134" s="294">
        <f>SUMIFS('7.  Persistence Report'!U$27:U$500,'7.  Persistence Report'!$D$27:$D$500,$B133,'7.  Persistence Report'!$J$27:$J$500,"Adjustment",'7.  Persistence Report'!$H$27:$H$500,"2015")</f>
        <v>0</v>
      </c>
      <c r="U134" s="294">
        <f>SUMIFS('7.  Persistence Report'!V$27:V$500,'7.  Persistence Report'!$D$27:$D$500,$B133,'7.  Persistence Report'!$J$27:$J$500,"Adjustment",'7.  Persistence Report'!$H$27:$H$500,"2015")</f>
        <v>0</v>
      </c>
      <c r="V134" s="294">
        <f>SUMIFS('7.  Persistence Report'!W$27:W$500,'7.  Persistence Report'!$D$27:$D$500,$B133,'7.  Persistence Report'!$J$27:$J$500,"Adjustment",'7.  Persistence Report'!$H$27:$H$500,"2015")</f>
        <v>0</v>
      </c>
      <c r="W134" s="294">
        <f>SUMIFS('7.  Persistence Report'!X$27:X$500,'7.  Persistence Report'!$D$27:$D$500,$B133,'7.  Persistence Report'!$J$27:$J$500,"Adjustment",'7.  Persistence Report'!$H$27:$H$500,"2015")</f>
        <v>0</v>
      </c>
      <c r="X134" s="294">
        <f>SUMIFS('7.  Persistence Report'!Y$27:Y$500,'7.  Persistence Report'!$D$27:$D$500,$B133,'7.  Persistence Report'!$J$27:$J$500,"Adjustment",'7.  Persistence Report'!$H$27:$H$500,"2015")</f>
        <v>0</v>
      </c>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f>SUMIFS('7.  Persistence Report'!AU$27:AU$500,'7.  Persistence Report'!$D$27:$D$500,$B136,'7.  Persistence Report'!$J$27:$J$500,"Current year savings",'7.  Persistence Report'!$H$27:$H$500,"2015")</f>
        <v>0</v>
      </c>
      <c r="E136" s="294">
        <f>SUMIFS('7.  Persistence Report'!AV$27:AV$500,'7.  Persistence Report'!$D$27:$D$500,$B136,'7.  Persistence Report'!$J$27:$J$500,"Current year savings",'7.  Persistence Report'!$H$27:$H$500,"2015")</f>
        <v>0</v>
      </c>
      <c r="F136" s="294">
        <f>SUMIFS('7.  Persistence Report'!AW$27:AW$500,'7.  Persistence Report'!$D$27:$D$500,$B136,'7.  Persistence Report'!$J$27:$J$500,"Current year savings",'7.  Persistence Report'!$H$27:$H$500,"2015")</f>
        <v>0</v>
      </c>
      <c r="G136" s="294">
        <f>SUMIFS('7.  Persistence Report'!AX$27:AX$500,'7.  Persistence Report'!$D$27:$D$500,$B136,'7.  Persistence Report'!$J$27:$J$500,"Current year savings",'7.  Persistence Report'!$H$27:$H$500,"2015")</f>
        <v>0</v>
      </c>
      <c r="H136" s="294">
        <f>SUMIFS('7.  Persistence Report'!AY$27:AY$500,'7.  Persistence Report'!$D$27:$D$500,$B136,'7.  Persistence Report'!$J$27:$J$500,"Current year savings",'7.  Persistence Report'!$H$27:$H$500,"2015")</f>
        <v>0</v>
      </c>
      <c r="I136" s="294">
        <f>SUMIFS('7.  Persistence Report'!AZ$27:AZ$500,'7.  Persistence Report'!$D$27:$D$500,$B136,'7.  Persistence Report'!$J$27:$J$500,"Current year savings",'7.  Persistence Report'!$H$27:$H$500,"2015")</f>
        <v>0</v>
      </c>
      <c r="J136" s="294">
        <f>SUMIFS('7.  Persistence Report'!BA$27:BA$500,'7.  Persistence Report'!$D$27:$D$500,$B136,'7.  Persistence Report'!$J$27:$J$500,"Current year savings",'7.  Persistence Report'!$H$27:$H$500,"2015")</f>
        <v>0</v>
      </c>
      <c r="K136" s="294">
        <f>SUMIFS('7.  Persistence Report'!BB$27:BB$500,'7.  Persistence Report'!$D$27:$D$500,$B136,'7.  Persistence Report'!$J$27:$J$500,"Current year savings",'7.  Persistence Report'!$H$27:$H$500,"2015")</f>
        <v>0</v>
      </c>
      <c r="L136" s="294">
        <f>SUMIFS('7.  Persistence Report'!BC$27:BC$500,'7.  Persistence Report'!$D$27:$D$500,$B136,'7.  Persistence Report'!$J$27:$J$500,"Current year savings",'7.  Persistence Report'!$H$27:$H$500,"2015")</f>
        <v>0</v>
      </c>
      <c r="M136" s="294">
        <f>SUMIFS('7.  Persistence Report'!BD$27:BD$500,'7.  Persistence Report'!$D$27:$D$500,$B136,'7.  Persistence Report'!$J$27:$J$500,"Current year savings",'7.  Persistence Report'!$H$27:$H$500,"2015")</f>
        <v>0</v>
      </c>
      <c r="N136" s="294">
        <v>12</v>
      </c>
      <c r="O136" s="294">
        <f>SUMIFS('7.  Persistence Report'!P$27:P$500,'7.  Persistence Report'!$D$27:$D$500,$B136,'7.  Persistence Report'!$J$27:$J$500,"Current year savings",'7.  Persistence Report'!$H$27:$H$500,"2015")</f>
        <v>0</v>
      </c>
      <c r="P136" s="294">
        <f>SUMIFS('7.  Persistence Report'!Q$27:Q$500,'7.  Persistence Report'!$D$27:$D$500,$B136,'7.  Persistence Report'!$J$27:$J$500,"Current year savings",'7.  Persistence Report'!$H$27:$H$500,"2015")</f>
        <v>0</v>
      </c>
      <c r="Q136" s="294">
        <f>SUMIFS('7.  Persistence Report'!R$27:R$500,'7.  Persistence Report'!$D$27:$D$500,$B136,'7.  Persistence Report'!$J$27:$J$500,"Current year savings",'7.  Persistence Report'!$H$27:$H$500,"2015")</f>
        <v>0</v>
      </c>
      <c r="R136" s="294">
        <f>SUMIFS('7.  Persistence Report'!S$27:S$500,'7.  Persistence Report'!$D$27:$D$500,$B136,'7.  Persistence Report'!$J$27:$J$500,"Current year savings",'7.  Persistence Report'!$H$27:$H$500,"2015")</f>
        <v>0</v>
      </c>
      <c r="S136" s="294">
        <f>SUMIFS('7.  Persistence Report'!T$27:T$500,'7.  Persistence Report'!$D$27:$D$500,$B136,'7.  Persistence Report'!$J$27:$J$500,"Current year savings",'7.  Persistence Report'!$H$27:$H$500,"2015")</f>
        <v>0</v>
      </c>
      <c r="T136" s="294">
        <f>SUMIFS('7.  Persistence Report'!U$27:U$500,'7.  Persistence Report'!$D$27:$D$500,$B136,'7.  Persistence Report'!$J$27:$J$500,"Current year savings",'7.  Persistence Report'!$H$27:$H$500,"2015")</f>
        <v>0</v>
      </c>
      <c r="U136" s="294">
        <f>SUMIFS('7.  Persistence Report'!V$27:V$500,'7.  Persistence Report'!$D$27:$D$500,$B136,'7.  Persistence Report'!$J$27:$J$500,"Current year savings",'7.  Persistence Report'!$H$27:$H$500,"2015")</f>
        <v>0</v>
      </c>
      <c r="V136" s="294">
        <f>SUMIFS('7.  Persistence Report'!W$27:W$500,'7.  Persistence Report'!$D$27:$D$500,$B136,'7.  Persistence Report'!$J$27:$J$500,"Current year savings",'7.  Persistence Report'!$H$27:$H$500,"2015")</f>
        <v>0</v>
      </c>
      <c r="W136" s="294">
        <f>SUMIFS('7.  Persistence Report'!X$27:X$500,'7.  Persistence Report'!$D$27:$D$500,$B136,'7.  Persistence Report'!$J$27:$J$500,"Current year savings",'7.  Persistence Report'!$H$27:$H$500,"2015")</f>
        <v>0</v>
      </c>
      <c r="X136" s="294">
        <f>SUMIFS('7.  Persistence Report'!Y$27:Y$500,'7.  Persistence Report'!$D$27:$D$500,$B136,'7.  Persistence Report'!$J$27:$J$500,"Current year savings",'7.  Persistence Report'!$H$27:$H$500,"2015")</f>
        <v>0</v>
      </c>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f>SUMIFS('7.  Persistence Report'!AU$27:AU$500,'7.  Persistence Report'!$D$27:$D$500,$B136,'7.  Persistence Report'!$J$27:$J$500,"Adjustment",'7.  Persistence Report'!$H$27:$H$500,"2015")</f>
        <v>0</v>
      </c>
      <c r="E137" s="294">
        <f>SUMIFS('7.  Persistence Report'!AV$27:AV$500,'7.  Persistence Report'!$D$27:$D$500,$B136,'7.  Persistence Report'!$J$27:$J$500,"Adjustment",'7.  Persistence Report'!$H$27:$H$500,"2015")</f>
        <v>0</v>
      </c>
      <c r="F137" s="294">
        <f>SUMIFS('7.  Persistence Report'!AW$27:AW$500,'7.  Persistence Report'!$D$27:$D$500,$B136,'7.  Persistence Report'!$J$27:$J$500,"Adjustment",'7.  Persistence Report'!$H$27:$H$500,"2015")</f>
        <v>0</v>
      </c>
      <c r="G137" s="294">
        <f>SUMIFS('7.  Persistence Report'!AX$27:AX$500,'7.  Persistence Report'!$D$27:$D$500,$B136,'7.  Persistence Report'!$J$27:$J$500,"Adjustment",'7.  Persistence Report'!$H$27:$H$500,"2015")</f>
        <v>0</v>
      </c>
      <c r="H137" s="294">
        <f>SUMIFS('7.  Persistence Report'!AY$27:AY$500,'7.  Persistence Report'!$D$27:$D$500,$B136,'7.  Persistence Report'!$J$27:$J$500,"Adjustment",'7.  Persistence Report'!$H$27:$H$500,"2015")</f>
        <v>0</v>
      </c>
      <c r="I137" s="294">
        <f>SUMIFS('7.  Persistence Report'!AZ$27:AZ$500,'7.  Persistence Report'!$D$27:$D$500,$B136,'7.  Persistence Report'!$J$27:$J$500,"Adjustment",'7.  Persistence Report'!$H$27:$H$500,"2015")</f>
        <v>0</v>
      </c>
      <c r="J137" s="294">
        <f>SUMIFS('7.  Persistence Report'!BA$27:BA$500,'7.  Persistence Report'!$D$27:$D$500,$B136,'7.  Persistence Report'!$J$27:$J$500,"Adjustment",'7.  Persistence Report'!$H$27:$H$500,"2015")</f>
        <v>0</v>
      </c>
      <c r="K137" s="294">
        <f>SUMIFS('7.  Persistence Report'!BB$27:BB$500,'7.  Persistence Report'!$D$27:$D$500,$B136,'7.  Persistence Report'!$J$27:$J$500,"Adjustment",'7.  Persistence Report'!$H$27:$H$500,"2015")</f>
        <v>0</v>
      </c>
      <c r="L137" s="294">
        <f>SUMIFS('7.  Persistence Report'!BC$27:BC$500,'7.  Persistence Report'!$D$27:$D$500,$B136,'7.  Persistence Report'!$J$27:$J$500,"Adjustment",'7.  Persistence Report'!$H$27:$H$500,"2015")</f>
        <v>0</v>
      </c>
      <c r="M137" s="294">
        <f>SUMIFS('7.  Persistence Report'!BD$27:BD$500,'7.  Persistence Report'!$D$27:$D$500,$B136,'7.  Persistence Report'!$J$27:$J$500,"Adjustment",'7.  Persistence Report'!$H$27:$H$500,"2015")</f>
        <v>0</v>
      </c>
      <c r="N137" s="294">
        <f>N136</f>
        <v>12</v>
      </c>
      <c r="O137" s="294">
        <f>SUMIFS('7.  Persistence Report'!P$27:P$500,'7.  Persistence Report'!$D$27:$D$500,$B136,'7.  Persistence Report'!$J$27:$J$500,"Adjustment",'7.  Persistence Report'!$H$27:$H$500,"2015")</f>
        <v>0</v>
      </c>
      <c r="P137" s="294">
        <f>SUMIFS('7.  Persistence Report'!Q$27:Q$500,'7.  Persistence Report'!$D$27:$D$500,$B136,'7.  Persistence Report'!$J$27:$J$500,"Adjustment",'7.  Persistence Report'!$H$27:$H$500,"2015")</f>
        <v>0</v>
      </c>
      <c r="Q137" s="294">
        <f>SUMIFS('7.  Persistence Report'!R$27:R$500,'7.  Persistence Report'!$D$27:$D$500,$B136,'7.  Persistence Report'!$J$27:$J$500,"Adjustment",'7.  Persistence Report'!$H$27:$H$500,"2015")</f>
        <v>0</v>
      </c>
      <c r="R137" s="294">
        <f>SUMIFS('7.  Persistence Report'!S$27:S$500,'7.  Persistence Report'!$D$27:$D$500,$B136,'7.  Persistence Report'!$J$27:$J$500,"Adjustment",'7.  Persistence Report'!$H$27:$H$500,"2015")</f>
        <v>0</v>
      </c>
      <c r="S137" s="294">
        <f>SUMIFS('7.  Persistence Report'!T$27:T$500,'7.  Persistence Report'!$D$27:$D$500,$B136,'7.  Persistence Report'!$J$27:$J$500,"Adjustment",'7.  Persistence Report'!$H$27:$H$500,"2015")</f>
        <v>0</v>
      </c>
      <c r="T137" s="294">
        <f>SUMIFS('7.  Persistence Report'!U$27:U$500,'7.  Persistence Report'!$D$27:$D$500,$B136,'7.  Persistence Report'!$J$27:$J$500,"Adjustment",'7.  Persistence Report'!$H$27:$H$500,"2015")</f>
        <v>0</v>
      </c>
      <c r="U137" s="294">
        <f>SUMIFS('7.  Persistence Report'!V$27:V$500,'7.  Persistence Report'!$D$27:$D$500,$B136,'7.  Persistence Report'!$J$27:$J$500,"Adjustment",'7.  Persistence Report'!$H$27:$H$500,"2015")</f>
        <v>0</v>
      </c>
      <c r="V137" s="294">
        <f>SUMIFS('7.  Persistence Report'!W$27:W$500,'7.  Persistence Report'!$D$27:$D$500,$B136,'7.  Persistence Report'!$J$27:$J$500,"Adjustment",'7.  Persistence Report'!$H$27:$H$500,"2015")</f>
        <v>0</v>
      </c>
      <c r="W137" s="294">
        <f>SUMIFS('7.  Persistence Report'!X$27:X$500,'7.  Persistence Report'!$D$27:$D$500,$B136,'7.  Persistence Report'!$J$27:$J$500,"Adjustment",'7.  Persistence Report'!$H$27:$H$500,"2015")</f>
        <v>0</v>
      </c>
      <c r="X137" s="294">
        <f>SUMIFS('7.  Persistence Report'!Y$27:Y$500,'7.  Persistence Report'!$D$27:$D$500,$B136,'7.  Persistence Report'!$J$27:$J$500,"Adjustment",'7.  Persistence Report'!$H$27:$H$500,"2015")</f>
        <v>0</v>
      </c>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f>SUMIFS('7.  Persistence Report'!AU$27:AU$500,'7.  Persistence Report'!$D$27:$D$500,$B139,'7.  Persistence Report'!$J$27:$J$500,"Current year savings",'7.  Persistence Report'!$H$27:$H$500,"2015")</f>
        <v>0</v>
      </c>
      <c r="E139" s="294">
        <f>SUMIFS('7.  Persistence Report'!AV$27:AV$500,'7.  Persistence Report'!$D$27:$D$500,$B139,'7.  Persistence Report'!$J$27:$J$500,"Current year savings",'7.  Persistence Report'!$H$27:$H$500,"2015")</f>
        <v>0</v>
      </c>
      <c r="F139" s="294">
        <f>SUMIFS('7.  Persistence Report'!AW$27:AW$500,'7.  Persistence Report'!$D$27:$D$500,$B139,'7.  Persistence Report'!$J$27:$J$500,"Current year savings",'7.  Persistence Report'!$H$27:$H$500,"2015")</f>
        <v>0</v>
      </c>
      <c r="G139" s="294">
        <f>SUMIFS('7.  Persistence Report'!AX$27:AX$500,'7.  Persistence Report'!$D$27:$D$500,$B139,'7.  Persistence Report'!$J$27:$J$500,"Current year savings",'7.  Persistence Report'!$H$27:$H$500,"2015")</f>
        <v>0</v>
      </c>
      <c r="H139" s="294">
        <f>SUMIFS('7.  Persistence Report'!AY$27:AY$500,'7.  Persistence Report'!$D$27:$D$500,$B139,'7.  Persistence Report'!$J$27:$J$500,"Current year savings",'7.  Persistence Report'!$H$27:$H$500,"2015")</f>
        <v>0</v>
      </c>
      <c r="I139" s="294">
        <f>SUMIFS('7.  Persistence Report'!AZ$27:AZ$500,'7.  Persistence Report'!$D$27:$D$500,$B139,'7.  Persistence Report'!$J$27:$J$500,"Current year savings",'7.  Persistence Report'!$H$27:$H$500,"2015")</f>
        <v>0</v>
      </c>
      <c r="J139" s="294">
        <f>SUMIFS('7.  Persistence Report'!BA$27:BA$500,'7.  Persistence Report'!$D$27:$D$500,$B139,'7.  Persistence Report'!$J$27:$J$500,"Current year savings",'7.  Persistence Report'!$H$27:$H$500,"2015")</f>
        <v>0</v>
      </c>
      <c r="K139" s="294">
        <f>SUMIFS('7.  Persistence Report'!BB$27:BB$500,'7.  Persistence Report'!$D$27:$D$500,$B139,'7.  Persistence Report'!$J$27:$J$500,"Current year savings",'7.  Persistence Report'!$H$27:$H$500,"2015")</f>
        <v>0</v>
      </c>
      <c r="L139" s="294">
        <f>SUMIFS('7.  Persistence Report'!BC$27:BC$500,'7.  Persistence Report'!$D$27:$D$500,$B139,'7.  Persistence Report'!$J$27:$J$500,"Current year savings",'7.  Persistence Report'!$H$27:$H$500,"2015")</f>
        <v>0</v>
      </c>
      <c r="M139" s="294">
        <f>SUMIFS('7.  Persistence Report'!BD$27:BD$500,'7.  Persistence Report'!$D$27:$D$500,$B139,'7.  Persistence Report'!$J$27:$J$500,"Current year savings",'7.  Persistence Report'!$H$27:$H$500,"2015")</f>
        <v>0</v>
      </c>
      <c r="N139" s="294">
        <v>12</v>
      </c>
      <c r="O139" s="294">
        <f>SUMIFS('7.  Persistence Report'!P$27:P$500,'7.  Persistence Report'!$D$27:$D$500,$B139,'7.  Persistence Report'!$J$27:$J$500,"Current year savings",'7.  Persistence Report'!$H$27:$H$500,"2015")</f>
        <v>0</v>
      </c>
      <c r="P139" s="294">
        <f>SUMIFS('7.  Persistence Report'!Q$27:Q$500,'7.  Persistence Report'!$D$27:$D$500,$B139,'7.  Persistence Report'!$J$27:$J$500,"Current year savings",'7.  Persistence Report'!$H$27:$H$500,"2015")</f>
        <v>0</v>
      </c>
      <c r="Q139" s="294">
        <f>SUMIFS('7.  Persistence Report'!R$27:R$500,'7.  Persistence Report'!$D$27:$D$500,$B139,'7.  Persistence Report'!$J$27:$J$500,"Current year savings",'7.  Persistence Report'!$H$27:$H$500,"2015")</f>
        <v>0</v>
      </c>
      <c r="R139" s="294">
        <f>SUMIFS('7.  Persistence Report'!S$27:S$500,'7.  Persistence Report'!$D$27:$D$500,$B139,'7.  Persistence Report'!$J$27:$J$500,"Current year savings",'7.  Persistence Report'!$H$27:$H$500,"2015")</f>
        <v>0</v>
      </c>
      <c r="S139" s="294">
        <f>SUMIFS('7.  Persistence Report'!T$27:T$500,'7.  Persistence Report'!$D$27:$D$500,$B139,'7.  Persistence Report'!$J$27:$J$500,"Current year savings",'7.  Persistence Report'!$H$27:$H$500,"2015")</f>
        <v>0</v>
      </c>
      <c r="T139" s="294">
        <f>SUMIFS('7.  Persistence Report'!U$27:U$500,'7.  Persistence Report'!$D$27:$D$500,$B139,'7.  Persistence Report'!$J$27:$J$500,"Current year savings",'7.  Persistence Report'!$H$27:$H$500,"2015")</f>
        <v>0</v>
      </c>
      <c r="U139" s="294">
        <f>SUMIFS('7.  Persistence Report'!V$27:V$500,'7.  Persistence Report'!$D$27:$D$500,$B139,'7.  Persistence Report'!$J$27:$J$500,"Current year savings",'7.  Persistence Report'!$H$27:$H$500,"2015")</f>
        <v>0</v>
      </c>
      <c r="V139" s="294">
        <f>SUMIFS('7.  Persistence Report'!W$27:W$500,'7.  Persistence Report'!$D$27:$D$500,$B139,'7.  Persistence Report'!$J$27:$J$500,"Current year savings",'7.  Persistence Report'!$H$27:$H$500,"2015")</f>
        <v>0</v>
      </c>
      <c r="W139" s="294">
        <f>SUMIFS('7.  Persistence Report'!X$27:X$500,'7.  Persistence Report'!$D$27:$D$500,$B139,'7.  Persistence Report'!$J$27:$J$500,"Current year savings",'7.  Persistence Report'!$H$27:$H$500,"2015")</f>
        <v>0</v>
      </c>
      <c r="X139" s="294">
        <f>SUMIFS('7.  Persistence Report'!Y$27:Y$500,'7.  Persistence Report'!$D$27:$D$500,$B139,'7.  Persistence Report'!$J$27:$J$500,"Current year savings",'7.  Persistence Report'!$H$27:$H$500,"2015")</f>
        <v>0</v>
      </c>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f>SUMIFS('7.  Persistence Report'!AU$27:AU$500,'7.  Persistence Report'!$D$27:$D$500,$B139,'7.  Persistence Report'!$J$27:$J$500,"Adjustment",'7.  Persistence Report'!$H$27:$H$500,"2015")</f>
        <v>0</v>
      </c>
      <c r="E140" s="294">
        <f>SUMIFS('7.  Persistence Report'!AV$27:AV$500,'7.  Persistence Report'!$D$27:$D$500,$B139,'7.  Persistence Report'!$J$27:$J$500,"Adjustment",'7.  Persistence Report'!$H$27:$H$500,"2015")</f>
        <v>0</v>
      </c>
      <c r="F140" s="294">
        <f>SUMIFS('7.  Persistence Report'!AW$27:AW$500,'7.  Persistence Report'!$D$27:$D$500,$B139,'7.  Persistence Report'!$J$27:$J$500,"Adjustment",'7.  Persistence Report'!$H$27:$H$500,"2015")</f>
        <v>0</v>
      </c>
      <c r="G140" s="294">
        <f>SUMIFS('7.  Persistence Report'!AX$27:AX$500,'7.  Persistence Report'!$D$27:$D$500,$B139,'7.  Persistence Report'!$J$27:$J$500,"Adjustment",'7.  Persistence Report'!$H$27:$H$500,"2015")</f>
        <v>0</v>
      </c>
      <c r="H140" s="294">
        <f>SUMIFS('7.  Persistence Report'!AY$27:AY$500,'7.  Persistence Report'!$D$27:$D$500,$B139,'7.  Persistence Report'!$J$27:$J$500,"Adjustment",'7.  Persistence Report'!$H$27:$H$500,"2015")</f>
        <v>0</v>
      </c>
      <c r="I140" s="294">
        <f>SUMIFS('7.  Persistence Report'!AZ$27:AZ$500,'7.  Persistence Report'!$D$27:$D$500,$B139,'7.  Persistence Report'!$J$27:$J$500,"Adjustment",'7.  Persistence Report'!$H$27:$H$500,"2015")</f>
        <v>0</v>
      </c>
      <c r="J140" s="294">
        <f>SUMIFS('7.  Persistence Report'!BA$27:BA$500,'7.  Persistence Report'!$D$27:$D$500,$B139,'7.  Persistence Report'!$J$27:$J$500,"Adjustment",'7.  Persistence Report'!$H$27:$H$500,"2015")</f>
        <v>0</v>
      </c>
      <c r="K140" s="294">
        <f>SUMIFS('7.  Persistence Report'!BB$27:BB$500,'7.  Persistence Report'!$D$27:$D$500,$B139,'7.  Persistence Report'!$J$27:$J$500,"Adjustment",'7.  Persistence Report'!$H$27:$H$500,"2015")</f>
        <v>0</v>
      </c>
      <c r="L140" s="294">
        <f>SUMIFS('7.  Persistence Report'!BC$27:BC$500,'7.  Persistence Report'!$D$27:$D$500,$B139,'7.  Persistence Report'!$J$27:$J$500,"Adjustment",'7.  Persistence Report'!$H$27:$H$500,"2015")</f>
        <v>0</v>
      </c>
      <c r="M140" s="294">
        <f>SUMIFS('7.  Persistence Report'!BD$27:BD$500,'7.  Persistence Report'!$D$27:$D$500,$B139,'7.  Persistence Report'!$J$27:$J$500,"Adjustment",'7.  Persistence Report'!$H$27:$H$500,"2015")</f>
        <v>0</v>
      </c>
      <c r="N140" s="294">
        <f>N139</f>
        <v>12</v>
      </c>
      <c r="O140" s="294">
        <f>SUMIFS('7.  Persistence Report'!P$27:P$500,'7.  Persistence Report'!$D$27:$D$500,$B139,'7.  Persistence Report'!$J$27:$J$500,"Adjustment",'7.  Persistence Report'!$H$27:$H$500,"2015")</f>
        <v>0</v>
      </c>
      <c r="P140" s="294">
        <f>SUMIFS('7.  Persistence Report'!Q$27:Q$500,'7.  Persistence Report'!$D$27:$D$500,$B139,'7.  Persistence Report'!$J$27:$J$500,"Adjustment",'7.  Persistence Report'!$H$27:$H$500,"2015")</f>
        <v>0</v>
      </c>
      <c r="Q140" s="294">
        <f>SUMIFS('7.  Persistence Report'!R$27:R$500,'7.  Persistence Report'!$D$27:$D$500,$B139,'7.  Persistence Report'!$J$27:$J$500,"Adjustment",'7.  Persistence Report'!$H$27:$H$500,"2015")</f>
        <v>0</v>
      </c>
      <c r="R140" s="294">
        <f>SUMIFS('7.  Persistence Report'!S$27:S$500,'7.  Persistence Report'!$D$27:$D$500,$B139,'7.  Persistence Report'!$J$27:$J$500,"Adjustment",'7.  Persistence Report'!$H$27:$H$500,"2015")</f>
        <v>0</v>
      </c>
      <c r="S140" s="294">
        <f>SUMIFS('7.  Persistence Report'!T$27:T$500,'7.  Persistence Report'!$D$27:$D$500,$B139,'7.  Persistence Report'!$J$27:$J$500,"Adjustment",'7.  Persistence Report'!$H$27:$H$500,"2015")</f>
        <v>0</v>
      </c>
      <c r="T140" s="294">
        <f>SUMIFS('7.  Persistence Report'!U$27:U$500,'7.  Persistence Report'!$D$27:$D$500,$B139,'7.  Persistence Report'!$J$27:$J$500,"Adjustment",'7.  Persistence Report'!$H$27:$H$500,"2015")</f>
        <v>0</v>
      </c>
      <c r="U140" s="294">
        <f>SUMIFS('7.  Persistence Report'!V$27:V$500,'7.  Persistence Report'!$D$27:$D$500,$B139,'7.  Persistence Report'!$J$27:$J$500,"Adjustment",'7.  Persistence Report'!$H$27:$H$500,"2015")</f>
        <v>0</v>
      </c>
      <c r="V140" s="294">
        <f>SUMIFS('7.  Persistence Report'!W$27:W$500,'7.  Persistence Report'!$D$27:$D$500,$B139,'7.  Persistence Report'!$J$27:$J$500,"Adjustment",'7.  Persistence Report'!$H$27:$H$500,"2015")</f>
        <v>0</v>
      </c>
      <c r="W140" s="294">
        <f>SUMIFS('7.  Persistence Report'!X$27:X$500,'7.  Persistence Report'!$D$27:$D$500,$B139,'7.  Persistence Report'!$J$27:$J$500,"Adjustment",'7.  Persistence Report'!$H$27:$H$500,"2015")</f>
        <v>0</v>
      </c>
      <c r="X140" s="294">
        <f>SUMIFS('7.  Persistence Report'!Y$27:Y$500,'7.  Persistence Report'!$D$27:$D$500,$B139,'7.  Persistence Report'!$J$27:$J$500,"Adjustment",'7.  Persistence Report'!$H$27:$H$500,"2015")</f>
        <v>0</v>
      </c>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500</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f>SUMIFS('7.  Persistence Report'!AU$27:AU$500,'7.  Persistence Report'!$D$27:$D$500,$B143,'7.  Persistence Report'!$J$27:$J$500,"Current year savings",'7.  Persistence Report'!$H$27:$H$500,"2015")</f>
        <v>0</v>
      </c>
      <c r="E143" s="294">
        <f>SUMIFS('7.  Persistence Report'!AV$27:AV$500,'7.  Persistence Report'!$D$27:$D$500,$B143,'7.  Persistence Report'!$J$27:$J$500,"Current year savings",'7.  Persistence Report'!$H$27:$H$500,"2015")</f>
        <v>0</v>
      </c>
      <c r="F143" s="294">
        <f>SUMIFS('7.  Persistence Report'!AW$27:AW$500,'7.  Persistence Report'!$D$27:$D$500,$B143,'7.  Persistence Report'!$J$27:$J$500,"Current year savings",'7.  Persistence Report'!$H$27:$H$500,"2015")</f>
        <v>0</v>
      </c>
      <c r="G143" s="294">
        <f>SUMIFS('7.  Persistence Report'!AX$27:AX$500,'7.  Persistence Report'!$D$27:$D$500,$B143,'7.  Persistence Report'!$J$27:$J$500,"Current year savings",'7.  Persistence Report'!$H$27:$H$500,"2015")</f>
        <v>0</v>
      </c>
      <c r="H143" s="294">
        <f>SUMIFS('7.  Persistence Report'!AY$27:AY$500,'7.  Persistence Report'!$D$27:$D$500,$B143,'7.  Persistence Report'!$J$27:$J$500,"Current year savings",'7.  Persistence Report'!$H$27:$H$500,"2015")</f>
        <v>0</v>
      </c>
      <c r="I143" s="294">
        <f>SUMIFS('7.  Persistence Report'!AZ$27:AZ$500,'7.  Persistence Report'!$D$27:$D$500,$B143,'7.  Persistence Report'!$J$27:$J$500,"Current year savings",'7.  Persistence Report'!$H$27:$H$500,"2015")</f>
        <v>0</v>
      </c>
      <c r="J143" s="294">
        <f>SUMIFS('7.  Persistence Report'!BA$27:BA$500,'7.  Persistence Report'!$D$27:$D$500,$B143,'7.  Persistence Report'!$J$27:$J$500,"Current year savings",'7.  Persistence Report'!$H$27:$H$500,"2015")</f>
        <v>0</v>
      </c>
      <c r="K143" s="294">
        <f>SUMIFS('7.  Persistence Report'!BB$27:BB$500,'7.  Persistence Report'!$D$27:$D$500,$B143,'7.  Persistence Report'!$J$27:$J$500,"Current year savings",'7.  Persistence Report'!$H$27:$H$500,"2015")</f>
        <v>0</v>
      </c>
      <c r="L143" s="294">
        <f>SUMIFS('7.  Persistence Report'!BC$27:BC$500,'7.  Persistence Report'!$D$27:$D$500,$B143,'7.  Persistence Report'!$J$27:$J$500,"Current year savings",'7.  Persistence Report'!$H$27:$H$500,"2015")</f>
        <v>0</v>
      </c>
      <c r="M143" s="294">
        <f>SUMIFS('7.  Persistence Report'!BD$27:BD$500,'7.  Persistence Report'!$D$27:$D$500,$B143,'7.  Persistence Report'!$J$27:$J$500,"Current year savings",'7.  Persistence Report'!$H$27:$H$500,"2015")</f>
        <v>0</v>
      </c>
      <c r="N143" s="294">
        <v>0</v>
      </c>
      <c r="O143" s="294">
        <f>SUMIFS('7.  Persistence Report'!P$27:P$500,'7.  Persistence Report'!$D$27:$D$500,$B143,'7.  Persistence Report'!$J$27:$J$500,"Current year savings",'7.  Persistence Report'!$H$27:$H$500,"2015")</f>
        <v>0</v>
      </c>
      <c r="P143" s="294">
        <f>SUMIFS('7.  Persistence Report'!Q$27:Q$500,'7.  Persistence Report'!$D$27:$D$500,$B143,'7.  Persistence Report'!$J$27:$J$500,"Current year savings",'7.  Persistence Report'!$H$27:$H$500,"2015")</f>
        <v>0</v>
      </c>
      <c r="Q143" s="294">
        <f>SUMIFS('7.  Persistence Report'!R$27:R$500,'7.  Persistence Report'!$D$27:$D$500,$B143,'7.  Persistence Report'!$J$27:$J$500,"Current year savings",'7.  Persistence Report'!$H$27:$H$500,"2015")</f>
        <v>0</v>
      </c>
      <c r="R143" s="294">
        <f>SUMIFS('7.  Persistence Report'!S$27:S$500,'7.  Persistence Report'!$D$27:$D$500,$B143,'7.  Persistence Report'!$J$27:$J$500,"Current year savings",'7.  Persistence Report'!$H$27:$H$500,"2015")</f>
        <v>0</v>
      </c>
      <c r="S143" s="294">
        <f>SUMIFS('7.  Persistence Report'!T$27:T$500,'7.  Persistence Report'!$D$27:$D$500,$B143,'7.  Persistence Report'!$J$27:$J$500,"Current year savings",'7.  Persistence Report'!$H$27:$H$500,"2015")</f>
        <v>0</v>
      </c>
      <c r="T143" s="294">
        <f>SUMIFS('7.  Persistence Report'!U$27:U$500,'7.  Persistence Report'!$D$27:$D$500,$B143,'7.  Persistence Report'!$J$27:$J$500,"Current year savings",'7.  Persistence Report'!$H$27:$H$500,"2015")</f>
        <v>0</v>
      </c>
      <c r="U143" s="294">
        <f>SUMIFS('7.  Persistence Report'!V$27:V$500,'7.  Persistence Report'!$D$27:$D$500,$B143,'7.  Persistence Report'!$J$27:$J$500,"Current year savings",'7.  Persistence Report'!$H$27:$H$500,"2015")</f>
        <v>0</v>
      </c>
      <c r="V143" s="294">
        <f>SUMIFS('7.  Persistence Report'!W$27:W$500,'7.  Persistence Report'!$D$27:$D$500,$B143,'7.  Persistence Report'!$J$27:$J$500,"Current year savings",'7.  Persistence Report'!$H$27:$H$500,"2015")</f>
        <v>0</v>
      </c>
      <c r="W143" s="294">
        <f>SUMIFS('7.  Persistence Report'!X$27:X$500,'7.  Persistence Report'!$D$27:$D$500,$B143,'7.  Persistence Report'!$J$27:$J$500,"Current year savings",'7.  Persistence Report'!$H$27:$H$500,"2015")</f>
        <v>0</v>
      </c>
      <c r="X143" s="294">
        <f>SUMIFS('7.  Persistence Report'!Y$27:Y$500,'7.  Persistence Report'!$D$27:$D$500,$B143,'7.  Persistence Report'!$J$27:$J$500,"Current year savings",'7.  Persistence Report'!$H$27:$H$500,"2015")</f>
        <v>0</v>
      </c>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f>SUMIFS('7.  Persistence Report'!AU$27:AU$500,'7.  Persistence Report'!$D$27:$D$500,$B143,'7.  Persistence Report'!$J$27:$J$500,"Adjustment",'7.  Persistence Report'!$H$27:$H$500,"2015")</f>
        <v>0</v>
      </c>
      <c r="E144" s="294">
        <f>SUMIFS('7.  Persistence Report'!AV$27:AV$500,'7.  Persistence Report'!$D$27:$D$500,$B143,'7.  Persistence Report'!$J$27:$J$500,"Adjustment",'7.  Persistence Report'!$H$27:$H$500,"2015")</f>
        <v>0</v>
      </c>
      <c r="F144" s="294">
        <f>SUMIFS('7.  Persistence Report'!AW$27:AW$500,'7.  Persistence Report'!$D$27:$D$500,$B143,'7.  Persistence Report'!$J$27:$J$500,"Adjustment",'7.  Persistence Report'!$H$27:$H$500,"2015")</f>
        <v>0</v>
      </c>
      <c r="G144" s="294">
        <f>SUMIFS('7.  Persistence Report'!AX$27:AX$500,'7.  Persistence Report'!$D$27:$D$500,$B143,'7.  Persistence Report'!$J$27:$J$500,"Adjustment",'7.  Persistence Report'!$H$27:$H$500,"2015")</f>
        <v>0</v>
      </c>
      <c r="H144" s="294">
        <f>SUMIFS('7.  Persistence Report'!AY$27:AY$500,'7.  Persistence Report'!$D$27:$D$500,$B143,'7.  Persistence Report'!$J$27:$J$500,"Adjustment",'7.  Persistence Report'!$H$27:$H$500,"2015")</f>
        <v>0</v>
      </c>
      <c r="I144" s="294">
        <f>SUMIFS('7.  Persistence Report'!AZ$27:AZ$500,'7.  Persistence Report'!$D$27:$D$500,$B143,'7.  Persistence Report'!$J$27:$J$500,"Adjustment",'7.  Persistence Report'!$H$27:$H$500,"2015")</f>
        <v>0</v>
      </c>
      <c r="J144" s="294">
        <f>SUMIFS('7.  Persistence Report'!BA$27:BA$500,'7.  Persistence Report'!$D$27:$D$500,$B143,'7.  Persistence Report'!$J$27:$J$500,"Adjustment",'7.  Persistence Report'!$H$27:$H$500,"2015")</f>
        <v>0</v>
      </c>
      <c r="K144" s="294">
        <f>SUMIFS('7.  Persistence Report'!BB$27:BB$500,'7.  Persistence Report'!$D$27:$D$500,$B143,'7.  Persistence Report'!$J$27:$J$500,"Adjustment",'7.  Persistence Report'!$H$27:$H$500,"2015")</f>
        <v>0</v>
      </c>
      <c r="L144" s="294">
        <f>SUMIFS('7.  Persistence Report'!BC$27:BC$500,'7.  Persistence Report'!$D$27:$D$500,$B143,'7.  Persistence Report'!$J$27:$J$500,"Adjustment",'7.  Persistence Report'!$H$27:$H$500,"2015")</f>
        <v>0</v>
      </c>
      <c r="M144" s="294">
        <f>SUMIFS('7.  Persistence Report'!BD$27:BD$500,'7.  Persistence Report'!$D$27:$D$500,$B143,'7.  Persistence Report'!$J$27:$J$500,"Adjustment",'7.  Persistence Report'!$H$27:$H$500,"2015")</f>
        <v>0</v>
      </c>
      <c r="N144" s="294">
        <f>N143</f>
        <v>0</v>
      </c>
      <c r="O144" s="294">
        <f>SUMIFS('7.  Persistence Report'!P$27:P$500,'7.  Persistence Report'!$D$27:$D$500,$B143,'7.  Persistence Report'!$J$27:$J$500,"Adjustment",'7.  Persistence Report'!$H$27:$H$500,"2015")</f>
        <v>0</v>
      </c>
      <c r="P144" s="294">
        <f>SUMIFS('7.  Persistence Report'!Q$27:Q$500,'7.  Persistence Report'!$D$27:$D$500,$B143,'7.  Persistence Report'!$J$27:$J$500,"Adjustment",'7.  Persistence Report'!$H$27:$H$500,"2015")</f>
        <v>0</v>
      </c>
      <c r="Q144" s="294">
        <f>SUMIFS('7.  Persistence Report'!R$27:R$500,'7.  Persistence Report'!$D$27:$D$500,$B143,'7.  Persistence Report'!$J$27:$J$500,"Adjustment",'7.  Persistence Report'!$H$27:$H$500,"2015")</f>
        <v>0</v>
      </c>
      <c r="R144" s="294">
        <f>SUMIFS('7.  Persistence Report'!S$27:S$500,'7.  Persistence Report'!$D$27:$D$500,$B143,'7.  Persistence Report'!$J$27:$J$500,"Adjustment",'7.  Persistence Report'!$H$27:$H$500,"2015")</f>
        <v>0</v>
      </c>
      <c r="S144" s="294">
        <f>SUMIFS('7.  Persistence Report'!T$27:T$500,'7.  Persistence Report'!$D$27:$D$500,$B143,'7.  Persistence Report'!$J$27:$J$500,"Adjustment",'7.  Persistence Report'!$H$27:$H$500,"2015")</f>
        <v>0</v>
      </c>
      <c r="T144" s="294">
        <f>SUMIFS('7.  Persistence Report'!U$27:U$500,'7.  Persistence Report'!$D$27:$D$500,$B143,'7.  Persistence Report'!$J$27:$J$500,"Adjustment",'7.  Persistence Report'!$H$27:$H$500,"2015")</f>
        <v>0</v>
      </c>
      <c r="U144" s="294">
        <f>SUMIFS('7.  Persistence Report'!V$27:V$500,'7.  Persistence Report'!$D$27:$D$500,$B143,'7.  Persistence Report'!$J$27:$J$500,"Adjustment",'7.  Persistence Report'!$H$27:$H$500,"2015")</f>
        <v>0</v>
      </c>
      <c r="V144" s="294">
        <f>SUMIFS('7.  Persistence Report'!W$27:W$500,'7.  Persistence Report'!$D$27:$D$500,$B143,'7.  Persistence Report'!$J$27:$J$500,"Adjustment",'7.  Persistence Report'!$H$27:$H$500,"2015")</f>
        <v>0</v>
      </c>
      <c r="W144" s="294">
        <f>SUMIFS('7.  Persistence Report'!X$27:X$500,'7.  Persistence Report'!$D$27:$D$500,$B143,'7.  Persistence Report'!$J$27:$J$500,"Adjustment",'7.  Persistence Report'!$H$27:$H$500,"2015")</f>
        <v>0</v>
      </c>
      <c r="X144" s="294">
        <f>SUMIFS('7.  Persistence Report'!Y$27:Y$500,'7.  Persistence Report'!$D$27:$D$500,$B143,'7.  Persistence Report'!$J$27:$J$500,"Adjustment",'7.  Persistence Report'!$H$27:$H$500,"2015")</f>
        <v>0</v>
      </c>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f>SUMIFS('7.  Persistence Report'!AU$27:AU$500,'7.  Persistence Report'!$D$27:$D$500,$B146,'7.  Persistence Report'!$J$27:$J$500,"Current year savings",'7.  Persistence Report'!$H$27:$H$500,"2015")</f>
        <v>0</v>
      </c>
      <c r="E146" s="294">
        <f>SUMIFS('7.  Persistence Report'!AV$27:AV$500,'7.  Persistence Report'!$D$27:$D$500,$B146,'7.  Persistence Report'!$J$27:$J$500,"Current year savings",'7.  Persistence Report'!$H$27:$H$500,"2015")</f>
        <v>0</v>
      </c>
      <c r="F146" s="294">
        <f>SUMIFS('7.  Persistence Report'!AW$27:AW$500,'7.  Persistence Report'!$D$27:$D$500,$B146,'7.  Persistence Report'!$J$27:$J$500,"Current year savings",'7.  Persistence Report'!$H$27:$H$500,"2015")</f>
        <v>0</v>
      </c>
      <c r="G146" s="294">
        <f>SUMIFS('7.  Persistence Report'!AX$27:AX$500,'7.  Persistence Report'!$D$27:$D$500,$B146,'7.  Persistence Report'!$J$27:$J$500,"Current year savings",'7.  Persistence Report'!$H$27:$H$500,"2015")</f>
        <v>0</v>
      </c>
      <c r="H146" s="294">
        <f>SUMIFS('7.  Persistence Report'!AY$27:AY$500,'7.  Persistence Report'!$D$27:$D$500,$B146,'7.  Persistence Report'!$J$27:$J$500,"Current year savings",'7.  Persistence Report'!$H$27:$H$500,"2015")</f>
        <v>0</v>
      </c>
      <c r="I146" s="294">
        <f>SUMIFS('7.  Persistence Report'!AZ$27:AZ$500,'7.  Persistence Report'!$D$27:$D$500,$B146,'7.  Persistence Report'!$J$27:$J$500,"Current year savings",'7.  Persistence Report'!$H$27:$H$500,"2015")</f>
        <v>0</v>
      </c>
      <c r="J146" s="294">
        <f>SUMIFS('7.  Persistence Report'!BA$27:BA$500,'7.  Persistence Report'!$D$27:$D$500,$B146,'7.  Persistence Report'!$J$27:$J$500,"Current year savings",'7.  Persistence Report'!$H$27:$H$500,"2015")</f>
        <v>0</v>
      </c>
      <c r="K146" s="294">
        <f>SUMIFS('7.  Persistence Report'!BB$27:BB$500,'7.  Persistence Report'!$D$27:$D$500,$B146,'7.  Persistence Report'!$J$27:$J$500,"Current year savings",'7.  Persistence Report'!$H$27:$H$500,"2015")</f>
        <v>0</v>
      </c>
      <c r="L146" s="294">
        <f>SUMIFS('7.  Persistence Report'!BC$27:BC$500,'7.  Persistence Report'!$D$27:$D$500,$B146,'7.  Persistence Report'!$J$27:$J$500,"Current year savings",'7.  Persistence Report'!$H$27:$H$500,"2015")</f>
        <v>0</v>
      </c>
      <c r="M146" s="294">
        <f>SUMIFS('7.  Persistence Report'!BD$27:BD$500,'7.  Persistence Report'!$D$27:$D$500,$B146,'7.  Persistence Report'!$J$27:$J$500,"Current year savings",'7.  Persistence Report'!$H$27:$H$500,"2015")</f>
        <v>0</v>
      </c>
      <c r="N146" s="294">
        <v>0</v>
      </c>
      <c r="O146" s="294">
        <f>SUMIFS('7.  Persistence Report'!P$27:P$500,'7.  Persistence Report'!$D$27:$D$500,$B146,'7.  Persistence Report'!$J$27:$J$500,"Current year savings",'7.  Persistence Report'!$H$27:$H$500,"2015")</f>
        <v>0</v>
      </c>
      <c r="P146" s="294">
        <f>SUMIFS('7.  Persistence Report'!Q$27:Q$500,'7.  Persistence Report'!$D$27:$D$500,$B146,'7.  Persistence Report'!$J$27:$J$500,"Current year savings",'7.  Persistence Report'!$H$27:$H$500,"2015")</f>
        <v>0</v>
      </c>
      <c r="Q146" s="294">
        <f>SUMIFS('7.  Persistence Report'!R$27:R$500,'7.  Persistence Report'!$D$27:$D$500,$B146,'7.  Persistence Report'!$J$27:$J$500,"Current year savings",'7.  Persistence Report'!$H$27:$H$500,"2015")</f>
        <v>0</v>
      </c>
      <c r="R146" s="294">
        <f>SUMIFS('7.  Persistence Report'!S$27:S$500,'7.  Persistence Report'!$D$27:$D$500,$B146,'7.  Persistence Report'!$J$27:$J$500,"Current year savings",'7.  Persistence Report'!$H$27:$H$500,"2015")</f>
        <v>0</v>
      </c>
      <c r="S146" s="294">
        <f>SUMIFS('7.  Persistence Report'!T$27:T$500,'7.  Persistence Report'!$D$27:$D$500,$B146,'7.  Persistence Report'!$J$27:$J$500,"Current year savings",'7.  Persistence Report'!$H$27:$H$500,"2015")</f>
        <v>0</v>
      </c>
      <c r="T146" s="294">
        <f>SUMIFS('7.  Persistence Report'!U$27:U$500,'7.  Persistence Report'!$D$27:$D$500,$B146,'7.  Persistence Report'!$J$27:$J$500,"Current year savings",'7.  Persistence Report'!$H$27:$H$500,"2015")</f>
        <v>0</v>
      </c>
      <c r="U146" s="294">
        <f>SUMIFS('7.  Persistence Report'!V$27:V$500,'7.  Persistence Report'!$D$27:$D$500,$B146,'7.  Persistence Report'!$J$27:$J$500,"Current year savings",'7.  Persistence Report'!$H$27:$H$500,"2015")</f>
        <v>0</v>
      </c>
      <c r="V146" s="294">
        <f>SUMIFS('7.  Persistence Report'!W$27:W$500,'7.  Persistence Report'!$D$27:$D$500,$B146,'7.  Persistence Report'!$J$27:$J$500,"Current year savings",'7.  Persistence Report'!$H$27:$H$500,"2015")</f>
        <v>0</v>
      </c>
      <c r="W146" s="294">
        <f>SUMIFS('7.  Persistence Report'!X$27:X$500,'7.  Persistence Report'!$D$27:$D$500,$B146,'7.  Persistence Report'!$J$27:$J$500,"Current year savings",'7.  Persistence Report'!$H$27:$H$500,"2015")</f>
        <v>0</v>
      </c>
      <c r="X146" s="294">
        <f>SUMIFS('7.  Persistence Report'!Y$27:Y$500,'7.  Persistence Report'!$D$27:$D$500,$B146,'7.  Persistence Report'!$J$27:$J$500,"Current year savings",'7.  Persistence Report'!$H$27:$H$500,"2015")</f>
        <v>0</v>
      </c>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f>SUMIFS('7.  Persistence Report'!AU$27:AU$500,'7.  Persistence Report'!$D$27:$D$500,$B146,'7.  Persistence Report'!$J$27:$J$500,"Adjustment",'7.  Persistence Report'!$H$27:$H$500,"2015")</f>
        <v>0</v>
      </c>
      <c r="E147" s="294">
        <f>SUMIFS('7.  Persistence Report'!AV$27:AV$500,'7.  Persistence Report'!$D$27:$D$500,$B146,'7.  Persistence Report'!$J$27:$J$500,"Adjustment",'7.  Persistence Report'!$H$27:$H$500,"2015")</f>
        <v>0</v>
      </c>
      <c r="F147" s="294">
        <f>SUMIFS('7.  Persistence Report'!AW$27:AW$500,'7.  Persistence Report'!$D$27:$D$500,$B146,'7.  Persistence Report'!$J$27:$J$500,"Adjustment",'7.  Persistence Report'!$H$27:$H$500,"2015")</f>
        <v>0</v>
      </c>
      <c r="G147" s="294">
        <f>SUMIFS('7.  Persistence Report'!AX$27:AX$500,'7.  Persistence Report'!$D$27:$D$500,$B146,'7.  Persistence Report'!$J$27:$J$500,"Adjustment",'7.  Persistence Report'!$H$27:$H$500,"2015")</f>
        <v>0</v>
      </c>
      <c r="H147" s="294">
        <f>SUMIFS('7.  Persistence Report'!AY$27:AY$500,'7.  Persistence Report'!$D$27:$D$500,$B146,'7.  Persistence Report'!$J$27:$J$500,"Adjustment",'7.  Persistence Report'!$H$27:$H$500,"2015")</f>
        <v>0</v>
      </c>
      <c r="I147" s="294">
        <f>SUMIFS('7.  Persistence Report'!AZ$27:AZ$500,'7.  Persistence Report'!$D$27:$D$500,$B146,'7.  Persistence Report'!$J$27:$J$500,"Adjustment",'7.  Persistence Report'!$H$27:$H$500,"2015")</f>
        <v>0</v>
      </c>
      <c r="J147" s="294">
        <f>SUMIFS('7.  Persistence Report'!BA$27:BA$500,'7.  Persistence Report'!$D$27:$D$500,$B146,'7.  Persistence Report'!$J$27:$J$500,"Adjustment",'7.  Persistence Report'!$H$27:$H$500,"2015")</f>
        <v>0</v>
      </c>
      <c r="K147" s="294">
        <f>SUMIFS('7.  Persistence Report'!BB$27:BB$500,'7.  Persistence Report'!$D$27:$D$500,$B146,'7.  Persistence Report'!$J$27:$J$500,"Adjustment",'7.  Persistence Report'!$H$27:$H$500,"2015")</f>
        <v>0</v>
      </c>
      <c r="L147" s="294">
        <f>SUMIFS('7.  Persistence Report'!BC$27:BC$500,'7.  Persistence Report'!$D$27:$D$500,$B146,'7.  Persistence Report'!$J$27:$J$500,"Adjustment",'7.  Persistence Report'!$H$27:$H$500,"2015")</f>
        <v>0</v>
      </c>
      <c r="M147" s="294">
        <f>SUMIFS('7.  Persistence Report'!BD$27:BD$500,'7.  Persistence Report'!$D$27:$D$500,$B146,'7.  Persistence Report'!$J$27:$J$500,"Adjustment",'7.  Persistence Report'!$H$27:$H$500,"2015")</f>
        <v>0</v>
      </c>
      <c r="N147" s="294">
        <f>N146</f>
        <v>0</v>
      </c>
      <c r="O147" s="294">
        <f>SUMIFS('7.  Persistence Report'!P$27:P$500,'7.  Persistence Report'!$D$27:$D$500,$B146,'7.  Persistence Report'!$J$27:$J$500,"Adjustment",'7.  Persistence Report'!$H$27:$H$500,"2015")</f>
        <v>0</v>
      </c>
      <c r="P147" s="294">
        <f>SUMIFS('7.  Persistence Report'!Q$27:Q$500,'7.  Persistence Report'!$D$27:$D$500,$B146,'7.  Persistence Report'!$J$27:$J$500,"Adjustment",'7.  Persistence Report'!$H$27:$H$500,"2015")</f>
        <v>0</v>
      </c>
      <c r="Q147" s="294">
        <f>SUMIFS('7.  Persistence Report'!R$27:R$500,'7.  Persistence Report'!$D$27:$D$500,$B146,'7.  Persistence Report'!$J$27:$J$500,"Adjustment",'7.  Persistence Report'!$H$27:$H$500,"2015")</f>
        <v>0</v>
      </c>
      <c r="R147" s="294">
        <f>SUMIFS('7.  Persistence Report'!S$27:S$500,'7.  Persistence Report'!$D$27:$D$500,$B146,'7.  Persistence Report'!$J$27:$J$500,"Adjustment",'7.  Persistence Report'!$H$27:$H$500,"2015")</f>
        <v>0</v>
      </c>
      <c r="S147" s="294">
        <f>SUMIFS('7.  Persistence Report'!T$27:T$500,'7.  Persistence Report'!$D$27:$D$500,$B146,'7.  Persistence Report'!$J$27:$J$500,"Adjustment",'7.  Persistence Report'!$H$27:$H$500,"2015")</f>
        <v>0</v>
      </c>
      <c r="T147" s="294">
        <f>SUMIFS('7.  Persistence Report'!U$27:U$500,'7.  Persistence Report'!$D$27:$D$500,$B146,'7.  Persistence Report'!$J$27:$J$500,"Adjustment",'7.  Persistence Report'!$H$27:$H$500,"2015")</f>
        <v>0</v>
      </c>
      <c r="U147" s="294">
        <f>SUMIFS('7.  Persistence Report'!V$27:V$500,'7.  Persistence Report'!$D$27:$D$500,$B146,'7.  Persistence Report'!$J$27:$J$500,"Adjustment",'7.  Persistence Report'!$H$27:$H$500,"2015")</f>
        <v>0</v>
      </c>
      <c r="V147" s="294">
        <f>SUMIFS('7.  Persistence Report'!W$27:W$500,'7.  Persistence Report'!$D$27:$D$500,$B146,'7.  Persistence Report'!$J$27:$J$500,"Adjustment",'7.  Persistence Report'!$H$27:$H$500,"2015")</f>
        <v>0</v>
      </c>
      <c r="W147" s="294">
        <f>SUMIFS('7.  Persistence Report'!X$27:X$500,'7.  Persistence Report'!$D$27:$D$500,$B146,'7.  Persistence Report'!$J$27:$J$500,"Adjustment",'7.  Persistence Report'!$H$27:$H$500,"2015")</f>
        <v>0</v>
      </c>
      <c r="X147" s="294">
        <f>SUMIFS('7.  Persistence Report'!Y$27:Y$500,'7.  Persistence Report'!$D$27:$D$500,$B146,'7.  Persistence Report'!$J$27:$J$500,"Adjustment",'7.  Persistence Report'!$H$27:$H$500,"2015")</f>
        <v>0</v>
      </c>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f>SUMIFS('7.  Persistence Report'!AU$27:AU$500,'7.  Persistence Report'!$D$27:$D$500,$B149,'7.  Persistence Report'!$J$27:$J$500,"Current year savings",'7.  Persistence Report'!$H$27:$H$500,"2015")</f>
        <v>0</v>
      </c>
      <c r="E149" s="294">
        <f>SUMIFS('7.  Persistence Report'!AV$27:AV$500,'7.  Persistence Report'!$D$27:$D$500,$B149,'7.  Persistence Report'!$J$27:$J$500,"Current year savings",'7.  Persistence Report'!$H$27:$H$500,"2015")</f>
        <v>0</v>
      </c>
      <c r="F149" s="294">
        <f>SUMIFS('7.  Persistence Report'!AW$27:AW$500,'7.  Persistence Report'!$D$27:$D$500,$B149,'7.  Persistence Report'!$J$27:$J$500,"Current year savings",'7.  Persistence Report'!$H$27:$H$500,"2015")</f>
        <v>0</v>
      </c>
      <c r="G149" s="294">
        <f>SUMIFS('7.  Persistence Report'!AX$27:AX$500,'7.  Persistence Report'!$D$27:$D$500,$B149,'7.  Persistence Report'!$J$27:$J$500,"Current year savings",'7.  Persistence Report'!$H$27:$H$500,"2015")</f>
        <v>0</v>
      </c>
      <c r="H149" s="294">
        <f>SUMIFS('7.  Persistence Report'!AY$27:AY$500,'7.  Persistence Report'!$D$27:$D$500,$B149,'7.  Persistence Report'!$J$27:$J$500,"Current year savings",'7.  Persistence Report'!$H$27:$H$500,"2015")</f>
        <v>0</v>
      </c>
      <c r="I149" s="294">
        <f>SUMIFS('7.  Persistence Report'!AZ$27:AZ$500,'7.  Persistence Report'!$D$27:$D$500,$B149,'7.  Persistence Report'!$J$27:$J$500,"Current year savings",'7.  Persistence Report'!$H$27:$H$500,"2015")</f>
        <v>0</v>
      </c>
      <c r="J149" s="294">
        <f>SUMIFS('7.  Persistence Report'!BA$27:BA$500,'7.  Persistence Report'!$D$27:$D$500,$B149,'7.  Persistence Report'!$J$27:$J$500,"Current year savings",'7.  Persistence Report'!$H$27:$H$500,"2015")</f>
        <v>0</v>
      </c>
      <c r="K149" s="294">
        <f>SUMIFS('7.  Persistence Report'!BB$27:BB$500,'7.  Persistence Report'!$D$27:$D$500,$B149,'7.  Persistence Report'!$J$27:$J$500,"Current year savings",'7.  Persistence Report'!$H$27:$H$500,"2015")</f>
        <v>0</v>
      </c>
      <c r="L149" s="294">
        <f>SUMIFS('7.  Persistence Report'!BC$27:BC$500,'7.  Persistence Report'!$D$27:$D$500,$B149,'7.  Persistence Report'!$J$27:$J$500,"Current year savings",'7.  Persistence Report'!$H$27:$H$500,"2015")</f>
        <v>0</v>
      </c>
      <c r="M149" s="294">
        <f>SUMIFS('7.  Persistence Report'!BD$27:BD$500,'7.  Persistence Report'!$D$27:$D$500,$B149,'7.  Persistence Report'!$J$27:$J$500,"Current year savings",'7.  Persistence Report'!$H$27:$H$500,"2015")</f>
        <v>0</v>
      </c>
      <c r="N149" s="294">
        <v>0</v>
      </c>
      <c r="O149" s="294">
        <f>SUMIFS('7.  Persistence Report'!P$27:P$500,'7.  Persistence Report'!$D$27:$D$500,$B149,'7.  Persistence Report'!$J$27:$J$500,"Current year savings",'7.  Persistence Report'!$H$27:$H$500,"2015")</f>
        <v>0</v>
      </c>
      <c r="P149" s="294">
        <f>SUMIFS('7.  Persistence Report'!Q$27:Q$500,'7.  Persistence Report'!$D$27:$D$500,$B149,'7.  Persistence Report'!$J$27:$J$500,"Current year savings",'7.  Persistence Report'!$H$27:$H$500,"2015")</f>
        <v>0</v>
      </c>
      <c r="Q149" s="294">
        <f>SUMIFS('7.  Persistence Report'!R$27:R$500,'7.  Persistence Report'!$D$27:$D$500,$B149,'7.  Persistence Report'!$J$27:$J$500,"Current year savings",'7.  Persistence Report'!$H$27:$H$500,"2015")</f>
        <v>0</v>
      </c>
      <c r="R149" s="294">
        <f>SUMIFS('7.  Persistence Report'!S$27:S$500,'7.  Persistence Report'!$D$27:$D$500,$B149,'7.  Persistence Report'!$J$27:$J$500,"Current year savings",'7.  Persistence Report'!$H$27:$H$500,"2015")</f>
        <v>0</v>
      </c>
      <c r="S149" s="294">
        <f>SUMIFS('7.  Persistence Report'!T$27:T$500,'7.  Persistence Report'!$D$27:$D$500,$B149,'7.  Persistence Report'!$J$27:$J$500,"Current year savings",'7.  Persistence Report'!$H$27:$H$500,"2015")</f>
        <v>0</v>
      </c>
      <c r="T149" s="294">
        <f>SUMIFS('7.  Persistence Report'!U$27:U$500,'7.  Persistence Report'!$D$27:$D$500,$B149,'7.  Persistence Report'!$J$27:$J$500,"Current year savings",'7.  Persistence Report'!$H$27:$H$500,"2015")</f>
        <v>0</v>
      </c>
      <c r="U149" s="294">
        <f>SUMIFS('7.  Persistence Report'!V$27:V$500,'7.  Persistence Report'!$D$27:$D$500,$B149,'7.  Persistence Report'!$J$27:$J$500,"Current year savings",'7.  Persistence Report'!$H$27:$H$500,"2015")</f>
        <v>0</v>
      </c>
      <c r="V149" s="294">
        <f>SUMIFS('7.  Persistence Report'!W$27:W$500,'7.  Persistence Report'!$D$27:$D$500,$B149,'7.  Persistence Report'!$J$27:$J$500,"Current year savings",'7.  Persistence Report'!$H$27:$H$500,"2015")</f>
        <v>0</v>
      </c>
      <c r="W149" s="294">
        <f>SUMIFS('7.  Persistence Report'!X$27:X$500,'7.  Persistence Report'!$D$27:$D$500,$B149,'7.  Persistence Report'!$J$27:$J$500,"Current year savings",'7.  Persistence Report'!$H$27:$H$500,"2015")</f>
        <v>0</v>
      </c>
      <c r="X149" s="294">
        <f>SUMIFS('7.  Persistence Report'!Y$27:Y$500,'7.  Persistence Report'!$D$27:$D$500,$B149,'7.  Persistence Report'!$J$27:$J$500,"Current year savings",'7.  Persistence Report'!$H$27:$H$500,"2015")</f>
        <v>0</v>
      </c>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f>SUMIFS('7.  Persistence Report'!AU$27:AU$500,'7.  Persistence Report'!$D$27:$D$500,$B149,'7.  Persistence Report'!$J$27:$J$500,"Adjustment",'7.  Persistence Report'!$H$27:$H$500,"2015")</f>
        <v>0</v>
      </c>
      <c r="E150" s="294">
        <f>SUMIFS('7.  Persistence Report'!AV$27:AV$500,'7.  Persistence Report'!$D$27:$D$500,$B149,'7.  Persistence Report'!$J$27:$J$500,"Adjustment",'7.  Persistence Report'!$H$27:$H$500,"2015")</f>
        <v>0</v>
      </c>
      <c r="F150" s="294">
        <f>SUMIFS('7.  Persistence Report'!AW$27:AW$500,'7.  Persistence Report'!$D$27:$D$500,$B149,'7.  Persistence Report'!$J$27:$J$500,"Adjustment",'7.  Persistence Report'!$H$27:$H$500,"2015")</f>
        <v>0</v>
      </c>
      <c r="G150" s="294">
        <f>SUMIFS('7.  Persistence Report'!AX$27:AX$500,'7.  Persistence Report'!$D$27:$D$500,$B149,'7.  Persistence Report'!$J$27:$J$500,"Adjustment",'7.  Persistence Report'!$H$27:$H$500,"2015")</f>
        <v>0</v>
      </c>
      <c r="H150" s="294">
        <f>SUMIFS('7.  Persistence Report'!AY$27:AY$500,'7.  Persistence Report'!$D$27:$D$500,$B149,'7.  Persistence Report'!$J$27:$J$500,"Adjustment",'7.  Persistence Report'!$H$27:$H$500,"2015")</f>
        <v>0</v>
      </c>
      <c r="I150" s="294">
        <f>SUMIFS('7.  Persistence Report'!AZ$27:AZ$500,'7.  Persistence Report'!$D$27:$D$500,$B149,'7.  Persistence Report'!$J$27:$J$500,"Adjustment",'7.  Persistence Report'!$H$27:$H$500,"2015")</f>
        <v>0</v>
      </c>
      <c r="J150" s="294">
        <f>SUMIFS('7.  Persistence Report'!BA$27:BA$500,'7.  Persistence Report'!$D$27:$D$500,$B149,'7.  Persistence Report'!$J$27:$J$500,"Adjustment",'7.  Persistence Report'!$H$27:$H$500,"2015")</f>
        <v>0</v>
      </c>
      <c r="K150" s="294">
        <f>SUMIFS('7.  Persistence Report'!BB$27:BB$500,'7.  Persistence Report'!$D$27:$D$500,$B149,'7.  Persistence Report'!$J$27:$J$500,"Adjustment",'7.  Persistence Report'!$H$27:$H$500,"2015")</f>
        <v>0</v>
      </c>
      <c r="L150" s="294">
        <f>SUMIFS('7.  Persistence Report'!BC$27:BC$500,'7.  Persistence Report'!$D$27:$D$500,$B149,'7.  Persistence Report'!$J$27:$J$500,"Adjustment",'7.  Persistence Report'!$H$27:$H$500,"2015")</f>
        <v>0</v>
      </c>
      <c r="M150" s="294">
        <f>SUMIFS('7.  Persistence Report'!BD$27:BD$500,'7.  Persistence Report'!$D$27:$D$500,$B149,'7.  Persistence Report'!$J$27:$J$500,"Adjustment",'7.  Persistence Report'!$H$27:$H$500,"2015")</f>
        <v>0</v>
      </c>
      <c r="N150" s="294">
        <f>N149</f>
        <v>0</v>
      </c>
      <c r="O150" s="294">
        <f>SUMIFS('7.  Persistence Report'!P$27:P$500,'7.  Persistence Report'!$D$27:$D$500,$B149,'7.  Persistence Report'!$J$27:$J$500,"Adjustment",'7.  Persistence Report'!$H$27:$H$500,"2015")</f>
        <v>0</v>
      </c>
      <c r="P150" s="294">
        <f>SUMIFS('7.  Persistence Report'!Q$27:Q$500,'7.  Persistence Report'!$D$27:$D$500,$B149,'7.  Persistence Report'!$J$27:$J$500,"Adjustment",'7.  Persistence Report'!$H$27:$H$500,"2015")</f>
        <v>0</v>
      </c>
      <c r="Q150" s="294">
        <f>SUMIFS('7.  Persistence Report'!R$27:R$500,'7.  Persistence Report'!$D$27:$D$500,$B149,'7.  Persistence Report'!$J$27:$J$500,"Adjustment",'7.  Persistence Report'!$H$27:$H$500,"2015")</f>
        <v>0</v>
      </c>
      <c r="R150" s="294">
        <f>SUMIFS('7.  Persistence Report'!S$27:S$500,'7.  Persistence Report'!$D$27:$D$500,$B149,'7.  Persistence Report'!$J$27:$J$500,"Adjustment",'7.  Persistence Report'!$H$27:$H$500,"2015")</f>
        <v>0</v>
      </c>
      <c r="S150" s="294">
        <f>SUMIFS('7.  Persistence Report'!T$27:T$500,'7.  Persistence Report'!$D$27:$D$500,$B149,'7.  Persistence Report'!$J$27:$J$500,"Adjustment",'7.  Persistence Report'!$H$27:$H$500,"2015")</f>
        <v>0</v>
      </c>
      <c r="T150" s="294">
        <f>SUMIFS('7.  Persistence Report'!U$27:U$500,'7.  Persistence Report'!$D$27:$D$500,$B149,'7.  Persistence Report'!$J$27:$J$500,"Adjustment",'7.  Persistence Report'!$H$27:$H$500,"2015")</f>
        <v>0</v>
      </c>
      <c r="U150" s="294">
        <f>SUMIFS('7.  Persistence Report'!V$27:V$500,'7.  Persistence Report'!$D$27:$D$500,$B149,'7.  Persistence Report'!$J$27:$J$500,"Adjustment",'7.  Persistence Report'!$H$27:$H$500,"2015")</f>
        <v>0</v>
      </c>
      <c r="V150" s="294">
        <f>SUMIFS('7.  Persistence Report'!W$27:W$500,'7.  Persistence Report'!$D$27:$D$500,$B149,'7.  Persistence Report'!$J$27:$J$500,"Adjustment",'7.  Persistence Report'!$H$27:$H$500,"2015")</f>
        <v>0</v>
      </c>
      <c r="W150" s="294">
        <f>SUMIFS('7.  Persistence Report'!X$27:X$500,'7.  Persistence Report'!$D$27:$D$500,$B149,'7.  Persistence Report'!$J$27:$J$500,"Adjustment",'7.  Persistence Report'!$H$27:$H$500,"2015")</f>
        <v>0</v>
      </c>
      <c r="X150" s="294">
        <f>SUMIFS('7.  Persistence Report'!Y$27:Y$500,'7.  Persistence Report'!$D$27:$D$500,$B149,'7.  Persistence Report'!$J$27:$J$500,"Adjustment",'7.  Persistence Report'!$H$27:$H$500,"2015")</f>
        <v>0</v>
      </c>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501</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f>SUMIFS('7.  Persistence Report'!AU$27:AU$500,'7.  Persistence Report'!$D$27:$D$500,$B153,'7.  Persistence Report'!$J$27:$J$500,"Current year savings",'7.  Persistence Report'!$H$27:$H$500,"2015")</f>
        <v>0</v>
      </c>
      <c r="E153" s="294">
        <f>SUMIFS('7.  Persistence Report'!AV$27:AV$500,'7.  Persistence Report'!$D$27:$D$500,$B153,'7.  Persistence Report'!$J$27:$J$500,"Current year savings",'7.  Persistence Report'!$H$27:$H$500,"2015")</f>
        <v>0</v>
      </c>
      <c r="F153" s="294">
        <f>SUMIFS('7.  Persistence Report'!AW$27:AW$500,'7.  Persistence Report'!$D$27:$D$500,$B153,'7.  Persistence Report'!$J$27:$J$500,"Current year savings",'7.  Persistence Report'!$H$27:$H$500,"2015")</f>
        <v>0</v>
      </c>
      <c r="G153" s="294">
        <f>SUMIFS('7.  Persistence Report'!AX$27:AX$500,'7.  Persistence Report'!$D$27:$D$500,$B153,'7.  Persistence Report'!$J$27:$J$500,"Current year savings",'7.  Persistence Report'!$H$27:$H$500,"2015")</f>
        <v>0</v>
      </c>
      <c r="H153" s="294">
        <f>SUMIFS('7.  Persistence Report'!AY$27:AY$500,'7.  Persistence Report'!$D$27:$D$500,$B153,'7.  Persistence Report'!$J$27:$J$500,"Current year savings",'7.  Persistence Report'!$H$27:$H$500,"2015")</f>
        <v>0</v>
      </c>
      <c r="I153" s="294">
        <f>SUMIFS('7.  Persistence Report'!AZ$27:AZ$500,'7.  Persistence Report'!$D$27:$D$500,$B153,'7.  Persistence Report'!$J$27:$J$500,"Current year savings",'7.  Persistence Report'!$H$27:$H$500,"2015")</f>
        <v>0</v>
      </c>
      <c r="J153" s="294">
        <f>SUMIFS('7.  Persistence Report'!BA$27:BA$500,'7.  Persistence Report'!$D$27:$D$500,$B153,'7.  Persistence Report'!$J$27:$J$500,"Current year savings",'7.  Persistence Report'!$H$27:$H$500,"2015")</f>
        <v>0</v>
      </c>
      <c r="K153" s="294">
        <f>SUMIFS('7.  Persistence Report'!BB$27:BB$500,'7.  Persistence Report'!$D$27:$D$500,$B153,'7.  Persistence Report'!$J$27:$J$500,"Current year savings",'7.  Persistence Report'!$H$27:$H$500,"2015")</f>
        <v>0</v>
      </c>
      <c r="L153" s="294">
        <f>SUMIFS('7.  Persistence Report'!BC$27:BC$500,'7.  Persistence Report'!$D$27:$D$500,$B153,'7.  Persistence Report'!$J$27:$J$500,"Current year savings",'7.  Persistence Report'!$H$27:$H$500,"2015")</f>
        <v>0</v>
      </c>
      <c r="M153" s="294">
        <f>SUMIFS('7.  Persistence Report'!BD$27:BD$500,'7.  Persistence Report'!$D$27:$D$500,$B153,'7.  Persistence Report'!$J$27:$J$500,"Current year savings",'7.  Persistence Report'!$H$27:$H$500,"2015")</f>
        <v>0</v>
      </c>
      <c r="N153" s="294">
        <v>12</v>
      </c>
      <c r="O153" s="294">
        <f>SUMIFS('7.  Persistence Report'!P$27:P$500,'7.  Persistence Report'!$D$27:$D$500,$B153,'7.  Persistence Report'!$J$27:$J$500,"Current year savings",'7.  Persistence Report'!$H$27:$H$500,"2015")</f>
        <v>0</v>
      </c>
      <c r="P153" s="294">
        <f>SUMIFS('7.  Persistence Report'!Q$27:Q$500,'7.  Persistence Report'!$D$27:$D$500,$B153,'7.  Persistence Report'!$J$27:$J$500,"Current year savings",'7.  Persistence Report'!$H$27:$H$500,"2015")</f>
        <v>0</v>
      </c>
      <c r="Q153" s="294">
        <f>SUMIFS('7.  Persistence Report'!R$27:R$500,'7.  Persistence Report'!$D$27:$D$500,$B153,'7.  Persistence Report'!$J$27:$J$500,"Current year savings",'7.  Persistence Report'!$H$27:$H$500,"2015")</f>
        <v>0</v>
      </c>
      <c r="R153" s="294">
        <f>SUMIFS('7.  Persistence Report'!S$27:S$500,'7.  Persistence Report'!$D$27:$D$500,$B153,'7.  Persistence Report'!$J$27:$J$500,"Current year savings",'7.  Persistence Report'!$H$27:$H$500,"2015")</f>
        <v>0</v>
      </c>
      <c r="S153" s="294">
        <f>SUMIFS('7.  Persistence Report'!T$27:T$500,'7.  Persistence Report'!$D$27:$D$500,$B153,'7.  Persistence Report'!$J$27:$J$500,"Current year savings",'7.  Persistence Report'!$H$27:$H$500,"2015")</f>
        <v>0</v>
      </c>
      <c r="T153" s="294">
        <f>SUMIFS('7.  Persistence Report'!U$27:U$500,'7.  Persistence Report'!$D$27:$D$500,$B153,'7.  Persistence Report'!$J$27:$J$500,"Current year savings",'7.  Persistence Report'!$H$27:$H$500,"2015")</f>
        <v>0</v>
      </c>
      <c r="U153" s="294">
        <f>SUMIFS('7.  Persistence Report'!V$27:V$500,'7.  Persistence Report'!$D$27:$D$500,$B153,'7.  Persistence Report'!$J$27:$J$500,"Current year savings",'7.  Persistence Report'!$H$27:$H$500,"2015")</f>
        <v>0</v>
      </c>
      <c r="V153" s="294">
        <f>SUMIFS('7.  Persistence Report'!W$27:W$500,'7.  Persistence Report'!$D$27:$D$500,$B153,'7.  Persistence Report'!$J$27:$J$500,"Current year savings",'7.  Persistence Report'!$H$27:$H$500,"2015")</f>
        <v>0</v>
      </c>
      <c r="W153" s="294">
        <f>SUMIFS('7.  Persistence Report'!X$27:X$500,'7.  Persistence Report'!$D$27:$D$500,$B153,'7.  Persistence Report'!$J$27:$J$500,"Current year savings",'7.  Persistence Report'!$H$27:$H$500,"2015")</f>
        <v>0</v>
      </c>
      <c r="X153" s="294">
        <f>SUMIFS('7.  Persistence Report'!Y$27:Y$500,'7.  Persistence Report'!$D$27:$D$500,$B153,'7.  Persistence Report'!$J$27:$J$500,"Current year savings",'7.  Persistence Report'!$H$27:$H$500,"2015")</f>
        <v>0</v>
      </c>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f>SUMIFS('7.  Persistence Report'!AU$27:AU$500,'7.  Persistence Report'!$D$27:$D$500,$B153,'7.  Persistence Report'!$J$27:$J$500,"Adjustment",'7.  Persistence Report'!$H$27:$H$500,"2015")</f>
        <v>0</v>
      </c>
      <c r="E154" s="294">
        <f>SUMIFS('7.  Persistence Report'!AV$27:AV$500,'7.  Persistence Report'!$D$27:$D$500,$B153,'7.  Persistence Report'!$J$27:$J$500,"Adjustment",'7.  Persistence Report'!$H$27:$H$500,"2015")</f>
        <v>0</v>
      </c>
      <c r="F154" s="294">
        <f>SUMIFS('7.  Persistence Report'!AW$27:AW$500,'7.  Persistence Report'!$D$27:$D$500,$B153,'7.  Persistence Report'!$J$27:$J$500,"Adjustment",'7.  Persistence Report'!$H$27:$H$500,"2015")</f>
        <v>0</v>
      </c>
      <c r="G154" s="294">
        <f>SUMIFS('7.  Persistence Report'!AX$27:AX$500,'7.  Persistence Report'!$D$27:$D$500,$B153,'7.  Persistence Report'!$J$27:$J$500,"Adjustment",'7.  Persistence Report'!$H$27:$H$500,"2015")</f>
        <v>0</v>
      </c>
      <c r="H154" s="294">
        <f>SUMIFS('7.  Persistence Report'!AY$27:AY$500,'7.  Persistence Report'!$D$27:$D$500,$B153,'7.  Persistence Report'!$J$27:$J$500,"Adjustment",'7.  Persistence Report'!$H$27:$H$500,"2015")</f>
        <v>0</v>
      </c>
      <c r="I154" s="294">
        <f>SUMIFS('7.  Persistence Report'!AZ$27:AZ$500,'7.  Persistence Report'!$D$27:$D$500,$B153,'7.  Persistence Report'!$J$27:$J$500,"Adjustment",'7.  Persistence Report'!$H$27:$H$500,"2015")</f>
        <v>0</v>
      </c>
      <c r="J154" s="294">
        <f>SUMIFS('7.  Persistence Report'!BA$27:BA$500,'7.  Persistence Report'!$D$27:$D$500,$B153,'7.  Persistence Report'!$J$27:$J$500,"Adjustment",'7.  Persistence Report'!$H$27:$H$500,"2015")</f>
        <v>0</v>
      </c>
      <c r="K154" s="294">
        <f>SUMIFS('7.  Persistence Report'!BB$27:BB$500,'7.  Persistence Report'!$D$27:$D$500,$B153,'7.  Persistence Report'!$J$27:$J$500,"Adjustment",'7.  Persistence Report'!$H$27:$H$500,"2015")</f>
        <v>0</v>
      </c>
      <c r="L154" s="294">
        <f>SUMIFS('7.  Persistence Report'!BC$27:BC$500,'7.  Persistence Report'!$D$27:$D$500,$B153,'7.  Persistence Report'!$J$27:$J$500,"Adjustment",'7.  Persistence Report'!$H$27:$H$500,"2015")</f>
        <v>0</v>
      </c>
      <c r="M154" s="294">
        <f>SUMIFS('7.  Persistence Report'!BD$27:BD$500,'7.  Persistence Report'!$D$27:$D$500,$B153,'7.  Persistence Report'!$J$27:$J$500,"Adjustment",'7.  Persistence Report'!$H$27:$H$500,"2015")</f>
        <v>0</v>
      </c>
      <c r="N154" s="294">
        <f>N153</f>
        <v>12</v>
      </c>
      <c r="O154" s="294">
        <f>SUMIFS('7.  Persistence Report'!P$27:P$500,'7.  Persistence Report'!$D$27:$D$500,$B153,'7.  Persistence Report'!$J$27:$J$500,"Adjustment",'7.  Persistence Report'!$H$27:$H$500,"2015")</f>
        <v>0</v>
      </c>
      <c r="P154" s="294">
        <f>SUMIFS('7.  Persistence Report'!Q$27:Q$500,'7.  Persistence Report'!$D$27:$D$500,$B153,'7.  Persistence Report'!$J$27:$J$500,"Adjustment",'7.  Persistence Report'!$H$27:$H$500,"2015")</f>
        <v>0</v>
      </c>
      <c r="Q154" s="294">
        <f>SUMIFS('7.  Persistence Report'!R$27:R$500,'7.  Persistence Report'!$D$27:$D$500,$B153,'7.  Persistence Report'!$J$27:$J$500,"Adjustment",'7.  Persistence Report'!$H$27:$H$500,"2015")</f>
        <v>0</v>
      </c>
      <c r="R154" s="294">
        <f>SUMIFS('7.  Persistence Report'!S$27:S$500,'7.  Persistence Report'!$D$27:$D$500,$B153,'7.  Persistence Report'!$J$27:$J$500,"Adjustment",'7.  Persistence Report'!$H$27:$H$500,"2015")</f>
        <v>0</v>
      </c>
      <c r="S154" s="294">
        <f>SUMIFS('7.  Persistence Report'!T$27:T$500,'7.  Persistence Report'!$D$27:$D$500,$B153,'7.  Persistence Report'!$J$27:$J$500,"Adjustment",'7.  Persistence Report'!$H$27:$H$500,"2015")</f>
        <v>0</v>
      </c>
      <c r="T154" s="294">
        <f>SUMIFS('7.  Persistence Report'!U$27:U$500,'7.  Persistence Report'!$D$27:$D$500,$B153,'7.  Persistence Report'!$J$27:$J$500,"Adjustment",'7.  Persistence Report'!$H$27:$H$500,"2015")</f>
        <v>0</v>
      </c>
      <c r="U154" s="294">
        <f>SUMIFS('7.  Persistence Report'!V$27:V$500,'7.  Persistence Report'!$D$27:$D$500,$B153,'7.  Persistence Report'!$J$27:$J$500,"Adjustment",'7.  Persistence Report'!$H$27:$H$500,"2015")</f>
        <v>0</v>
      </c>
      <c r="V154" s="294">
        <f>SUMIFS('7.  Persistence Report'!W$27:W$500,'7.  Persistence Report'!$D$27:$D$500,$B153,'7.  Persistence Report'!$J$27:$J$500,"Adjustment",'7.  Persistence Report'!$H$27:$H$500,"2015")</f>
        <v>0</v>
      </c>
      <c r="W154" s="294">
        <f>SUMIFS('7.  Persistence Report'!X$27:X$500,'7.  Persistence Report'!$D$27:$D$500,$B153,'7.  Persistence Report'!$J$27:$J$500,"Adjustment",'7.  Persistence Report'!$H$27:$H$500,"2015")</f>
        <v>0</v>
      </c>
      <c r="X154" s="294">
        <f>SUMIFS('7.  Persistence Report'!Y$27:Y$500,'7.  Persistence Report'!$D$27:$D$500,$B153,'7.  Persistence Report'!$J$27:$J$500,"Adjustment",'7.  Persistence Report'!$H$27:$H$500,"2015")</f>
        <v>0</v>
      </c>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f>SUMIFS('7.  Persistence Report'!AU$27:AU$500,'7.  Persistence Report'!$D$27:$D$500,$B156,'7.  Persistence Report'!$J$27:$J$500,"Current year savings",'7.  Persistence Report'!$H$27:$H$500,"2015")</f>
        <v>0</v>
      </c>
      <c r="E156" s="294">
        <f>SUMIFS('7.  Persistence Report'!AV$27:AV$500,'7.  Persistence Report'!$D$27:$D$500,$B156,'7.  Persistence Report'!$J$27:$J$500,"Current year savings",'7.  Persistence Report'!$H$27:$H$500,"2015")</f>
        <v>0</v>
      </c>
      <c r="F156" s="294">
        <f>SUMIFS('7.  Persistence Report'!AW$27:AW$500,'7.  Persistence Report'!$D$27:$D$500,$B156,'7.  Persistence Report'!$J$27:$J$500,"Current year savings",'7.  Persistence Report'!$H$27:$H$500,"2015")</f>
        <v>0</v>
      </c>
      <c r="G156" s="294">
        <f>SUMIFS('7.  Persistence Report'!AX$27:AX$500,'7.  Persistence Report'!$D$27:$D$500,$B156,'7.  Persistence Report'!$J$27:$J$500,"Current year savings",'7.  Persistence Report'!$H$27:$H$500,"2015")</f>
        <v>0</v>
      </c>
      <c r="H156" s="294">
        <f>SUMIFS('7.  Persistence Report'!AY$27:AY$500,'7.  Persistence Report'!$D$27:$D$500,$B156,'7.  Persistence Report'!$J$27:$J$500,"Current year savings",'7.  Persistence Report'!$H$27:$H$500,"2015")</f>
        <v>0</v>
      </c>
      <c r="I156" s="294">
        <f>SUMIFS('7.  Persistence Report'!AZ$27:AZ$500,'7.  Persistence Report'!$D$27:$D$500,$B156,'7.  Persistence Report'!$J$27:$J$500,"Current year savings",'7.  Persistence Report'!$H$27:$H$500,"2015")</f>
        <v>0</v>
      </c>
      <c r="J156" s="294">
        <f>SUMIFS('7.  Persistence Report'!BA$27:BA$500,'7.  Persistence Report'!$D$27:$D$500,$B156,'7.  Persistence Report'!$J$27:$J$500,"Current year savings",'7.  Persistence Report'!$H$27:$H$500,"2015")</f>
        <v>0</v>
      </c>
      <c r="K156" s="294">
        <f>SUMIFS('7.  Persistence Report'!BB$27:BB$500,'7.  Persistence Report'!$D$27:$D$500,$B156,'7.  Persistence Report'!$J$27:$J$500,"Current year savings",'7.  Persistence Report'!$H$27:$H$500,"2015")</f>
        <v>0</v>
      </c>
      <c r="L156" s="294">
        <f>SUMIFS('7.  Persistence Report'!BC$27:BC$500,'7.  Persistence Report'!$D$27:$D$500,$B156,'7.  Persistence Report'!$J$27:$J$500,"Current year savings",'7.  Persistence Report'!$H$27:$H$500,"2015")</f>
        <v>0</v>
      </c>
      <c r="M156" s="294">
        <f>SUMIFS('7.  Persistence Report'!BD$27:BD$500,'7.  Persistence Report'!$D$27:$D$500,$B156,'7.  Persistence Report'!$J$27:$J$500,"Current year savings",'7.  Persistence Report'!$H$27:$H$500,"2015")</f>
        <v>0</v>
      </c>
      <c r="N156" s="294">
        <v>12</v>
      </c>
      <c r="O156" s="294">
        <f>SUMIFS('7.  Persistence Report'!P$27:P$500,'7.  Persistence Report'!$D$27:$D$500,$B156,'7.  Persistence Report'!$J$27:$J$500,"Current year savings",'7.  Persistence Report'!$H$27:$H$500,"2015")</f>
        <v>0</v>
      </c>
      <c r="P156" s="294">
        <f>SUMIFS('7.  Persistence Report'!Q$27:Q$500,'7.  Persistence Report'!$D$27:$D$500,$B156,'7.  Persistence Report'!$J$27:$J$500,"Current year savings",'7.  Persistence Report'!$H$27:$H$500,"2015")</f>
        <v>0</v>
      </c>
      <c r="Q156" s="294">
        <f>SUMIFS('7.  Persistence Report'!R$27:R$500,'7.  Persistence Report'!$D$27:$D$500,$B156,'7.  Persistence Report'!$J$27:$J$500,"Current year savings",'7.  Persistence Report'!$H$27:$H$500,"2015")</f>
        <v>0</v>
      </c>
      <c r="R156" s="294">
        <f>SUMIFS('7.  Persistence Report'!S$27:S$500,'7.  Persistence Report'!$D$27:$D$500,$B156,'7.  Persistence Report'!$J$27:$J$500,"Current year savings",'7.  Persistence Report'!$H$27:$H$500,"2015")</f>
        <v>0</v>
      </c>
      <c r="S156" s="294">
        <f>SUMIFS('7.  Persistence Report'!T$27:T$500,'7.  Persistence Report'!$D$27:$D$500,$B156,'7.  Persistence Report'!$J$27:$J$500,"Current year savings",'7.  Persistence Report'!$H$27:$H$500,"2015")</f>
        <v>0</v>
      </c>
      <c r="T156" s="294">
        <f>SUMIFS('7.  Persistence Report'!U$27:U$500,'7.  Persistence Report'!$D$27:$D$500,$B156,'7.  Persistence Report'!$J$27:$J$500,"Current year savings",'7.  Persistence Report'!$H$27:$H$500,"2015")</f>
        <v>0</v>
      </c>
      <c r="U156" s="294">
        <f>SUMIFS('7.  Persistence Report'!V$27:V$500,'7.  Persistence Report'!$D$27:$D$500,$B156,'7.  Persistence Report'!$J$27:$J$500,"Current year savings",'7.  Persistence Report'!$H$27:$H$500,"2015")</f>
        <v>0</v>
      </c>
      <c r="V156" s="294">
        <f>SUMIFS('7.  Persistence Report'!W$27:W$500,'7.  Persistence Report'!$D$27:$D$500,$B156,'7.  Persistence Report'!$J$27:$J$500,"Current year savings",'7.  Persistence Report'!$H$27:$H$500,"2015")</f>
        <v>0</v>
      </c>
      <c r="W156" s="294">
        <f>SUMIFS('7.  Persistence Report'!X$27:X$500,'7.  Persistence Report'!$D$27:$D$500,$B156,'7.  Persistence Report'!$J$27:$J$500,"Current year savings",'7.  Persistence Report'!$H$27:$H$500,"2015")</f>
        <v>0</v>
      </c>
      <c r="X156" s="294">
        <f>SUMIFS('7.  Persistence Report'!Y$27:Y$500,'7.  Persistence Report'!$D$27:$D$500,$B156,'7.  Persistence Report'!$J$27:$J$500,"Current year savings",'7.  Persistence Report'!$H$27:$H$500,"2015")</f>
        <v>0</v>
      </c>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f>SUMIFS('7.  Persistence Report'!AU$27:AU$500,'7.  Persistence Report'!$D$27:$D$500,$B156,'7.  Persistence Report'!$J$27:$J$500,"Adjustment",'7.  Persistence Report'!$H$27:$H$500,"2015")</f>
        <v>0</v>
      </c>
      <c r="E157" s="294">
        <f>SUMIFS('7.  Persistence Report'!AV$27:AV$500,'7.  Persistence Report'!$D$27:$D$500,$B156,'7.  Persistence Report'!$J$27:$J$500,"Adjustment",'7.  Persistence Report'!$H$27:$H$500,"2015")</f>
        <v>0</v>
      </c>
      <c r="F157" s="294">
        <f>SUMIFS('7.  Persistence Report'!AW$27:AW$500,'7.  Persistence Report'!$D$27:$D$500,$B156,'7.  Persistence Report'!$J$27:$J$500,"Adjustment",'7.  Persistence Report'!$H$27:$H$500,"2015")</f>
        <v>0</v>
      </c>
      <c r="G157" s="294">
        <f>SUMIFS('7.  Persistence Report'!AX$27:AX$500,'7.  Persistence Report'!$D$27:$D$500,$B156,'7.  Persistence Report'!$J$27:$J$500,"Adjustment",'7.  Persistence Report'!$H$27:$H$500,"2015")</f>
        <v>0</v>
      </c>
      <c r="H157" s="294">
        <f>SUMIFS('7.  Persistence Report'!AY$27:AY$500,'7.  Persistence Report'!$D$27:$D$500,$B156,'7.  Persistence Report'!$J$27:$J$500,"Adjustment",'7.  Persistence Report'!$H$27:$H$500,"2015")</f>
        <v>0</v>
      </c>
      <c r="I157" s="294">
        <f>SUMIFS('7.  Persistence Report'!AZ$27:AZ$500,'7.  Persistence Report'!$D$27:$D$500,$B156,'7.  Persistence Report'!$J$27:$J$500,"Adjustment",'7.  Persistence Report'!$H$27:$H$500,"2015")</f>
        <v>0</v>
      </c>
      <c r="J157" s="294">
        <f>SUMIFS('7.  Persistence Report'!BA$27:BA$500,'7.  Persistence Report'!$D$27:$D$500,$B156,'7.  Persistence Report'!$J$27:$J$500,"Adjustment",'7.  Persistence Report'!$H$27:$H$500,"2015")</f>
        <v>0</v>
      </c>
      <c r="K157" s="294">
        <f>SUMIFS('7.  Persistence Report'!BB$27:BB$500,'7.  Persistence Report'!$D$27:$D$500,$B156,'7.  Persistence Report'!$J$27:$J$500,"Adjustment",'7.  Persistence Report'!$H$27:$H$500,"2015")</f>
        <v>0</v>
      </c>
      <c r="L157" s="294">
        <f>SUMIFS('7.  Persistence Report'!BC$27:BC$500,'7.  Persistence Report'!$D$27:$D$500,$B156,'7.  Persistence Report'!$J$27:$J$500,"Adjustment",'7.  Persistence Report'!$H$27:$H$500,"2015")</f>
        <v>0</v>
      </c>
      <c r="M157" s="294">
        <f>SUMIFS('7.  Persistence Report'!BD$27:BD$500,'7.  Persistence Report'!$D$27:$D$500,$B156,'7.  Persistence Report'!$J$27:$J$500,"Adjustment",'7.  Persistence Report'!$H$27:$H$500,"2015")</f>
        <v>0</v>
      </c>
      <c r="N157" s="294">
        <f>N156</f>
        <v>12</v>
      </c>
      <c r="O157" s="294">
        <f>SUMIFS('7.  Persistence Report'!P$27:P$500,'7.  Persistence Report'!$D$27:$D$500,$B156,'7.  Persistence Report'!$J$27:$J$500,"Adjustment",'7.  Persistence Report'!$H$27:$H$500,"2015")</f>
        <v>0</v>
      </c>
      <c r="P157" s="294">
        <f>SUMIFS('7.  Persistence Report'!Q$27:Q$500,'7.  Persistence Report'!$D$27:$D$500,$B156,'7.  Persistence Report'!$J$27:$J$500,"Adjustment",'7.  Persistence Report'!$H$27:$H$500,"2015")</f>
        <v>0</v>
      </c>
      <c r="Q157" s="294">
        <f>SUMIFS('7.  Persistence Report'!R$27:R$500,'7.  Persistence Report'!$D$27:$D$500,$B156,'7.  Persistence Report'!$J$27:$J$500,"Adjustment",'7.  Persistence Report'!$H$27:$H$500,"2015")</f>
        <v>0</v>
      </c>
      <c r="R157" s="294">
        <f>SUMIFS('7.  Persistence Report'!S$27:S$500,'7.  Persistence Report'!$D$27:$D$500,$B156,'7.  Persistence Report'!$J$27:$J$500,"Adjustment",'7.  Persistence Report'!$H$27:$H$500,"2015")</f>
        <v>0</v>
      </c>
      <c r="S157" s="294">
        <f>SUMIFS('7.  Persistence Report'!T$27:T$500,'7.  Persistence Report'!$D$27:$D$500,$B156,'7.  Persistence Report'!$J$27:$J$500,"Adjustment",'7.  Persistence Report'!$H$27:$H$500,"2015")</f>
        <v>0</v>
      </c>
      <c r="T157" s="294">
        <f>SUMIFS('7.  Persistence Report'!U$27:U$500,'7.  Persistence Report'!$D$27:$D$500,$B156,'7.  Persistence Report'!$J$27:$J$500,"Adjustment",'7.  Persistence Report'!$H$27:$H$500,"2015")</f>
        <v>0</v>
      </c>
      <c r="U157" s="294">
        <f>SUMIFS('7.  Persistence Report'!V$27:V$500,'7.  Persistence Report'!$D$27:$D$500,$B156,'7.  Persistence Report'!$J$27:$J$500,"Adjustment",'7.  Persistence Report'!$H$27:$H$500,"2015")</f>
        <v>0</v>
      </c>
      <c r="V157" s="294">
        <f>SUMIFS('7.  Persistence Report'!W$27:W$500,'7.  Persistence Report'!$D$27:$D$500,$B156,'7.  Persistence Report'!$J$27:$J$500,"Adjustment",'7.  Persistence Report'!$H$27:$H$500,"2015")</f>
        <v>0</v>
      </c>
      <c r="W157" s="294">
        <f>SUMIFS('7.  Persistence Report'!X$27:X$500,'7.  Persistence Report'!$D$27:$D$500,$B156,'7.  Persistence Report'!$J$27:$J$500,"Adjustment",'7.  Persistence Report'!$H$27:$H$500,"2015")</f>
        <v>0</v>
      </c>
      <c r="X157" s="294">
        <f>SUMIFS('7.  Persistence Report'!Y$27:Y$500,'7.  Persistence Report'!$D$27:$D$500,$B156,'7.  Persistence Report'!$J$27:$J$500,"Adjustment",'7.  Persistence Report'!$H$27:$H$500,"2015")</f>
        <v>0</v>
      </c>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f>SUMIFS('7.  Persistence Report'!AU$27:AU$500,'7.  Persistence Report'!$D$27:$D$500,$B159,'7.  Persistence Report'!$J$27:$J$500,"Current year savings",'7.  Persistence Report'!$H$27:$H$500,"2015")</f>
        <v>0</v>
      </c>
      <c r="E159" s="294">
        <f>SUMIFS('7.  Persistence Report'!AV$27:AV$500,'7.  Persistence Report'!$D$27:$D$500,$B159,'7.  Persistence Report'!$J$27:$J$500,"Current year savings",'7.  Persistence Report'!$H$27:$H$500,"2015")</f>
        <v>0</v>
      </c>
      <c r="F159" s="294">
        <f>SUMIFS('7.  Persistence Report'!AW$27:AW$500,'7.  Persistence Report'!$D$27:$D$500,$B159,'7.  Persistence Report'!$J$27:$J$500,"Current year savings",'7.  Persistence Report'!$H$27:$H$500,"2015")</f>
        <v>0</v>
      </c>
      <c r="G159" s="294">
        <f>SUMIFS('7.  Persistence Report'!AX$27:AX$500,'7.  Persistence Report'!$D$27:$D$500,$B159,'7.  Persistence Report'!$J$27:$J$500,"Current year savings",'7.  Persistence Report'!$H$27:$H$500,"2015")</f>
        <v>0</v>
      </c>
      <c r="H159" s="294">
        <f>SUMIFS('7.  Persistence Report'!AY$27:AY$500,'7.  Persistence Report'!$D$27:$D$500,$B159,'7.  Persistence Report'!$J$27:$J$500,"Current year savings",'7.  Persistence Report'!$H$27:$H$500,"2015")</f>
        <v>0</v>
      </c>
      <c r="I159" s="294">
        <f>SUMIFS('7.  Persistence Report'!AZ$27:AZ$500,'7.  Persistence Report'!$D$27:$D$500,$B159,'7.  Persistence Report'!$J$27:$J$500,"Current year savings",'7.  Persistence Report'!$H$27:$H$500,"2015")</f>
        <v>0</v>
      </c>
      <c r="J159" s="294">
        <f>SUMIFS('7.  Persistence Report'!BA$27:BA$500,'7.  Persistence Report'!$D$27:$D$500,$B159,'7.  Persistence Report'!$J$27:$J$500,"Current year savings",'7.  Persistence Report'!$H$27:$H$500,"2015")</f>
        <v>0</v>
      </c>
      <c r="K159" s="294">
        <f>SUMIFS('7.  Persistence Report'!BB$27:BB$500,'7.  Persistence Report'!$D$27:$D$500,$B159,'7.  Persistence Report'!$J$27:$J$500,"Current year savings",'7.  Persistence Report'!$H$27:$H$500,"2015")</f>
        <v>0</v>
      </c>
      <c r="L159" s="294">
        <f>SUMIFS('7.  Persistence Report'!BC$27:BC$500,'7.  Persistence Report'!$D$27:$D$500,$B159,'7.  Persistence Report'!$J$27:$J$500,"Current year savings",'7.  Persistence Report'!$H$27:$H$500,"2015")</f>
        <v>0</v>
      </c>
      <c r="M159" s="294">
        <f>SUMIFS('7.  Persistence Report'!BD$27:BD$500,'7.  Persistence Report'!$D$27:$D$500,$B159,'7.  Persistence Report'!$J$27:$J$500,"Current year savings",'7.  Persistence Report'!$H$27:$H$500,"2015")</f>
        <v>0</v>
      </c>
      <c r="N159" s="294">
        <v>12</v>
      </c>
      <c r="O159" s="294">
        <f>SUMIFS('7.  Persistence Report'!P$27:P$500,'7.  Persistence Report'!$D$27:$D$500,$B159,'7.  Persistence Report'!$J$27:$J$500,"Current year savings",'7.  Persistence Report'!$H$27:$H$500,"2015")</f>
        <v>0</v>
      </c>
      <c r="P159" s="294">
        <f>SUMIFS('7.  Persistence Report'!Q$27:Q$500,'7.  Persistence Report'!$D$27:$D$500,$B159,'7.  Persistence Report'!$J$27:$J$500,"Current year savings",'7.  Persistence Report'!$H$27:$H$500,"2015")</f>
        <v>0</v>
      </c>
      <c r="Q159" s="294">
        <f>SUMIFS('7.  Persistence Report'!R$27:R$500,'7.  Persistence Report'!$D$27:$D$500,$B159,'7.  Persistence Report'!$J$27:$J$500,"Current year savings",'7.  Persistence Report'!$H$27:$H$500,"2015")</f>
        <v>0</v>
      </c>
      <c r="R159" s="294">
        <f>SUMIFS('7.  Persistence Report'!S$27:S$500,'7.  Persistence Report'!$D$27:$D$500,$B159,'7.  Persistence Report'!$J$27:$J$500,"Current year savings",'7.  Persistence Report'!$H$27:$H$500,"2015")</f>
        <v>0</v>
      </c>
      <c r="S159" s="294">
        <f>SUMIFS('7.  Persistence Report'!T$27:T$500,'7.  Persistence Report'!$D$27:$D$500,$B159,'7.  Persistence Report'!$J$27:$J$500,"Current year savings",'7.  Persistence Report'!$H$27:$H$500,"2015")</f>
        <v>0</v>
      </c>
      <c r="T159" s="294">
        <f>SUMIFS('7.  Persistence Report'!U$27:U$500,'7.  Persistence Report'!$D$27:$D$500,$B159,'7.  Persistence Report'!$J$27:$J$500,"Current year savings",'7.  Persistence Report'!$H$27:$H$500,"2015")</f>
        <v>0</v>
      </c>
      <c r="U159" s="294">
        <f>SUMIFS('7.  Persistence Report'!V$27:V$500,'7.  Persistence Report'!$D$27:$D$500,$B159,'7.  Persistence Report'!$J$27:$J$500,"Current year savings",'7.  Persistence Report'!$H$27:$H$500,"2015")</f>
        <v>0</v>
      </c>
      <c r="V159" s="294">
        <f>SUMIFS('7.  Persistence Report'!W$27:W$500,'7.  Persistence Report'!$D$27:$D$500,$B159,'7.  Persistence Report'!$J$27:$J$500,"Current year savings",'7.  Persistence Report'!$H$27:$H$500,"2015")</f>
        <v>0</v>
      </c>
      <c r="W159" s="294">
        <f>SUMIFS('7.  Persistence Report'!X$27:X$500,'7.  Persistence Report'!$D$27:$D$500,$B159,'7.  Persistence Report'!$J$27:$J$500,"Current year savings",'7.  Persistence Report'!$H$27:$H$500,"2015")</f>
        <v>0</v>
      </c>
      <c r="X159" s="294">
        <f>SUMIFS('7.  Persistence Report'!Y$27:Y$500,'7.  Persistence Report'!$D$27:$D$500,$B159,'7.  Persistence Report'!$J$27:$J$500,"Current year savings",'7.  Persistence Report'!$H$27:$H$500,"2015")</f>
        <v>0</v>
      </c>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f>SUMIFS('7.  Persistence Report'!AU$27:AU$500,'7.  Persistence Report'!$D$27:$D$500,$B159,'7.  Persistence Report'!$J$27:$J$500,"Adjustment",'7.  Persistence Report'!$H$27:$H$500,"2015")</f>
        <v>0</v>
      </c>
      <c r="E160" s="294">
        <f>SUMIFS('7.  Persistence Report'!AV$27:AV$500,'7.  Persistence Report'!$D$27:$D$500,$B159,'7.  Persistence Report'!$J$27:$J$500,"Adjustment",'7.  Persistence Report'!$H$27:$H$500,"2015")</f>
        <v>0</v>
      </c>
      <c r="F160" s="294">
        <f>SUMIFS('7.  Persistence Report'!AW$27:AW$500,'7.  Persistence Report'!$D$27:$D$500,$B159,'7.  Persistence Report'!$J$27:$J$500,"Adjustment",'7.  Persistence Report'!$H$27:$H$500,"2015")</f>
        <v>0</v>
      </c>
      <c r="G160" s="294">
        <f>SUMIFS('7.  Persistence Report'!AX$27:AX$500,'7.  Persistence Report'!$D$27:$D$500,$B159,'7.  Persistence Report'!$J$27:$J$500,"Adjustment",'7.  Persistence Report'!$H$27:$H$500,"2015")</f>
        <v>0</v>
      </c>
      <c r="H160" s="294">
        <f>SUMIFS('7.  Persistence Report'!AY$27:AY$500,'7.  Persistence Report'!$D$27:$D$500,$B159,'7.  Persistence Report'!$J$27:$J$500,"Adjustment",'7.  Persistence Report'!$H$27:$H$500,"2015")</f>
        <v>0</v>
      </c>
      <c r="I160" s="294">
        <f>SUMIFS('7.  Persistence Report'!AZ$27:AZ$500,'7.  Persistence Report'!$D$27:$D$500,$B159,'7.  Persistence Report'!$J$27:$J$500,"Adjustment",'7.  Persistence Report'!$H$27:$H$500,"2015")</f>
        <v>0</v>
      </c>
      <c r="J160" s="294">
        <f>SUMIFS('7.  Persistence Report'!BA$27:BA$500,'7.  Persistence Report'!$D$27:$D$500,$B159,'7.  Persistence Report'!$J$27:$J$500,"Adjustment",'7.  Persistence Report'!$H$27:$H$500,"2015")</f>
        <v>0</v>
      </c>
      <c r="K160" s="294">
        <f>SUMIFS('7.  Persistence Report'!BB$27:BB$500,'7.  Persistence Report'!$D$27:$D$500,$B159,'7.  Persistence Report'!$J$27:$J$500,"Adjustment",'7.  Persistence Report'!$H$27:$H$500,"2015")</f>
        <v>0</v>
      </c>
      <c r="L160" s="294">
        <f>SUMIFS('7.  Persistence Report'!BC$27:BC$500,'7.  Persistence Report'!$D$27:$D$500,$B159,'7.  Persistence Report'!$J$27:$J$500,"Adjustment",'7.  Persistence Report'!$H$27:$H$500,"2015")</f>
        <v>0</v>
      </c>
      <c r="M160" s="294">
        <f>SUMIFS('7.  Persistence Report'!BD$27:BD$500,'7.  Persistence Report'!$D$27:$D$500,$B159,'7.  Persistence Report'!$J$27:$J$500,"Adjustment",'7.  Persistence Report'!$H$27:$H$500,"2015")</f>
        <v>0</v>
      </c>
      <c r="N160" s="294">
        <f>N159</f>
        <v>12</v>
      </c>
      <c r="O160" s="294">
        <f>SUMIFS('7.  Persistence Report'!P$27:P$500,'7.  Persistence Report'!$D$27:$D$500,$B159,'7.  Persistence Report'!$J$27:$J$500,"Adjustment",'7.  Persistence Report'!$H$27:$H$500,"2015")</f>
        <v>0</v>
      </c>
      <c r="P160" s="294">
        <f>SUMIFS('7.  Persistence Report'!Q$27:Q$500,'7.  Persistence Report'!$D$27:$D$500,$B159,'7.  Persistence Report'!$J$27:$J$500,"Adjustment",'7.  Persistence Report'!$H$27:$H$500,"2015")</f>
        <v>0</v>
      </c>
      <c r="Q160" s="294">
        <f>SUMIFS('7.  Persistence Report'!R$27:R$500,'7.  Persistence Report'!$D$27:$D$500,$B159,'7.  Persistence Report'!$J$27:$J$500,"Adjustment",'7.  Persistence Report'!$H$27:$H$500,"2015")</f>
        <v>0</v>
      </c>
      <c r="R160" s="294">
        <f>SUMIFS('7.  Persistence Report'!S$27:S$500,'7.  Persistence Report'!$D$27:$D$500,$B159,'7.  Persistence Report'!$J$27:$J$500,"Adjustment",'7.  Persistence Report'!$H$27:$H$500,"2015")</f>
        <v>0</v>
      </c>
      <c r="S160" s="294">
        <f>SUMIFS('7.  Persistence Report'!T$27:T$500,'7.  Persistence Report'!$D$27:$D$500,$B159,'7.  Persistence Report'!$J$27:$J$500,"Adjustment",'7.  Persistence Report'!$H$27:$H$500,"2015")</f>
        <v>0</v>
      </c>
      <c r="T160" s="294">
        <f>SUMIFS('7.  Persistence Report'!U$27:U$500,'7.  Persistence Report'!$D$27:$D$500,$B159,'7.  Persistence Report'!$J$27:$J$500,"Adjustment",'7.  Persistence Report'!$H$27:$H$500,"2015")</f>
        <v>0</v>
      </c>
      <c r="U160" s="294">
        <f>SUMIFS('7.  Persistence Report'!V$27:V$500,'7.  Persistence Report'!$D$27:$D$500,$B159,'7.  Persistence Report'!$J$27:$J$500,"Adjustment",'7.  Persistence Report'!$H$27:$H$500,"2015")</f>
        <v>0</v>
      </c>
      <c r="V160" s="294">
        <f>SUMIFS('7.  Persistence Report'!W$27:W$500,'7.  Persistence Report'!$D$27:$D$500,$B159,'7.  Persistence Report'!$J$27:$J$500,"Adjustment",'7.  Persistence Report'!$H$27:$H$500,"2015")</f>
        <v>0</v>
      </c>
      <c r="W160" s="294">
        <f>SUMIFS('7.  Persistence Report'!X$27:X$500,'7.  Persistence Report'!$D$27:$D$500,$B159,'7.  Persistence Report'!$J$27:$J$500,"Adjustment",'7.  Persistence Report'!$H$27:$H$500,"2015")</f>
        <v>0</v>
      </c>
      <c r="X160" s="294">
        <f>SUMIFS('7.  Persistence Report'!Y$27:Y$500,'7.  Persistence Report'!$D$27:$D$500,$B159,'7.  Persistence Report'!$J$27:$J$500,"Adjustment",'7.  Persistence Report'!$H$27:$H$500,"2015")</f>
        <v>0</v>
      </c>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f>SUMIFS('7.  Persistence Report'!AU$27:AU$500,'7.  Persistence Report'!$D$27:$D$500,$B162,'7.  Persistence Report'!$J$27:$J$500,"Current year savings",'7.  Persistence Report'!$H$27:$H$500,"2015")</f>
        <v>0</v>
      </c>
      <c r="E162" s="294">
        <f>SUMIFS('7.  Persistence Report'!AV$27:AV$500,'7.  Persistence Report'!$D$27:$D$500,$B162,'7.  Persistence Report'!$J$27:$J$500,"Current year savings",'7.  Persistence Report'!$H$27:$H$500,"2015")</f>
        <v>0</v>
      </c>
      <c r="F162" s="294">
        <f>SUMIFS('7.  Persistence Report'!AW$27:AW$500,'7.  Persistence Report'!$D$27:$D$500,$B162,'7.  Persistence Report'!$J$27:$J$500,"Current year savings",'7.  Persistence Report'!$H$27:$H$500,"2015")</f>
        <v>0</v>
      </c>
      <c r="G162" s="294">
        <f>SUMIFS('7.  Persistence Report'!AX$27:AX$500,'7.  Persistence Report'!$D$27:$D$500,$B162,'7.  Persistence Report'!$J$27:$J$500,"Current year savings",'7.  Persistence Report'!$H$27:$H$500,"2015")</f>
        <v>0</v>
      </c>
      <c r="H162" s="294">
        <f>SUMIFS('7.  Persistence Report'!AY$27:AY$500,'7.  Persistence Report'!$D$27:$D$500,$B162,'7.  Persistence Report'!$J$27:$J$500,"Current year savings",'7.  Persistence Report'!$H$27:$H$500,"2015")</f>
        <v>0</v>
      </c>
      <c r="I162" s="294">
        <f>SUMIFS('7.  Persistence Report'!AZ$27:AZ$500,'7.  Persistence Report'!$D$27:$D$500,$B162,'7.  Persistence Report'!$J$27:$J$500,"Current year savings",'7.  Persistence Report'!$H$27:$H$500,"2015")</f>
        <v>0</v>
      </c>
      <c r="J162" s="294">
        <f>SUMIFS('7.  Persistence Report'!BA$27:BA$500,'7.  Persistence Report'!$D$27:$D$500,$B162,'7.  Persistence Report'!$J$27:$J$500,"Current year savings",'7.  Persistence Report'!$H$27:$H$500,"2015")</f>
        <v>0</v>
      </c>
      <c r="K162" s="294">
        <f>SUMIFS('7.  Persistence Report'!BB$27:BB$500,'7.  Persistence Report'!$D$27:$D$500,$B162,'7.  Persistence Report'!$J$27:$J$500,"Current year savings",'7.  Persistence Report'!$H$27:$H$500,"2015")</f>
        <v>0</v>
      </c>
      <c r="L162" s="294">
        <f>SUMIFS('7.  Persistence Report'!BC$27:BC$500,'7.  Persistence Report'!$D$27:$D$500,$B162,'7.  Persistence Report'!$J$27:$J$500,"Current year savings",'7.  Persistence Report'!$H$27:$H$500,"2015")</f>
        <v>0</v>
      </c>
      <c r="M162" s="294">
        <f>SUMIFS('7.  Persistence Report'!BD$27:BD$500,'7.  Persistence Report'!$D$27:$D$500,$B162,'7.  Persistence Report'!$J$27:$J$500,"Current year savings",'7.  Persistence Report'!$H$27:$H$500,"2015")</f>
        <v>0</v>
      </c>
      <c r="N162" s="294">
        <v>12</v>
      </c>
      <c r="O162" s="294">
        <f>SUMIFS('7.  Persistence Report'!P$27:P$500,'7.  Persistence Report'!$D$27:$D$500,$B162,'7.  Persistence Report'!$J$27:$J$500,"Current year savings",'7.  Persistence Report'!$H$27:$H$500,"2015")</f>
        <v>0</v>
      </c>
      <c r="P162" s="294">
        <f>SUMIFS('7.  Persistence Report'!Q$27:Q$500,'7.  Persistence Report'!$D$27:$D$500,$B162,'7.  Persistence Report'!$J$27:$J$500,"Current year savings",'7.  Persistence Report'!$H$27:$H$500,"2015")</f>
        <v>0</v>
      </c>
      <c r="Q162" s="294">
        <f>SUMIFS('7.  Persistence Report'!R$27:R$500,'7.  Persistence Report'!$D$27:$D$500,$B162,'7.  Persistence Report'!$J$27:$J$500,"Current year savings",'7.  Persistence Report'!$H$27:$H$500,"2015")</f>
        <v>0</v>
      </c>
      <c r="R162" s="294">
        <f>SUMIFS('7.  Persistence Report'!S$27:S$500,'7.  Persistence Report'!$D$27:$D$500,$B162,'7.  Persistence Report'!$J$27:$J$500,"Current year savings",'7.  Persistence Report'!$H$27:$H$500,"2015")</f>
        <v>0</v>
      </c>
      <c r="S162" s="294">
        <f>SUMIFS('7.  Persistence Report'!T$27:T$500,'7.  Persistence Report'!$D$27:$D$500,$B162,'7.  Persistence Report'!$J$27:$J$500,"Current year savings",'7.  Persistence Report'!$H$27:$H$500,"2015")</f>
        <v>0</v>
      </c>
      <c r="T162" s="294">
        <f>SUMIFS('7.  Persistence Report'!U$27:U$500,'7.  Persistence Report'!$D$27:$D$500,$B162,'7.  Persistence Report'!$J$27:$J$500,"Current year savings",'7.  Persistence Report'!$H$27:$H$500,"2015")</f>
        <v>0</v>
      </c>
      <c r="U162" s="294">
        <f>SUMIFS('7.  Persistence Report'!V$27:V$500,'7.  Persistence Report'!$D$27:$D$500,$B162,'7.  Persistence Report'!$J$27:$J$500,"Current year savings",'7.  Persistence Report'!$H$27:$H$500,"2015")</f>
        <v>0</v>
      </c>
      <c r="V162" s="294">
        <f>SUMIFS('7.  Persistence Report'!W$27:W$500,'7.  Persistence Report'!$D$27:$D$500,$B162,'7.  Persistence Report'!$J$27:$J$500,"Current year savings",'7.  Persistence Report'!$H$27:$H$500,"2015")</f>
        <v>0</v>
      </c>
      <c r="W162" s="294">
        <f>SUMIFS('7.  Persistence Report'!X$27:X$500,'7.  Persistence Report'!$D$27:$D$500,$B162,'7.  Persistence Report'!$J$27:$J$500,"Current year savings",'7.  Persistence Report'!$H$27:$H$500,"2015")</f>
        <v>0</v>
      </c>
      <c r="X162" s="294">
        <f>SUMIFS('7.  Persistence Report'!Y$27:Y$500,'7.  Persistence Report'!$D$27:$D$500,$B162,'7.  Persistence Report'!$J$27:$J$500,"Current year savings",'7.  Persistence Report'!$H$27:$H$500,"2015")</f>
        <v>0</v>
      </c>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f>SUMIFS('7.  Persistence Report'!AU$27:AU$500,'7.  Persistence Report'!$D$27:$D$500,$B162,'7.  Persistence Report'!$J$27:$J$500,"Adjustment",'7.  Persistence Report'!$H$27:$H$500,"2015")</f>
        <v>0</v>
      </c>
      <c r="E163" s="294">
        <f>SUMIFS('7.  Persistence Report'!AV$27:AV$500,'7.  Persistence Report'!$D$27:$D$500,$B162,'7.  Persistence Report'!$J$27:$J$500,"Adjustment",'7.  Persistence Report'!$H$27:$H$500,"2015")</f>
        <v>0</v>
      </c>
      <c r="F163" s="294">
        <f>SUMIFS('7.  Persistence Report'!AW$27:AW$500,'7.  Persistence Report'!$D$27:$D$500,$B162,'7.  Persistence Report'!$J$27:$J$500,"Adjustment",'7.  Persistence Report'!$H$27:$H$500,"2015")</f>
        <v>0</v>
      </c>
      <c r="G163" s="294">
        <f>SUMIFS('7.  Persistence Report'!AX$27:AX$500,'7.  Persistence Report'!$D$27:$D$500,$B162,'7.  Persistence Report'!$J$27:$J$500,"Adjustment",'7.  Persistence Report'!$H$27:$H$500,"2015")</f>
        <v>0</v>
      </c>
      <c r="H163" s="294">
        <f>SUMIFS('7.  Persistence Report'!AY$27:AY$500,'7.  Persistence Report'!$D$27:$D$500,$B162,'7.  Persistence Report'!$J$27:$J$500,"Adjustment",'7.  Persistence Report'!$H$27:$H$500,"2015")</f>
        <v>0</v>
      </c>
      <c r="I163" s="294">
        <f>SUMIFS('7.  Persistence Report'!AZ$27:AZ$500,'7.  Persistence Report'!$D$27:$D$500,$B162,'7.  Persistence Report'!$J$27:$J$500,"Adjustment",'7.  Persistence Report'!$H$27:$H$500,"2015")</f>
        <v>0</v>
      </c>
      <c r="J163" s="294">
        <f>SUMIFS('7.  Persistence Report'!BA$27:BA$500,'7.  Persistence Report'!$D$27:$D$500,$B162,'7.  Persistence Report'!$J$27:$J$500,"Adjustment",'7.  Persistence Report'!$H$27:$H$500,"2015")</f>
        <v>0</v>
      </c>
      <c r="K163" s="294">
        <f>SUMIFS('7.  Persistence Report'!BB$27:BB$500,'7.  Persistence Report'!$D$27:$D$500,$B162,'7.  Persistence Report'!$J$27:$J$500,"Adjustment",'7.  Persistence Report'!$H$27:$H$500,"2015")</f>
        <v>0</v>
      </c>
      <c r="L163" s="294">
        <f>SUMIFS('7.  Persistence Report'!BC$27:BC$500,'7.  Persistence Report'!$D$27:$D$500,$B162,'7.  Persistence Report'!$J$27:$J$500,"Adjustment",'7.  Persistence Report'!$H$27:$H$500,"2015")</f>
        <v>0</v>
      </c>
      <c r="M163" s="294">
        <f>SUMIFS('7.  Persistence Report'!BD$27:BD$500,'7.  Persistence Report'!$D$27:$D$500,$B162,'7.  Persistence Report'!$J$27:$J$500,"Adjustment",'7.  Persistence Report'!$H$27:$H$500,"2015")</f>
        <v>0</v>
      </c>
      <c r="N163" s="294">
        <f>N162</f>
        <v>12</v>
      </c>
      <c r="O163" s="294">
        <f>SUMIFS('7.  Persistence Report'!P$27:P$500,'7.  Persistence Report'!$D$27:$D$500,$B162,'7.  Persistence Report'!$J$27:$J$500,"Adjustment",'7.  Persistence Report'!$H$27:$H$500,"2015")</f>
        <v>0</v>
      </c>
      <c r="P163" s="294">
        <f>SUMIFS('7.  Persistence Report'!Q$27:Q$500,'7.  Persistence Report'!$D$27:$D$500,$B162,'7.  Persistence Report'!$J$27:$J$500,"Adjustment",'7.  Persistence Report'!$H$27:$H$500,"2015")</f>
        <v>0</v>
      </c>
      <c r="Q163" s="294">
        <f>SUMIFS('7.  Persistence Report'!R$27:R$500,'7.  Persistence Report'!$D$27:$D$500,$B162,'7.  Persistence Report'!$J$27:$J$500,"Adjustment",'7.  Persistence Report'!$H$27:$H$500,"2015")</f>
        <v>0</v>
      </c>
      <c r="R163" s="294">
        <f>SUMIFS('7.  Persistence Report'!S$27:S$500,'7.  Persistence Report'!$D$27:$D$500,$B162,'7.  Persistence Report'!$J$27:$J$500,"Adjustment",'7.  Persistence Report'!$H$27:$H$500,"2015")</f>
        <v>0</v>
      </c>
      <c r="S163" s="294">
        <f>SUMIFS('7.  Persistence Report'!T$27:T$500,'7.  Persistence Report'!$D$27:$D$500,$B162,'7.  Persistence Report'!$J$27:$J$500,"Adjustment",'7.  Persistence Report'!$H$27:$H$500,"2015")</f>
        <v>0</v>
      </c>
      <c r="T163" s="294">
        <f>SUMIFS('7.  Persistence Report'!U$27:U$500,'7.  Persistence Report'!$D$27:$D$500,$B162,'7.  Persistence Report'!$J$27:$J$500,"Adjustment",'7.  Persistence Report'!$H$27:$H$500,"2015")</f>
        <v>0</v>
      </c>
      <c r="U163" s="294">
        <f>SUMIFS('7.  Persistence Report'!V$27:V$500,'7.  Persistence Report'!$D$27:$D$500,$B162,'7.  Persistence Report'!$J$27:$J$500,"Adjustment",'7.  Persistence Report'!$H$27:$H$500,"2015")</f>
        <v>0</v>
      </c>
      <c r="V163" s="294">
        <f>SUMIFS('7.  Persistence Report'!W$27:W$500,'7.  Persistence Report'!$D$27:$D$500,$B162,'7.  Persistence Report'!$J$27:$J$500,"Adjustment",'7.  Persistence Report'!$H$27:$H$500,"2015")</f>
        <v>0</v>
      </c>
      <c r="W163" s="294">
        <f>SUMIFS('7.  Persistence Report'!X$27:X$500,'7.  Persistence Report'!$D$27:$D$500,$B162,'7.  Persistence Report'!$J$27:$J$500,"Adjustment",'7.  Persistence Report'!$H$27:$H$500,"2015")</f>
        <v>0</v>
      </c>
      <c r="X163" s="294">
        <f>SUMIFS('7.  Persistence Report'!Y$27:Y$500,'7.  Persistence Report'!$D$27:$D$500,$B162,'7.  Persistence Report'!$J$27:$J$500,"Adjustment",'7.  Persistence Report'!$H$27:$H$500,"2015")</f>
        <v>0</v>
      </c>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f>SUMIFS('7.  Persistence Report'!AU$27:AU$500,'7.  Persistence Report'!$D$27:$D$500,$B165,'7.  Persistence Report'!$J$27:$J$500,"Current year savings",'7.  Persistence Report'!$H$27:$H$500,"2015")</f>
        <v>0</v>
      </c>
      <c r="E165" s="294">
        <f>SUMIFS('7.  Persistence Report'!AV$27:AV$500,'7.  Persistence Report'!$D$27:$D$500,$B165,'7.  Persistence Report'!$J$27:$J$500,"Current year savings",'7.  Persistence Report'!$H$27:$H$500,"2015")</f>
        <v>0</v>
      </c>
      <c r="F165" s="294">
        <f>SUMIFS('7.  Persistence Report'!AW$27:AW$500,'7.  Persistence Report'!$D$27:$D$500,$B165,'7.  Persistence Report'!$J$27:$J$500,"Current year savings",'7.  Persistence Report'!$H$27:$H$500,"2015")</f>
        <v>0</v>
      </c>
      <c r="G165" s="294">
        <f>SUMIFS('7.  Persistence Report'!AX$27:AX$500,'7.  Persistence Report'!$D$27:$D$500,$B165,'7.  Persistence Report'!$J$27:$J$500,"Current year savings",'7.  Persistence Report'!$H$27:$H$500,"2015")</f>
        <v>0</v>
      </c>
      <c r="H165" s="294">
        <f>SUMIFS('7.  Persistence Report'!AY$27:AY$500,'7.  Persistence Report'!$D$27:$D$500,$B165,'7.  Persistence Report'!$J$27:$J$500,"Current year savings",'7.  Persistence Report'!$H$27:$H$500,"2015")</f>
        <v>0</v>
      </c>
      <c r="I165" s="294">
        <f>SUMIFS('7.  Persistence Report'!AZ$27:AZ$500,'7.  Persistence Report'!$D$27:$D$500,$B165,'7.  Persistence Report'!$J$27:$J$500,"Current year savings",'7.  Persistence Report'!$H$27:$H$500,"2015")</f>
        <v>0</v>
      </c>
      <c r="J165" s="294">
        <f>SUMIFS('7.  Persistence Report'!BA$27:BA$500,'7.  Persistence Report'!$D$27:$D$500,$B165,'7.  Persistence Report'!$J$27:$J$500,"Current year savings",'7.  Persistence Report'!$H$27:$H$500,"2015")</f>
        <v>0</v>
      </c>
      <c r="K165" s="294">
        <f>SUMIFS('7.  Persistence Report'!BB$27:BB$500,'7.  Persistence Report'!$D$27:$D$500,$B165,'7.  Persistence Report'!$J$27:$J$500,"Current year savings",'7.  Persistence Report'!$H$27:$H$500,"2015")</f>
        <v>0</v>
      </c>
      <c r="L165" s="294">
        <f>SUMIFS('7.  Persistence Report'!BC$27:BC$500,'7.  Persistence Report'!$D$27:$D$500,$B165,'7.  Persistence Report'!$J$27:$J$500,"Current year savings",'7.  Persistence Report'!$H$27:$H$500,"2015")</f>
        <v>0</v>
      </c>
      <c r="M165" s="294">
        <f>SUMIFS('7.  Persistence Report'!BD$27:BD$500,'7.  Persistence Report'!$D$27:$D$500,$B165,'7.  Persistence Report'!$J$27:$J$500,"Current year savings",'7.  Persistence Report'!$H$27:$H$500,"2015")</f>
        <v>0</v>
      </c>
      <c r="N165" s="294">
        <v>12</v>
      </c>
      <c r="O165" s="294">
        <f>SUMIFS('7.  Persistence Report'!P$27:P$500,'7.  Persistence Report'!$D$27:$D$500,$B165,'7.  Persistence Report'!$J$27:$J$500,"Current year savings",'7.  Persistence Report'!$H$27:$H$500,"2015")</f>
        <v>0</v>
      </c>
      <c r="P165" s="294">
        <f>SUMIFS('7.  Persistence Report'!Q$27:Q$500,'7.  Persistence Report'!$D$27:$D$500,$B165,'7.  Persistence Report'!$J$27:$J$500,"Current year savings",'7.  Persistence Report'!$H$27:$H$500,"2015")</f>
        <v>0</v>
      </c>
      <c r="Q165" s="294">
        <f>SUMIFS('7.  Persistence Report'!R$27:R$500,'7.  Persistence Report'!$D$27:$D$500,$B165,'7.  Persistence Report'!$J$27:$J$500,"Current year savings",'7.  Persistence Report'!$H$27:$H$500,"2015")</f>
        <v>0</v>
      </c>
      <c r="R165" s="294">
        <f>SUMIFS('7.  Persistence Report'!S$27:S$500,'7.  Persistence Report'!$D$27:$D$500,$B165,'7.  Persistence Report'!$J$27:$J$500,"Current year savings",'7.  Persistence Report'!$H$27:$H$500,"2015")</f>
        <v>0</v>
      </c>
      <c r="S165" s="294">
        <f>SUMIFS('7.  Persistence Report'!T$27:T$500,'7.  Persistence Report'!$D$27:$D$500,$B165,'7.  Persistence Report'!$J$27:$J$500,"Current year savings",'7.  Persistence Report'!$H$27:$H$500,"2015")</f>
        <v>0</v>
      </c>
      <c r="T165" s="294">
        <f>SUMIFS('7.  Persistence Report'!U$27:U$500,'7.  Persistence Report'!$D$27:$D$500,$B165,'7.  Persistence Report'!$J$27:$J$500,"Current year savings",'7.  Persistence Report'!$H$27:$H$500,"2015")</f>
        <v>0</v>
      </c>
      <c r="U165" s="294">
        <f>SUMIFS('7.  Persistence Report'!V$27:V$500,'7.  Persistence Report'!$D$27:$D$500,$B165,'7.  Persistence Report'!$J$27:$J$500,"Current year savings",'7.  Persistence Report'!$H$27:$H$500,"2015")</f>
        <v>0</v>
      </c>
      <c r="V165" s="294">
        <f>SUMIFS('7.  Persistence Report'!W$27:W$500,'7.  Persistence Report'!$D$27:$D$500,$B165,'7.  Persistence Report'!$J$27:$J$500,"Current year savings",'7.  Persistence Report'!$H$27:$H$500,"2015")</f>
        <v>0</v>
      </c>
      <c r="W165" s="294">
        <f>SUMIFS('7.  Persistence Report'!X$27:X$500,'7.  Persistence Report'!$D$27:$D$500,$B165,'7.  Persistence Report'!$J$27:$J$500,"Current year savings",'7.  Persistence Report'!$H$27:$H$500,"2015")</f>
        <v>0</v>
      </c>
      <c r="X165" s="294">
        <f>SUMIFS('7.  Persistence Report'!Y$27:Y$500,'7.  Persistence Report'!$D$27:$D$500,$B165,'7.  Persistence Report'!$J$27:$J$500,"Current year savings",'7.  Persistence Report'!$H$27:$H$500,"2015")</f>
        <v>0</v>
      </c>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f>SUMIFS('7.  Persistence Report'!AU$27:AU$500,'7.  Persistence Report'!$D$27:$D$500,$B165,'7.  Persistence Report'!$J$27:$J$500,"Adjustment",'7.  Persistence Report'!$H$27:$H$500,"2015")</f>
        <v>0</v>
      </c>
      <c r="E166" s="294">
        <f>SUMIFS('7.  Persistence Report'!AV$27:AV$500,'7.  Persistence Report'!$D$27:$D$500,$B165,'7.  Persistence Report'!$J$27:$J$500,"Adjustment",'7.  Persistence Report'!$H$27:$H$500,"2015")</f>
        <v>0</v>
      </c>
      <c r="F166" s="294">
        <f>SUMIFS('7.  Persistence Report'!AW$27:AW$500,'7.  Persistence Report'!$D$27:$D$500,$B165,'7.  Persistence Report'!$J$27:$J$500,"Adjustment",'7.  Persistence Report'!$H$27:$H$500,"2015")</f>
        <v>0</v>
      </c>
      <c r="G166" s="294">
        <f>SUMIFS('7.  Persistence Report'!AX$27:AX$500,'7.  Persistence Report'!$D$27:$D$500,$B165,'7.  Persistence Report'!$J$27:$J$500,"Adjustment",'7.  Persistence Report'!$H$27:$H$500,"2015")</f>
        <v>0</v>
      </c>
      <c r="H166" s="294">
        <f>SUMIFS('7.  Persistence Report'!AY$27:AY$500,'7.  Persistence Report'!$D$27:$D$500,$B165,'7.  Persistence Report'!$J$27:$J$500,"Adjustment",'7.  Persistence Report'!$H$27:$H$500,"2015")</f>
        <v>0</v>
      </c>
      <c r="I166" s="294">
        <f>SUMIFS('7.  Persistence Report'!AZ$27:AZ$500,'7.  Persistence Report'!$D$27:$D$500,$B165,'7.  Persistence Report'!$J$27:$J$500,"Adjustment",'7.  Persistence Report'!$H$27:$H$500,"2015")</f>
        <v>0</v>
      </c>
      <c r="J166" s="294">
        <f>SUMIFS('7.  Persistence Report'!BA$27:BA$500,'7.  Persistence Report'!$D$27:$D$500,$B165,'7.  Persistence Report'!$J$27:$J$500,"Adjustment",'7.  Persistence Report'!$H$27:$H$500,"2015")</f>
        <v>0</v>
      </c>
      <c r="K166" s="294">
        <f>SUMIFS('7.  Persistence Report'!BB$27:BB$500,'7.  Persistence Report'!$D$27:$D$500,$B165,'7.  Persistence Report'!$J$27:$J$500,"Adjustment",'7.  Persistence Report'!$H$27:$H$500,"2015")</f>
        <v>0</v>
      </c>
      <c r="L166" s="294">
        <f>SUMIFS('7.  Persistence Report'!BC$27:BC$500,'7.  Persistence Report'!$D$27:$D$500,$B165,'7.  Persistence Report'!$J$27:$J$500,"Adjustment",'7.  Persistence Report'!$H$27:$H$500,"2015")</f>
        <v>0</v>
      </c>
      <c r="M166" s="294">
        <f>SUMIFS('7.  Persistence Report'!BD$27:BD$500,'7.  Persistence Report'!$D$27:$D$500,$B165,'7.  Persistence Report'!$J$27:$J$500,"Adjustment",'7.  Persistence Report'!$H$27:$H$500,"2015")</f>
        <v>0</v>
      </c>
      <c r="N166" s="294">
        <f>N165</f>
        <v>12</v>
      </c>
      <c r="O166" s="294">
        <f>SUMIFS('7.  Persistence Report'!P$27:P$500,'7.  Persistence Report'!$D$27:$D$500,$B165,'7.  Persistence Report'!$J$27:$J$500,"Adjustment",'7.  Persistence Report'!$H$27:$H$500,"2015")</f>
        <v>0</v>
      </c>
      <c r="P166" s="294">
        <f>SUMIFS('7.  Persistence Report'!Q$27:Q$500,'7.  Persistence Report'!$D$27:$D$500,$B165,'7.  Persistence Report'!$J$27:$J$500,"Adjustment",'7.  Persistence Report'!$H$27:$H$500,"2015")</f>
        <v>0</v>
      </c>
      <c r="Q166" s="294">
        <f>SUMIFS('7.  Persistence Report'!R$27:R$500,'7.  Persistence Report'!$D$27:$D$500,$B165,'7.  Persistence Report'!$J$27:$J$500,"Adjustment",'7.  Persistence Report'!$H$27:$H$500,"2015")</f>
        <v>0</v>
      </c>
      <c r="R166" s="294">
        <f>SUMIFS('7.  Persistence Report'!S$27:S$500,'7.  Persistence Report'!$D$27:$D$500,$B165,'7.  Persistence Report'!$J$27:$J$500,"Adjustment",'7.  Persistence Report'!$H$27:$H$500,"2015")</f>
        <v>0</v>
      </c>
      <c r="S166" s="294">
        <f>SUMIFS('7.  Persistence Report'!T$27:T$500,'7.  Persistence Report'!$D$27:$D$500,$B165,'7.  Persistence Report'!$J$27:$J$500,"Adjustment",'7.  Persistence Report'!$H$27:$H$500,"2015")</f>
        <v>0</v>
      </c>
      <c r="T166" s="294">
        <f>SUMIFS('7.  Persistence Report'!U$27:U$500,'7.  Persistence Report'!$D$27:$D$500,$B165,'7.  Persistence Report'!$J$27:$J$500,"Adjustment",'7.  Persistence Report'!$H$27:$H$500,"2015")</f>
        <v>0</v>
      </c>
      <c r="U166" s="294">
        <f>SUMIFS('7.  Persistence Report'!V$27:V$500,'7.  Persistence Report'!$D$27:$D$500,$B165,'7.  Persistence Report'!$J$27:$J$500,"Adjustment",'7.  Persistence Report'!$H$27:$H$500,"2015")</f>
        <v>0</v>
      </c>
      <c r="V166" s="294">
        <f>SUMIFS('7.  Persistence Report'!W$27:W$500,'7.  Persistence Report'!$D$27:$D$500,$B165,'7.  Persistence Report'!$J$27:$J$500,"Adjustment",'7.  Persistence Report'!$H$27:$H$500,"2015")</f>
        <v>0</v>
      </c>
      <c r="W166" s="294">
        <f>SUMIFS('7.  Persistence Report'!X$27:X$500,'7.  Persistence Report'!$D$27:$D$500,$B165,'7.  Persistence Report'!$J$27:$J$500,"Adjustment",'7.  Persistence Report'!$H$27:$H$500,"2015")</f>
        <v>0</v>
      </c>
      <c r="X166" s="294">
        <f>SUMIFS('7.  Persistence Report'!Y$27:Y$500,'7.  Persistence Report'!$D$27:$D$500,$B165,'7.  Persistence Report'!$J$27:$J$500,"Adjustment",'7.  Persistence Report'!$H$27:$H$500,"2015")</f>
        <v>0</v>
      </c>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f>SUMIFS('7.  Persistence Report'!AU$27:AU$500,'7.  Persistence Report'!$D$27:$D$500,$B168,'7.  Persistence Report'!$J$27:$J$500,"Current year savings",'7.  Persistence Report'!$H$27:$H$500,"2015")</f>
        <v>0</v>
      </c>
      <c r="E168" s="294">
        <f>SUMIFS('7.  Persistence Report'!AV$27:AV$500,'7.  Persistence Report'!$D$27:$D$500,$B168,'7.  Persistence Report'!$J$27:$J$500,"Current year savings",'7.  Persistence Report'!$H$27:$H$500,"2015")</f>
        <v>0</v>
      </c>
      <c r="F168" s="294">
        <f>SUMIFS('7.  Persistence Report'!AW$27:AW$500,'7.  Persistence Report'!$D$27:$D$500,$B168,'7.  Persistence Report'!$J$27:$J$500,"Current year savings",'7.  Persistence Report'!$H$27:$H$500,"2015")</f>
        <v>0</v>
      </c>
      <c r="G168" s="294">
        <f>SUMIFS('7.  Persistence Report'!AX$27:AX$500,'7.  Persistence Report'!$D$27:$D$500,$B168,'7.  Persistence Report'!$J$27:$J$500,"Current year savings",'7.  Persistence Report'!$H$27:$H$500,"2015")</f>
        <v>0</v>
      </c>
      <c r="H168" s="294">
        <f>SUMIFS('7.  Persistence Report'!AY$27:AY$500,'7.  Persistence Report'!$D$27:$D$500,$B168,'7.  Persistence Report'!$J$27:$J$500,"Current year savings",'7.  Persistence Report'!$H$27:$H$500,"2015")</f>
        <v>0</v>
      </c>
      <c r="I168" s="294">
        <f>SUMIFS('7.  Persistence Report'!AZ$27:AZ$500,'7.  Persistence Report'!$D$27:$D$500,$B168,'7.  Persistence Report'!$J$27:$J$500,"Current year savings",'7.  Persistence Report'!$H$27:$H$500,"2015")</f>
        <v>0</v>
      </c>
      <c r="J168" s="294">
        <f>SUMIFS('7.  Persistence Report'!BA$27:BA$500,'7.  Persistence Report'!$D$27:$D$500,$B168,'7.  Persistence Report'!$J$27:$J$500,"Current year savings",'7.  Persistence Report'!$H$27:$H$500,"2015")</f>
        <v>0</v>
      </c>
      <c r="K168" s="294">
        <f>SUMIFS('7.  Persistence Report'!BB$27:BB$500,'7.  Persistence Report'!$D$27:$D$500,$B168,'7.  Persistence Report'!$J$27:$J$500,"Current year savings",'7.  Persistence Report'!$H$27:$H$500,"2015")</f>
        <v>0</v>
      </c>
      <c r="L168" s="294">
        <f>SUMIFS('7.  Persistence Report'!BC$27:BC$500,'7.  Persistence Report'!$D$27:$D$500,$B168,'7.  Persistence Report'!$J$27:$J$500,"Current year savings",'7.  Persistence Report'!$H$27:$H$500,"2015")</f>
        <v>0</v>
      </c>
      <c r="M168" s="294">
        <f>SUMIFS('7.  Persistence Report'!BD$27:BD$500,'7.  Persistence Report'!$D$27:$D$500,$B168,'7.  Persistence Report'!$J$27:$J$500,"Current year savings",'7.  Persistence Report'!$H$27:$H$500,"2015")</f>
        <v>0</v>
      </c>
      <c r="N168" s="294">
        <v>12</v>
      </c>
      <c r="O168" s="294">
        <f>SUMIFS('7.  Persistence Report'!P$27:P$500,'7.  Persistence Report'!$D$27:$D$500,$B168,'7.  Persistence Report'!$J$27:$J$500,"Current year savings",'7.  Persistence Report'!$H$27:$H$500,"2015")</f>
        <v>0</v>
      </c>
      <c r="P168" s="294">
        <f>SUMIFS('7.  Persistence Report'!Q$27:Q$500,'7.  Persistence Report'!$D$27:$D$500,$B168,'7.  Persistence Report'!$J$27:$J$500,"Current year savings",'7.  Persistence Report'!$H$27:$H$500,"2015")</f>
        <v>0</v>
      </c>
      <c r="Q168" s="294">
        <f>SUMIFS('7.  Persistence Report'!R$27:R$500,'7.  Persistence Report'!$D$27:$D$500,$B168,'7.  Persistence Report'!$J$27:$J$500,"Current year savings",'7.  Persistence Report'!$H$27:$H$500,"2015")</f>
        <v>0</v>
      </c>
      <c r="R168" s="294">
        <f>SUMIFS('7.  Persistence Report'!S$27:S$500,'7.  Persistence Report'!$D$27:$D$500,$B168,'7.  Persistence Report'!$J$27:$J$500,"Current year savings",'7.  Persistence Report'!$H$27:$H$500,"2015")</f>
        <v>0</v>
      </c>
      <c r="S168" s="294">
        <f>SUMIFS('7.  Persistence Report'!T$27:T$500,'7.  Persistence Report'!$D$27:$D$500,$B168,'7.  Persistence Report'!$J$27:$J$500,"Current year savings",'7.  Persistence Report'!$H$27:$H$500,"2015")</f>
        <v>0</v>
      </c>
      <c r="T168" s="294">
        <f>SUMIFS('7.  Persistence Report'!U$27:U$500,'7.  Persistence Report'!$D$27:$D$500,$B168,'7.  Persistence Report'!$J$27:$J$500,"Current year savings",'7.  Persistence Report'!$H$27:$H$500,"2015")</f>
        <v>0</v>
      </c>
      <c r="U168" s="294">
        <f>SUMIFS('7.  Persistence Report'!V$27:V$500,'7.  Persistence Report'!$D$27:$D$500,$B168,'7.  Persistence Report'!$J$27:$J$500,"Current year savings",'7.  Persistence Report'!$H$27:$H$500,"2015")</f>
        <v>0</v>
      </c>
      <c r="V168" s="294">
        <f>SUMIFS('7.  Persistence Report'!W$27:W$500,'7.  Persistence Report'!$D$27:$D$500,$B168,'7.  Persistence Report'!$J$27:$J$500,"Current year savings",'7.  Persistence Report'!$H$27:$H$500,"2015")</f>
        <v>0</v>
      </c>
      <c r="W168" s="294">
        <f>SUMIFS('7.  Persistence Report'!X$27:X$500,'7.  Persistence Report'!$D$27:$D$500,$B168,'7.  Persistence Report'!$J$27:$J$500,"Current year savings",'7.  Persistence Report'!$H$27:$H$500,"2015")</f>
        <v>0</v>
      </c>
      <c r="X168" s="294">
        <f>SUMIFS('7.  Persistence Report'!Y$27:Y$500,'7.  Persistence Report'!$D$27:$D$500,$B168,'7.  Persistence Report'!$J$27:$J$500,"Current year savings",'7.  Persistence Report'!$H$27:$H$500,"2015")</f>
        <v>0</v>
      </c>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f>SUMIFS('7.  Persistence Report'!AU$27:AU$500,'7.  Persistence Report'!$D$27:$D$500,$B168,'7.  Persistence Report'!$J$27:$J$500,"Adjustment",'7.  Persistence Report'!$H$27:$H$500,"2015")</f>
        <v>0</v>
      </c>
      <c r="E169" s="294">
        <f>SUMIFS('7.  Persistence Report'!AV$27:AV$500,'7.  Persistence Report'!$D$27:$D$500,$B168,'7.  Persistence Report'!$J$27:$J$500,"Adjustment",'7.  Persistence Report'!$H$27:$H$500,"2015")</f>
        <v>0</v>
      </c>
      <c r="F169" s="294">
        <f>SUMIFS('7.  Persistence Report'!AW$27:AW$500,'7.  Persistence Report'!$D$27:$D$500,$B168,'7.  Persistence Report'!$J$27:$J$500,"Adjustment",'7.  Persistence Report'!$H$27:$H$500,"2015")</f>
        <v>0</v>
      </c>
      <c r="G169" s="294">
        <f>SUMIFS('7.  Persistence Report'!AX$27:AX$500,'7.  Persistence Report'!$D$27:$D$500,$B168,'7.  Persistence Report'!$J$27:$J$500,"Adjustment",'7.  Persistence Report'!$H$27:$H$500,"2015")</f>
        <v>0</v>
      </c>
      <c r="H169" s="294">
        <f>SUMIFS('7.  Persistence Report'!AY$27:AY$500,'7.  Persistence Report'!$D$27:$D$500,$B168,'7.  Persistence Report'!$J$27:$J$500,"Adjustment",'7.  Persistence Report'!$H$27:$H$500,"2015")</f>
        <v>0</v>
      </c>
      <c r="I169" s="294">
        <f>SUMIFS('7.  Persistence Report'!AZ$27:AZ$500,'7.  Persistence Report'!$D$27:$D$500,$B168,'7.  Persistence Report'!$J$27:$J$500,"Adjustment",'7.  Persistence Report'!$H$27:$H$500,"2015")</f>
        <v>0</v>
      </c>
      <c r="J169" s="294">
        <f>SUMIFS('7.  Persistence Report'!BA$27:BA$500,'7.  Persistence Report'!$D$27:$D$500,$B168,'7.  Persistence Report'!$J$27:$J$500,"Adjustment",'7.  Persistence Report'!$H$27:$H$500,"2015")</f>
        <v>0</v>
      </c>
      <c r="K169" s="294">
        <f>SUMIFS('7.  Persistence Report'!BB$27:BB$500,'7.  Persistence Report'!$D$27:$D$500,$B168,'7.  Persistence Report'!$J$27:$J$500,"Adjustment",'7.  Persistence Report'!$H$27:$H$500,"2015")</f>
        <v>0</v>
      </c>
      <c r="L169" s="294">
        <f>SUMIFS('7.  Persistence Report'!BC$27:BC$500,'7.  Persistence Report'!$D$27:$D$500,$B168,'7.  Persistence Report'!$J$27:$J$500,"Adjustment",'7.  Persistence Report'!$H$27:$H$500,"2015")</f>
        <v>0</v>
      </c>
      <c r="M169" s="294">
        <f>SUMIFS('7.  Persistence Report'!BD$27:BD$500,'7.  Persistence Report'!$D$27:$D$500,$B168,'7.  Persistence Report'!$J$27:$J$500,"Adjustment",'7.  Persistence Report'!$H$27:$H$500,"2015")</f>
        <v>0</v>
      </c>
      <c r="N169" s="294">
        <f>N168</f>
        <v>12</v>
      </c>
      <c r="O169" s="294">
        <f>SUMIFS('7.  Persistence Report'!P$27:P$500,'7.  Persistence Report'!$D$27:$D$500,$B168,'7.  Persistence Report'!$J$27:$J$500,"Adjustment",'7.  Persistence Report'!$H$27:$H$500,"2015")</f>
        <v>0</v>
      </c>
      <c r="P169" s="294">
        <f>SUMIFS('7.  Persistence Report'!Q$27:Q$500,'7.  Persistence Report'!$D$27:$D$500,$B168,'7.  Persistence Report'!$J$27:$J$500,"Adjustment",'7.  Persistence Report'!$H$27:$H$500,"2015")</f>
        <v>0</v>
      </c>
      <c r="Q169" s="294">
        <f>SUMIFS('7.  Persistence Report'!R$27:R$500,'7.  Persistence Report'!$D$27:$D$500,$B168,'7.  Persistence Report'!$J$27:$J$500,"Adjustment",'7.  Persistence Report'!$H$27:$H$500,"2015")</f>
        <v>0</v>
      </c>
      <c r="R169" s="294">
        <f>SUMIFS('7.  Persistence Report'!S$27:S$500,'7.  Persistence Report'!$D$27:$D$500,$B168,'7.  Persistence Report'!$J$27:$J$500,"Adjustment",'7.  Persistence Report'!$H$27:$H$500,"2015")</f>
        <v>0</v>
      </c>
      <c r="S169" s="294">
        <f>SUMIFS('7.  Persistence Report'!T$27:T$500,'7.  Persistence Report'!$D$27:$D$500,$B168,'7.  Persistence Report'!$J$27:$J$500,"Adjustment",'7.  Persistence Report'!$H$27:$H$500,"2015")</f>
        <v>0</v>
      </c>
      <c r="T169" s="294">
        <f>SUMIFS('7.  Persistence Report'!U$27:U$500,'7.  Persistence Report'!$D$27:$D$500,$B168,'7.  Persistence Report'!$J$27:$J$500,"Adjustment",'7.  Persistence Report'!$H$27:$H$500,"2015")</f>
        <v>0</v>
      </c>
      <c r="U169" s="294">
        <f>SUMIFS('7.  Persistence Report'!V$27:V$500,'7.  Persistence Report'!$D$27:$D$500,$B168,'7.  Persistence Report'!$J$27:$J$500,"Adjustment",'7.  Persistence Report'!$H$27:$H$500,"2015")</f>
        <v>0</v>
      </c>
      <c r="V169" s="294">
        <f>SUMIFS('7.  Persistence Report'!W$27:W$500,'7.  Persistence Report'!$D$27:$D$500,$B168,'7.  Persistence Report'!$J$27:$J$500,"Adjustment",'7.  Persistence Report'!$H$27:$H$500,"2015")</f>
        <v>0</v>
      </c>
      <c r="W169" s="294">
        <f>SUMIFS('7.  Persistence Report'!X$27:X$500,'7.  Persistence Report'!$D$27:$D$500,$B168,'7.  Persistence Report'!$J$27:$J$500,"Adjustment",'7.  Persistence Report'!$H$27:$H$500,"2015")</f>
        <v>0</v>
      </c>
      <c r="X169" s="294">
        <f>SUMIFS('7.  Persistence Report'!Y$27:Y$500,'7.  Persistence Report'!$D$27:$D$500,$B168,'7.  Persistence Report'!$J$27:$J$500,"Adjustment",'7.  Persistence Report'!$H$27:$H$500,"2015")</f>
        <v>0</v>
      </c>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f>SUMIFS('7.  Persistence Report'!AU$27:AU$500,'7.  Persistence Report'!$D$27:$D$500,$B171,'7.  Persistence Report'!$J$27:$J$500,"Current year savings",'7.  Persistence Report'!$H$27:$H$500,"2015")</f>
        <v>0</v>
      </c>
      <c r="E171" s="294">
        <f>SUMIFS('7.  Persistence Report'!AV$27:AV$500,'7.  Persistence Report'!$D$27:$D$500,$B171,'7.  Persistence Report'!$J$27:$J$500,"Current year savings",'7.  Persistence Report'!$H$27:$H$500,"2015")</f>
        <v>0</v>
      </c>
      <c r="F171" s="294">
        <f>SUMIFS('7.  Persistence Report'!AW$27:AW$500,'7.  Persistence Report'!$D$27:$D$500,$B171,'7.  Persistence Report'!$J$27:$J$500,"Current year savings",'7.  Persistence Report'!$H$27:$H$500,"2015")</f>
        <v>0</v>
      </c>
      <c r="G171" s="294">
        <f>SUMIFS('7.  Persistence Report'!AX$27:AX$500,'7.  Persistence Report'!$D$27:$D$500,$B171,'7.  Persistence Report'!$J$27:$J$500,"Current year savings",'7.  Persistence Report'!$H$27:$H$500,"2015")</f>
        <v>0</v>
      </c>
      <c r="H171" s="294">
        <f>SUMIFS('7.  Persistence Report'!AY$27:AY$500,'7.  Persistence Report'!$D$27:$D$500,$B171,'7.  Persistence Report'!$J$27:$J$500,"Current year savings",'7.  Persistence Report'!$H$27:$H$500,"2015")</f>
        <v>0</v>
      </c>
      <c r="I171" s="294">
        <f>SUMIFS('7.  Persistence Report'!AZ$27:AZ$500,'7.  Persistence Report'!$D$27:$D$500,$B171,'7.  Persistence Report'!$J$27:$J$500,"Current year savings",'7.  Persistence Report'!$H$27:$H$500,"2015")</f>
        <v>0</v>
      </c>
      <c r="J171" s="294">
        <f>SUMIFS('7.  Persistence Report'!BA$27:BA$500,'7.  Persistence Report'!$D$27:$D$500,$B171,'7.  Persistence Report'!$J$27:$J$500,"Current year savings",'7.  Persistence Report'!$H$27:$H$500,"2015")</f>
        <v>0</v>
      </c>
      <c r="K171" s="294">
        <f>SUMIFS('7.  Persistence Report'!BB$27:BB$500,'7.  Persistence Report'!$D$27:$D$500,$B171,'7.  Persistence Report'!$J$27:$J$500,"Current year savings",'7.  Persistence Report'!$H$27:$H$500,"2015")</f>
        <v>0</v>
      </c>
      <c r="L171" s="294">
        <f>SUMIFS('7.  Persistence Report'!BC$27:BC$500,'7.  Persistence Report'!$D$27:$D$500,$B171,'7.  Persistence Report'!$J$27:$J$500,"Current year savings",'7.  Persistence Report'!$H$27:$H$500,"2015")</f>
        <v>0</v>
      </c>
      <c r="M171" s="294">
        <f>SUMIFS('7.  Persistence Report'!BD$27:BD$500,'7.  Persistence Report'!$D$27:$D$500,$B171,'7.  Persistence Report'!$J$27:$J$500,"Current year savings",'7.  Persistence Report'!$H$27:$H$500,"2015")</f>
        <v>0</v>
      </c>
      <c r="N171" s="290"/>
      <c r="O171" s="294">
        <f>SUMIFS('7.  Persistence Report'!P$27:P$500,'7.  Persistence Report'!$D$27:$D$500,$B171,'7.  Persistence Report'!$J$27:$J$500,"Current year savings",'7.  Persistence Report'!$H$27:$H$500,"2015")</f>
        <v>0</v>
      </c>
      <c r="P171" s="294">
        <f>SUMIFS('7.  Persistence Report'!Q$27:Q$500,'7.  Persistence Report'!$D$27:$D$500,$B171,'7.  Persistence Report'!$J$27:$J$500,"Current year savings",'7.  Persistence Report'!$H$27:$H$500,"2015")</f>
        <v>0</v>
      </c>
      <c r="Q171" s="294">
        <f>SUMIFS('7.  Persistence Report'!R$27:R$500,'7.  Persistence Report'!$D$27:$D$500,$B171,'7.  Persistence Report'!$J$27:$J$500,"Current year savings",'7.  Persistence Report'!$H$27:$H$500,"2015")</f>
        <v>0</v>
      </c>
      <c r="R171" s="294">
        <f>SUMIFS('7.  Persistence Report'!S$27:S$500,'7.  Persistence Report'!$D$27:$D$500,$B171,'7.  Persistence Report'!$J$27:$J$500,"Current year savings",'7.  Persistence Report'!$H$27:$H$500,"2015")</f>
        <v>0</v>
      </c>
      <c r="S171" s="294">
        <f>SUMIFS('7.  Persistence Report'!T$27:T$500,'7.  Persistence Report'!$D$27:$D$500,$B171,'7.  Persistence Report'!$J$27:$J$500,"Current year savings",'7.  Persistence Report'!$H$27:$H$500,"2015")</f>
        <v>0</v>
      </c>
      <c r="T171" s="294">
        <f>SUMIFS('7.  Persistence Report'!U$27:U$500,'7.  Persistence Report'!$D$27:$D$500,$B171,'7.  Persistence Report'!$J$27:$J$500,"Current year savings",'7.  Persistence Report'!$H$27:$H$500,"2015")</f>
        <v>0</v>
      </c>
      <c r="U171" s="294">
        <f>SUMIFS('7.  Persistence Report'!V$27:V$500,'7.  Persistence Report'!$D$27:$D$500,$B171,'7.  Persistence Report'!$J$27:$J$500,"Current year savings",'7.  Persistence Report'!$H$27:$H$500,"2015")</f>
        <v>0</v>
      </c>
      <c r="V171" s="294">
        <f>SUMIFS('7.  Persistence Report'!W$27:W$500,'7.  Persistence Report'!$D$27:$D$500,$B171,'7.  Persistence Report'!$J$27:$J$500,"Current year savings",'7.  Persistence Report'!$H$27:$H$500,"2015")</f>
        <v>0</v>
      </c>
      <c r="W171" s="294">
        <f>SUMIFS('7.  Persistence Report'!X$27:X$500,'7.  Persistence Report'!$D$27:$D$500,$B171,'7.  Persistence Report'!$J$27:$J$500,"Current year savings",'7.  Persistence Report'!$H$27:$H$500,"2015")</f>
        <v>0</v>
      </c>
      <c r="X171" s="294">
        <f>SUMIFS('7.  Persistence Report'!Y$27:Y$500,'7.  Persistence Report'!$D$27:$D$500,$B171,'7.  Persistence Report'!$J$27:$J$500,"Current year savings",'7.  Persistence Report'!$H$27:$H$500,"2015")</f>
        <v>0</v>
      </c>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f>SUMIFS('7.  Persistence Report'!AU$27:AU$500,'7.  Persistence Report'!$D$27:$D$500,$B171,'7.  Persistence Report'!$J$27:$J$500,"Adjustment",'7.  Persistence Report'!$H$27:$H$500,"2015")</f>
        <v>0</v>
      </c>
      <c r="E172" s="294">
        <f>SUMIFS('7.  Persistence Report'!AV$27:AV$500,'7.  Persistence Report'!$D$27:$D$500,$B171,'7.  Persistence Report'!$J$27:$J$500,"Adjustment",'7.  Persistence Report'!$H$27:$H$500,"2015")</f>
        <v>0</v>
      </c>
      <c r="F172" s="294">
        <f>SUMIFS('7.  Persistence Report'!AW$27:AW$500,'7.  Persistence Report'!$D$27:$D$500,$B171,'7.  Persistence Report'!$J$27:$J$500,"Adjustment",'7.  Persistence Report'!$H$27:$H$500,"2015")</f>
        <v>0</v>
      </c>
      <c r="G172" s="294">
        <f>SUMIFS('7.  Persistence Report'!AX$27:AX$500,'7.  Persistence Report'!$D$27:$D$500,$B171,'7.  Persistence Report'!$J$27:$J$500,"Adjustment",'7.  Persistence Report'!$H$27:$H$500,"2015")</f>
        <v>0</v>
      </c>
      <c r="H172" s="294">
        <f>SUMIFS('7.  Persistence Report'!AY$27:AY$500,'7.  Persistence Report'!$D$27:$D$500,$B171,'7.  Persistence Report'!$J$27:$J$500,"Adjustment",'7.  Persistence Report'!$H$27:$H$500,"2015")</f>
        <v>0</v>
      </c>
      <c r="I172" s="294">
        <f>SUMIFS('7.  Persistence Report'!AZ$27:AZ$500,'7.  Persistence Report'!$D$27:$D$500,$B171,'7.  Persistence Report'!$J$27:$J$500,"Adjustment",'7.  Persistence Report'!$H$27:$H$500,"2015")</f>
        <v>0</v>
      </c>
      <c r="J172" s="294">
        <f>SUMIFS('7.  Persistence Report'!BA$27:BA$500,'7.  Persistence Report'!$D$27:$D$500,$B171,'7.  Persistence Report'!$J$27:$J$500,"Adjustment",'7.  Persistence Report'!$H$27:$H$500,"2015")</f>
        <v>0</v>
      </c>
      <c r="K172" s="294">
        <f>SUMIFS('7.  Persistence Report'!BB$27:BB$500,'7.  Persistence Report'!$D$27:$D$500,$B171,'7.  Persistence Report'!$J$27:$J$500,"Adjustment",'7.  Persistence Report'!$H$27:$H$500,"2015")</f>
        <v>0</v>
      </c>
      <c r="L172" s="294">
        <f>SUMIFS('7.  Persistence Report'!BC$27:BC$500,'7.  Persistence Report'!$D$27:$D$500,$B171,'7.  Persistence Report'!$J$27:$J$500,"Adjustment",'7.  Persistence Report'!$H$27:$H$500,"2015")</f>
        <v>0</v>
      </c>
      <c r="M172" s="294">
        <f>SUMIFS('7.  Persistence Report'!BD$27:BD$500,'7.  Persistence Report'!$D$27:$D$500,$B171,'7.  Persistence Report'!$J$27:$J$500,"Adjustment",'7.  Persistence Report'!$H$27:$H$500,"2015")</f>
        <v>0</v>
      </c>
      <c r="N172" s="467"/>
      <c r="O172" s="294">
        <f>SUMIFS('7.  Persistence Report'!P$27:P$500,'7.  Persistence Report'!$D$27:$D$500,$B171,'7.  Persistence Report'!$J$27:$J$500,"Adjustment",'7.  Persistence Report'!$H$27:$H$500,"2015")</f>
        <v>0</v>
      </c>
      <c r="P172" s="294">
        <f>SUMIFS('7.  Persistence Report'!Q$27:Q$500,'7.  Persistence Report'!$D$27:$D$500,$B171,'7.  Persistence Report'!$J$27:$J$500,"Adjustment",'7.  Persistence Report'!$H$27:$H$500,"2015")</f>
        <v>0</v>
      </c>
      <c r="Q172" s="294">
        <f>SUMIFS('7.  Persistence Report'!R$27:R$500,'7.  Persistence Report'!$D$27:$D$500,$B171,'7.  Persistence Report'!$J$27:$J$500,"Adjustment",'7.  Persistence Report'!$H$27:$H$500,"2015")</f>
        <v>0</v>
      </c>
      <c r="R172" s="294">
        <f>SUMIFS('7.  Persistence Report'!S$27:S$500,'7.  Persistence Report'!$D$27:$D$500,$B171,'7.  Persistence Report'!$J$27:$J$500,"Adjustment",'7.  Persistence Report'!$H$27:$H$500,"2015")</f>
        <v>0</v>
      </c>
      <c r="S172" s="294">
        <f>SUMIFS('7.  Persistence Report'!T$27:T$500,'7.  Persistence Report'!$D$27:$D$500,$B171,'7.  Persistence Report'!$J$27:$J$500,"Adjustment",'7.  Persistence Report'!$H$27:$H$500,"2015")</f>
        <v>0</v>
      </c>
      <c r="T172" s="294">
        <f>SUMIFS('7.  Persistence Report'!U$27:U$500,'7.  Persistence Report'!$D$27:$D$500,$B171,'7.  Persistence Report'!$J$27:$J$500,"Adjustment",'7.  Persistence Report'!$H$27:$H$500,"2015")</f>
        <v>0</v>
      </c>
      <c r="U172" s="294">
        <f>SUMIFS('7.  Persistence Report'!V$27:V$500,'7.  Persistence Report'!$D$27:$D$500,$B171,'7.  Persistence Report'!$J$27:$J$500,"Adjustment",'7.  Persistence Report'!$H$27:$H$500,"2015")</f>
        <v>0</v>
      </c>
      <c r="V172" s="294">
        <f>SUMIFS('7.  Persistence Report'!W$27:W$500,'7.  Persistence Report'!$D$27:$D$500,$B171,'7.  Persistence Report'!$J$27:$J$500,"Adjustment",'7.  Persistence Report'!$H$27:$H$500,"2015")</f>
        <v>0</v>
      </c>
      <c r="W172" s="294">
        <f>SUMIFS('7.  Persistence Report'!X$27:X$500,'7.  Persistence Report'!$D$27:$D$500,$B171,'7.  Persistence Report'!$J$27:$J$500,"Adjustment",'7.  Persistence Report'!$H$27:$H$500,"2015")</f>
        <v>0</v>
      </c>
      <c r="X172" s="294">
        <f>SUMIFS('7.  Persistence Report'!Y$27:Y$500,'7.  Persistence Report'!$D$27:$D$500,$B171,'7.  Persistence Report'!$J$27:$J$500,"Adjustment",'7.  Persistence Report'!$H$27:$H$500,"2015")</f>
        <v>0</v>
      </c>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f>SUMIFS('7.  Persistence Report'!AU$27:AU$500,'7.  Persistence Report'!$D$27:$D$500,$B174,'7.  Persistence Report'!$J$27:$J$500,"Current year savings",'7.  Persistence Report'!$H$27:$H$500,"2015")</f>
        <v>0</v>
      </c>
      <c r="E174" s="294">
        <f>SUMIFS('7.  Persistence Report'!AV$27:AV$500,'7.  Persistence Report'!$D$27:$D$500,$B174,'7.  Persistence Report'!$J$27:$J$500,"Current year savings",'7.  Persistence Report'!$H$27:$H$500,"2015")</f>
        <v>0</v>
      </c>
      <c r="F174" s="294">
        <f>SUMIFS('7.  Persistence Report'!AW$27:AW$500,'7.  Persistence Report'!$D$27:$D$500,$B174,'7.  Persistence Report'!$J$27:$J$500,"Current year savings",'7.  Persistence Report'!$H$27:$H$500,"2015")</f>
        <v>0</v>
      </c>
      <c r="G174" s="294">
        <f>SUMIFS('7.  Persistence Report'!AX$27:AX$500,'7.  Persistence Report'!$D$27:$D$500,$B174,'7.  Persistence Report'!$J$27:$J$500,"Current year savings",'7.  Persistence Report'!$H$27:$H$500,"2015")</f>
        <v>0</v>
      </c>
      <c r="H174" s="294">
        <f>SUMIFS('7.  Persistence Report'!AY$27:AY$500,'7.  Persistence Report'!$D$27:$D$500,$B174,'7.  Persistence Report'!$J$27:$J$500,"Current year savings",'7.  Persistence Report'!$H$27:$H$500,"2015")</f>
        <v>0</v>
      </c>
      <c r="I174" s="294">
        <f>SUMIFS('7.  Persistence Report'!AZ$27:AZ$500,'7.  Persistence Report'!$D$27:$D$500,$B174,'7.  Persistence Report'!$J$27:$J$500,"Current year savings",'7.  Persistence Report'!$H$27:$H$500,"2015")</f>
        <v>0</v>
      </c>
      <c r="J174" s="294">
        <f>SUMIFS('7.  Persistence Report'!BA$27:BA$500,'7.  Persistence Report'!$D$27:$D$500,$B174,'7.  Persistence Report'!$J$27:$J$500,"Current year savings",'7.  Persistence Report'!$H$27:$H$500,"2015")</f>
        <v>0</v>
      </c>
      <c r="K174" s="294">
        <f>SUMIFS('7.  Persistence Report'!BB$27:BB$500,'7.  Persistence Report'!$D$27:$D$500,$B174,'7.  Persistence Report'!$J$27:$J$500,"Current year savings",'7.  Persistence Report'!$H$27:$H$500,"2015")</f>
        <v>0</v>
      </c>
      <c r="L174" s="294">
        <f>SUMIFS('7.  Persistence Report'!BC$27:BC$500,'7.  Persistence Report'!$D$27:$D$500,$B174,'7.  Persistence Report'!$J$27:$J$500,"Current year savings",'7.  Persistence Report'!$H$27:$H$500,"2015")</f>
        <v>0</v>
      </c>
      <c r="M174" s="294">
        <f>SUMIFS('7.  Persistence Report'!BD$27:BD$500,'7.  Persistence Report'!$D$27:$D$500,$B174,'7.  Persistence Report'!$J$27:$J$500,"Current year savings",'7.  Persistence Report'!$H$27:$H$500,"2015")</f>
        <v>0</v>
      </c>
      <c r="N174" s="294">
        <v>12</v>
      </c>
      <c r="O174" s="294">
        <f>SUMIFS('7.  Persistence Report'!P$27:P$500,'7.  Persistence Report'!$D$27:$D$500,$B174,'7.  Persistence Report'!$J$27:$J$500,"Current year savings",'7.  Persistence Report'!$H$27:$H$500,"2015")</f>
        <v>0</v>
      </c>
      <c r="P174" s="294">
        <f>SUMIFS('7.  Persistence Report'!Q$27:Q$500,'7.  Persistence Report'!$D$27:$D$500,$B174,'7.  Persistence Report'!$J$27:$J$500,"Current year savings",'7.  Persistence Report'!$H$27:$H$500,"2015")</f>
        <v>0</v>
      </c>
      <c r="Q174" s="294">
        <f>SUMIFS('7.  Persistence Report'!R$27:R$500,'7.  Persistence Report'!$D$27:$D$500,$B174,'7.  Persistence Report'!$J$27:$J$500,"Current year savings",'7.  Persistence Report'!$H$27:$H$500,"2015")</f>
        <v>0</v>
      </c>
      <c r="R174" s="294">
        <f>SUMIFS('7.  Persistence Report'!S$27:S$500,'7.  Persistence Report'!$D$27:$D$500,$B174,'7.  Persistence Report'!$J$27:$J$500,"Current year savings",'7.  Persistence Report'!$H$27:$H$500,"2015")</f>
        <v>0</v>
      </c>
      <c r="S174" s="294">
        <f>SUMIFS('7.  Persistence Report'!T$27:T$500,'7.  Persistence Report'!$D$27:$D$500,$B174,'7.  Persistence Report'!$J$27:$J$500,"Current year savings",'7.  Persistence Report'!$H$27:$H$500,"2015")</f>
        <v>0</v>
      </c>
      <c r="T174" s="294">
        <f>SUMIFS('7.  Persistence Report'!U$27:U$500,'7.  Persistence Report'!$D$27:$D$500,$B174,'7.  Persistence Report'!$J$27:$J$500,"Current year savings",'7.  Persistence Report'!$H$27:$H$500,"2015")</f>
        <v>0</v>
      </c>
      <c r="U174" s="294">
        <f>SUMIFS('7.  Persistence Report'!V$27:V$500,'7.  Persistence Report'!$D$27:$D$500,$B174,'7.  Persistence Report'!$J$27:$J$500,"Current year savings",'7.  Persistence Report'!$H$27:$H$500,"2015")</f>
        <v>0</v>
      </c>
      <c r="V174" s="294">
        <f>SUMIFS('7.  Persistence Report'!W$27:W$500,'7.  Persistence Report'!$D$27:$D$500,$B174,'7.  Persistence Report'!$J$27:$J$500,"Current year savings",'7.  Persistence Report'!$H$27:$H$500,"2015")</f>
        <v>0</v>
      </c>
      <c r="W174" s="294">
        <f>SUMIFS('7.  Persistence Report'!X$27:X$500,'7.  Persistence Report'!$D$27:$D$500,$B174,'7.  Persistence Report'!$J$27:$J$500,"Current year savings",'7.  Persistence Report'!$H$27:$H$500,"2015")</f>
        <v>0</v>
      </c>
      <c r="X174" s="294">
        <f>SUMIFS('7.  Persistence Report'!Y$27:Y$500,'7.  Persistence Report'!$D$27:$D$500,$B174,'7.  Persistence Report'!$J$27:$J$500,"Current year savings",'7.  Persistence Report'!$H$27:$H$500,"2015")</f>
        <v>0</v>
      </c>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f>SUMIFS('7.  Persistence Report'!AU$27:AU$500,'7.  Persistence Report'!$D$27:$D$500,$B174,'7.  Persistence Report'!$J$27:$J$500,"Adjustment",'7.  Persistence Report'!$H$27:$H$500,"2015")</f>
        <v>0</v>
      </c>
      <c r="E175" s="294">
        <f>SUMIFS('7.  Persistence Report'!AV$27:AV$500,'7.  Persistence Report'!$D$27:$D$500,$B174,'7.  Persistence Report'!$J$27:$J$500,"Adjustment",'7.  Persistence Report'!$H$27:$H$500,"2015")</f>
        <v>0</v>
      </c>
      <c r="F175" s="294">
        <f>SUMIFS('7.  Persistence Report'!AW$27:AW$500,'7.  Persistence Report'!$D$27:$D$500,$B174,'7.  Persistence Report'!$J$27:$J$500,"Adjustment",'7.  Persistence Report'!$H$27:$H$500,"2015")</f>
        <v>0</v>
      </c>
      <c r="G175" s="294">
        <f>SUMIFS('7.  Persistence Report'!AX$27:AX$500,'7.  Persistence Report'!$D$27:$D$500,$B174,'7.  Persistence Report'!$J$27:$J$500,"Adjustment",'7.  Persistence Report'!$H$27:$H$500,"2015")</f>
        <v>0</v>
      </c>
      <c r="H175" s="294">
        <f>SUMIFS('7.  Persistence Report'!AY$27:AY$500,'7.  Persistence Report'!$D$27:$D$500,$B174,'7.  Persistence Report'!$J$27:$J$500,"Adjustment",'7.  Persistence Report'!$H$27:$H$500,"2015")</f>
        <v>0</v>
      </c>
      <c r="I175" s="294">
        <f>SUMIFS('7.  Persistence Report'!AZ$27:AZ$500,'7.  Persistence Report'!$D$27:$D$500,$B174,'7.  Persistence Report'!$J$27:$J$500,"Adjustment",'7.  Persistence Report'!$H$27:$H$500,"2015")</f>
        <v>0</v>
      </c>
      <c r="J175" s="294">
        <f>SUMIFS('7.  Persistence Report'!BA$27:BA$500,'7.  Persistence Report'!$D$27:$D$500,$B174,'7.  Persistence Report'!$J$27:$J$500,"Adjustment",'7.  Persistence Report'!$H$27:$H$500,"2015")</f>
        <v>0</v>
      </c>
      <c r="K175" s="294">
        <f>SUMIFS('7.  Persistence Report'!BB$27:BB$500,'7.  Persistence Report'!$D$27:$D$500,$B174,'7.  Persistence Report'!$J$27:$J$500,"Adjustment",'7.  Persistence Report'!$H$27:$H$500,"2015")</f>
        <v>0</v>
      </c>
      <c r="L175" s="294">
        <f>SUMIFS('7.  Persistence Report'!BC$27:BC$500,'7.  Persistence Report'!$D$27:$D$500,$B174,'7.  Persistence Report'!$J$27:$J$500,"Adjustment",'7.  Persistence Report'!$H$27:$H$500,"2015")</f>
        <v>0</v>
      </c>
      <c r="M175" s="294">
        <f>SUMIFS('7.  Persistence Report'!BD$27:BD$500,'7.  Persistence Report'!$D$27:$D$500,$B174,'7.  Persistence Report'!$J$27:$J$500,"Adjustment",'7.  Persistence Report'!$H$27:$H$500,"2015")</f>
        <v>0</v>
      </c>
      <c r="N175" s="294">
        <f>N174</f>
        <v>12</v>
      </c>
      <c r="O175" s="294">
        <f>SUMIFS('7.  Persistence Report'!P$27:P$500,'7.  Persistence Report'!$D$27:$D$500,$B174,'7.  Persistence Report'!$J$27:$J$500,"Adjustment",'7.  Persistence Report'!$H$27:$H$500,"2015")</f>
        <v>0</v>
      </c>
      <c r="P175" s="294">
        <f>SUMIFS('7.  Persistence Report'!Q$27:Q$500,'7.  Persistence Report'!$D$27:$D$500,$B174,'7.  Persistence Report'!$J$27:$J$500,"Adjustment",'7.  Persistence Report'!$H$27:$H$500,"2015")</f>
        <v>0</v>
      </c>
      <c r="Q175" s="294">
        <f>SUMIFS('7.  Persistence Report'!R$27:R$500,'7.  Persistence Report'!$D$27:$D$500,$B174,'7.  Persistence Report'!$J$27:$J$500,"Adjustment",'7.  Persistence Report'!$H$27:$H$500,"2015")</f>
        <v>0</v>
      </c>
      <c r="R175" s="294">
        <f>SUMIFS('7.  Persistence Report'!S$27:S$500,'7.  Persistence Report'!$D$27:$D$500,$B174,'7.  Persistence Report'!$J$27:$J$500,"Adjustment",'7.  Persistence Report'!$H$27:$H$500,"2015")</f>
        <v>0</v>
      </c>
      <c r="S175" s="294">
        <f>SUMIFS('7.  Persistence Report'!T$27:T$500,'7.  Persistence Report'!$D$27:$D$500,$B174,'7.  Persistence Report'!$J$27:$J$500,"Adjustment",'7.  Persistence Report'!$H$27:$H$500,"2015")</f>
        <v>0</v>
      </c>
      <c r="T175" s="294">
        <f>SUMIFS('7.  Persistence Report'!U$27:U$500,'7.  Persistence Report'!$D$27:$D$500,$B174,'7.  Persistence Report'!$J$27:$J$500,"Adjustment",'7.  Persistence Report'!$H$27:$H$500,"2015")</f>
        <v>0</v>
      </c>
      <c r="U175" s="294">
        <f>SUMIFS('7.  Persistence Report'!V$27:V$500,'7.  Persistence Report'!$D$27:$D$500,$B174,'7.  Persistence Report'!$J$27:$J$500,"Adjustment",'7.  Persistence Report'!$H$27:$H$500,"2015")</f>
        <v>0</v>
      </c>
      <c r="V175" s="294">
        <f>SUMIFS('7.  Persistence Report'!W$27:W$500,'7.  Persistence Report'!$D$27:$D$500,$B174,'7.  Persistence Report'!$J$27:$J$500,"Adjustment",'7.  Persistence Report'!$H$27:$H$500,"2015")</f>
        <v>0</v>
      </c>
      <c r="W175" s="294">
        <f>SUMIFS('7.  Persistence Report'!X$27:X$500,'7.  Persistence Report'!$D$27:$D$500,$B174,'7.  Persistence Report'!$J$27:$J$500,"Adjustment",'7.  Persistence Report'!$H$27:$H$500,"2015")</f>
        <v>0</v>
      </c>
      <c r="X175" s="294">
        <f>SUMIFS('7.  Persistence Report'!Y$27:Y$500,'7.  Persistence Report'!$D$27:$D$500,$B174,'7.  Persistence Report'!$J$27:$J$500,"Adjustment",'7.  Persistence Report'!$H$27:$H$500,"2015")</f>
        <v>0</v>
      </c>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f>SUMIFS('7.  Persistence Report'!AU$27:AU$500,'7.  Persistence Report'!$D$27:$D$500,$B177,'7.  Persistence Report'!$J$27:$J$500,"Current year savings",'7.  Persistence Report'!$H$27:$H$500,"2015")</f>
        <v>0</v>
      </c>
      <c r="E177" s="294">
        <f>SUMIFS('7.  Persistence Report'!AV$27:AV$500,'7.  Persistence Report'!$D$27:$D$500,$B177,'7.  Persistence Report'!$J$27:$J$500,"Current year savings",'7.  Persistence Report'!$H$27:$H$500,"2015")</f>
        <v>0</v>
      </c>
      <c r="F177" s="294">
        <f>SUMIFS('7.  Persistence Report'!AW$27:AW$500,'7.  Persistence Report'!$D$27:$D$500,$B177,'7.  Persistence Report'!$J$27:$J$500,"Current year savings",'7.  Persistence Report'!$H$27:$H$500,"2015")</f>
        <v>0</v>
      </c>
      <c r="G177" s="294">
        <f>SUMIFS('7.  Persistence Report'!AX$27:AX$500,'7.  Persistence Report'!$D$27:$D$500,$B177,'7.  Persistence Report'!$J$27:$J$500,"Current year savings",'7.  Persistence Report'!$H$27:$H$500,"2015")</f>
        <v>0</v>
      </c>
      <c r="H177" s="294">
        <f>SUMIFS('7.  Persistence Report'!AY$27:AY$500,'7.  Persistence Report'!$D$27:$D$500,$B177,'7.  Persistence Report'!$J$27:$J$500,"Current year savings",'7.  Persistence Report'!$H$27:$H$500,"2015")</f>
        <v>0</v>
      </c>
      <c r="I177" s="294">
        <f>SUMIFS('7.  Persistence Report'!AZ$27:AZ$500,'7.  Persistence Report'!$D$27:$D$500,$B177,'7.  Persistence Report'!$J$27:$J$500,"Current year savings",'7.  Persistence Report'!$H$27:$H$500,"2015")</f>
        <v>0</v>
      </c>
      <c r="J177" s="294">
        <f>SUMIFS('7.  Persistence Report'!BA$27:BA$500,'7.  Persistence Report'!$D$27:$D$500,$B177,'7.  Persistence Report'!$J$27:$J$500,"Current year savings",'7.  Persistence Report'!$H$27:$H$500,"2015")</f>
        <v>0</v>
      </c>
      <c r="K177" s="294">
        <f>SUMIFS('7.  Persistence Report'!BB$27:BB$500,'7.  Persistence Report'!$D$27:$D$500,$B177,'7.  Persistence Report'!$J$27:$J$500,"Current year savings",'7.  Persistence Report'!$H$27:$H$500,"2015")</f>
        <v>0</v>
      </c>
      <c r="L177" s="294">
        <f>SUMIFS('7.  Persistence Report'!BC$27:BC$500,'7.  Persistence Report'!$D$27:$D$500,$B177,'7.  Persistence Report'!$J$27:$J$500,"Current year savings",'7.  Persistence Report'!$H$27:$H$500,"2015")</f>
        <v>0</v>
      </c>
      <c r="M177" s="294">
        <f>SUMIFS('7.  Persistence Report'!BD$27:BD$500,'7.  Persistence Report'!$D$27:$D$500,$B177,'7.  Persistence Report'!$J$27:$J$500,"Current year savings",'7.  Persistence Report'!$H$27:$H$500,"2015")</f>
        <v>0</v>
      </c>
      <c r="N177" s="294">
        <v>12</v>
      </c>
      <c r="O177" s="294">
        <f>SUMIFS('7.  Persistence Report'!P$27:P$500,'7.  Persistence Report'!$D$27:$D$500,$B177,'7.  Persistence Report'!$J$27:$J$500,"Current year savings",'7.  Persistence Report'!$H$27:$H$500,"2015")</f>
        <v>0</v>
      </c>
      <c r="P177" s="294">
        <f>SUMIFS('7.  Persistence Report'!Q$27:Q$500,'7.  Persistence Report'!$D$27:$D$500,$B177,'7.  Persistence Report'!$J$27:$J$500,"Current year savings",'7.  Persistence Report'!$H$27:$H$500,"2015")</f>
        <v>0</v>
      </c>
      <c r="Q177" s="294">
        <f>SUMIFS('7.  Persistence Report'!R$27:R$500,'7.  Persistence Report'!$D$27:$D$500,$B177,'7.  Persistence Report'!$J$27:$J$500,"Current year savings",'7.  Persistence Report'!$H$27:$H$500,"2015")</f>
        <v>0</v>
      </c>
      <c r="R177" s="294">
        <f>SUMIFS('7.  Persistence Report'!S$27:S$500,'7.  Persistence Report'!$D$27:$D$500,$B177,'7.  Persistence Report'!$J$27:$J$500,"Current year savings",'7.  Persistence Report'!$H$27:$H$500,"2015")</f>
        <v>0</v>
      </c>
      <c r="S177" s="294">
        <f>SUMIFS('7.  Persistence Report'!T$27:T$500,'7.  Persistence Report'!$D$27:$D$500,$B177,'7.  Persistence Report'!$J$27:$J$500,"Current year savings",'7.  Persistence Report'!$H$27:$H$500,"2015")</f>
        <v>0</v>
      </c>
      <c r="T177" s="294">
        <f>SUMIFS('7.  Persistence Report'!U$27:U$500,'7.  Persistence Report'!$D$27:$D$500,$B177,'7.  Persistence Report'!$J$27:$J$500,"Current year savings",'7.  Persistence Report'!$H$27:$H$500,"2015")</f>
        <v>0</v>
      </c>
      <c r="U177" s="294">
        <f>SUMIFS('7.  Persistence Report'!V$27:V$500,'7.  Persistence Report'!$D$27:$D$500,$B177,'7.  Persistence Report'!$J$27:$J$500,"Current year savings",'7.  Persistence Report'!$H$27:$H$500,"2015")</f>
        <v>0</v>
      </c>
      <c r="V177" s="294">
        <f>SUMIFS('7.  Persistence Report'!W$27:W$500,'7.  Persistence Report'!$D$27:$D$500,$B177,'7.  Persistence Report'!$J$27:$J$500,"Current year savings",'7.  Persistence Report'!$H$27:$H$500,"2015")</f>
        <v>0</v>
      </c>
      <c r="W177" s="294">
        <f>SUMIFS('7.  Persistence Report'!X$27:X$500,'7.  Persistence Report'!$D$27:$D$500,$B177,'7.  Persistence Report'!$J$27:$J$500,"Current year savings",'7.  Persistence Report'!$H$27:$H$500,"2015")</f>
        <v>0</v>
      </c>
      <c r="X177" s="294">
        <f>SUMIFS('7.  Persistence Report'!Y$27:Y$500,'7.  Persistence Report'!$D$27:$D$500,$B177,'7.  Persistence Report'!$J$27:$J$500,"Current year savings",'7.  Persistence Report'!$H$27:$H$500,"2015")</f>
        <v>0</v>
      </c>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f>SUMIFS('7.  Persistence Report'!AU$27:AU$500,'7.  Persistence Report'!$D$27:$D$500,$B177,'7.  Persistence Report'!$J$27:$J$500,"Adjustment",'7.  Persistence Report'!$H$27:$H$500,"2015")</f>
        <v>0</v>
      </c>
      <c r="E178" s="294">
        <f>SUMIFS('7.  Persistence Report'!AV$27:AV$500,'7.  Persistence Report'!$D$27:$D$500,$B177,'7.  Persistence Report'!$J$27:$J$500,"Adjustment",'7.  Persistence Report'!$H$27:$H$500,"2015")</f>
        <v>0</v>
      </c>
      <c r="F178" s="294">
        <f>SUMIFS('7.  Persistence Report'!AW$27:AW$500,'7.  Persistence Report'!$D$27:$D$500,$B177,'7.  Persistence Report'!$J$27:$J$500,"Adjustment",'7.  Persistence Report'!$H$27:$H$500,"2015")</f>
        <v>0</v>
      </c>
      <c r="G178" s="294">
        <f>SUMIFS('7.  Persistence Report'!AX$27:AX$500,'7.  Persistence Report'!$D$27:$D$500,$B177,'7.  Persistence Report'!$J$27:$J$500,"Adjustment",'7.  Persistence Report'!$H$27:$H$500,"2015")</f>
        <v>0</v>
      </c>
      <c r="H178" s="294">
        <f>SUMIFS('7.  Persistence Report'!AY$27:AY$500,'7.  Persistence Report'!$D$27:$D$500,$B177,'7.  Persistence Report'!$J$27:$J$500,"Adjustment",'7.  Persistence Report'!$H$27:$H$500,"2015")</f>
        <v>0</v>
      </c>
      <c r="I178" s="294">
        <f>SUMIFS('7.  Persistence Report'!AZ$27:AZ$500,'7.  Persistence Report'!$D$27:$D$500,$B177,'7.  Persistence Report'!$J$27:$J$500,"Adjustment",'7.  Persistence Report'!$H$27:$H$500,"2015")</f>
        <v>0</v>
      </c>
      <c r="J178" s="294">
        <f>SUMIFS('7.  Persistence Report'!BA$27:BA$500,'7.  Persistence Report'!$D$27:$D$500,$B177,'7.  Persistence Report'!$J$27:$J$500,"Adjustment",'7.  Persistence Report'!$H$27:$H$500,"2015")</f>
        <v>0</v>
      </c>
      <c r="K178" s="294">
        <f>SUMIFS('7.  Persistence Report'!BB$27:BB$500,'7.  Persistence Report'!$D$27:$D$500,$B177,'7.  Persistence Report'!$J$27:$J$500,"Adjustment",'7.  Persistence Report'!$H$27:$H$500,"2015")</f>
        <v>0</v>
      </c>
      <c r="L178" s="294">
        <f>SUMIFS('7.  Persistence Report'!BC$27:BC$500,'7.  Persistence Report'!$D$27:$D$500,$B177,'7.  Persistence Report'!$J$27:$J$500,"Adjustment",'7.  Persistence Report'!$H$27:$H$500,"2015")</f>
        <v>0</v>
      </c>
      <c r="M178" s="294">
        <f>SUMIFS('7.  Persistence Report'!BD$27:BD$500,'7.  Persistence Report'!$D$27:$D$500,$B177,'7.  Persistence Report'!$J$27:$J$500,"Adjustment",'7.  Persistence Report'!$H$27:$H$500,"2015")</f>
        <v>0</v>
      </c>
      <c r="N178" s="294">
        <f>N177</f>
        <v>12</v>
      </c>
      <c r="O178" s="294">
        <f>SUMIFS('7.  Persistence Report'!P$27:P$500,'7.  Persistence Report'!$D$27:$D$500,$B177,'7.  Persistence Report'!$J$27:$J$500,"Adjustment",'7.  Persistence Report'!$H$27:$H$500,"2015")</f>
        <v>0</v>
      </c>
      <c r="P178" s="294">
        <f>SUMIFS('7.  Persistence Report'!Q$27:Q$500,'7.  Persistence Report'!$D$27:$D$500,$B177,'7.  Persistence Report'!$J$27:$J$500,"Adjustment",'7.  Persistence Report'!$H$27:$H$500,"2015")</f>
        <v>0</v>
      </c>
      <c r="Q178" s="294">
        <f>SUMIFS('7.  Persistence Report'!R$27:R$500,'7.  Persistence Report'!$D$27:$D$500,$B177,'7.  Persistence Report'!$J$27:$J$500,"Adjustment",'7.  Persistence Report'!$H$27:$H$500,"2015")</f>
        <v>0</v>
      </c>
      <c r="R178" s="294">
        <f>SUMIFS('7.  Persistence Report'!S$27:S$500,'7.  Persistence Report'!$D$27:$D$500,$B177,'7.  Persistence Report'!$J$27:$J$500,"Adjustment",'7.  Persistence Report'!$H$27:$H$500,"2015")</f>
        <v>0</v>
      </c>
      <c r="S178" s="294">
        <f>SUMIFS('7.  Persistence Report'!T$27:T$500,'7.  Persistence Report'!$D$27:$D$500,$B177,'7.  Persistence Report'!$J$27:$J$500,"Adjustment",'7.  Persistence Report'!$H$27:$H$500,"2015")</f>
        <v>0</v>
      </c>
      <c r="T178" s="294">
        <f>SUMIFS('7.  Persistence Report'!U$27:U$500,'7.  Persistence Report'!$D$27:$D$500,$B177,'7.  Persistence Report'!$J$27:$J$500,"Adjustment",'7.  Persistence Report'!$H$27:$H$500,"2015")</f>
        <v>0</v>
      </c>
      <c r="U178" s="294">
        <f>SUMIFS('7.  Persistence Report'!V$27:V$500,'7.  Persistence Report'!$D$27:$D$500,$B177,'7.  Persistence Report'!$J$27:$J$500,"Adjustment",'7.  Persistence Report'!$H$27:$H$500,"2015")</f>
        <v>0</v>
      </c>
      <c r="V178" s="294">
        <f>SUMIFS('7.  Persistence Report'!W$27:W$500,'7.  Persistence Report'!$D$27:$D$500,$B177,'7.  Persistence Report'!$J$27:$J$500,"Adjustment",'7.  Persistence Report'!$H$27:$H$500,"2015")</f>
        <v>0</v>
      </c>
      <c r="W178" s="294">
        <f>SUMIFS('7.  Persistence Report'!X$27:X$500,'7.  Persistence Report'!$D$27:$D$500,$B177,'7.  Persistence Report'!$J$27:$J$500,"Adjustment",'7.  Persistence Report'!$H$27:$H$500,"2015")</f>
        <v>0</v>
      </c>
      <c r="X178" s="294">
        <f>SUMIFS('7.  Persistence Report'!Y$27:Y$500,'7.  Persistence Report'!$D$27:$D$500,$B177,'7.  Persistence Report'!$J$27:$J$500,"Adjustment",'7.  Persistence Report'!$H$27:$H$500,"2015")</f>
        <v>0</v>
      </c>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f>SUMIFS('7.  Persistence Report'!AU$27:AU$500,'7.  Persistence Report'!$D$27:$D$500,$B180,'7.  Persistence Report'!$J$27:$J$500,"Current year savings",'7.  Persistence Report'!$H$27:$H$500,"2015")</f>
        <v>0</v>
      </c>
      <c r="E180" s="294">
        <f>SUMIFS('7.  Persistence Report'!AV$27:AV$500,'7.  Persistence Report'!$D$27:$D$500,$B180,'7.  Persistence Report'!$J$27:$J$500,"Current year savings",'7.  Persistence Report'!$H$27:$H$500,"2015")</f>
        <v>0</v>
      </c>
      <c r="F180" s="294">
        <f>SUMIFS('7.  Persistence Report'!AW$27:AW$500,'7.  Persistence Report'!$D$27:$D$500,$B180,'7.  Persistence Report'!$J$27:$J$500,"Current year savings",'7.  Persistence Report'!$H$27:$H$500,"2015")</f>
        <v>0</v>
      </c>
      <c r="G180" s="294">
        <f>SUMIFS('7.  Persistence Report'!AX$27:AX$500,'7.  Persistence Report'!$D$27:$D$500,$B180,'7.  Persistence Report'!$J$27:$J$500,"Current year savings",'7.  Persistence Report'!$H$27:$H$500,"2015")</f>
        <v>0</v>
      </c>
      <c r="H180" s="294">
        <f>SUMIFS('7.  Persistence Report'!AY$27:AY$500,'7.  Persistence Report'!$D$27:$D$500,$B180,'7.  Persistence Report'!$J$27:$J$500,"Current year savings",'7.  Persistence Report'!$H$27:$H$500,"2015")</f>
        <v>0</v>
      </c>
      <c r="I180" s="294">
        <f>SUMIFS('7.  Persistence Report'!AZ$27:AZ$500,'7.  Persistence Report'!$D$27:$D$500,$B180,'7.  Persistence Report'!$J$27:$J$500,"Current year savings",'7.  Persistence Report'!$H$27:$H$500,"2015")</f>
        <v>0</v>
      </c>
      <c r="J180" s="294">
        <f>SUMIFS('7.  Persistence Report'!BA$27:BA$500,'7.  Persistence Report'!$D$27:$D$500,$B180,'7.  Persistence Report'!$J$27:$J$500,"Current year savings",'7.  Persistence Report'!$H$27:$H$500,"2015")</f>
        <v>0</v>
      </c>
      <c r="K180" s="294">
        <f>SUMIFS('7.  Persistence Report'!BB$27:BB$500,'7.  Persistence Report'!$D$27:$D$500,$B180,'7.  Persistence Report'!$J$27:$J$500,"Current year savings",'7.  Persistence Report'!$H$27:$H$500,"2015")</f>
        <v>0</v>
      </c>
      <c r="L180" s="294">
        <f>SUMIFS('7.  Persistence Report'!BC$27:BC$500,'7.  Persistence Report'!$D$27:$D$500,$B180,'7.  Persistence Report'!$J$27:$J$500,"Current year savings",'7.  Persistence Report'!$H$27:$H$500,"2015")</f>
        <v>0</v>
      </c>
      <c r="M180" s="294">
        <f>SUMIFS('7.  Persistence Report'!BD$27:BD$500,'7.  Persistence Report'!$D$27:$D$500,$B180,'7.  Persistence Report'!$J$27:$J$500,"Current year savings",'7.  Persistence Report'!$H$27:$H$500,"2015")</f>
        <v>0</v>
      </c>
      <c r="N180" s="294">
        <v>12</v>
      </c>
      <c r="O180" s="294">
        <f>SUMIFS('7.  Persistence Report'!P$27:P$500,'7.  Persistence Report'!$D$27:$D$500,$B180,'7.  Persistence Report'!$J$27:$J$500,"Current year savings",'7.  Persistence Report'!$H$27:$H$500,"2015")</f>
        <v>0</v>
      </c>
      <c r="P180" s="294">
        <f>SUMIFS('7.  Persistence Report'!Q$27:Q$500,'7.  Persistence Report'!$D$27:$D$500,$B180,'7.  Persistence Report'!$J$27:$J$500,"Current year savings",'7.  Persistence Report'!$H$27:$H$500,"2015")</f>
        <v>0</v>
      </c>
      <c r="Q180" s="294">
        <f>SUMIFS('7.  Persistence Report'!R$27:R$500,'7.  Persistence Report'!$D$27:$D$500,$B180,'7.  Persistence Report'!$J$27:$J$500,"Current year savings",'7.  Persistence Report'!$H$27:$H$500,"2015")</f>
        <v>0</v>
      </c>
      <c r="R180" s="294">
        <f>SUMIFS('7.  Persistence Report'!S$27:S$500,'7.  Persistence Report'!$D$27:$D$500,$B180,'7.  Persistence Report'!$J$27:$J$500,"Current year savings",'7.  Persistence Report'!$H$27:$H$500,"2015")</f>
        <v>0</v>
      </c>
      <c r="S180" s="294">
        <f>SUMIFS('7.  Persistence Report'!T$27:T$500,'7.  Persistence Report'!$D$27:$D$500,$B180,'7.  Persistence Report'!$J$27:$J$500,"Current year savings",'7.  Persistence Report'!$H$27:$H$500,"2015")</f>
        <v>0</v>
      </c>
      <c r="T180" s="294">
        <f>SUMIFS('7.  Persistence Report'!U$27:U$500,'7.  Persistence Report'!$D$27:$D$500,$B180,'7.  Persistence Report'!$J$27:$J$500,"Current year savings",'7.  Persistence Report'!$H$27:$H$500,"2015")</f>
        <v>0</v>
      </c>
      <c r="U180" s="294">
        <f>SUMIFS('7.  Persistence Report'!V$27:V$500,'7.  Persistence Report'!$D$27:$D$500,$B180,'7.  Persistence Report'!$J$27:$J$500,"Current year savings",'7.  Persistence Report'!$H$27:$H$500,"2015")</f>
        <v>0</v>
      </c>
      <c r="V180" s="294">
        <f>SUMIFS('7.  Persistence Report'!W$27:W$500,'7.  Persistence Report'!$D$27:$D$500,$B180,'7.  Persistence Report'!$J$27:$J$500,"Current year savings",'7.  Persistence Report'!$H$27:$H$500,"2015")</f>
        <v>0</v>
      </c>
      <c r="W180" s="294">
        <f>SUMIFS('7.  Persistence Report'!X$27:X$500,'7.  Persistence Report'!$D$27:$D$500,$B180,'7.  Persistence Report'!$J$27:$J$500,"Current year savings",'7.  Persistence Report'!$H$27:$H$500,"2015")</f>
        <v>0</v>
      </c>
      <c r="X180" s="294">
        <f>SUMIFS('7.  Persistence Report'!Y$27:Y$500,'7.  Persistence Report'!$D$27:$D$500,$B180,'7.  Persistence Report'!$J$27:$J$500,"Current year savings",'7.  Persistence Report'!$H$27:$H$500,"2015")</f>
        <v>0</v>
      </c>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f>SUMIFS('7.  Persistence Report'!AU$27:AU$500,'7.  Persistence Report'!$D$27:$D$500,$B180,'7.  Persistence Report'!$J$27:$J$500,"Adjustment",'7.  Persistence Report'!$H$27:$H$500,"2015")</f>
        <v>0</v>
      </c>
      <c r="E181" s="294">
        <f>SUMIFS('7.  Persistence Report'!AV$27:AV$500,'7.  Persistence Report'!$D$27:$D$500,$B180,'7.  Persistence Report'!$J$27:$J$500,"Adjustment",'7.  Persistence Report'!$H$27:$H$500,"2015")</f>
        <v>0</v>
      </c>
      <c r="F181" s="294">
        <f>SUMIFS('7.  Persistence Report'!AW$27:AW$500,'7.  Persistence Report'!$D$27:$D$500,$B180,'7.  Persistence Report'!$J$27:$J$500,"Adjustment",'7.  Persistence Report'!$H$27:$H$500,"2015")</f>
        <v>0</v>
      </c>
      <c r="G181" s="294">
        <f>SUMIFS('7.  Persistence Report'!AX$27:AX$500,'7.  Persistence Report'!$D$27:$D$500,$B180,'7.  Persistence Report'!$J$27:$J$500,"Adjustment",'7.  Persistence Report'!$H$27:$H$500,"2015")</f>
        <v>0</v>
      </c>
      <c r="H181" s="294">
        <f>SUMIFS('7.  Persistence Report'!AY$27:AY$500,'7.  Persistence Report'!$D$27:$D$500,$B180,'7.  Persistence Report'!$J$27:$J$500,"Adjustment",'7.  Persistence Report'!$H$27:$H$500,"2015")</f>
        <v>0</v>
      </c>
      <c r="I181" s="294">
        <f>SUMIFS('7.  Persistence Report'!AZ$27:AZ$500,'7.  Persistence Report'!$D$27:$D$500,$B180,'7.  Persistence Report'!$J$27:$J$500,"Adjustment",'7.  Persistence Report'!$H$27:$H$500,"2015")</f>
        <v>0</v>
      </c>
      <c r="J181" s="294">
        <f>SUMIFS('7.  Persistence Report'!BA$27:BA$500,'7.  Persistence Report'!$D$27:$D$500,$B180,'7.  Persistence Report'!$J$27:$J$500,"Adjustment",'7.  Persistence Report'!$H$27:$H$500,"2015")</f>
        <v>0</v>
      </c>
      <c r="K181" s="294">
        <f>SUMIFS('7.  Persistence Report'!BB$27:BB$500,'7.  Persistence Report'!$D$27:$D$500,$B180,'7.  Persistence Report'!$J$27:$J$500,"Adjustment",'7.  Persistence Report'!$H$27:$H$500,"2015")</f>
        <v>0</v>
      </c>
      <c r="L181" s="294">
        <f>SUMIFS('7.  Persistence Report'!BC$27:BC$500,'7.  Persistence Report'!$D$27:$D$500,$B180,'7.  Persistence Report'!$J$27:$J$500,"Adjustment",'7.  Persistence Report'!$H$27:$H$500,"2015")</f>
        <v>0</v>
      </c>
      <c r="M181" s="294">
        <f>SUMIFS('7.  Persistence Report'!BD$27:BD$500,'7.  Persistence Report'!$D$27:$D$500,$B180,'7.  Persistence Report'!$J$27:$J$500,"Adjustment",'7.  Persistence Report'!$H$27:$H$500,"2015")</f>
        <v>0</v>
      </c>
      <c r="N181" s="294">
        <f>N180</f>
        <v>12</v>
      </c>
      <c r="O181" s="294">
        <f>SUMIFS('7.  Persistence Report'!P$27:P$500,'7.  Persistence Report'!$D$27:$D$500,$B180,'7.  Persistence Report'!$J$27:$J$500,"Adjustment",'7.  Persistence Report'!$H$27:$H$500,"2015")</f>
        <v>0</v>
      </c>
      <c r="P181" s="294">
        <f>SUMIFS('7.  Persistence Report'!Q$27:Q$500,'7.  Persistence Report'!$D$27:$D$500,$B180,'7.  Persistence Report'!$J$27:$J$500,"Adjustment",'7.  Persistence Report'!$H$27:$H$500,"2015")</f>
        <v>0</v>
      </c>
      <c r="Q181" s="294">
        <f>SUMIFS('7.  Persistence Report'!R$27:R$500,'7.  Persistence Report'!$D$27:$D$500,$B180,'7.  Persistence Report'!$J$27:$J$500,"Adjustment",'7.  Persistence Report'!$H$27:$H$500,"2015")</f>
        <v>0</v>
      </c>
      <c r="R181" s="294">
        <f>SUMIFS('7.  Persistence Report'!S$27:S$500,'7.  Persistence Report'!$D$27:$D$500,$B180,'7.  Persistence Report'!$J$27:$J$500,"Adjustment",'7.  Persistence Report'!$H$27:$H$500,"2015")</f>
        <v>0</v>
      </c>
      <c r="S181" s="294">
        <f>SUMIFS('7.  Persistence Report'!T$27:T$500,'7.  Persistence Report'!$D$27:$D$500,$B180,'7.  Persistence Report'!$J$27:$J$500,"Adjustment",'7.  Persistence Report'!$H$27:$H$500,"2015")</f>
        <v>0</v>
      </c>
      <c r="T181" s="294">
        <f>SUMIFS('7.  Persistence Report'!U$27:U$500,'7.  Persistence Report'!$D$27:$D$500,$B180,'7.  Persistence Report'!$J$27:$J$500,"Adjustment",'7.  Persistence Report'!$H$27:$H$500,"2015")</f>
        <v>0</v>
      </c>
      <c r="U181" s="294">
        <f>SUMIFS('7.  Persistence Report'!V$27:V$500,'7.  Persistence Report'!$D$27:$D$500,$B180,'7.  Persistence Report'!$J$27:$J$500,"Adjustment",'7.  Persistence Report'!$H$27:$H$500,"2015")</f>
        <v>0</v>
      </c>
      <c r="V181" s="294">
        <f>SUMIFS('7.  Persistence Report'!W$27:W$500,'7.  Persistence Report'!$D$27:$D$500,$B180,'7.  Persistence Report'!$J$27:$J$500,"Adjustment",'7.  Persistence Report'!$H$27:$H$500,"2015")</f>
        <v>0</v>
      </c>
      <c r="W181" s="294">
        <f>SUMIFS('7.  Persistence Report'!X$27:X$500,'7.  Persistence Report'!$D$27:$D$500,$B180,'7.  Persistence Report'!$J$27:$J$500,"Adjustment",'7.  Persistence Report'!$H$27:$H$500,"2015")</f>
        <v>0</v>
      </c>
      <c r="X181" s="294">
        <f>SUMIFS('7.  Persistence Report'!Y$27:Y$500,'7.  Persistence Report'!$D$27:$D$500,$B180,'7.  Persistence Report'!$J$27:$J$500,"Adjustment",'7.  Persistence Report'!$H$27:$H$500,"2015")</f>
        <v>0</v>
      </c>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f>SUMIFS('7.  Persistence Report'!AU$27:AU$500,'7.  Persistence Report'!$D$27:$D$500,$B183,'7.  Persistence Report'!$J$27:$J$500,"Current year savings",'7.  Persistence Report'!$H$27:$H$500,"2015")</f>
        <v>0</v>
      </c>
      <c r="E183" s="294">
        <f>SUMIFS('7.  Persistence Report'!AV$27:AV$500,'7.  Persistence Report'!$D$27:$D$500,$B183,'7.  Persistence Report'!$J$27:$J$500,"Current year savings",'7.  Persistence Report'!$H$27:$H$500,"2015")</f>
        <v>0</v>
      </c>
      <c r="F183" s="294">
        <f>SUMIFS('7.  Persistence Report'!AW$27:AW$500,'7.  Persistence Report'!$D$27:$D$500,$B183,'7.  Persistence Report'!$J$27:$J$500,"Current year savings",'7.  Persistence Report'!$H$27:$H$500,"2015")</f>
        <v>0</v>
      </c>
      <c r="G183" s="294">
        <f>SUMIFS('7.  Persistence Report'!AX$27:AX$500,'7.  Persistence Report'!$D$27:$D$500,$B183,'7.  Persistence Report'!$J$27:$J$500,"Current year savings",'7.  Persistence Report'!$H$27:$H$500,"2015")</f>
        <v>0</v>
      </c>
      <c r="H183" s="294">
        <f>SUMIFS('7.  Persistence Report'!AY$27:AY$500,'7.  Persistence Report'!$D$27:$D$500,$B183,'7.  Persistence Report'!$J$27:$J$500,"Current year savings",'7.  Persistence Report'!$H$27:$H$500,"2015")</f>
        <v>0</v>
      </c>
      <c r="I183" s="294">
        <f>SUMIFS('7.  Persistence Report'!AZ$27:AZ$500,'7.  Persistence Report'!$D$27:$D$500,$B183,'7.  Persistence Report'!$J$27:$J$500,"Current year savings",'7.  Persistence Report'!$H$27:$H$500,"2015")</f>
        <v>0</v>
      </c>
      <c r="J183" s="294">
        <f>SUMIFS('7.  Persistence Report'!BA$27:BA$500,'7.  Persistence Report'!$D$27:$D$500,$B183,'7.  Persistence Report'!$J$27:$J$500,"Current year savings",'7.  Persistence Report'!$H$27:$H$500,"2015")</f>
        <v>0</v>
      </c>
      <c r="K183" s="294">
        <f>SUMIFS('7.  Persistence Report'!BB$27:BB$500,'7.  Persistence Report'!$D$27:$D$500,$B183,'7.  Persistence Report'!$J$27:$J$500,"Current year savings",'7.  Persistence Report'!$H$27:$H$500,"2015")</f>
        <v>0</v>
      </c>
      <c r="L183" s="294">
        <f>SUMIFS('7.  Persistence Report'!BC$27:BC$500,'7.  Persistence Report'!$D$27:$D$500,$B183,'7.  Persistence Report'!$J$27:$J$500,"Current year savings",'7.  Persistence Report'!$H$27:$H$500,"2015")</f>
        <v>0</v>
      </c>
      <c r="M183" s="294">
        <f>SUMIFS('7.  Persistence Report'!BD$27:BD$500,'7.  Persistence Report'!$D$27:$D$500,$B183,'7.  Persistence Report'!$J$27:$J$500,"Current year savings",'7.  Persistence Report'!$H$27:$H$500,"2015")</f>
        <v>0</v>
      </c>
      <c r="N183" s="294">
        <v>12</v>
      </c>
      <c r="O183" s="294">
        <f>SUMIFS('7.  Persistence Report'!P$27:P$500,'7.  Persistence Report'!$D$27:$D$500,$B183,'7.  Persistence Report'!$J$27:$J$500,"Current year savings",'7.  Persistence Report'!$H$27:$H$500,"2015")</f>
        <v>0</v>
      </c>
      <c r="P183" s="294">
        <f>SUMIFS('7.  Persistence Report'!Q$27:Q$500,'7.  Persistence Report'!$D$27:$D$500,$B183,'7.  Persistence Report'!$J$27:$J$500,"Current year savings",'7.  Persistence Report'!$H$27:$H$500,"2015")</f>
        <v>0</v>
      </c>
      <c r="Q183" s="294">
        <f>SUMIFS('7.  Persistence Report'!R$27:R$500,'7.  Persistence Report'!$D$27:$D$500,$B183,'7.  Persistence Report'!$J$27:$J$500,"Current year savings",'7.  Persistence Report'!$H$27:$H$500,"2015")</f>
        <v>0</v>
      </c>
      <c r="R183" s="294">
        <f>SUMIFS('7.  Persistence Report'!S$27:S$500,'7.  Persistence Report'!$D$27:$D$500,$B183,'7.  Persistence Report'!$J$27:$J$500,"Current year savings",'7.  Persistence Report'!$H$27:$H$500,"2015")</f>
        <v>0</v>
      </c>
      <c r="S183" s="294">
        <f>SUMIFS('7.  Persistence Report'!T$27:T$500,'7.  Persistence Report'!$D$27:$D$500,$B183,'7.  Persistence Report'!$J$27:$J$500,"Current year savings",'7.  Persistence Report'!$H$27:$H$500,"2015")</f>
        <v>0</v>
      </c>
      <c r="T183" s="294">
        <f>SUMIFS('7.  Persistence Report'!U$27:U$500,'7.  Persistence Report'!$D$27:$D$500,$B183,'7.  Persistence Report'!$J$27:$J$500,"Current year savings",'7.  Persistence Report'!$H$27:$H$500,"2015")</f>
        <v>0</v>
      </c>
      <c r="U183" s="294">
        <f>SUMIFS('7.  Persistence Report'!V$27:V$500,'7.  Persistence Report'!$D$27:$D$500,$B183,'7.  Persistence Report'!$J$27:$J$500,"Current year savings",'7.  Persistence Report'!$H$27:$H$500,"2015")</f>
        <v>0</v>
      </c>
      <c r="V183" s="294">
        <f>SUMIFS('7.  Persistence Report'!W$27:W$500,'7.  Persistence Report'!$D$27:$D$500,$B183,'7.  Persistence Report'!$J$27:$J$500,"Current year savings",'7.  Persistence Report'!$H$27:$H$500,"2015")</f>
        <v>0</v>
      </c>
      <c r="W183" s="294">
        <f>SUMIFS('7.  Persistence Report'!X$27:X$500,'7.  Persistence Report'!$D$27:$D$500,$B183,'7.  Persistence Report'!$J$27:$J$500,"Current year savings",'7.  Persistence Report'!$H$27:$H$500,"2015")</f>
        <v>0</v>
      </c>
      <c r="X183" s="294">
        <f>SUMIFS('7.  Persistence Report'!Y$27:Y$500,'7.  Persistence Report'!$D$27:$D$500,$B183,'7.  Persistence Report'!$J$27:$J$500,"Current year savings",'7.  Persistence Report'!$H$27:$H$500,"2015")</f>
        <v>0</v>
      </c>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f>SUMIFS('7.  Persistence Report'!AU$27:AU$500,'7.  Persistence Report'!$D$27:$D$500,$B183,'7.  Persistence Report'!$J$27:$J$500,"Adjustment",'7.  Persistence Report'!$H$27:$H$500,"2015")</f>
        <v>0</v>
      </c>
      <c r="E184" s="294">
        <f>SUMIFS('7.  Persistence Report'!AV$27:AV$500,'7.  Persistence Report'!$D$27:$D$500,$B183,'7.  Persistence Report'!$J$27:$J$500,"Adjustment",'7.  Persistence Report'!$H$27:$H$500,"2015")</f>
        <v>0</v>
      </c>
      <c r="F184" s="294">
        <f>SUMIFS('7.  Persistence Report'!AW$27:AW$500,'7.  Persistence Report'!$D$27:$D$500,$B183,'7.  Persistence Report'!$J$27:$J$500,"Adjustment",'7.  Persistence Report'!$H$27:$H$500,"2015")</f>
        <v>0</v>
      </c>
      <c r="G184" s="294">
        <f>SUMIFS('7.  Persistence Report'!AX$27:AX$500,'7.  Persistence Report'!$D$27:$D$500,$B183,'7.  Persistence Report'!$J$27:$J$500,"Adjustment",'7.  Persistence Report'!$H$27:$H$500,"2015")</f>
        <v>0</v>
      </c>
      <c r="H184" s="294">
        <f>SUMIFS('7.  Persistence Report'!AY$27:AY$500,'7.  Persistence Report'!$D$27:$D$500,$B183,'7.  Persistence Report'!$J$27:$J$500,"Adjustment",'7.  Persistence Report'!$H$27:$H$500,"2015")</f>
        <v>0</v>
      </c>
      <c r="I184" s="294">
        <f>SUMIFS('7.  Persistence Report'!AZ$27:AZ$500,'7.  Persistence Report'!$D$27:$D$500,$B183,'7.  Persistence Report'!$J$27:$J$500,"Adjustment",'7.  Persistence Report'!$H$27:$H$500,"2015")</f>
        <v>0</v>
      </c>
      <c r="J184" s="294">
        <f>SUMIFS('7.  Persistence Report'!BA$27:BA$500,'7.  Persistence Report'!$D$27:$D$500,$B183,'7.  Persistence Report'!$J$27:$J$500,"Adjustment",'7.  Persistence Report'!$H$27:$H$500,"2015")</f>
        <v>0</v>
      </c>
      <c r="K184" s="294">
        <f>SUMIFS('7.  Persistence Report'!BB$27:BB$500,'7.  Persistence Report'!$D$27:$D$500,$B183,'7.  Persistence Report'!$J$27:$J$500,"Adjustment",'7.  Persistence Report'!$H$27:$H$500,"2015")</f>
        <v>0</v>
      </c>
      <c r="L184" s="294">
        <f>SUMIFS('7.  Persistence Report'!BC$27:BC$500,'7.  Persistence Report'!$D$27:$D$500,$B183,'7.  Persistence Report'!$J$27:$J$500,"Adjustment",'7.  Persistence Report'!$H$27:$H$500,"2015")</f>
        <v>0</v>
      </c>
      <c r="M184" s="294">
        <f>SUMIFS('7.  Persistence Report'!BD$27:BD$500,'7.  Persistence Report'!$D$27:$D$500,$B183,'7.  Persistence Report'!$J$27:$J$500,"Adjustment",'7.  Persistence Report'!$H$27:$H$500,"2015")</f>
        <v>0</v>
      </c>
      <c r="N184" s="294">
        <f>N183</f>
        <v>12</v>
      </c>
      <c r="O184" s="294">
        <f>SUMIFS('7.  Persistence Report'!P$27:P$500,'7.  Persistence Report'!$D$27:$D$500,$B183,'7.  Persistence Report'!$J$27:$J$500,"Adjustment",'7.  Persistence Report'!$H$27:$H$500,"2015")</f>
        <v>0</v>
      </c>
      <c r="P184" s="294">
        <f>SUMIFS('7.  Persistence Report'!Q$27:Q$500,'7.  Persistence Report'!$D$27:$D$500,$B183,'7.  Persistence Report'!$J$27:$J$500,"Adjustment",'7.  Persistence Report'!$H$27:$H$500,"2015")</f>
        <v>0</v>
      </c>
      <c r="Q184" s="294">
        <f>SUMIFS('7.  Persistence Report'!R$27:R$500,'7.  Persistence Report'!$D$27:$D$500,$B183,'7.  Persistence Report'!$J$27:$J$500,"Adjustment",'7.  Persistence Report'!$H$27:$H$500,"2015")</f>
        <v>0</v>
      </c>
      <c r="R184" s="294">
        <f>SUMIFS('7.  Persistence Report'!S$27:S$500,'7.  Persistence Report'!$D$27:$D$500,$B183,'7.  Persistence Report'!$J$27:$J$500,"Adjustment",'7.  Persistence Report'!$H$27:$H$500,"2015")</f>
        <v>0</v>
      </c>
      <c r="S184" s="294">
        <f>SUMIFS('7.  Persistence Report'!T$27:T$500,'7.  Persistence Report'!$D$27:$D$500,$B183,'7.  Persistence Report'!$J$27:$J$500,"Adjustment",'7.  Persistence Report'!$H$27:$H$500,"2015")</f>
        <v>0</v>
      </c>
      <c r="T184" s="294">
        <f>SUMIFS('7.  Persistence Report'!U$27:U$500,'7.  Persistence Report'!$D$27:$D$500,$B183,'7.  Persistence Report'!$J$27:$J$500,"Adjustment",'7.  Persistence Report'!$H$27:$H$500,"2015")</f>
        <v>0</v>
      </c>
      <c r="U184" s="294">
        <f>SUMIFS('7.  Persistence Report'!V$27:V$500,'7.  Persistence Report'!$D$27:$D$500,$B183,'7.  Persistence Report'!$J$27:$J$500,"Adjustment",'7.  Persistence Report'!$H$27:$H$500,"2015")</f>
        <v>0</v>
      </c>
      <c r="V184" s="294">
        <f>SUMIFS('7.  Persistence Report'!W$27:W$500,'7.  Persistence Report'!$D$27:$D$500,$B183,'7.  Persistence Report'!$J$27:$J$500,"Adjustment",'7.  Persistence Report'!$H$27:$H$500,"2015")</f>
        <v>0</v>
      </c>
      <c r="W184" s="294">
        <f>SUMIFS('7.  Persistence Report'!X$27:X$500,'7.  Persistence Report'!$D$27:$D$500,$B183,'7.  Persistence Report'!$J$27:$J$500,"Adjustment",'7.  Persistence Report'!$H$27:$H$500,"2015")</f>
        <v>0</v>
      </c>
      <c r="X184" s="294">
        <f>SUMIFS('7.  Persistence Report'!Y$27:Y$500,'7.  Persistence Report'!$D$27:$D$500,$B183,'7.  Persistence Report'!$J$27:$J$500,"Adjustment",'7.  Persistence Report'!$H$27:$H$500,"2015")</f>
        <v>0</v>
      </c>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f>SUMIFS('7.  Persistence Report'!AU$27:AU$500,'7.  Persistence Report'!$D$27:$D$500,$B186,'7.  Persistence Report'!$J$27:$J$500,"Current year savings",'7.  Persistence Report'!$H$27:$H$500,"2015")</f>
        <v>0</v>
      </c>
      <c r="E186" s="294">
        <f>SUMIFS('7.  Persistence Report'!AV$27:AV$500,'7.  Persistence Report'!$D$27:$D$500,$B186,'7.  Persistence Report'!$J$27:$J$500,"Current year savings",'7.  Persistence Report'!$H$27:$H$500,"2015")</f>
        <v>0</v>
      </c>
      <c r="F186" s="294">
        <f>SUMIFS('7.  Persistence Report'!AW$27:AW$500,'7.  Persistence Report'!$D$27:$D$500,$B186,'7.  Persistence Report'!$J$27:$J$500,"Current year savings",'7.  Persistence Report'!$H$27:$H$500,"2015")</f>
        <v>0</v>
      </c>
      <c r="G186" s="294">
        <f>SUMIFS('7.  Persistence Report'!AX$27:AX$500,'7.  Persistence Report'!$D$27:$D$500,$B186,'7.  Persistence Report'!$J$27:$J$500,"Current year savings",'7.  Persistence Report'!$H$27:$H$500,"2015")</f>
        <v>0</v>
      </c>
      <c r="H186" s="294">
        <f>SUMIFS('7.  Persistence Report'!AY$27:AY$500,'7.  Persistence Report'!$D$27:$D$500,$B186,'7.  Persistence Report'!$J$27:$J$500,"Current year savings",'7.  Persistence Report'!$H$27:$H$500,"2015")</f>
        <v>0</v>
      </c>
      <c r="I186" s="294">
        <f>SUMIFS('7.  Persistence Report'!AZ$27:AZ$500,'7.  Persistence Report'!$D$27:$D$500,$B186,'7.  Persistence Report'!$J$27:$J$500,"Current year savings",'7.  Persistence Report'!$H$27:$H$500,"2015")</f>
        <v>0</v>
      </c>
      <c r="J186" s="294">
        <f>SUMIFS('7.  Persistence Report'!BA$27:BA$500,'7.  Persistence Report'!$D$27:$D$500,$B186,'7.  Persistence Report'!$J$27:$J$500,"Current year savings",'7.  Persistence Report'!$H$27:$H$500,"2015")</f>
        <v>0</v>
      </c>
      <c r="K186" s="294">
        <f>SUMIFS('7.  Persistence Report'!BB$27:BB$500,'7.  Persistence Report'!$D$27:$D$500,$B186,'7.  Persistence Report'!$J$27:$J$500,"Current year savings",'7.  Persistence Report'!$H$27:$H$500,"2015")</f>
        <v>0</v>
      </c>
      <c r="L186" s="294">
        <f>SUMIFS('7.  Persistence Report'!BC$27:BC$500,'7.  Persistence Report'!$D$27:$D$500,$B186,'7.  Persistence Report'!$J$27:$J$500,"Current year savings",'7.  Persistence Report'!$H$27:$H$500,"2015")</f>
        <v>0</v>
      </c>
      <c r="M186" s="294">
        <f>SUMIFS('7.  Persistence Report'!BD$27:BD$500,'7.  Persistence Report'!$D$27:$D$500,$B186,'7.  Persistence Report'!$J$27:$J$500,"Current year savings",'7.  Persistence Report'!$H$27:$H$500,"2015")</f>
        <v>0</v>
      </c>
      <c r="N186" s="294">
        <v>12</v>
      </c>
      <c r="O186" s="294">
        <f>SUMIFS('7.  Persistence Report'!P$27:P$500,'7.  Persistence Report'!$D$27:$D$500,$B186,'7.  Persistence Report'!$J$27:$J$500,"Current year savings",'7.  Persistence Report'!$H$27:$H$500,"2015")</f>
        <v>0</v>
      </c>
      <c r="P186" s="294">
        <f>SUMIFS('7.  Persistence Report'!Q$27:Q$500,'7.  Persistence Report'!$D$27:$D$500,$B186,'7.  Persistence Report'!$J$27:$J$500,"Current year savings",'7.  Persistence Report'!$H$27:$H$500,"2015")</f>
        <v>0</v>
      </c>
      <c r="Q186" s="294">
        <f>SUMIFS('7.  Persistence Report'!R$27:R$500,'7.  Persistence Report'!$D$27:$D$500,$B186,'7.  Persistence Report'!$J$27:$J$500,"Current year savings",'7.  Persistence Report'!$H$27:$H$500,"2015")</f>
        <v>0</v>
      </c>
      <c r="R186" s="294">
        <f>SUMIFS('7.  Persistence Report'!S$27:S$500,'7.  Persistence Report'!$D$27:$D$500,$B186,'7.  Persistence Report'!$J$27:$J$500,"Current year savings",'7.  Persistence Report'!$H$27:$H$500,"2015")</f>
        <v>0</v>
      </c>
      <c r="S186" s="294">
        <f>SUMIFS('7.  Persistence Report'!T$27:T$500,'7.  Persistence Report'!$D$27:$D$500,$B186,'7.  Persistence Report'!$J$27:$J$500,"Current year savings",'7.  Persistence Report'!$H$27:$H$500,"2015")</f>
        <v>0</v>
      </c>
      <c r="T186" s="294">
        <f>SUMIFS('7.  Persistence Report'!U$27:U$500,'7.  Persistence Report'!$D$27:$D$500,$B186,'7.  Persistence Report'!$J$27:$J$500,"Current year savings",'7.  Persistence Report'!$H$27:$H$500,"2015")</f>
        <v>0</v>
      </c>
      <c r="U186" s="294">
        <f>SUMIFS('7.  Persistence Report'!V$27:V$500,'7.  Persistence Report'!$D$27:$D$500,$B186,'7.  Persistence Report'!$J$27:$J$500,"Current year savings",'7.  Persistence Report'!$H$27:$H$500,"2015")</f>
        <v>0</v>
      </c>
      <c r="V186" s="294">
        <f>SUMIFS('7.  Persistence Report'!W$27:W$500,'7.  Persistence Report'!$D$27:$D$500,$B186,'7.  Persistence Report'!$J$27:$J$500,"Current year savings",'7.  Persistence Report'!$H$27:$H$500,"2015")</f>
        <v>0</v>
      </c>
      <c r="W186" s="294">
        <f>SUMIFS('7.  Persistence Report'!X$27:X$500,'7.  Persistence Report'!$D$27:$D$500,$B186,'7.  Persistence Report'!$J$27:$J$500,"Current year savings",'7.  Persistence Report'!$H$27:$H$500,"2015")</f>
        <v>0</v>
      </c>
      <c r="X186" s="294">
        <f>SUMIFS('7.  Persistence Report'!Y$27:Y$500,'7.  Persistence Report'!$D$27:$D$500,$B186,'7.  Persistence Report'!$J$27:$J$500,"Current year savings",'7.  Persistence Report'!$H$27:$H$500,"2015")</f>
        <v>0</v>
      </c>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f>SUMIFS('7.  Persistence Report'!AU$27:AU$500,'7.  Persistence Report'!$D$27:$D$500,$B186,'7.  Persistence Report'!$J$27:$J$500,"Adjustment",'7.  Persistence Report'!$H$27:$H$500,"2015")</f>
        <v>0</v>
      </c>
      <c r="E187" s="294">
        <f>SUMIFS('7.  Persistence Report'!AV$27:AV$500,'7.  Persistence Report'!$D$27:$D$500,$B186,'7.  Persistence Report'!$J$27:$J$500,"Adjustment",'7.  Persistence Report'!$H$27:$H$500,"2015")</f>
        <v>0</v>
      </c>
      <c r="F187" s="294">
        <f>SUMIFS('7.  Persistence Report'!AW$27:AW$500,'7.  Persistence Report'!$D$27:$D$500,$B186,'7.  Persistence Report'!$J$27:$J$500,"Adjustment",'7.  Persistence Report'!$H$27:$H$500,"2015")</f>
        <v>0</v>
      </c>
      <c r="G187" s="294">
        <f>SUMIFS('7.  Persistence Report'!AX$27:AX$500,'7.  Persistence Report'!$D$27:$D$500,$B186,'7.  Persistence Report'!$J$27:$J$500,"Adjustment",'7.  Persistence Report'!$H$27:$H$500,"2015")</f>
        <v>0</v>
      </c>
      <c r="H187" s="294">
        <f>SUMIFS('7.  Persistence Report'!AY$27:AY$500,'7.  Persistence Report'!$D$27:$D$500,$B186,'7.  Persistence Report'!$J$27:$J$500,"Adjustment",'7.  Persistence Report'!$H$27:$H$500,"2015")</f>
        <v>0</v>
      </c>
      <c r="I187" s="294">
        <f>SUMIFS('7.  Persistence Report'!AZ$27:AZ$500,'7.  Persistence Report'!$D$27:$D$500,$B186,'7.  Persistence Report'!$J$27:$J$500,"Adjustment",'7.  Persistence Report'!$H$27:$H$500,"2015")</f>
        <v>0</v>
      </c>
      <c r="J187" s="294">
        <f>SUMIFS('7.  Persistence Report'!BA$27:BA$500,'7.  Persistence Report'!$D$27:$D$500,$B186,'7.  Persistence Report'!$J$27:$J$500,"Adjustment",'7.  Persistence Report'!$H$27:$H$500,"2015")</f>
        <v>0</v>
      </c>
      <c r="K187" s="294">
        <f>SUMIFS('7.  Persistence Report'!BB$27:BB$500,'7.  Persistence Report'!$D$27:$D$500,$B186,'7.  Persistence Report'!$J$27:$J$500,"Adjustment",'7.  Persistence Report'!$H$27:$H$500,"2015")</f>
        <v>0</v>
      </c>
      <c r="L187" s="294">
        <f>SUMIFS('7.  Persistence Report'!BC$27:BC$500,'7.  Persistence Report'!$D$27:$D$500,$B186,'7.  Persistence Report'!$J$27:$J$500,"Adjustment",'7.  Persistence Report'!$H$27:$H$500,"2015")</f>
        <v>0</v>
      </c>
      <c r="M187" s="294">
        <f>SUMIFS('7.  Persistence Report'!BD$27:BD$500,'7.  Persistence Report'!$D$27:$D$500,$B186,'7.  Persistence Report'!$J$27:$J$500,"Adjustment",'7.  Persistence Report'!$H$27:$H$500,"2015")</f>
        <v>0</v>
      </c>
      <c r="N187" s="294">
        <f>N186</f>
        <v>12</v>
      </c>
      <c r="O187" s="294">
        <f>SUMIFS('7.  Persistence Report'!P$27:P$500,'7.  Persistence Report'!$D$27:$D$500,$B186,'7.  Persistence Report'!$J$27:$J$500,"Adjustment",'7.  Persistence Report'!$H$27:$H$500,"2015")</f>
        <v>0</v>
      </c>
      <c r="P187" s="294">
        <f>SUMIFS('7.  Persistence Report'!Q$27:Q$500,'7.  Persistence Report'!$D$27:$D$500,$B186,'7.  Persistence Report'!$J$27:$J$500,"Adjustment",'7.  Persistence Report'!$H$27:$H$500,"2015")</f>
        <v>0</v>
      </c>
      <c r="Q187" s="294">
        <f>SUMIFS('7.  Persistence Report'!R$27:R$500,'7.  Persistence Report'!$D$27:$D$500,$B186,'7.  Persistence Report'!$J$27:$J$500,"Adjustment",'7.  Persistence Report'!$H$27:$H$500,"2015")</f>
        <v>0</v>
      </c>
      <c r="R187" s="294">
        <f>SUMIFS('7.  Persistence Report'!S$27:S$500,'7.  Persistence Report'!$D$27:$D$500,$B186,'7.  Persistence Report'!$J$27:$J$500,"Adjustment",'7.  Persistence Report'!$H$27:$H$500,"2015")</f>
        <v>0</v>
      </c>
      <c r="S187" s="294">
        <f>SUMIFS('7.  Persistence Report'!T$27:T$500,'7.  Persistence Report'!$D$27:$D$500,$B186,'7.  Persistence Report'!$J$27:$J$500,"Adjustment",'7.  Persistence Report'!$H$27:$H$500,"2015")</f>
        <v>0</v>
      </c>
      <c r="T187" s="294">
        <f>SUMIFS('7.  Persistence Report'!U$27:U$500,'7.  Persistence Report'!$D$27:$D$500,$B186,'7.  Persistence Report'!$J$27:$J$500,"Adjustment",'7.  Persistence Report'!$H$27:$H$500,"2015")</f>
        <v>0</v>
      </c>
      <c r="U187" s="294">
        <f>SUMIFS('7.  Persistence Report'!V$27:V$500,'7.  Persistence Report'!$D$27:$D$500,$B186,'7.  Persistence Report'!$J$27:$J$500,"Adjustment",'7.  Persistence Report'!$H$27:$H$500,"2015")</f>
        <v>0</v>
      </c>
      <c r="V187" s="294">
        <f>SUMIFS('7.  Persistence Report'!W$27:W$500,'7.  Persistence Report'!$D$27:$D$500,$B186,'7.  Persistence Report'!$J$27:$J$500,"Adjustment",'7.  Persistence Report'!$H$27:$H$500,"2015")</f>
        <v>0</v>
      </c>
      <c r="W187" s="294">
        <f>SUMIFS('7.  Persistence Report'!X$27:X$500,'7.  Persistence Report'!$D$27:$D$500,$B186,'7.  Persistence Report'!$J$27:$J$500,"Adjustment",'7.  Persistence Report'!$H$27:$H$500,"2015")</f>
        <v>0</v>
      </c>
      <c r="X187" s="294">
        <f>SUMIFS('7.  Persistence Report'!Y$27:Y$500,'7.  Persistence Report'!$D$27:$D$500,$B186,'7.  Persistence Report'!$J$27:$J$500,"Adjustment",'7.  Persistence Report'!$H$27:$H$500,"2015")</f>
        <v>0</v>
      </c>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f>SUMIFS('7.  Persistence Report'!AU$27:AU$500,'7.  Persistence Report'!$D$27:$D$500,$B189,'7.  Persistence Report'!$J$27:$J$500,"Current year savings",'7.  Persistence Report'!$H$27:$H$500,"2015")</f>
        <v>0</v>
      </c>
      <c r="E189" s="294">
        <f>SUMIFS('7.  Persistence Report'!AV$27:AV$500,'7.  Persistence Report'!$D$27:$D$500,$B189,'7.  Persistence Report'!$J$27:$J$500,"Current year savings",'7.  Persistence Report'!$H$27:$H$500,"2015")</f>
        <v>0</v>
      </c>
      <c r="F189" s="294">
        <f>SUMIFS('7.  Persistence Report'!AW$27:AW$500,'7.  Persistence Report'!$D$27:$D$500,$B189,'7.  Persistence Report'!$J$27:$J$500,"Current year savings",'7.  Persistence Report'!$H$27:$H$500,"2015")</f>
        <v>0</v>
      </c>
      <c r="G189" s="294">
        <f>SUMIFS('7.  Persistence Report'!AX$27:AX$500,'7.  Persistence Report'!$D$27:$D$500,$B189,'7.  Persistence Report'!$J$27:$J$500,"Current year savings",'7.  Persistence Report'!$H$27:$H$500,"2015")</f>
        <v>0</v>
      </c>
      <c r="H189" s="294">
        <f>SUMIFS('7.  Persistence Report'!AY$27:AY$500,'7.  Persistence Report'!$D$27:$D$500,$B189,'7.  Persistence Report'!$J$27:$J$500,"Current year savings",'7.  Persistence Report'!$H$27:$H$500,"2015")</f>
        <v>0</v>
      </c>
      <c r="I189" s="294">
        <f>SUMIFS('7.  Persistence Report'!AZ$27:AZ$500,'7.  Persistence Report'!$D$27:$D$500,$B189,'7.  Persistence Report'!$J$27:$J$500,"Current year savings",'7.  Persistence Report'!$H$27:$H$500,"2015")</f>
        <v>0</v>
      </c>
      <c r="J189" s="294">
        <f>SUMIFS('7.  Persistence Report'!BA$27:BA$500,'7.  Persistence Report'!$D$27:$D$500,$B189,'7.  Persistence Report'!$J$27:$J$500,"Current year savings",'7.  Persistence Report'!$H$27:$H$500,"2015")</f>
        <v>0</v>
      </c>
      <c r="K189" s="294">
        <f>SUMIFS('7.  Persistence Report'!BB$27:BB$500,'7.  Persistence Report'!$D$27:$D$500,$B189,'7.  Persistence Report'!$J$27:$J$500,"Current year savings",'7.  Persistence Report'!$H$27:$H$500,"2015")</f>
        <v>0</v>
      </c>
      <c r="L189" s="294">
        <f>SUMIFS('7.  Persistence Report'!BC$27:BC$500,'7.  Persistence Report'!$D$27:$D$500,$B189,'7.  Persistence Report'!$J$27:$J$500,"Current year savings",'7.  Persistence Report'!$H$27:$H$500,"2015")</f>
        <v>0</v>
      </c>
      <c r="M189" s="294">
        <f>SUMIFS('7.  Persistence Report'!BD$27:BD$500,'7.  Persistence Report'!$D$27:$D$500,$B189,'7.  Persistence Report'!$J$27:$J$500,"Current year savings",'7.  Persistence Report'!$H$27:$H$500,"2015")</f>
        <v>0</v>
      </c>
      <c r="N189" s="294">
        <v>12</v>
      </c>
      <c r="O189" s="294">
        <f>SUMIFS('7.  Persistence Report'!P$27:P$500,'7.  Persistence Report'!$D$27:$D$500,$B189,'7.  Persistence Report'!$J$27:$J$500,"Current year savings",'7.  Persistence Report'!$H$27:$H$500,"2015")</f>
        <v>0</v>
      </c>
      <c r="P189" s="294">
        <f>SUMIFS('7.  Persistence Report'!Q$27:Q$500,'7.  Persistence Report'!$D$27:$D$500,$B189,'7.  Persistence Report'!$J$27:$J$500,"Current year savings",'7.  Persistence Report'!$H$27:$H$500,"2015")</f>
        <v>0</v>
      </c>
      <c r="Q189" s="294">
        <f>SUMIFS('7.  Persistence Report'!R$27:R$500,'7.  Persistence Report'!$D$27:$D$500,$B189,'7.  Persistence Report'!$J$27:$J$500,"Current year savings",'7.  Persistence Report'!$H$27:$H$500,"2015")</f>
        <v>0</v>
      </c>
      <c r="R189" s="294">
        <f>SUMIFS('7.  Persistence Report'!S$27:S$500,'7.  Persistence Report'!$D$27:$D$500,$B189,'7.  Persistence Report'!$J$27:$J$500,"Current year savings",'7.  Persistence Report'!$H$27:$H$500,"2015")</f>
        <v>0</v>
      </c>
      <c r="S189" s="294">
        <f>SUMIFS('7.  Persistence Report'!T$27:T$500,'7.  Persistence Report'!$D$27:$D$500,$B189,'7.  Persistence Report'!$J$27:$J$500,"Current year savings",'7.  Persistence Report'!$H$27:$H$500,"2015")</f>
        <v>0</v>
      </c>
      <c r="T189" s="294">
        <f>SUMIFS('7.  Persistence Report'!U$27:U$500,'7.  Persistence Report'!$D$27:$D$500,$B189,'7.  Persistence Report'!$J$27:$J$500,"Current year savings",'7.  Persistence Report'!$H$27:$H$500,"2015")</f>
        <v>0</v>
      </c>
      <c r="U189" s="294">
        <f>SUMIFS('7.  Persistence Report'!V$27:V$500,'7.  Persistence Report'!$D$27:$D$500,$B189,'7.  Persistence Report'!$J$27:$J$500,"Current year savings",'7.  Persistence Report'!$H$27:$H$500,"2015")</f>
        <v>0</v>
      </c>
      <c r="V189" s="294">
        <f>SUMIFS('7.  Persistence Report'!W$27:W$500,'7.  Persistence Report'!$D$27:$D$500,$B189,'7.  Persistence Report'!$J$27:$J$500,"Current year savings",'7.  Persistence Report'!$H$27:$H$500,"2015")</f>
        <v>0</v>
      </c>
      <c r="W189" s="294">
        <f>SUMIFS('7.  Persistence Report'!X$27:X$500,'7.  Persistence Report'!$D$27:$D$500,$B189,'7.  Persistence Report'!$J$27:$J$500,"Current year savings",'7.  Persistence Report'!$H$27:$H$500,"2015")</f>
        <v>0</v>
      </c>
      <c r="X189" s="294">
        <f>SUMIFS('7.  Persistence Report'!Y$27:Y$500,'7.  Persistence Report'!$D$27:$D$500,$B189,'7.  Persistence Report'!$J$27:$J$500,"Current year savings",'7.  Persistence Report'!$H$27:$H$500,"2015")</f>
        <v>0</v>
      </c>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f>SUMIFS('7.  Persistence Report'!AU$27:AU$500,'7.  Persistence Report'!$D$27:$D$500,$B189,'7.  Persistence Report'!$J$27:$J$500,"Adjustment",'7.  Persistence Report'!$H$27:$H$500,"2015")</f>
        <v>0</v>
      </c>
      <c r="E190" s="294">
        <f>SUMIFS('7.  Persistence Report'!AV$27:AV$500,'7.  Persistence Report'!$D$27:$D$500,$B189,'7.  Persistence Report'!$J$27:$J$500,"Adjustment",'7.  Persistence Report'!$H$27:$H$500,"2015")</f>
        <v>0</v>
      </c>
      <c r="F190" s="294">
        <f>SUMIFS('7.  Persistence Report'!AW$27:AW$500,'7.  Persistence Report'!$D$27:$D$500,$B189,'7.  Persistence Report'!$J$27:$J$500,"Adjustment",'7.  Persistence Report'!$H$27:$H$500,"2015")</f>
        <v>0</v>
      </c>
      <c r="G190" s="294">
        <f>SUMIFS('7.  Persistence Report'!AX$27:AX$500,'7.  Persistence Report'!$D$27:$D$500,$B189,'7.  Persistence Report'!$J$27:$J$500,"Adjustment",'7.  Persistence Report'!$H$27:$H$500,"2015")</f>
        <v>0</v>
      </c>
      <c r="H190" s="294">
        <f>SUMIFS('7.  Persistence Report'!AY$27:AY$500,'7.  Persistence Report'!$D$27:$D$500,$B189,'7.  Persistence Report'!$J$27:$J$500,"Adjustment",'7.  Persistence Report'!$H$27:$H$500,"2015")</f>
        <v>0</v>
      </c>
      <c r="I190" s="294">
        <f>SUMIFS('7.  Persistence Report'!AZ$27:AZ$500,'7.  Persistence Report'!$D$27:$D$500,$B189,'7.  Persistence Report'!$J$27:$J$500,"Adjustment",'7.  Persistence Report'!$H$27:$H$500,"2015")</f>
        <v>0</v>
      </c>
      <c r="J190" s="294">
        <f>SUMIFS('7.  Persistence Report'!BA$27:BA$500,'7.  Persistence Report'!$D$27:$D$500,$B189,'7.  Persistence Report'!$J$27:$J$500,"Adjustment",'7.  Persistence Report'!$H$27:$H$500,"2015")</f>
        <v>0</v>
      </c>
      <c r="K190" s="294">
        <f>SUMIFS('7.  Persistence Report'!BB$27:BB$500,'7.  Persistence Report'!$D$27:$D$500,$B189,'7.  Persistence Report'!$J$27:$J$500,"Adjustment",'7.  Persistence Report'!$H$27:$H$500,"2015")</f>
        <v>0</v>
      </c>
      <c r="L190" s="294">
        <f>SUMIFS('7.  Persistence Report'!BC$27:BC$500,'7.  Persistence Report'!$D$27:$D$500,$B189,'7.  Persistence Report'!$J$27:$J$500,"Adjustment",'7.  Persistence Report'!$H$27:$H$500,"2015")</f>
        <v>0</v>
      </c>
      <c r="M190" s="294">
        <f>SUMIFS('7.  Persistence Report'!BD$27:BD$500,'7.  Persistence Report'!$D$27:$D$500,$B189,'7.  Persistence Report'!$J$27:$J$500,"Adjustment",'7.  Persistence Report'!$H$27:$H$500,"2015")</f>
        <v>0</v>
      </c>
      <c r="N190" s="294">
        <f>N189</f>
        <v>12</v>
      </c>
      <c r="O190" s="294">
        <f>SUMIFS('7.  Persistence Report'!P$27:P$500,'7.  Persistence Report'!$D$27:$D$500,$B189,'7.  Persistence Report'!$J$27:$J$500,"Adjustment",'7.  Persistence Report'!$H$27:$H$500,"2015")</f>
        <v>0</v>
      </c>
      <c r="P190" s="294">
        <f>SUMIFS('7.  Persistence Report'!Q$27:Q$500,'7.  Persistence Report'!$D$27:$D$500,$B189,'7.  Persistence Report'!$J$27:$J$500,"Adjustment",'7.  Persistence Report'!$H$27:$H$500,"2015")</f>
        <v>0</v>
      </c>
      <c r="Q190" s="294">
        <f>SUMIFS('7.  Persistence Report'!R$27:R$500,'7.  Persistence Report'!$D$27:$D$500,$B189,'7.  Persistence Report'!$J$27:$J$500,"Adjustment",'7.  Persistence Report'!$H$27:$H$500,"2015")</f>
        <v>0</v>
      </c>
      <c r="R190" s="294">
        <f>SUMIFS('7.  Persistence Report'!S$27:S$500,'7.  Persistence Report'!$D$27:$D$500,$B189,'7.  Persistence Report'!$J$27:$J$500,"Adjustment",'7.  Persistence Report'!$H$27:$H$500,"2015")</f>
        <v>0</v>
      </c>
      <c r="S190" s="294">
        <f>SUMIFS('7.  Persistence Report'!T$27:T$500,'7.  Persistence Report'!$D$27:$D$500,$B189,'7.  Persistence Report'!$J$27:$J$500,"Adjustment",'7.  Persistence Report'!$H$27:$H$500,"2015")</f>
        <v>0</v>
      </c>
      <c r="T190" s="294">
        <f>SUMIFS('7.  Persistence Report'!U$27:U$500,'7.  Persistence Report'!$D$27:$D$500,$B189,'7.  Persistence Report'!$J$27:$J$500,"Adjustment",'7.  Persistence Report'!$H$27:$H$500,"2015")</f>
        <v>0</v>
      </c>
      <c r="U190" s="294">
        <f>SUMIFS('7.  Persistence Report'!V$27:V$500,'7.  Persistence Report'!$D$27:$D$500,$B189,'7.  Persistence Report'!$J$27:$J$500,"Adjustment",'7.  Persistence Report'!$H$27:$H$500,"2015")</f>
        <v>0</v>
      </c>
      <c r="V190" s="294">
        <f>SUMIFS('7.  Persistence Report'!W$27:W$500,'7.  Persistence Report'!$D$27:$D$500,$B189,'7.  Persistence Report'!$J$27:$J$500,"Adjustment",'7.  Persistence Report'!$H$27:$H$500,"2015")</f>
        <v>0</v>
      </c>
      <c r="W190" s="294">
        <f>SUMIFS('7.  Persistence Report'!X$27:X$500,'7.  Persistence Report'!$D$27:$D$500,$B189,'7.  Persistence Report'!$J$27:$J$500,"Adjustment",'7.  Persistence Report'!$H$27:$H$500,"2015")</f>
        <v>0</v>
      </c>
      <c r="X190" s="294">
        <f>SUMIFS('7.  Persistence Report'!Y$27:Y$500,'7.  Persistence Report'!$D$27:$D$500,$B189,'7.  Persistence Report'!$J$27:$J$500,"Adjustment",'7.  Persistence Report'!$H$27:$H$500,"2015")</f>
        <v>0</v>
      </c>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f>SUMIFS('7.  Persistence Report'!AU$27:AU$500,'7.  Persistence Report'!$D$27:$D$500,$B192,'7.  Persistence Report'!$J$27:$J$500,"Current year savings",'7.  Persistence Report'!$H$27:$H$500,"2015")</f>
        <v>0</v>
      </c>
      <c r="E192" s="294">
        <f>SUMIFS('7.  Persistence Report'!AV$27:AV$500,'7.  Persistence Report'!$D$27:$D$500,$B192,'7.  Persistence Report'!$J$27:$J$500,"Current year savings",'7.  Persistence Report'!$H$27:$H$500,"2015")</f>
        <v>0</v>
      </c>
      <c r="F192" s="294">
        <f>SUMIFS('7.  Persistence Report'!AW$27:AW$500,'7.  Persistence Report'!$D$27:$D$500,$B192,'7.  Persistence Report'!$J$27:$J$500,"Current year savings",'7.  Persistence Report'!$H$27:$H$500,"2015")</f>
        <v>0</v>
      </c>
      <c r="G192" s="294">
        <f>SUMIFS('7.  Persistence Report'!AX$27:AX$500,'7.  Persistence Report'!$D$27:$D$500,$B192,'7.  Persistence Report'!$J$27:$J$500,"Current year savings",'7.  Persistence Report'!$H$27:$H$500,"2015")</f>
        <v>0</v>
      </c>
      <c r="H192" s="294">
        <f>SUMIFS('7.  Persistence Report'!AY$27:AY$500,'7.  Persistence Report'!$D$27:$D$500,$B192,'7.  Persistence Report'!$J$27:$J$500,"Current year savings",'7.  Persistence Report'!$H$27:$H$500,"2015")</f>
        <v>0</v>
      </c>
      <c r="I192" s="294">
        <f>SUMIFS('7.  Persistence Report'!AZ$27:AZ$500,'7.  Persistence Report'!$D$27:$D$500,$B192,'7.  Persistence Report'!$J$27:$J$500,"Current year savings",'7.  Persistence Report'!$H$27:$H$500,"2015")</f>
        <v>0</v>
      </c>
      <c r="J192" s="294">
        <f>SUMIFS('7.  Persistence Report'!BA$27:BA$500,'7.  Persistence Report'!$D$27:$D$500,$B192,'7.  Persistence Report'!$J$27:$J$500,"Current year savings",'7.  Persistence Report'!$H$27:$H$500,"2015")</f>
        <v>0</v>
      </c>
      <c r="K192" s="294">
        <f>SUMIFS('7.  Persistence Report'!BB$27:BB$500,'7.  Persistence Report'!$D$27:$D$500,$B192,'7.  Persistence Report'!$J$27:$J$500,"Current year savings",'7.  Persistence Report'!$H$27:$H$500,"2015")</f>
        <v>0</v>
      </c>
      <c r="L192" s="294">
        <f>SUMIFS('7.  Persistence Report'!BC$27:BC$500,'7.  Persistence Report'!$D$27:$D$500,$B192,'7.  Persistence Report'!$J$27:$J$500,"Current year savings",'7.  Persistence Report'!$H$27:$H$500,"2015")</f>
        <v>0</v>
      </c>
      <c r="M192" s="294">
        <f>SUMIFS('7.  Persistence Report'!BD$27:BD$500,'7.  Persistence Report'!$D$27:$D$500,$B192,'7.  Persistence Report'!$J$27:$J$500,"Current year savings",'7.  Persistence Report'!$H$27:$H$500,"2015")</f>
        <v>0</v>
      </c>
      <c r="N192" s="294">
        <v>12</v>
      </c>
      <c r="O192" s="294">
        <f>SUMIFS('7.  Persistence Report'!P$27:P$500,'7.  Persistence Report'!$D$27:$D$500,$B192,'7.  Persistence Report'!$J$27:$J$500,"Current year savings",'7.  Persistence Report'!$H$27:$H$500,"2015")</f>
        <v>0</v>
      </c>
      <c r="P192" s="294">
        <f>SUMIFS('7.  Persistence Report'!Q$27:Q$500,'7.  Persistence Report'!$D$27:$D$500,$B192,'7.  Persistence Report'!$J$27:$J$500,"Current year savings",'7.  Persistence Report'!$H$27:$H$500,"2015")</f>
        <v>0</v>
      </c>
      <c r="Q192" s="294">
        <f>SUMIFS('7.  Persistence Report'!R$27:R$500,'7.  Persistence Report'!$D$27:$D$500,$B192,'7.  Persistence Report'!$J$27:$J$500,"Current year savings",'7.  Persistence Report'!$H$27:$H$500,"2015")</f>
        <v>0</v>
      </c>
      <c r="R192" s="294">
        <f>SUMIFS('7.  Persistence Report'!S$27:S$500,'7.  Persistence Report'!$D$27:$D$500,$B192,'7.  Persistence Report'!$J$27:$J$500,"Current year savings",'7.  Persistence Report'!$H$27:$H$500,"2015")</f>
        <v>0</v>
      </c>
      <c r="S192" s="294">
        <f>SUMIFS('7.  Persistence Report'!T$27:T$500,'7.  Persistence Report'!$D$27:$D$500,$B192,'7.  Persistence Report'!$J$27:$J$500,"Current year savings",'7.  Persistence Report'!$H$27:$H$500,"2015")</f>
        <v>0</v>
      </c>
      <c r="T192" s="294">
        <f>SUMIFS('7.  Persistence Report'!U$27:U$500,'7.  Persistence Report'!$D$27:$D$500,$B192,'7.  Persistence Report'!$J$27:$J$500,"Current year savings",'7.  Persistence Report'!$H$27:$H$500,"2015")</f>
        <v>0</v>
      </c>
      <c r="U192" s="294">
        <f>SUMIFS('7.  Persistence Report'!V$27:V$500,'7.  Persistence Report'!$D$27:$D$500,$B192,'7.  Persistence Report'!$J$27:$J$500,"Current year savings",'7.  Persistence Report'!$H$27:$H$500,"2015")</f>
        <v>0</v>
      </c>
      <c r="V192" s="294">
        <f>SUMIFS('7.  Persistence Report'!W$27:W$500,'7.  Persistence Report'!$D$27:$D$500,$B192,'7.  Persistence Report'!$J$27:$J$500,"Current year savings",'7.  Persistence Report'!$H$27:$H$500,"2015")</f>
        <v>0</v>
      </c>
      <c r="W192" s="294">
        <f>SUMIFS('7.  Persistence Report'!X$27:X$500,'7.  Persistence Report'!$D$27:$D$500,$B192,'7.  Persistence Report'!$J$27:$J$500,"Current year savings",'7.  Persistence Report'!$H$27:$H$500,"2015")</f>
        <v>0</v>
      </c>
      <c r="X192" s="294">
        <f>SUMIFS('7.  Persistence Report'!Y$27:Y$500,'7.  Persistence Report'!$D$27:$D$500,$B192,'7.  Persistence Report'!$J$27:$J$500,"Current year savings",'7.  Persistence Report'!$H$27:$H$500,"2015")</f>
        <v>0</v>
      </c>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f>SUMIFS('7.  Persistence Report'!AU$27:AU$500,'7.  Persistence Report'!$D$27:$D$500,$B192,'7.  Persistence Report'!$J$27:$J$500,"Adjustment",'7.  Persistence Report'!$H$27:$H$500,"2015")</f>
        <v>0</v>
      </c>
      <c r="E193" s="294">
        <f>SUMIFS('7.  Persistence Report'!AV$27:AV$500,'7.  Persistence Report'!$D$27:$D$500,$B192,'7.  Persistence Report'!$J$27:$J$500,"Adjustment",'7.  Persistence Report'!$H$27:$H$500,"2015")</f>
        <v>0</v>
      </c>
      <c r="F193" s="294">
        <f>SUMIFS('7.  Persistence Report'!AW$27:AW$500,'7.  Persistence Report'!$D$27:$D$500,$B192,'7.  Persistence Report'!$J$27:$J$500,"Adjustment",'7.  Persistence Report'!$H$27:$H$500,"2015")</f>
        <v>0</v>
      </c>
      <c r="G193" s="294">
        <f>SUMIFS('7.  Persistence Report'!AX$27:AX$500,'7.  Persistence Report'!$D$27:$D$500,$B192,'7.  Persistence Report'!$J$27:$J$500,"Adjustment",'7.  Persistence Report'!$H$27:$H$500,"2015")</f>
        <v>0</v>
      </c>
      <c r="H193" s="294">
        <f>SUMIFS('7.  Persistence Report'!AY$27:AY$500,'7.  Persistence Report'!$D$27:$D$500,$B192,'7.  Persistence Report'!$J$27:$J$500,"Adjustment",'7.  Persistence Report'!$H$27:$H$500,"2015")</f>
        <v>0</v>
      </c>
      <c r="I193" s="294">
        <f>SUMIFS('7.  Persistence Report'!AZ$27:AZ$500,'7.  Persistence Report'!$D$27:$D$500,$B192,'7.  Persistence Report'!$J$27:$J$500,"Adjustment",'7.  Persistence Report'!$H$27:$H$500,"2015")</f>
        <v>0</v>
      </c>
      <c r="J193" s="294">
        <f>SUMIFS('7.  Persistence Report'!BA$27:BA$500,'7.  Persistence Report'!$D$27:$D$500,$B192,'7.  Persistence Report'!$J$27:$J$500,"Adjustment",'7.  Persistence Report'!$H$27:$H$500,"2015")</f>
        <v>0</v>
      </c>
      <c r="K193" s="294">
        <f>SUMIFS('7.  Persistence Report'!BB$27:BB$500,'7.  Persistence Report'!$D$27:$D$500,$B192,'7.  Persistence Report'!$J$27:$J$500,"Adjustment",'7.  Persistence Report'!$H$27:$H$500,"2015")</f>
        <v>0</v>
      </c>
      <c r="L193" s="294">
        <f>SUMIFS('7.  Persistence Report'!BC$27:BC$500,'7.  Persistence Report'!$D$27:$D$500,$B192,'7.  Persistence Report'!$J$27:$J$500,"Adjustment",'7.  Persistence Report'!$H$27:$H$500,"2015")</f>
        <v>0</v>
      </c>
      <c r="M193" s="294">
        <f>SUMIFS('7.  Persistence Report'!BD$27:BD$500,'7.  Persistence Report'!$D$27:$D$500,$B192,'7.  Persistence Report'!$J$27:$J$500,"Adjustment",'7.  Persistence Report'!$H$27:$H$500,"2015")</f>
        <v>0</v>
      </c>
      <c r="N193" s="294">
        <f>N192</f>
        <v>12</v>
      </c>
      <c r="O193" s="294">
        <f>SUMIFS('7.  Persistence Report'!P$27:P$500,'7.  Persistence Report'!$D$27:$D$500,$B192,'7.  Persistence Report'!$J$27:$J$500,"Adjustment",'7.  Persistence Report'!$H$27:$H$500,"2015")</f>
        <v>0</v>
      </c>
      <c r="P193" s="294">
        <f>SUMIFS('7.  Persistence Report'!Q$27:Q$500,'7.  Persistence Report'!$D$27:$D$500,$B192,'7.  Persistence Report'!$J$27:$J$500,"Adjustment",'7.  Persistence Report'!$H$27:$H$500,"2015")</f>
        <v>0</v>
      </c>
      <c r="Q193" s="294">
        <f>SUMIFS('7.  Persistence Report'!R$27:R$500,'7.  Persistence Report'!$D$27:$D$500,$B192,'7.  Persistence Report'!$J$27:$J$500,"Adjustment",'7.  Persistence Report'!$H$27:$H$500,"2015")</f>
        <v>0</v>
      </c>
      <c r="R193" s="294">
        <f>SUMIFS('7.  Persistence Report'!S$27:S$500,'7.  Persistence Report'!$D$27:$D$500,$B192,'7.  Persistence Report'!$J$27:$J$500,"Adjustment",'7.  Persistence Report'!$H$27:$H$500,"2015")</f>
        <v>0</v>
      </c>
      <c r="S193" s="294">
        <f>SUMIFS('7.  Persistence Report'!T$27:T$500,'7.  Persistence Report'!$D$27:$D$500,$B192,'7.  Persistence Report'!$J$27:$J$500,"Adjustment",'7.  Persistence Report'!$H$27:$H$500,"2015")</f>
        <v>0</v>
      </c>
      <c r="T193" s="294">
        <f>SUMIFS('7.  Persistence Report'!U$27:U$500,'7.  Persistence Report'!$D$27:$D$500,$B192,'7.  Persistence Report'!$J$27:$J$500,"Adjustment",'7.  Persistence Report'!$H$27:$H$500,"2015")</f>
        <v>0</v>
      </c>
      <c r="U193" s="294">
        <f>SUMIFS('7.  Persistence Report'!V$27:V$500,'7.  Persistence Report'!$D$27:$D$500,$B192,'7.  Persistence Report'!$J$27:$J$500,"Adjustment",'7.  Persistence Report'!$H$27:$H$500,"2015")</f>
        <v>0</v>
      </c>
      <c r="V193" s="294">
        <f>SUMIFS('7.  Persistence Report'!W$27:W$500,'7.  Persistence Report'!$D$27:$D$500,$B192,'7.  Persistence Report'!$J$27:$J$500,"Adjustment",'7.  Persistence Report'!$H$27:$H$500,"2015")</f>
        <v>0</v>
      </c>
      <c r="W193" s="294">
        <f>SUMIFS('7.  Persistence Report'!X$27:X$500,'7.  Persistence Report'!$D$27:$D$500,$B192,'7.  Persistence Report'!$J$27:$J$500,"Adjustment",'7.  Persistence Report'!$H$27:$H$500,"2015")</f>
        <v>0</v>
      </c>
      <c r="X193" s="294">
        <f>SUMIFS('7.  Persistence Report'!Y$27:Y$500,'7.  Persistence Report'!$D$27:$D$500,$B192,'7.  Persistence Report'!$J$27:$J$500,"Adjustment",'7.  Persistence Report'!$H$27:$H$500,"2015")</f>
        <v>0</v>
      </c>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81286579.044708103</v>
      </c>
      <c r="E195" s="328"/>
      <c r="F195" s="328"/>
      <c r="G195" s="328"/>
      <c r="H195" s="328"/>
      <c r="I195" s="328"/>
      <c r="J195" s="328"/>
      <c r="K195" s="328"/>
      <c r="L195" s="328"/>
      <c r="M195" s="328"/>
      <c r="N195" s="328"/>
      <c r="O195" s="328">
        <f>SUM(O38:O193)</f>
        <v>13502.792838766689</v>
      </c>
      <c r="P195" s="328"/>
      <c r="Q195" s="328"/>
      <c r="R195" s="328"/>
      <c r="S195" s="328"/>
      <c r="T195" s="328"/>
      <c r="U195" s="328"/>
      <c r="V195" s="328"/>
      <c r="W195" s="328"/>
      <c r="X195" s="328"/>
      <c r="Y195" s="328">
        <f>IF(Y36="kWh",SUMPRODUCT(D38:D193,Y38:Y193))</f>
        <v>19740136</v>
      </c>
      <c r="Z195" s="328">
        <f>IF(Z36="kWh",SUMPRODUCT(D38:D193,Z38:Z193))</f>
        <v>9220784.0114439279</v>
      </c>
      <c r="AA195" s="328">
        <f>IF(AA36="kw",SUMPRODUCT(N38:N193,O38:O193,AA38:AA193),SUMPRODUCT(D38:D193,AA38:AA193))</f>
        <v>65565.459790878595</v>
      </c>
      <c r="AB195" s="328">
        <f>IF(AB36="kw",SUMPRODUCT(N38:N193,O38:O193,AB38:AB193),SUMPRODUCT(D38:D193,AB38:AB193))</f>
        <v>16906.261453095485</v>
      </c>
      <c r="AC195" s="328">
        <f>IF(AC36="kw",SUMPRODUCT(N38:N193,O38:O193,AC38:AC193),SUMPRODUCT(D38:D193,AC38:AC193))</f>
        <v>10219.160564593016</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0</v>
      </c>
      <c r="Z196" s="391">
        <f>HLOOKUP(Z35,'2. LRAMVA Threshold'!$B$42:$Q$53,7,FALSE)</f>
        <v>0</v>
      </c>
      <c r="AA196" s="391">
        <f>HLOOKUP(AA35,'2. LRAMVA Threshold'!$B$42:$Q$53,7,FALSE)</f>
        <v>0</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2.3400000000000001E-2</v>
      </c>
      <c r="Z198" s="340">
        <f>HLOOKUP(Z$35,'3.  Distribution Rates'!$C$122:$P$133,7,FALSE)</f>
        <v>2.1000000000000001E-2</v>
      </c>
      <c r="AA198" s="340">
        <f>HLOOKUP(AA$35,'3.  Distribution Rates'!$C$122:$P$133,7,FALSE)</f>
        <v>3.5691000000000002</v>
      </c>
      <c r="AB198" s="340">
        <f>HLOOKUP(AB$35,'3.  Distribution Rates'!$C$122:$P$133,7,FALSE)</f>
        <v>3.4887000000000001</v>
      </c>
      <c r="AC198" s="340">
        <f>HLOOKUP(AC$35,'3.  Distribution Rates'!$C$122:$P$133,7,FALSE)</f>
        <v>3.3129</v>
      </c>
      <c r="AD198" s="340">
        <f>HLOOKUP(AD$35,'3.  Distribution Rates'!$C$122:$P$133,7,FALSE)</f>
        <v>2.1899999999999999E-2</v>
      </c>
      <c r="AE198" s="340">
        <f>HLOOKUP(AE$35,'3.  Distribution Rates'!$C$122:$P$133,7,FALSE)</f>
        <v>3.9996999999999998</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461919.18239999999</v>
      </c>
      <c r="Z203" s="377">
        <f>Z195*Z198</f>
        <v>193636.4642403225</v>
      </c>
      <c r="AA203" s="377">
        <f>AA195*AA198</f>
        <v>234009.6825396248</v>
      </c>
      <c r="AB203" s="377">
        <f t="shared" ref="AB203:AL203" si="553">AB195*AB198</f>
        <v>58980.874331414219</v>
      </c>
      <c r="AC203" s="377">
        <f t="shared" si="553"/>
        <v>33855.0570344402</v>
      </c>
      <c r="AD203" s="377">
        <f t="shared" si="553"/>
        <v>0</v>
      </c>
      <c r="AE203" s="377">
        <f t="shared" si="553"/>
        <v>0</v>
      </c>
      <c r="AF203" s="377">
        <f t="shared" si="553"/>
        <v>0</v>
      </c>
      <c r="AG203" s="377">
        <f t="shared" si="553"/>
        <v>0</v>
      </c>
      <c r="AH203" s="377">
        <f t="shared" si="553"/>
        <v>0</v>
      </c>
      <c r="AI203" s="377">
        <f t="shared" si="553"/>
        <v>0</v>
      </c>
      <c r="AJ203" s="377">
        <f t="shared" si="553"/>
        <v>0</v>
      </c>
      <c r="AK203" s="377">
        <f t="shared" si="553"/>
        <v>0</v>
      </c>
      <c r="AL203" s="377">
        <f t="shared" si="553"/>
        <v>0</v>
      </c>
      <c r="AM203" s="628">
        <f>SUM(Y203:AL203)</f>
        <v>982401.26054580172</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461919.18239999999</v>
      </c>
      <c r="Z204" s="345">
        <f>SUM(Z199:Z203)</f>
        <v>193636.4642403225</v>
      </c>
      <c r="AA204" s="345">
        <f t="shared" ref="AA204:AE204" si="554">SUM(AA199:AA203)</f>
        <v>234009.6825396248</v>
      </c>
      <c r="AB204" s="345">
        <f t="shared" si="554"/>
        <v>58980.874331414219</v>
      </c>
      <c r="AC204" s="345">
        <f t="shared" si="554"/>
        <v>33855.0570344402</v>
      </c>
      <c r="AD204" s="345">
        <f t="shared" si="554"/>
        <v>0</v>
      </c>
      <c r="AE204" s="345">
        <f t="shared" si="554"/>
        <v>0</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982401.26054580172</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556">Z196*Z198</f>
        <v>0</v>
      </c>
      <c r="AA205" s="346">
        <f t="shared" si="556"/>
        <v>0</v>
      </c>
      <c r="AB205" s="346">
        <f t="shared" si="556"/>
        <v>0</v>
      </c>
      <c r="AC205" s="346">
        <f t="shared" si="556"/>
        <v>0</v>
      </c>
      <c r="AD205" s="346">
        <f t="shared" si="556"/>
        <v>0</v>
      </c>
      <c r="AE205" s="346">
        <f t="shared" si="556"/>
        <v>0</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982401.26054580172</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19442880</v>
      </c>
      <c r="Z208" s="290">
        <f>SUMPRODUCT(E38:E193,Z38:Z193)</f>
        <v>9367169.3865042645</v>
      </c>
      <c r="AA208" s="290">
        <f>IF(AA36="kw",SUMPRODUCT(N38:N193,P38:P193,AA38:AA193),SUMPRODUCT(E38:E193,AA38:AA193))</f>
        <v>65555.461130665746</v>
      </c>
      <c r="AB208" s="290">
        <f>IF(AB36="kw",SUMPRODUCT(N38:N193,P38:P193,AB38:AB193),SUMPRODUCT(E38:E193,AB38:AB193))</f>
        <v>16902.3274392846</v>
      </c>
      <c r="AC208" s="290">
        <f>IF(AC36="kw",SUMPRODUCT(N38:N193,P38:P193,AC38:AC193),SUMPRODUCT(E38:E193,AC38:AC193))</f>
        <v>10215.748213770265</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19415414</v>
      </c>
      <c r="Z209" s="290">
        <f>SUMPRODUCT(F38:F193,Z38:Z193)</f>
        <v>9422930.7265042625</v>
      </c>
      <c r="AA209" s="290">
        <f>IF(AA36="kw",SUMPRODUCT(N38:N193,Q38:Q193,AA38:AA193),SUMPRODUCT(F38:F193,AA38:AA193))</f>
        <v>65561.701130665751</v>
      </c>
      <c r="AB209" s="290">
        <f>IF(AB36="kw",SUMPRODUCT(N38:N193,Q38:Q193,AB38:AB193),SUMPRODUCT(F38:F193,AB38:AB193))</f>
        <v>16903.527439284597</v>
      </c>
      <c r="AC209" s="290">
        <f>IF(AC36="kw",SUMPRODUCT(N38:N193,Q38:Q193,AC38:AC193),SUMPRODUCT(F38:F193,AC38:AC193))</f>
        <v>10219.708213770266</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19389373</v>
      </c>
      <c r="Z210" s="290">
        <f>SUMPRODUCT(G38:G193,Z38:Z193)</f>
        <v>9038500.0865042638</v>
      </c>
      <c r="AA210" s="290">
        <f>IF(AA36="kw",SUMPRODUCT(N38:N193,R38:R193,AA38:AA193),SUMPRODUCT(G38:G193,AA38:AA193))</f>
        <v>65560.021130665758</v>
      </c>
      <c r="AB210" s="290">
        <f>IF(AB36="kw",SUMPRODUCT(N38:N193,R38:R193,AB38:AB193),SUMPRODUCT(G38:G193,AB38:AB193))</f>
        <v>16923.207439284601</v>
      </c>
      <c r="AC210" s="290">
        <f>IF(AC36="kw",SUMPRODUCT(N38:N193,R38:R193,AC38:AC193),SUMPRODUCT(G38:G193,AC38:AC193))</f>
        <v>10129.108213770265</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19237862</v>
      </c>
      <c r="Z211" s="290">
        <f>SUMPRODUCT(H38:H193,Z38:Z193)</f>
        <v>9038500.2365042642</v>
      </c>
      <c r="AA211" s="290">
        <f>IF(AA36="kw",SUMPRODUCT(N38:N193,S38:S193,AA38:AA193),SUMPRODUCT(H38:H193,AA38:AA193))</f>
        <v>65842.741130665745</v>
      </c>
      <c r="AB211" s="290">
        <f>IF(AB36="kw",SUMPRODUCT(N38:N193,S38:S193,AB38:AB193),SUMPRODUCT(H38:H193,AB38:AB193))</f>
        <v>17060.0074392846</v>
      </c>
      <c r="AC211" s="290">
        <f>IF(AC36="kw",SUMPRODUCT(N38:N193,S38:S193,AC38:AC193),SUMPRODUCT(H38:H193,AC38:AC193))</f>
        <v>10151.908213770264</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19016875</v>
      </c>
      <c r="Z212" s="325">
        <f>SUMPRODUCT(I38:I193,Z38:Z193)</f>
        <v>9020060.7789999992</v>
      </c>
      <c r="AA212" s="325">
        <f>IF(AA36="kw",SUMPRODUCT(N38:N193,T38:T193,AA38:AA193),SUMPRODUCT(I38:I193,AA38:AA193))</f>
        <v>65563.92</v>
      </c>
      <c r="AB212" s="325">
        <f>IF(AB36="kw",SUMPRODUCT(N38:N193,T38:T193,AB38:AB193),SUMPRODUCT(I38:I193,AB38:AB193))</f>
        <v>17039.135999999999</v>
      </c>
      <c r="AC212" s="325">
        <f>IF(AC36="kw",SUMPRODUCT(N38:N193,T38:T193,AC38:AC193),SUMPRODUCT(I38:I193,AC38:AC193))</f>
        <v>10061.16</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525</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09" t="s">
        <v>211</v>
      </c>
      <c r="C217" s="811" t="s">
        <v>33</v>
      </c>
      <c r="D217" s="283" t="s">
        <v>421</v>
      </c>
      <c r="E217" s="813" t="s">
        <v>209</v>
      </c>
      <c r="F217" s="814"/>
      <c r="G217" s="814"/>
      <c r="H217" s="814"/>
      <c r="I217" s="814"/>
      <c r="J217" s="814"/>
      <c r="K217" s="814"/>
      <c r="L217" s="814"/>
      <c r="M217" s="815"/>
      <c r="N217" s="819" t="s">
        <v>213</v>
      </c>
      <c r="O217" s="283" t="s">
        <v>422</v>
      </c>
      <c r="P217" s="813" t="s">
        <v>212</v>
      </c>
      <c r="Q217" s="814"/>
      <c r="R217" s="814"/>
      <c r="S217" s="814"/>
      <c r="T217" s="814"/>
      <c r="U217" s="814"/>
      <c r="V217" s="814"/>
      <c r="W217" s="814"/>
      <c r="X217" s="815"/>
      <c r="Y217" s="816" t="s">
        <v>243</v>
      </c>
      <c r="Z217" s="817"/>
      <c r="AA217" s="817"/>
      <c r="AB217" s="817"/>
      <c r="AC217" s="817"/>
      <c r="AD217" s="817"/>
      <c r="AE217" s="817"/>
      <c r="AF217" s="817"/>
      <c r="AG217" s="817"/>
      <c r="AH217" s="817"/>
      <c r="AI217" s="817"/>
      <c r="AJ217" s="817"/>
      <c r="AK217" s="817"/>
      <c r="AL217" s="817"/>
      <c r="AM217" s="818"/>
    </row>
    <row r="218" spans="1:39" ht="60.75" customHeight="1">
      <c r="B218" s="810"/>
      <c r="C218" s="812"/>
      <c r="D218" s="284">
        <v>2016</v>
      </c>
      <c r="E218" s="284">
        <v>2017</v>
      </c>
      <c r="F218" s="284">
        <v>2018</v>
      </c>
      <c r="G218" s="284">
        <v>2019</v>
      </c>
      <c r="H218" s="284">
        <v>2020</v>
      </c>
      <c r="I218" s="284">
        <v>2021</v>
      </c>
      <c r="J218" s="284">
        <v>2022</v>
      </c>
      <c r="K218" s="284">
        <v>2023</v>
      </c>
      <c r="L218" s="284">
        <v>2024</v>
      </c>
      <c r="M218" s="284">
        <v>2025</v>
      </c>
      <c r="N218" s="820"/>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 50 TO 1,499 KW</v>
      </c>
      <c r="AB218" s="284" t="str">
        <f>'1.  LRAMVA Summary'!G52</f>
        <v>GS 1,500 TO 4,999</v>
      </c>
      <c r="AC218" s="284" t="str">
        <f>'1.  LRAMVA Summary'!H52</f>
        <v>Large User</v>
      </c>
      <c r="AD218" s="284" t="str">
        <f>'1.  LRAMVA Summary'!I52</f>
        <v>Unmetered Scattered Load</v>
      </c>
      <c r="AE218" s="284" t="str">
        <f>'1.  LRAMVA Summary'!J52</f>
        <v>Street Lighting</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503</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t="str">
        <f>'1.  LRAMVA Summary'!I53</f>
        <v>kWh</v>
      </c>
      <c r="AE219" s="290" t="str">
        <f>'1.  LRAMVA Summary'!J53</f>
        <v>kW</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496</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f>SUMIFS('7.  Persistence Report'!AV$27:AV$500,'7.  Persistence Report'!$D$27:$D$500,$B221,'7.  Persistence Report'!$J$27:$J$500,"Current year savings",'7.  Persistence Report'!$H$27:$H$500,"2016")</f>
        <v>0</v>
      </c>
      <c r="E221" s="294">
        <f>SUMIFS('7.  Persistence Report'!AW$27:AW$500,'7.  Persistence Report'!$D$27:$D$500,$B221,'7.  Persistence Report'!$J$27:$J$500,"Current year savings",'7.  Persistence Report'!$H$27:$H$500,"2016")</f>
        <v>0</v>
      </c>
      <c r="F221" s="294">
        <f>SUMIFS('7.  Persistence Report'!AX$27:AX$500,'7.  Persistence Report'!$D$27:$D$500,$B221,'7.  Persistence Report'!$J$27:$J$500,"Current year savings",'7.  Persistence Report'!$H$27:$H$500,"2016")</f>
        <v>0</v>
      </c>
      <c r="G221" s="294">
        <f>SUMIFS('7.  Persistence Report'!AY$27:AY$500,'7.  Persistence Report'!$D$27:$D$500,$B221,'7.  Persistence Report'!$J$27:$J$500,"Current year savings",'7.  Persistence Report'!$H$27:$H$500,"2016")</f>
        <v>0</v>
      </c>
      <c r="H221" s="294">
        <f>SUMIFS('7.  Persistence Report'!AZ$27:AZ$500,'7.  Persistence Report'!$D$27:$D$500,$B221,'7.  Persistence Report'!$J$27:$J$500,"Current year savings",'7.  Persistence Report'!$H$27:$H$500,"2016")</f>
        <v>0</v>
      </c>
      <c r="I221" s="294">
        <f>SUMIFS('7.  Persistence Report'!BA$27:BA$500,'7.  Persistence Report'!$D$27:$D$500,$B221,'7.  Persistence Report'!$J$27:$J$500,"Current year savings",'7.  Persistence Report'!$H$27:$H$500,"2016")</f>
        <v>0</v>
      </c>
      <c r="J221" s="294">
        <f>SUMIFS('7.  Persistence Report'!BB$27:BB$500,'7.  Persistence Report'!$D$27:$D$500,$B221,'7.  Persistence Report'!$J$27:$J$500,"Current year savings",'7.  Persistence Report'!$H$27:$H$500,"2016")</f>
        <v>0</v>
      </c>
      <c r="K221" s="294">
        <f>SUMIFS('7.  Persistence Report'!BC$27:BC$500,'7.  Persistence Report'!$D$27:$D$500,$B221,'7.  Persistence Report'!$J$27:$J$500,"Current year savings",'7.  Persistence Report'!$H$27:$H$500,"2016")</f>
        <v>0</v>
      </c>
      <c r="L221" s="294">
        <f>SUMIFS('7.  Persistence Report'!BD$27:BD$500,'7.  Persistence Report'!$D$27:$D$500,$B221,'7.  Persistence Report'!$J$27:$J$500,"Current year savings",'7.  Persistence Report'!$H$27:$H$500,"2016")</f>
        <v>0</v>
      </c>
      <c r="M221" s="294">
        <f>SUMIFS('7.  Persistence Report'!BE$27:BE$500,'7.  Persistence Report'!$D$27:$D$500,$B221,'7.  Persistence Report'!$J$27:$J$500,"Current year savings",'7.  Persistence Report'!$H$27:$H$500,"2016")</f>
        <v>0</v>
      </c>
      <c r="N221" s="290"/>
      <c r="O221" s="294">
        <f>SUMIFS('7.  Persistence Report'!Q$27:Q$500,'7.  Persistence Report'!$D$27:$D$500,$B221,'7.  Persistence Report'!$J$27:$J$500,"Current year savings",'7.  Persistence Report'!$H$27:$H$500,"2016")</f>
        <v>0</v>
      </c>
      <c r="P221" s="294">
        <f>SUMIFS('7.  Persistence Report'!R$27:R$500,'7.  Persistence Report'!$D$27:$D$500,$B221,'7.  Persistence Report'!$J$27:$J$500,"Current year savings",'7.  Persistence Report'!$H$27:$H$500,"2016")</f>
        <v>0</v>
      </c>
      <c r="Q221" s="294">
        <f>SUMIFS('7.  Persistence Report'!S$27:S$500,'7.  Persistence Report'!$D$27:$D$500,$B221,'7.  Persistence Report'!$J$27:$J$500,"Current year savings",'7.  Persistence Report'!$H$27:$H$500,"2016")</f>
        <v>0</v>
      </c>
      <c r="R221" s="294">
        <f>SUMIFS('7.  Persistence Report'!T$27:T$500,'7.  Persistence Report'!$D$27:$D$500,$B221,'7.  Persistence Report'!$J$27:$J$500,"Current year savings",'7.  Persistence Report'!$H$27:$H$500,"2016")</f>
        <v>0</v>
      </c>
      <c r="S221" s="294">
        <f>SUMIFS('7.  Persistence Report'!U$27:U$500,'7.  Persistence Report'!$D$27:$D$500,$B221,'7.  Persistence Report'!$J$27:$J$500,"Current year savings",'7.  Persistence Report'!$H$27:$H$500,"2016")</f>
        <v>0</v>
      </c>
      <c r="T221" s="294">
        <f>SUMIFS('7.  Persistence Report'!V$27:V$500,'7.  Persistence Report'!$D$27:$D$500,$B221,'7.  Persistence Report'!$J$27:$J$500,"Current year savings",'7.  Persistence Report'!$H$27:$H$500,"2016")</f>
        <v>0</v>
      </c>
      <c r="U221" s="294">
        <f>SUMIFS('7.  Persistence Report'!W$27:W$500,'7.  Persistence Report'!$D$27:$D$500,$B221,'7.  Persistence Report'!$J$27:$J$500,"Current year savings",'7.  Persistence Report'!$H$27:$H$500,"2016")</f>
        <v>0</v>
      </c>
      <c r="V221" s="294">
        <f>SUMIFS('7.  Persistence Report'!X$27:X$500,'7.  Persistence Report'!$D$27:$D$500,$B221,'7.  Persistence Report'!$J$27:$J$500,"Current year savings",'7.  Persistence Report'!$H$27:$H$500,"2016")</f>
        <v>0</v>
      </c>
      <c r="W221" s="294">
        <f>SUMIFS('7.  Persistence Report'!Y$27:Y$500,'7.  Persistence Report'!$D$27:$D$500,$B221,'7.  Persistence Report'!$J$27:$J$500,"Current year savings",'7.  Persistence Report'!$H$27:$H$500,"2016")</f>
        <v>0</v>
      </c>
      <c r="X221" s="294">
        <f>SUMIFS('7.  Persistence Report'!Z$27:Z$500,'7.  Persistence Report'!$D$27:$D$500,$B221,'7.  Persistence Report'!$J$27:$J$500,"Current year savings",'7.  Persistence Report'!$H$27:$H$500,"2016")</f>
        <v>0</v>
      </c>
      <c r="Y221" s="409">
        <v>1</v>
      </c>
      <c r="Z221" s="409"/>
      <c r="AA221" s="409"/>
      <c r="AB221" s="409"/>
      <c r="AC221" s="409"/>
      <c r="AD221" s="409"/>
      <c r="AE221" s="409"/>
      <c r="AF221" s="409"/>
      <c r="AG221" s="409"/>
      <c r="AH221" s="409"/>
      <c r="AI221" s="409"/>
      <c r="AJ221" s="409"/>
      <c r="AK221" s="409"/>
      <c r="AL221" s="409"/>
      <c r="AM221" s="295">
        <f>SUM(Y221:AL221)</f>
        <v>1</v>
      </c>
    </row>
    <row r="222" spans="1:39" outlineLevel="1">
      <c r="B222" s="293" t="s">
        <v>289</v>
      </c>
      <c r="C222" s="290" t="s">
        <v>163</v>
      </c>
      <c r="D222" s="294">
        <f>SUMIFS('7.  Persistence Report'!AV$27:AV$500,'7.  Persistence Report'!$D$27:$D$500,$B221,'7.  Persistence Report'!$J$27:$J$500,"Adjustment",'7.  Persistence Report'!$H$27:$H$500,"2016")</f>
        <v>0</v>
      </c>
      <c r="E222" s="294">
        <f>SUMIFS('7.  Persistence Report'!AW$27:AW$500,'7.  Persistence Report'!$D$27:$D$500,$B221,'7.  Persistence Report'!$J$27:$J$500,"Adjustment",'7.  Persistence Report'!$H$27:$H$500,"2016")</f>
        <v>0</v>
      </c>
      <c r="F222" s="294">
        <f>SUMIFS('7.  Persistence Report'!AX$27:AX$500,'7.  Persistence Report'!$D$27:$D$500,$B221,'7.  Persistence Report'!$J$27:$J$500,"Adjustment",'7.  Persistence Report'!$H$27:$H$500,"2016")</f>
        <v>0</v>
      </c>
      <c r="G222" s="294">
        <f>SUMIFS('7.  Persistence Report'!AY$27:AY$500,'7.  Persistence Report'!$D$27:$D$500,$B221,'7.  Persistence Report'!$J$27:$J$500,"Adjustment",'7.  Persistence Report'!$H$27:$H$500,"2016")</f>
        <v>0</v>
      </c>
      <c r="H222" s="294">
        <f>SUMIFS('7.  Persistence Report'!AZ$27:AZ$500,'7.  Persistence Report'!$D$27:$D$500,$B221,'7.  Persistence Report'!$J$27:$J$500,"Adjustment",'7.  Persistence Report'!$H$27:$H$500,"2016")</f>
        <v>0</v>
      </c>
      <c r="I222" s="294">
        <f>SUMIFS('7.  Persistence Report'!BA$27:BA$500,'7.  Persistence Report'!$D$27:$D$500,$B221,'7.  Persistence Report'!$J$27:$J$500,"Adjustment",'7.  Persistence Report'!$H$27:$H$500,"2016")</f>
        <v>0</v>
      </c>
      <c r="J222" s="294">
        <f>SUMIFS('7.  Persistence Report'!BB$27:BB$500,'7.  Persistence Report'!$D$27:$D$500,$B221,'7.  Persistence Report'!$J$27:$J$500,"Adjustment",'7.  Persistence Report'!$H$27:$H$500,"2016")</f>
        <v>0</v>
      </c>
      <c r="K222" s="294">
        <f>SUMIFS('7.  Persistence Report'!BC$27:BC$500,'7.  Persistence Report'!$D$27:$D$500,$B221,'7.  Persistence Report'!$J$27:$J$500,"Adjustment",'7.  Persistence Report'!$H$27:$H$500,"2016")</f>
        <v>0</v>
      </c>
      <c r="L222" s="294">
        <f>SUMIFS('7.  Persistence Report'!BD$27:BD$500,'7.  Persistence Report'!$D$27:$D$500,$B221,'7.  Persistence Report'!$J$27:$J$500,"Adjustment",'7.  Persistence Report'!$H$27:$H$500,"2016")</f>
        <v>0</v>
      </c>
      <c r="M222" s="294">
        <f>SUMIFS('7.  Persistence Report'!BE$27:BE$500,'7.  Persistence Report'!$D$27:$D$500,$B221,'7.  Persistence Report'!$J$27:$J$500,"Adjustment",'7.  Persistence Report'!$H$27:$H$500,"2016")</f>
        <v>0</v>
      </c>
      <c r="N222" s="467"/>
      <c r="O222" s="294">
        <f>SUMIFS('7.  Persistence Report'!Q$27:Q$500,'7.  Persistence Report'!$D$27:$D$500,$B221,'7.  Persistence Report'!$J$27:$J$500,"Adjustment",'7.  Persistence Report'!$H$27:$H$500,"2016")</f>
        <v>0</v>
      </c>
      <c r="P222" s="294">
        <f>SUMIFS('7.  Persistence Report'!R$27:R$500,'7.  Persistence Report'!$D$27:$D$500,$B221,'7.  Persistence Report'!$J$27:$J$500,"Adjustment",'7.  Persistence Report'!$H$27:$H$500,"2016")</f>
        <v>0</v>
      </c>
      <c r="Q222" s="294">
        <f>SUMIFS('7.  Persistence Report'!S$27:S$500,'7.  Persistence Report'!$D$27:$D$500,$B221,'7.  Persistence Report'!$J$27:$J$500,"Adjustment",'7.  Persistence Report'!$H$27:$H$500,"2016")</f>
        <v>0</v>
      </c>
      <c r="R222" s="294">
        <f>SUMIFS('7.  Persistence Report'!T$27:T$500,'7.  Persistence Report'!$D$27:$D$500,$B221,'7.  Persistence Report'!$J$27:$J$500,"Adjustment",'7.  Persistence Report'!$H$27:$H$500,"2016")</f>
        <v>0</v>
      </c>
      <c r="S222" s="294">
        <f>SUMIFS('7.  Persistence Report'!U$27:U$500,'7.  Persistence Report'!$D$27:$D$500,$B221,'7.  Persistence Report'!$J$27:$J$500,"Adjustment",'7.  Persistence Report'!$H$27:$H$500,"2016")</f>
        <v>0</v>
      </c>
      <c r="T222" s="294">
        <f>SUMIFS('7.  Persistence Report'!V$27:V$500,'7.  Persistence Report'!$D$27:$D$500,$B221,'7.  Persistence Report'!$J$27:$J$500,"Adjustment",'7.  Persistence Report'!$H$27:$H$500,"2016")</f>
        <v>0</v>
      </c>
      <c r="U222" s="294">
        <f>SUMIFS('7.  Persistence Report'!W$27:W$500,'7.  Persistence Report'!$D$27:$D$500,$B221,'7.  Persistence Report'!$J$27:$J$500,"Adjustment",'7.  Persistence Report'!$H$27:$H$500,"2016")</f>
        <v>0</v>
      </c>
      <c r="V222" s="294">
        <f>SUMIFS('7.  Persistence Report'!X$27:X$500,'7.  Persistence Report'!$D$27:$D$500,$B221,'7.  Persistence Report'!$J$27:$J$500,"Adjustment",'7.  Persistence Report'!$H$27:$H$500,"2016")</f>
        <v>0</v>
      </c>
      <c r="W222" s="294">
        <f>SUMIFS('7.  Persistence Report'!Y$27:Y$500,'7.  Persistence Report'!$D$27:$D$500,$B221,'7.  Persistence Report'!$J$27:$J$500,"Adjustment",'7.  Persistence Report'!$H$27:$H$500,"2016")</f>
        <v>0</v>
      </c>
      <c r="X222" s="294">
        <f>SUMIFS('7.  Persistence Report'!Z$27:Z$500,'7.  Persistence Report'!$D$27:$D$500,$B221,'7.  Persistence Report'!$J$27:$J$500,"Adjustment",'7.  Persistence Report'!$H$27:$H$500,"2016")</f>
        <v>0</v>
      </c>
      <c r="Y222" s="410">
        <f>Y221</f>
        <v>1</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f>SUMIFS('7.  Persistence Report'!AV$27:AV$500,'7.  Persistence Report'!$D$27:$D$500,$B224,'7.  Persistence Report'!$J$27:$J$500,"Current year savings",'7.  Persistence Report'!$H$27:$H$500,"2016")</f>
        <v>0</v>
      </c>
      <c r="E224" s="294">
        <f>SUMIFS('7.  Persistence Report'!AW$27:AW$500,'7.  Persistence Report'!$D$27:$D$500,$B224,'7.  Persistence Report'!$J$27:$J$500,"Current year savings",'7.  Persistence Report'!$H$27:$H$500,"2016")</f>
        <v>0</v>
      </c>
      <c r="F224" s="294">
        <f>SUMIFS('7.  Persistence Report'!AX$27:AX$500,'7.  Persistence Report'!$D$27:$D$500,$B224,'7.  Persistence Report'!$J$27:$J$500,"Current year savings",'7.  Persistence Report'!$H$27:$H$500,"2016")</f>
        <v>0</v>
      </c>
      <c r="G224" s="294">
        <f>SUMIFS('7.  Persistence Report'!AY$27:AY$500,'7.  Persistence Report'!$D$27:$D$500,$B224,'7.  Persistence Report'!$J$27:$J$500,"Current year savings",'7.  Persistence Report'!$H$27:$H$500,"2016")</f>
        <v>0</v>
      </c>
      <c r="H224" s="294">
        <f>SUMIFS('7.  Persistence Report'!AZ$27:AZ$500,'7.  Persistence Report'!$D$27:$D$500,$B224,'7.  Persistence Report'!$J$27:$J$500,"Current year savings",'7.  Persistence Report'!$H$27:$H$500,"2016")</f>
        <v>0</v>
      </c>
      <c r="I224" s="294">
        <f>SUMIFS('7.  Persistence Report'!BA$27:BA$500,'7.  Persistence Report'!$D$27:$D$500,$B224,'7.  Persistence Report'!$J$27:$J$500,"Current year savings",'7.  Persistence Report'!$H$27:$H$500,"2016")</f>
        <v>0</v>
      </c>
      <c r="J224" s="294">
        <f>SUMIFS('7.  Persistence Report'!BB$27:BB$500,'7.  Persistence Report'!$D$27:$D$500,$B224,'7.  Persistence Report'!$J$27:$J$500,"Current year savings",'7.  Persistence Report'!$H$27:$H$500,"2016")</f>
        <v>0</v>
      </c>
      <c r="K224" s="294">
        <f>SUMIFS('7.  Persistence Report'!BC$27:BC$500,'7.  Persistence Report'!$D$27:$D$500,$B224,'7.  Persistence Report'!$J$27:$J$500,"Current year savings",'7.  Persistence Report'!$H$27:$H$500,"2016")</f>
        <v>0</v>
      </c>
      <c r="L224" s="294">
        <f>SUMIFS('7.  Persistence Report'!BD$27:BD$500,'7.  Persistence Report'!$D$27:$D$500,$B224,'7.  Persistence Report'!$J$27:$J$500,"Current year savings",'7.  Persistence Report'!$H$27:$H$500,"2016")</f>
        <v>0</v>
      </c>
      <c r="M224" s="294">
        <f>SUMIFS('7.  Persistence Report'!BE$27:BE$500,'7.  Persistence Report'!$D$27:$D$500,$B224,'7.  Persistence Report'!$J$27:$J$500,"Current year savings",'7.  Persistence Report'!$H$27:$H$500,"2016")</f>
        <v>0</v>
      </c>
      <c r="N224" s="290"/>
      <c r="O224" s="294">
        <f>SUMIFS('7.  Persistence Report'!Q$27:Q$500,'7.  Persistence Report'!$D$27:$D$500,$B224,'7.  Persistence Report'!$J$27:$J$500,"Current year savings",'7.  Persistence Report'!$H$27:$H$500,"2016")</f>
        <v>0</v>
      </c>
      <c r="P224" s="294">
        <f>SUMIFS('7.  Persistence Report'!R$27:R$500,'7.  Persistence Report'!$D$27:$D$500,$B224,'7.  Persistence Report'!$J$27:$J$500,"Current year savings",'7.  Persistence Report'!$H$27:$H$500,"2016")</f>
        <v>0</v>
      </c>
      <c r="Q224" s="294">
        <f>SUMIFS('7.  Persistence Report'!S$27:S$500,'7.  Persistence Report'!$D$27:$D$500,$B224,'7.  Persistence Report'!$J$27:$J$500,"Current year savings",'7.  Persistence Report'!$H$27:$H$500,"2016")</f>
        <v>0</v>
      </c>
      <c r="R224" s="294">
        <f>SUMIFS('7.  Persistence Report'!T$27:T$500,'7.  Persistence Report'!$D$27:$D$500,$B224,'7.  Persistence Report'!$J$27:$J$500,"Current year savings",'7.  Persistence Report'!$H$27:$H$500,"2016")</f>
        <v>0</v>
      </c>
      <c r="S224" s="294">
        <f>SUMIFS('7.  Persistence Report'!U$27:U$500,'7.  Persistence Report'!$D$27:$D$500,$B224,'7.  Persistence Report'!$J$27:$J$500,"Current year savings",'7.  Persistence Report'!$H$27:$H$500,"2016")</f>
        <v>0</v>
      </c>
      <c r="T224" s="294">
        <f>SUMIFS('7.  Persistence Report'!V$27:V$500,'7.  Persistence Report'!$D$27:$D$500,$B224,'7.  Persistence Report'!$J$27:$J$500,"Current year savings",'7.  Persistence Report'!$H$27:$H$500,"2016")</f>
        <v>0</v>
      </c>
      <c r="U224" s="294">
        <f>SUMIFS('7.  Persistence Report'!W$27:W$500,'7.  Persistence Report'!$D$27:$D$500,$B224,'7.  Persistence Report'!$J$27:$J$500,"Current year savings",'7.  Persistence Report'!$H$27:$H$500,"2016")</f>
        <v>0</v>
      </c>
      <c r="V224" s="294">
        <f>SUMIFS('7.  Persistence Report'!X$27:X$500,'7.  Persistence Report'!$D$27:$D$500,$B224,'7.  Persistence Report'!$J$27:$J$500,"Current year savings",'7.  Persistence Report'!$H$27:$H$500,"2016")</f>
        <v>0</v>
      </c>
      <c r="W224" s="294">
        <f>SUMIFS('7.  Persistence Report'!Y$27:Y$500,'7.  Persistence Report'!$D$27:$D$500,$B224,'7.  Persistence Report'!$J$27:$J$500,"Current year savings",'7.  Persistence Report'!$H$27:$H$500,"2016")</f>
        <v>0</v>
      </c>
      <c r="X224" s="294">
        <f>SUMIFS('7.  Persistence Report'!Z$27:Z$500,'7.  Persistence Report'!$D$27:$D$500,$B224,'7.  Persistence Report'!$J$27:$J$500,"Current year savings",'7.  Persistence Report'!$H$27:$H$500,"2016")</f>
        <v>0</v>
      </c>
      <c r="Y224" s="409">
        <v>1</v>
      </c>
      <c r="Z224" s="409"/>
      <c r="AA224" s="409"/>
      <c r="AB224" s="409"/>
      <c r="AC224" s="409"/>
      <c r="AD224" s="409"/>
      <c r="AE224" s="409"/>
      <c r="AF224" s="409"/>
      <c r="AG224" s="409"/>
      <c r="AH224" s="409"/>
      <c r="AI224" s="409"/>
      <c r="AJ224" s="409"/>
      <c r="AK224" s="409"/>
      <c r="AL224" s="409"/>
      <c r="AM224" s="295">
        <f>SUM(Y224:AL224)</f>
        <v>1</v>
      </c>
    </row>
    <row r="225" spans="1:39" outlineLevel="1">
      <c r="B225" s="293" t="s">
        <v>289</v>
      </c>
      <c r="C225" s="290" t="s">
        <v>163</v>
      </c>
      <c r="D225" s="294">
        <f>SUMIFS('7.  Persistence Report'!AV$27:AV$500,'7.  Persistence Report'!$D$27:$D$500,$B224,'7.  Persistence Report'!$J$27:$J$500,"Adjustment",'7.  Persistence Report'!$H$27:$H$500,"2016")</f>
        <v>0</v>
      </c>
      <c r="E225" s="294">
        <f>SUMIFS('7.  Persistence Report'!AW$27:AW$500,'7.  Persistence Report'!$D$27:$D$500,$B224,'7.  Persistence Report'!$J$27:$J$500,"Adjustment",'7.  Persistence Report'!$H$27:$H$500,"2016")</f>
        <v>0</v>
      </c>
      <c r="F225" s="294">
        <f>SUMIFS('7.  Persistence Report'!AX$27:AX$500,'7.  Persistence Report'!$D$27:$D$500,$B224,'7.  Persistence Report'!$J$27:$J$500,"Adjustment",'7.  Persistence Report'!$H$27:$H$500,"2016")</f>
        <v>0</v>
      </c>
      <c r="G225" s="294">
        <f>SUMIFS('7.  Persistence Report'!AY$27:AY$500,'7.  Persistence Report'!$D$27:$D$500,$B224,'7.  Persistence Report'!$J$27:$J$500,"Adjustment",'7.  Persistence Report'!$H$27:$H$500,"2016")</f>
        <v>0</v>
      </c>
      <c r="H225" s="294">
        <f>SUMIFS('7.  Persistence Report'!AZ$27:AZ$500,'7.  Persistence Report'!$D$27:$D$500,$B224,'7.  Persistence Report'!$J$27:$J$500,"Adjustment",'7.  Persistence Report'!$H$27:$H$500,"2016")</f>
        <v>0</v>
      </c>
      <c r="I225" s="294">
        <f>SUMIFS('7.  Persistence Report'!BA$27:BA$500,'7.  Persistence Report'!$D$27:$D$500,$B224,'7.  Persistence Report'!$J$27:$J$500,"Adjustment",'7.  Persistence Report'!$H$27:$H$500,"2016")</f>
        <v>0</v>
      </c>
      <c r="J225" s="294">
        <f>SUMIFS('7.  Persistence Report'!BB$27:BB$500,'7.  Persistence Report'!$D$27:$D$500,$B224,'7.  Persistence Report'!$J$27:$J$500,"Adjustment",'7.  Persistence Report'!$H$27:$H$500,"2016")</f>
        <v>0</v>
      </c>
      <c r="K225" s="294">
        <f>SUMIFS('7.  Persistence Report'!BC$27:BC$500,'7.  Persistence Report'!$D$27:$D$500,$B224,'7.  Persistence Report'!$J$27:$J$500,"Adjustment",'7.  Persistence Report'!$H$27:$H$500,"2016")</f>
        <v>0</v>
      </c>
      <c r="L225" s="294">
        <f>SUMIFS('7.  Persistence Report'!BD$27:BD$500,'7.  Persistence Report'!$D$27:$D$500,$B224,'7.  Persistence Report'!$J$27:$J$500,"Adjustment",'7.  Persistence Report'!$H$27:$H$500,"2016")</f>
        <v>0</v>
      </c>
      <c r="M225" s="294">
        <f>SUMIFS('7.  Persistence Report'!BE$27:BE$500,'7.  Persistence Report'!$D$27:$D$500,$B224,'7.  Persistence Report'!$J$27:$J$500,"Adjustment",'7.  Persistence Report'!$H$27:$H$500,"2016")</f>
        <v>0</v>
      </c>
      <c r="N225" s="467"/>
      <c r="O225" s="294">
        <f>SUMIFS('7.  Persistence Report'!Q$27:Q$500,'7.  Persistence Report'!$D$27:$D$500,$B224,'7.  Persistence Report'!$J$27:$J$500,"Adjustment",'7.  Persistence Report'!$H$27:$H$500,"2016")</f>
        <v>0</v>
      </c>
      <c r="P225" s="294">
        <f>SUMIFS('7.  Persistence Report'!R$27:R$500,'7.  Persistence Report'!$D$27:$D$500,$B224,'7.  Persistence Report'!$J$27:$J$500,"Adjustment",'7.  Persistence Report'!$H$27:$H$500,"2016")</f>
        <v>0</v>
      </c>
      <c r="Q225" s="294">
        <f>SUMIFS('7.  Persistence Report'!S$27:S$500,'7.  Persistence Report'!$D$27:$D$500,$B224,'7.  Persistence Report'!$J$27:$J$500,"Adjustment",'7.  Persistence Report'!$H$27:$H$500,"2016")</f>
        <v>0</v>
      </c>
      <c r="R225" s="294">
        <f>SUMIFS('7.  Persistence Report'!T$27:T$500,'7.  Persistence Report'!$D$27:$D$500,$B224,'7.  Persistence Report'!$J$27:$J$500,"Adjustment",'7.  Persistence Report'!$H$27:$H$500,"2016")</f>
        <v>0</v>
      </c>
      <c r="S225" s="294">
        <f>SUMIFS('7.  Persistence Report'!U$27:U$500,'7.  Persistence Report'!$D$27:$D$500,$B224,'7.  Persistence Report'!$J$27:$J$500,"Adjustment",'7.  Persistence Report'!$H$27:$H$500,"2016")</f>
        <v>0</v>
      </c>
      <c r="T225" s="294">
        <f>SUMIFS('7.  Persistence Report'!V$27:V$500,'7.  Persistence Report'!$D$27:$D$500,$B224,'7.  Persistence Report'!$J$27:$J$500,"Adjustment",'7.  Persistence Report'!$H$27:$H$500,"2016")</f>
        <v>0</v>
      </c>
      <c r="U225" s="294">
        <f>SUMIFS('7.  Persistence Report'!W$27:W$500,'7.  Persistence Report'!$D$27:$D$500,$B224,'7.  Persistence Report'!$J$27:$J$500,"Adjustment",'7.  Persistence Report'!$H$27:$H$500,"2016")</f>
        <v>0</v>
      </c>
      <c r="V225" s="294">
        <f>SUMIFS('7.  Persistence Report'!X$27:X$500,'7.  Persistence Report'!$D$27:$D$500,$B224,'7.  Persistence Report'!$J$27:$J$500,"Adjustment",'7.  Persistence Report'!$H$27:$H$500,"2016")</f>
        <v>0</v>
      </c>
      <c r="W225" s="294">
        <f>SUMIFS('7.  Persistence Report'!Y$27:Y$500,'7.  Persistence Report'!$D$27:$D$500,$B224,'7.  Persistence Report'!$J$27:$J$500,"Adjustment",'7.  Persistence Report'!$H$27:$H$500,"2016")</f>
        <v>0</v>
      </c>
      <c r="X225" s="294">
        <f>SUMIFS('7.  Persistence Report'!Z$27:Z$500,'7.  Persistence Report'!$D$27:$D$500,$B224,'7.  Persistence Report'!$J$27:$J$500,"Adjustment",'7.  Persistence Report'!$H$27:$H$500,"2016")</f>
        <v>0</v>
      </c>
      <c r="Y225" s="410">
        <f>Y224</f>
        <v>1</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f>SUMIFS('7.  Persistence Report'!AV$27:AV$500,'7.  Persistence Report'!$D$27:$D$500,$B227,'7.  Persistence Report'!$J$27:$J$500,"Current year savings",'7.  Persistence Report'!$H$27:$H$500,"2016")</f>
        <v>0</v>
      </c>
      <c r="E227" s="294">
        <f>SUMIFS('7.  Persistence Report'!AW$27:AW$500,'7.  Persistence Report'!$D$27:$D$500,$B227,'7.  Persistence Report'!$J$27:$J$500,"Current year savings",'7.  Persistence Report'!$H$27:$H$500,"2016")</f>
        <v>0</v>
      </c>
      <c r="F227" s="294">
        <f>SUMIFS('7.  Persistence Report'!AX$27:AX$500,'7.  Persistence Report'!$D$27:$D$500,$B227,'7.  Persistence Report'!$J$27:$J$500,"Current year savings",'7.  Persistence Report'!$H$27:$H$500,"2016")</f>
        <v>0</v>
      </c>
      <c r="G227" s="294">
        <f>SUMIFS('7.  Persistence Report'!AY$27:AY$500,'7.  Persistence Report'!$D$27:$D$500,$B227,'7.  Persistence Report'!$J$27:$J$500,"Current year savings",'7.  Persistence Report'!$H$27:$H$500,"2016")</f>
        <v>0</v>
      </c>
      <c r="H227" s="294">
        <f>SUMIFS('7.  Persistence Report'!AZ$27:AZ$500,'7.  Persistence Report'!$D$27:$D$500,$B227,'7.  Persistence Report'!$J$27:$J$500,"Current year savings",'7.  Persistence Report'!$H$27:$H$500,"2016")</f>
        <v>0</v>
      </c>
      <c r="I227" s="294">
        <f>SUMIFS('7.  Persistence Report'!BA$27:BA$500,'7.  Persistence Report'!$D$27:$D$500,$B227,'7.  Persistence Report'!$J$27:$J$500,"Current year savings",'7.  Persistence Report'!$H$27:$H$500,"2016")</f>
        <v>0</v>
      </c>
      <c r="J227" s="294">
        <f>SUMIFS('7.  Persistence Report'!BB$27:BB$500,'7.  Persistence Report'!$D$27:$D$500,$B227,'7.  Persistence Report'!$J$27:$J$500,"Current year savings",'7.  Persistence Report'!$H$27:$H$500,"2016")</f>
        <v>0</v>
      </c>
      <c r="K227" s="294">
        <f>SUMIFS('7.  Persistence Report'!BC$27:BC$500,'7.  Persistence Report'!$D$27:$D$500,$B227,'7.  Persistence Report'!$J$27:$J$500,"Current year savings",'7.  Persistence Report'!$H$27:$H$500,"2016")</f>
        <v>0</v>
      </c>
      <c r="L227" s="294">
        <f>SUMIFS('7.  Persistence Report'!BD$27:BD$500,'7.  Persistence Report'!$D$27:$D$500,$B227,'7.  Persistence Report'!$J$27:$J$500,"Current year savings",'7.  Persistence Report'!$H$27:$H$500,"2016")</f>
        <v>0</v>
      </c>
      <c r="M227" s="294">
        <f>SUMIFS('7.  Persistence Report'!BE$27:BE$500,'7.  Persistence Report'!$D$27:$D$500,$B227,'7.  Persistence Report'!$J$27:$J$500,"Current year savings",'7.  Persistence Report'!$H$27:$H$500,"2016")</f>
        <v>0</v>
      </c>
      <c r="N227" s="290"/>
      <c r="O227" s="294">
        <f>SUMIFS('7.  Persistence Report'!Q$27:Q$500,'7.  Persistence Report'!$D$27:$D$500,$B227,'7.  Persistence Report'!$J$27:$J$500,"Current year savings",'7.  Persistence Report'!$H$27:$H$500,"2016")</f>
        <v>0</v>
      </c>
      <c r="P227" s="294">
        <f>SUMIFS('7.  Persistence Report'!R$27:R$500,'7.  Persistence Report'!$D$27:$D$500,$B227,'7.  Persistence Report'!$J$27:$J$500,"Current year savings",'7.  Persistence Report'!$H$27:$H$500,"2016")</f>
        <v>0</v>
      </c>
      <c r="Q227" s="294">
        <f>SUMIFS('7.  Persistence Report'!S$27:S$500,'7.  Persistence Report'!$D$27:$D$500,$B227,'7.  Persistence Report'!$J$27:$J$500,"Current year savings",'7.  Persistence Report'!$H$27:$H$500,"2016")</f>
        <v>0</v>
      </c>
      <c r="R227" s="294">
        <f>SUMIFS('7.  Persistence Report'!T$27:T$500,'7.  Persistence Report'!$D$27:$D$500,$B227,'7.  Persistence Report'!$J$27:$J$500,"Current year savings",'7.  Persistence Report'!$H$27:$H$500,"2016")</f>
        <v>0</v>
      </c>
      <c r="S227" s="294">
        <f>SUMIFS('7.  Persistence Report'!U$27:U$500,'7.  Persistence Report'!$D$27:$D$500,$B227,'7.  Persistence Report'!$J$27:$J$500,"Current year savings",'7.  Persistence Report'!$H$27:$H$500,"2016")</f>
        <v>0</v>
      </c>
      <c r="T227" s="294">
        <f>SUMIFS('7.  Persistence Report'!V$27:V$500,'7.  Persistence Report'!$D$27:$D$500,$B227,'7.  Persistence Report'!$J$27:$J$500,"Current year savings",'7.  Persistence Report'!$H$27:$H$500,"2016")</f>
        <v>0</v>
      </c>
      <c r="U227" s="294">
        <f>SUMIFS('7.  Persistence Report'!W$27:W$500,'7.  Persistence Report'!$D$27:$D$500,$B227,'7.  Persistence Report'!$J$27:$J$500,"Current year savings",'7.  Persistence Report'!$H$27:$H$500,"2016")</f>
        <v>0</v>
      </c>
      <c r="V227" s="294">
        <f>SUMIFS('7.  Persistence Report'!X$27:X$500,'7.  Persistence Report'!$D$27:$D$500,$B227,'7.  Persistence Report'!$J$27:$J$500,"Current year savings",'7.  Persistence Report'!$H$27:$H$500,"2016")</f>
        <v>0</v>
      </c>
      <c r="W227" s="294">
        <f>SUMIFS('7.  Persistence Report'!Y$27:Y$500,'7.  Persistence Report'!$D$27:$D$500,$B227,'7.  Persistence Report'!$J$27:$J$500,"Current year savings",'7.  Persistence Report'!$H$27:$H$500,"2016")</f>
        <v>0</v>
      </c>
      <c r="X227" s="294">
        <f>SUMIFS('7.  Persistence Report'!Z$27:Z$500,'7.  Persistence Report'!$D$27:$D$500,$B227,'7.  Persistence Report'!$J$27:$J$500,"Current year savings",'7.  Persistence Report'!$H$27:$H$500,"2016")</f>
        <v>0</v>
      </c>
      <c r="Y227" s="409">
        <v>1</v>
      </c>
      <c r="Z227" s="409"/>
      <c r="AA227" s="409"/>
      <c r="AB227" s="409"/>
      <c r="AC227" s="409"/>
      <c r="AD227" s="409"/>
      <c r="AE227" s="409"/>
      <c r="AF227" s="409"/>
      <c r="AG227" s="409"/>
      <c r="AH227" s="409"/>
      <c r="AI227" s="409"/>
      <c r="AJ227" s="409"/>
      <c r="AK227" s="409"/>
      <c r="AL227" s="409"/>
      <c r="AM227" s="295">
        <f>SUM(Y227:AL227)</f>
        <v>1</v>
      </c>
    </row>
    <row r="228" spans="1:39" outlineLevel="1">
      <c r="B228" s="293" t="s">
        <v>289</v>
      </c>
      <c r="C228" s="290" t="s">
        <v>163</v>
      </c>
      <c r="D228" s="294">
        <f>SUMIFS('7.  Persistence Report'!AV$27:AV$500,'7.  Persistence Report'!$D$27:$D$500,$B227,'7.  Persistence Report'!$J$27:$J$500,"Adjustment",'7.  Persistence Report'!$H$27:$H$500,"2016")</f>
        <v>0</v>
      </c>
      <c r="E228" s="294">
        <f>SUMIFS('7.  Persistence Report'!AW$27:AW$500,'7.  Persistence Report'!$D$27:$D$500,$B227,'7.  Persistence Report'!$J$27:$J$500,"Adjustment",'7.  Persistence Report'!$H$27:$H$500,"2016")</f>
        <v>0</v>
      </c>
      <c r="F228" s="294">
        <f>SUMIFS('7.  Persistence Report'!AX$27:AX$500,'7.  Persistence Report'!$D$27:$D$500,$B227,'7.  Persistence Report'!$J$27:$J$500,"Adjustment",'7.  Persistence Report'!$H$27:$H$500,"2016")</f>
        <v>0</v>
      </c>
      <c r="G228" s="294">
        <f>SUMIFS('7.  Persistence Report'!AY$27:AY$500,'7.  Persistence Report'!$D$27:$D$500,$B227,'7.  Persistence Report'!$J$27:$J$500,"Adjustment",'7.  Persistence Report'!$H$27:$H$500,"2016")</f>
        <v>0</v>
      </c>
      <c r="H228" s="294">
        <f>SUMIFS('7.  Persistence Report'!AZ$27:AZ$500,'7.  Persistence Report'!$D$27:$D$500,$B227,'7.  Persistence Report'!$J$27:$J$500,"Adjustment",'7.  Persistence Report'!$H$27:$H$500,"2016")</f>
        <v>0</v>
      </c>
      <c r="I228" s="294">
        <f>SUMIFS('7.  Persistence Report'!BA$27:BA$500,'7.  Persistence Report'!$D$27:$D$500,$B227,'7.  Persistence Report'!$J$27:$J$500,"Adjustment",'7.  Persistence Report'!$H$27:$H$500,"2016")</f>
        <v>0</v>
      </c>
      <c r="J228" s="294">
        <f>SUMIFS('7.  Persistence Report'!BB$27:BB$500,'7.  Persistence Report'!$D$27:$D$500,$B227,'7.  Persistence Report'!$J$27:$J$500,"Adjustment",'7.  Persistence Report'!$H$27:$H$500,"2016")</f>
        <v>0</v>
      </c>
      <c r="K228" s="294">
        <f>SUMIFS('7.  Persistence Report'!BC$27:BC$500,'7.  Persistence Report'!$D$27:$D$500,$B227,'7.  Persistence Report'!$J$27:$J$500,"Adjustment",'7.  Persistence Report'!$H$27:$H$500,"2016")</f>
        <v>0</v>
      </c>
      <c r="L228" s="294">
        <f>SUMIFS('7.  Persistence Report'!BD$27:BD$500,'7.  Persistence Report'!$D$27:$D$500,$B227,'7.  Persistence Report'!$J$27:$J$500,"Adjustment",'7.  Persistence Report'!$H$27:$H$500,"2016")</f>
        <v>0</v>
      </c>
      <c r="M228" s="294">
        <f>SUMIFS('7.  Persistence Report'!BE$27:BE$500,'7.  Persistence Report'!$D$27:$D$500,$B227,'7.  Persistence Report'!$J$27:$J$500,"Adjustment",'7.  Persistence Report'!$H$27:$H$500,"2016")</f>
        <v>0</v>
      </c>
      <c r="N228" s="467"/>
      <c r="O228" s="294">
        <f>SUMIFS('7.  Persistence Report'!Q$27:Q$500,'7.  Persistence Report'!$D$27:$D$500,$B227,'7.  Persistence Report'!$J$27:$J$500,"Adjustment",'7.  Persistence Report'!$H$27:$H$500,"2016")</f>
        <v>0</v>
      </c>
      <c r="P228" s="294">
        <f>SUMIFS('7.  Persistence Report'!R$27:R$500,'7.  Persistence Report'!$D$27:$D$500,$B227,'7.  Persistence Report'!$J$27:$J$500,"Adjustment",'7.  Persistence Report'!$H$27:$H$500,"2016")</f>
        <v>0</v>
      </c>
      <c r="Q228" s="294">
        <f>SUMIFS('7.  Persistence Report'!S$27:S$500,'7.  Persistence Report'!$D$27:$D$500,$B227,'7.  Persistence Report'!$J$27:$J$500,"Adjustment",'7.  Persistence Report'!$H$27:$H$500,"2016")</f>
        <v>0</v>
      </c>
      <c r="R228" s="294">
        <f>SUMIFS('7.  Persistence Report'!T$27:T$500,'7.  Persistence Report'!$D$27:$D$500,$B227,'7.  Persistence Report'!$J$27:$J$500,"Adjustment",'7.  Persistence Report'!$H$27:$H$500,"2016")</f>
        <v>0</v>
      </c>
      <c r="S228" s="294">
        <f>SUMIFS('7.  Persistence Report'!U$27:U$500,'7.  Persistence Report'!$D$27:$D$500,$B227,'7.  Persistence Report'!$J$27:$J$500,"Adjustment",'7.  Persistence Report'!$H$27:$H$500,"2016")</f>
        <v>0</v>
      </c>
      <c r="T228" s="294">
        <f>SUMIFS('7.  Persistence Report'!V$27:V$500,'7.  Persistence Report'!$D$27:$D$500,$B227,'7.  Persistence Report'!$J$27:$J$500,"Adjustment",'7.  Persistence Report'!$H$27:$H$500,"2016")</f>
        <v>0</v>
      </c>
      <c r="U228" s="294">
        <f>SUMIFS('7.  Persistence Report'!W$27:W$500,'7.  Persistence Report'!$D$27:$D$500,$B227,'7.  Persistence Report'!$J$27:$J$500,"Adjustment",'7.  Persistence Report'!$H$27:$H$500,"2016")</f>
        <v>0</v>
      </c>
      <c r="V228" s="294">
        <f>SUMIFS('7.  Persistence Report'!X$27:X$500,'7.  Persistence Report'!$D$27:$D$500,$B227,'7.  Persistence Report'!$J$27:$J$500,"Adjustment",'7.  Persistence Report'!$H$27:$H$500,"2016")</f>
        <v>0</v>
      </c>
      <c r="W228" s="294">
        <f>SUMIFS('7.  Persistence Report'!Y$27:Y$500,'7.  Persistence Report'!$D$27:$D$500,$B227,'7.  Persistence Report'!$J$27:$J$500,"Adjustment",'7.  Persistence Report'!$H$27:$H$500,"2016")</f>
        <v>0</v>
      </c>
      <c r="X228" s="294">
        <f>SUMIFS('7.  Persistence Report'!Z$27:Z$500,'7.  Persistence Report'!$D$27:$D$500,$B227,'7.  Persistence Report'!$J$27:$J$500,"Adjustment",'7.  Persistence Report'!$H$27:$H$500,"2016")</f>
        <v>0</v>
      </c>
      <c r="Y228" s="410">
        <f>Y227</f>
        <v>1</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682</v>
      </c>
      <c r="C230" s="290" t="s">
        <v>25</v>
      </c>
      <c r="D230" s="294">
        <f>SUMIFS('7.  Persistence Report'!AV$27:AV$500,'7.  Persistence Report'!$D$27:$D$500,$B230,'7.  Persistence Report'!$J$27:$J$500,"Current year savings",'7.  Persistence Report'!$H$27:$H$500,"2016")</f>
        <v>0</v>
      </c>
      <c r="E230" s="294">
        <f>SUMIFS('7.  Persistence Report'!AW$27:AW$500,'7.  Persistence Report'!$D$27:$D$500,$B230,'7.  Persistence Report'!$J$27:$J$500,"Current year savings",'7.  Persistence Report'!$H$27:$H$500,"2016")</f>
        <v>0</v>
      </c>
      <c r="F230" s="294">
        <f>SUMIFS('7.  Persistence Report'!AX$27:AX$500,'7.  Persistence Report'!$D$27:$D$500,$B230,'7.  Persistence Report'!$J$27:$J$500,"Current year savings",'7.  Persistence Report'!$H$27:$H$500,"2016")</f>
        <v>0</v>
      </c>
      <c r="G230" s="294">
        <f>SUMIFS('7.  Persistence Report'!AY$27:AY$500,'7.  Persistence Report'!$D$27:$D$500,$B230,'7.  Persistence Report'!$J$27:$J$500,"Current year savings",'7.  Persistence Report'!$H$27:$H$500,"2016")</f>
        <v>0</v>
      </c>
      <c r="H230" s="294">
        <f>SUMIFS('7.  Persistence Report'!AZ$27:AZ$500,'7.  Persistence Report'!$D$27:$D$500,$B230,'7.  Persistence Report'!$J$27:$J$500,"Current year savings",'7.  Persistence Report'!$H$27:$H$500,"2016")</f>
        <v>0</v>
      </c>
      <c r="I230" s="294">
        <f>SUMIFS('7.  Persistence Report'!BA$27:BA$500,'7.  Persistence Report'!$D$27:$D$500,$B230,'7.  Persistence Report'!$J$27:$J$500,"Current year savings",'7.  Persistence Report'!$H$27:$H$500,"2016")</f>
        <v>0</v>
      </c>
      <c r="J230" s="294">
        <f>SUMIFS('7.  Persistence Report'!BB$27:BB$500,'7.  Persistence Report'!$D$27:$D$500,$B230,'7.  Persistence Report'!$J$27:$J$500,"Current year savings",'7.  Persistence Report'!$H$27:$H$500,"2016")</f>
        <v>0</v>
      </c>
      <c r="K230" s="294">
        <f>SUMIFS('7.  Persistence Report'!BC$27:BC$500,'7.  Persistence Report'!$D$27:$D$500,$B230,'7.  Persistence Report'!$J$27:$J$500,"Current year savings",'7.  Persistence Report'!$H$27:$H$500,"2016")</f>
        <v>0</v>
      </c>
      <c r="L230" s="294">
        <f>SUMIFS('7.  Persistence Report'!BD$27:BD$500,'7.  Persistence Report'!$D$27:$D$500,$B230,'7.  Persistence Report'!$J$27:$J$500,"Current year savings",'7.  Persistence Report'!$H$27:$H$500,"2016")</f>
        <v>0</v>
      </c>
      <c r="M230" s="294">
        <f>SUMIFS('7.  Persistence Report'!BE$27:BE$500,'7.  Persistence Report'!$D$27:$D$500,$B230,'7.  Persistence Report'!$J$27:$J$500,"Current year savings",'7.  Persistence Report'!$H$27:$H$500,"2016")</f>
        <v>0</v>
      </c>
      <c r="N230" s="290"/>
      <c r="O230" s="294">
        <f>SUMIFS('7.  Persistence Report'!Q$27:Q$500,'7.  Persistence Report'!$D$27:$D$500,$B230,'7.  Persistence Report'!$J$27:$J$500,"Current year savings",'7.  Persistence Report'!$H$27:$H$500,"2016")</f>
        <v>0</v>
      </c>
      <c r="P230" s="294">
        <f>SUMIFS('7.  Persistence Report'!R$27:R$500,'7.  Persistence Report'!$D$27:$D$500,$B230,'7.  Persistence Report'!$J$27:$J$500,"Current year savings",'7.  Persistence Report'!$H$27:$H$500,"2016")</f>
        <v>0</v>
      </c>
      <c r="Q230" s="294">
        <f>SUMIFS('7.  Persistence Report'!S$27:S$500,'7.  Persistence Report'!$D$27:$D$500,$B230,'7.  Persistence Report'!$J$27:$J$500,"Current year savings",'7.  Persistence Report'!$H$27:$H$500,"2016")</f>
        <v>0</v>
      </c>
      <c r="R230" s="294">
        <f>SUMIFS('7.  Persistence Report'!T$27:T$500,'7.  Persistence Report'!$D$27:$D$500,$B230,'7.  Persistence Report'!$J$27:$J$500,"Current year savings",'7.  Persistence Report'!$H$27:$H$500,"2016")</f>
        <v>0</v>
      </c>
      <c r="S230" s="294">
        <f>SUMIFS('7.  Persistence Report'!U$27:U$500,'7.  Persistence Report'!$D$27:$D$500,$B230,'7.  Persistence Report'!$J$27:$J$500,"Current year savings",'7.  Persistence Report'!$H$27:$H$500,"2016")</f>
        <v>0</v>
      </c>
      <c r="T230" s="294">
        <f>SUMIFS('7.  Persistence Report'!V$27:V$500,'7.  Persistence Report'!$D$27:$D$500,$B230,'7.  Persistence Report'!$J$27:$J$500,"Current year savings",'7.  Persistence Report'!$H$27:$H$500,"2016")</f>
        <v>0</v>
      </c>
      <c r="U230" s="294">
        <f>SUMIFS('7.  Persistence Report'!W$27:W$500,'7.  Persistence Report'!$D$27:$D$500,$B230,'7.  Persistence Report'!$J$27:$J$500,"Current year savings",'7.  Persistence Report'!$H$27:$H$500,"2016")</f>
        <v>0</v>
      </c>
      <c r="V230" s="294">
        <f>SUMIFS('7.  Persistence Report'!X$27:X$500,'7.  Persistence Report'!$D$27:$D$500,$B230,'7.  Persistence Report'!$J$27:$J$500,"Current year savings",'7.  Persistence Report'!$H$27:$H$500,"2016")</f>
        <v>0</v>
      </c>
      <c r="W230" s="294">
        <f>SUMIFS('7.  Persistence Report'!Y$27:Y$500,'7.  Persistence Report'!$D$27:$D$500,$B230,'7.  Persistence Report'!$J$27:$J$500,"Current year savings",'7.  Persistence Report'!$H$27:$H$500,"2016")</f>
        <v>0</v>
      </c>
      <c r="X230" s="294">
        <f>SUMIFS('7.  Persistence Report'!Z$27:Z$500,'7.  Persistence Report'!$D$27:$D$500,$B230,'7.  Persistence Report'!$J$27:$J$500,"Current year savings",'7.  Persistence Report'!$H$27:$H$500,"2016")</f>
        <v>0</v>
      </c>
      <c r="Y230" s="409">
        <v>1</v>
      </c>
      <c r="Z230" s="409"/>
      <c r="AA230" s="409"/>
      <c r="AB230" s="409"/>
      <c r="AC230" s="409"/>
      <c r="AD230" s="409"/>
      <c r="AE230" s="409"/>
      <c r="AF230" s="409"/>
      <c r="AG230" s="409"/>
      <c r="AH230" s="409"/>
      <c r="AI230" s="409"/>
      <c r="AJ230" s="409"/>
      <c r="AK230" s="409"/>
      <c r="AL230" s="409"/>
      <c r="AM230" s="295">
        <f>SUM(Y230:AL230)</f>
        <v>1</v>
      </c>
    </row>
    <row r="231" spans="1:39" outlineLevel="1">
      <c r="B231" s="293" t="s">
        <v>289</v>
      </c>
      <c r="C231" s="290" t="s">
        <v>163</v>
      </c>
      <c r="D231" s="294">
        <f>SUMIFS('7.  Persistence Report'!AV$27:AV$500,'7.  Persistence Report'!$D$27:$D$500,$B230,'7.  Persistence Report'!$J$27:$J$500,"Adjustment",'7.  Persistence Report'!$H$27:$H$500,"2016")</f>
        <v>0</v>
      </c>
      <c r="E231" s="294">
        <f>SUMIFS('7.  Persistence Report'!AW$27:AW$500,'7.  Persistence Report'!$D$27:$D$500,$B230,'7.  Persistence Report'!$J$27:$J$500,"Adjustment",'7.  Persistence Report'!$H$27:$H$500,"2016")</f>
        <v>0</v>
      </c>
      <c r="F231" s="294">
        <f>SUMIFS('7.  Persistence Report'!AX$27:AX$500,'7.  Persistence Report'!$D$27:$D$500,$B230,'7.  Persistence Report'!$J$27:$J$500,"Adjustment",'7.  Persistence Report'!$H$27:$H$500,"2016")</f>
        <v>0</v>
      </c>
      <c r="G231" s="294">
        <f>SUMIFS('7.  Persistence Report'!AY$27:AY$500,'7.  Persistence Report'!$D$27:$D$500,$B230,'7.  Persistence Report'!$J$27:$J$500,"Adjustment",'7.  Persistence Report'!$H$27:$H$500,"2016")</f>
        <v>0</v>
      </c>
      <c r="H231" s="294">
        <f>SUMIFS('7.  Persistence Report'!AZ$27:AZ$500,'7.  Persistence Report'!$D$27:$D$500,$B230,'7.  Persistence Report'!$J$27:$J$500,"Adjustment",'7.  Persistence Report'!$H$27:$H$500,"2016")</f>
        <v>0</v>
      </c>
      <c r="I231" s="294">
        <f>SUMIFS('7.  Persistence Report'!BA$27:BA$500,'7.  Persistence Report'!$D$27:$D$500,$B230,'7.  Persistence Report'!$J$27:$J$500,"Adjustment",'7.  Persistence Report'!$H$27:$H$500,"2016")</f>
        <v>0</v>
      </c>
      <c r="J231" s="294">
        <f>SUMIFS('7.  Persistence Report'!BB$27:BB$500,'7.  Persistence Report'!$D$27:$D$500,$B230,'7.  Persistence Report'!$J$27:$J$500,"Adjustment",'7.  Persistence Report'!$H$27:$H$500,"2016")</f>
        <v>0</v>
      </c>
      <c r="K231" s="294">
        <f>SUMIFS('7.  Persistence Report'!BC$27:BC$500,'7.  Persistence Report'!$D$27:$D$500,$B230,'7.  Persistence Report'!$J$27:$J$500,"Adjustment",'7.  Persistence Report'!$H$27:$H$500,"2016")</f>
        <v>0</v>
      </c>
      <c r="L231" s="294">
        <f>SUMIFS('7.  Persistence Report'!BD$27:BD$500,'7.  Persistence Report'!$D$27:$D$500,$B230,'7.  Persistence Report'!$J$27:$J$500,"Adjustment",'7.  Persistence Report'!$H$27:$H$500,"2016")</f>
        <v>0</v>
      </c>
      <c r="M231" s="294">
        <f>SUMIFS('7.  Persistence Report'!BE$27:BE$500,'7.  Persistence Report'!$D$27:$D$500,$B230,'7.  Persistence Report'!$J$27:$J$500,"Adjustment",'7.  Persistence Report'!$H$27:$H$500,"2016")</f>
        <v>0</v>
      </c>
      <c r="N231" s="467"/>
      <c r="O231" s="294">
        <f>SUMIFS('7.  Persistence Report'!Q$27:Q$500,'7.  Persistence Report'!$D$27:$D$500,$B230,'7.  Persistence Report'!$J$27:$J$500,"Adjustment",'7.  Persistence Report'!$H$27:$H$500,"2016")</f>
        <v>0</v>
      </c>
      <c r="P231" s="294">
        <f>SUMIFS('7.  Persistence Report'!R$27:R$500,'7.  Persistence Report'!$D$27:$D$500,$B230,'7.  Persistence Report'!$J$27:$J$500,"Adjustment",'7.  Persistence Report'!$H$27:$H$500,"2016")</f>
        <v>0</v>
      </c>
      <c r="Q231" s="294">
        <f>SUMIFS('7.  Persistence Report'!S$27:S$500,'7.  Persistence Report'!$D$27:$D$500,$B230,'7.  Persistence Report'!$J$27:$J$500,"Adjustment",'7.  Persistence Report'!$H$27:$H$500,"2016")</f>
        <v>0</v>
      </c>
      <c r="R231" s="294">
        <f>SUMIFS('7.  Persistence Report'!T$27:T$500,'7.  Persistence Report'!$D$27:$D$500,$B230,'7.  Persistence Report'!$J$27:$J$500,"Adjustment",'7.  Persistence Report'!$H$27:$H$500,"2016")</f>
        <v>0</v>
      </c>
      <c r="S231" s="294">
        <f>SUMIFS('7.  Persistence Report'!U$27:U$500,'7.  Persistence Report'!$D$27:$D$500,$B230,'7.  Persistence Report'!$J$27:$J$500,"Adjustment",'7.  Persistence Report'!$H$27:$H$500,"2016")</f>
        <v>0</v>
      </c>
      <c r="T231" s="294">
        <f>SUMIFS('7.  Persistence Report'!V$27:V$500,'7.  Persistence Report'!$D$27:$D$500,$B230,'7.  Persistence Report'!$J$27:$J$500,"Adjustment",'7.  Persistence Report'!$H$27:$H$500,"2016")</f>
        <v>0</v>
      </c>
      <c r="U231" s="294">
        <f>SUMIFS('7.  Persistence Report'!W$27:W$500,'7.  Persistence Report'!$D$27:$D$500,$B230,'7.  Persistence Report'!$J$27:$J$500,"Adjustment",'7.  Persistence Report'!$H$27:$H$500,"2016")</f>
        <v>0</v>
      </c>
      <c r="V231" s="294">
        <f>SUMIFS('7.  Persistence Report'!X$27:X$500,'7.  Persistence Report'!$D$27:$D$500,$B230,'7.  Persistence Report'!$J$27:$J$500,"Adjustment",'7.  Persistence Report'!$H$27:$H$500,"2016")</f>
        <v>0</v>
      </c>
      <c r="W231" s="294">
        <f>SUMIFS('7.  Persistence Report'!Y$27:Y$500,'7.  Persistence Report'!$D$27:$D$500,$B230,'7.  Persistence Report'!$J$27:$J$500,"Adjustment",'7.  Persistence Report'!$H$27:$H$500,"2016")</f>
        <v>0</v>
      </c>
      <c r="X231" s="294">
        <f>SUMIFS('7.  Persistence Report'!Z$27:Z$500,'7.  Persistence Report'!$D$27:$D$500,$B230,'7.  Persistence Report'!$J$27:$J$500,"Adjustment",'7.  Persistence Report'!$H$27:$H$500,"2016")</f>
        <v>0</v>
      </c>
      <c r="Y231" s="410">
        <f>Y230</f>
        <v>1</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f>SUMIFS('7.  Persistence Report'!AV$27:AV$500,'7.  Persistence Report'!$D$27:$D$500,$B233,'7.  Persistence Report'!$J$27:$J$500,"Current year savings",'7.  Persistence Report'!$H$27:$H$500,"2016")</f>
        <v>0</v>
      </c>
      <c r="E233" s="294">
        <f>SUMIFS('7.  Persistence Report'!AW$27:AW$500,'7.  Persistence Report'!$D$27:$D$500,$B233,'7.  Persistence Report'!$J$27:$J$500,"Current year savings",'7.  Persistence Report'!$H$27:$H$500,"2016")</f>
        <v>0</v>
      </c>
      <c r="F233" s="294">
        <f>SUMIFS('7.  Persistence Report'!AX$27:AX$500,'7.  Persistence Report'!$D$27:$D$500,$B233,'7.  Persistence Report'!$J$27:$J$500,"Current year savings",'7.  Persistence Report'!$H$27:$H$500,"2016")</f>
        <v>0</v>
      </c>
      <c r="G233" s="294">
        <f>SUMIFS('7.  Persistence Report'!AY$27:AY$500,'7.  Persistence Report'!$D$27:$D$500,$B233,'7.  Persistence Report'!$J$27:$J$500,"Current year savings",'7.  Persistence Report'!$H$27:$H$500,"2016")</f>
        <v>0</v>
      </c>
      <c r="H233" s="294">
        <f>SUMIFS('7.  Persistence Report'!AZ$27:AZ$500,'7.  Persistence Report'!$D$27:$D$500,$B233,'7.  Persistence Report'!$J$27:$J$500,"Current year savings",'7.  Persistence Report'!$H$27:$H$500,"2016")</f>
        <v>0</v>
      </c>
      <c r="I233" s="294">
        <f>SUMIFS('7.  Persistence Report'!BA$27:BA$500,'7.  Persistence Report'!$D$27:$D$500,$B233,'7.  Persistence Report'!$J$27:$J$500,"Current year savings",'7.  Persistence Report'!$H$27:$H$500,"2016")</f>
        <v>0</v>
      </c>
      <c r="J233" s="294">
        <f>SUMIFS('7.  Persistence Report'!BB$27:BB$500,'7.  Persistence Report'!$D$27:$D$500,$B233,'7.  Persistence Report'!$J$27:$J$500,"Current year savings",'7.  Persistence Report'!$H$27:$H$500,"2016")</f>
        <v>0</v>
      </c>
      <c r="K233" s="294">
        <f>SUMIFS('7.  Persistence Report'!BC$27:BC$500,'7.  Persistence Report'!$D$27:$D$500,$B233,'7.  Persistence Report'!$J$27:$J$500,"Current year savings",'7.  Persistence Report'!$H$27:$H$500,"2016")</f>
        <v>0</v>
      </c>
      <c r="L233" s="294">
        <f>SUMIFS('7.  Persistence Report'!BD$27:BD$500,'7.  Persistence Report'!$D$27:$D$500,$B233,'7.  Persistence Report'!$J$27:$J$500,"Current year savings",'7.  Persistence Report'!$H$27:$H$500,"2016")</f>
        <v>0</v>
      </c>
      <c r="M233" s="294">
        <f>SUMIFS('7.  Persistence Report'!BE$27:BE$500,'7.  Persistence Report'!$D$27:$D$500,$B233,'7.  Persistence Report'!$J$27:$J$500,"Current year savings",'7.  Persistence Report'!$H$27:$H$500,"2016")</f>
        <v>0</v>
      </c>
      <c r="N233" s="290"/>
      <c r="O233" s="294">
        <f>SUMIFS('7.  Persistence Report'!Q$27:Q$500,'7.  Persistence Report'!$D$27:$D$500,$B233,'7.  Persistence Report'!$J$27:$J$500,"Current year savings",'7.  Persistence Report'!$H$27:$H$500,"2016")</f>
        <v>0</v>
      </c>
      <c r="P233" s="294">
        <f>SUMIFS('7.  Persistence Report'!R$27:R$500,'7.  Persistence Report'!$D$27:$D$500,$B233,'7.  Persistence Report'!$J$27:$J$500,"Current year savings",'7.  Persistence Report'!$H$27:$H$500,"2016")</f>
        <v>0</v>
      </c>
      <c r="Q233" s="294">
        <f>SUMIFS('7.  Persistence Report'!S$27:S$500,'7.  Persistence Report'!$D$27:$D$500,$B233,'7.  Persistence Report'!$J$27:$J$500,"Current year savings",'7.  Persistence Report'!$H$27:$H$500,"2016")</f>
        <v>0</v>
      </c>
      <c r="R233" s="294">
        <f>SUMIFS('7.  Persistence Report'!T$27:T$500,'7.  Persistence Report'!$D$27:$D$500,$B233,'7.  Persistence Report'!$J$27:$J$500,"Current year savings",'7.  Persistence Report'!$H$27:$H$500,"2016")</f>
        <v>0</v>
      </c>
      <c r="S233" s="294">
        <f>SUMIFS('7.  Persistence Report'!U$27:U$500,'7.  Persistence Report'!$D$27:$D$500,$B233,'7.  Persistence Report'!$J$27:$J$500,"Current year savings",'7.  Persistence Report'!$H$27:$H$500,"2016")</f>
        <v>0</v>
      </c>
      <c r="T233" s="294">
        <f>SUMIFS('7.  Persistence Report'!V$27:V$500,'7.  Persistence Report'!$D$27:$D$500,$B233,'7.  Persistence Report'!$J$27:$J$500,"Current year savings",'7.  Persistence Report'!$H$27:$H$500,"2016")</f>
        <v>0</v>
      </c>
      <c r="U233" s="294">
        <f>SUMIFS('7.  Persistence Report'!W$27:W$500,'7.  Persistence Report'!$D$27:$D$500,$B233,'7.  Persistence Report'!$J$27:$J$500,"Current year savings",'7.  Persistence Report'!$H$27:$H$500,"2016")</f>
        <v>0</v>
      </c>
      <c r="V233" s="294">
        <f>SUMIFS('7.  Persistence Report'!X$27:X$500,'7.  Persistence Report'!$D$27:$D$500,$B233,'7.  Persistence Report'!$J$27:$J$500,"Current year savings",'7.  Persistence Report'!$H$27:$H$500,"2016")</f>
        <v>0</v>
      </c>
      <c r="W233" s="294">
        <f>SUMIFS('7.  Persistence Report'!Y$27:Y$500,'7.  Persistence Report'!$D$27:$D$500,$B233,'7.  Persistence Report'!$J$27:$J$500,"Current year savings",'7.  Persistence Report'!$H$27:$H$500,"2016")</f>
        <v>0</v>
      </c>
      <c r="X233" s="294">
        <f>SUMIFS('7.  Persistence Report'!Z$27:Z$500,'7.  Persistence Report'!$D$27:$D$500,$B233,'7.  Persistence Report'!$J$27:$J$500,"Current year savings",'7.  Persistence Report'!$H$27:$H$500,"2016")</f>
        <v>0</v>
      </c>
      <c r="Y233" s="409">
        <v>1</v>
      </c>
      <c r="Z233" s="409"/>
      <c r="AA233" s="409"/>
      <c r="AB233" s="409"/>
      <c r="AC233" s="409"/>
      <c r="AD233" s="409"/>
      <c r="AE233" s="409"/>
      <c r="AF233" s="409"/>
      <c r="AG233" s="409"/>
      <c r="AH233" s="409"/>
      <c r="AI233" s="409"/>
      <c r="AJ233" s="409"/>
      <c r="AK233" s="409"/>
      <c r="AL233" s="409"/>
      <c r="AM233" s="295">
        <f>SUM(Y233:AL233)</f>
        <v>1</v>
      </c>
    </row>
    <row r="234" spans="1:39" outlineLevel="1">
      <c r="B234" s="293" t="s">
        <v>289</v>
      </c>
      <c r="C234" s="290" t="s">
        <v>163</v>
      </c>
      <c r="D234" s="294">
        <f>SUMIFS('7.  Persistence Report'!AV$27:AV$500,'7.  Persistence Report'!$D$27:$D$500,$B233,'7.  Persistence Report'!$J$27:$J$500,"Adjustment",'7.  Persistence Report'!$H$27:$H$500,"2016")</f>
        <v>0</v>
      </c>
      <c r="E234" s="294">
        <f>SUMIFS('7.  Persistence Report'!AW$27:AW$500,'7.  Persistence Report'!$D$27:$D$500,$B233,'7.  Persistence Report'!$J$27:$J$500,"Adjustment",'7.  Persistence Report'!$H$27:$H$500,"2016")</f>
        <v>0</v>
      </c>
      <c r="F234" s="294">
        <f>SUMIFS('7.  Persistence Report'!AX$27:AX$500,'7.  Persistence Report'!$D$27:$D$500,$B233,'7.  Persistence Report'!$J$27:$J$500,"Adjustment",'7.  Persistence Report'!$H$27:$H$500,"2016")</f>
        <v>0</v>
      </c>
      <c r="G234" s="294">
        <f>SUMIFS('7.  Persistence Report'!AY$27:AY$500,'7.  Persistence Report'!$D$27:$D$500,$B233,'7.  Persistence Report'!$J$27:$J$500,"Adjustment",'7.  Persistence Report'!$H$27:$H$500,"2016")</f>
        <v>0</v>
      </c>
      <c r="H234" s="294">
        <f>SUMIFS('7.  Persistence Report'!AZ$27:AZ$500,'7.  Persistence Report'!$D$27:$D$500,$B233,'7.  Persistence Report'!$J$27:$J$500,"Adjustment",'7.  Persistence Report'!$H$27:$H$500,"2016")</f>
        <v>0</v>
      </c>
      <c r="I234" s="294">
        <f>SUMIFS('7.  Persistence Report'!BA$27:BA$500,'7.  Persistence Report'!$D$27:$D$500,$B233,'7.  Persistence Report'!$J$27:$J$500,"Adjustment",'7.  Persistence Report'!$H$27:$H$500,"2016")</f>
        <v>0</v>
      </c>
      <c r="J234" s="294">
        <f>SUMIFS('7.  Persistence Report'!BB$27:BB$500,'7.  Persistence Report'!$D$27:$D$500,$B233,'7.  Persistence Report'!$J$27:$J$500,"Adjustment",'7.  Persistence Report'!$H$27:$H$500,"2016")</f>
        <v>0</v>
      </c>
      <c r="K234" s="294">
        <f>SUMIFS('7.  Persistence Report'!BC$27:BC$500,'7.  Persistence Report'!$D$27:$D$500,$B233,'7.  Persistence Report'!$J$27:$J$500,"Adjustment",'7.  Persistence Report'!$H$27:$H$500,"2016")</f>
        <v>0</v>
      </c>
      <c r="L234" s="294">
        <f>SUMIFS('7.  Persistence Report'!BD$27:BD$500,'7.  Persistence Report'!$D$27:$D$500,$B233,'7.  Persistence Report'!$J$27:$J$500,"Adjustment",'7.  Persistence Report'!$H$27:$H$500,"2016")</f>
        <v>0</v>
      </c>
      <c r="M234" s="294">
        <f>SUMIFS('7.  Persistence Report'!BE$27:BE$500,'7.  Persistence Report'!$D$27:$D$500,$B233,'7.  Persistence Report'!$J$27:$J$500,"Adjustment",'7.  Persistence Report'!$H$27:$H$500,"2016")</f>
        <v>0</v>
      </c>
      <c r="N234" s="467"/>
      <c r="O234" s="294">
        <f>SUMIFS('7.  Persistence Report'!Q$27:Q$500,'7.  Persistence Report'!$D$27:$D$500,$B233,'7.  Persistence Report'!$J$27:$J$500,"Adjustment",'7.  Persistence Report'!$H$27:$H$500,"2016")</f>
        <v>0</v>
      </c>
      <c r="P234" s="294">
        <f>SUMIFS('7.  Persistence Report'!R$27:R$500,'7.  Persistence Report'!$D$27:$D$500,$B233,'7.  Persistence Report'!$J$27:$J$500,"Adjustment",'7.  Persistence Report'!$H$27:$H$500,"2016")</f>
        <v>0</v>
      </c>
      <c r="Q234" s="294">
        <f>SUMIFS('7.  Persistence Report'!S$27:S$500,'7.  Persistence Report'!$D$27:$D$500,$B233,'7.  Persistence Report'!$J$27:$J$500,"Adjustment",'7.  Persistence Report'!$H$27:$H$500,"2016")</f>
        <v>0</v>
      </c>
      <c r="R234" s="294">
        <f>SUMIFS('7.  Persistence Report'!T$27:T$500,'7.  Persistence Report'!$D$27:$D$500,$B233,'7.  Persistence Report'!$J$27:$J$500,"Adjustment",'7.  Persistence Report'!$H$27:$H$500,"2016")</f>
        <v>0</v>
      </c>
      <c r="S234" s="294">
        <f>SUMIFS('7.  Persistence Report'!U$27:U$500,'7.  Persistence Report'!$D$27:$D$500,$B233,'7.  Persistence Report'!$J$27:$J$500,"Adjustment",'7.  Persistence Report'!$H$27:$H$500,"2016")</f>
        <v>0</v>
      </c>
      <c r="T234" s="294">
        <f>SUMIFS('7.  Persistence Report'!V$27:V$500,'7.  Persistence Report'!$D$27:$D$500,$B233,'7.  Persistence Report'!$J$27:$J$500,"Adjustment",'7.  Persistence Report'!$H$27:$H$500,"2016")</f>
        <v>0</v>
      </c>
      <c r="U234" s="294">
        <f>SUMIFS('7.  Persistence Report'!W$27:W$500,'7.  Persistence Report'!$D$27:$D$500,$B233,'7.  Persistence Report'!$J$27:$J$500,"Adjustment",'7.  Persistence Report'!$H$27:$H$500,"2016")</f>
        <v>0</v>
      </c>
      <c r="V234" s="294">
        <f>SUMIFS('7.  Persistence Report'!X$27:X$500,'7.  Persistence Report'!$D$27:$D$500,$B233,'7.  Persistence Report'!$J$27:$J$500,"Adjustment",'7.  Persistence Report'!$H$27:$H$500,"2016")</f>
        <v>0</v>
      </c>
      <c r="W234" s="294">
        <f>SUMIFS('7.  Persistence Report'!Y$27:Y$500,'7.  Persistence Report'!$D$27:$D$500,$B233,'7.  Persistence Report'!$J$27:$J$500,"Adjustment",'7.  Persistence Report'!$H$27:$H$500,"2016")</f>
        <v>0</v>
      </c>
      <c r="X234" s="294">
        <f>SUMIFS('7.  Persistence Report'!Z$27:Z$500,'7.  Persistence Report'!$D$27:$D$500,$B233,'7.  Persistence Report'!$J$27:$J$500,"Adjustment",'7.  Persistence Report'!$H$27:$H$500,"2016")</f>
        <v>0</v>
      </c>
      <c r="Y234" s="410">
        <f>Y233</f>
        <v>1</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497</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f>SUMIFS('7.  Persistence Report'!AV$27:AV$500,'7.  Persistence Report'!$D$27:$D$500,$B237,'7.  Persistence Report'!$J$27:$J$500,"Current year savings",'7.  Persistence Report'!$H$27:$H$500,"2016")</f>
        <v>0</v>
      </c>
      <c r="E237" s="294">
        <f>SUMIFS('7.  Persistence Report'!AW$27:AW$500,'7.  Persistence Report'!$D$27:$D$500,$B237,'7.  Persistence Report'!$J$27:$J$500,"Current year savings",'7.  Persistence Report'!$H$27:$H$500,"2016")</f>
        <v>0</v>
      </c>
      <c r="F237" s="294">
        <f>SUMIFS('7.  Persistence Report'!AX$27:AX$500,'7.  Persistence Report'!$D$27:$D$500,$B237,'7.  Persistence Report'!$J$27:$J$500,"Current year savings",'7.  Persistence Report'!$H$27:$H$500,"2016")</f>
        <v>0</v>
      </c>
      <c r="G237" s="294">
        <f>SUMIFS('7.  Persistence Report'!AY$27:AY$500,'7.  Persistence Report'!$D$27:$D$500,$B237,'7.  Persistence Report'!$J$27:$J$500,"Current year savings",'7.  Persistence Report'!$H$27:$H$500,"2016")</f>
        <v>0</v>
      </c>
      <c r="H237" s="294">
        <f>SUMIFS('7.  Persistence Report'!AZ$27:AZ$500,'7.  Persistence Report'!$D$27:$D$500,$B237,'7.  Persistence Report'!$J$27:$J$500,"Current year savings",'7.  Persistence Report'!$H$27:$H$500,"2016")</f>
        <v>0</v>
      </c>
      <c r="I237" s="294">
        <f>SUMIFS('7.  Persistence Report'!BA$27:BA$500,'7.  Persistence Report'!$D$27:$D$500,$B237,'7.  Persistence Report'!$J$27:$J$500,"Current year savings",'7.  Persistence Report'!$H$27:$H$500,"2016")</f>
        <v>0</v>
      </c>
      <c r="J237" s="294">
        <f>SUMIFS('7.  Persistence Report'!BB$27:BB$500,'7.  Persistence Report'!$D$27:$D$500,$B237,'7.  Persistence Report'!$J$27:$J$500,"Current year savings",'7.  Persistence Report'!$H$27:$H$500,"2016")</f>
        <v>0</v>
      </c>
      <c r="K237" s="294">
        <f>SUMIFS('7.  Persistence Report'!BC$27:BC$500,'7.  Persistence Report'!$D$27:$D$500,$B237,'7.  Persistence Report'!$J$27:$J$500,"Current year savings",'7.  Persistence Report'!$H$27:$H$500,"2016")</f>
        <v>0</v>
      </c>
      <c r="L237" s="294">
        <f>SUMIFS('7.  Persistence Report'!BD$27:BD$500,'7.  Persistence Report'!$D$27:$D$500,$B237,'7.  Persistence Report'!$J$27:$J$500,"Current year savings",'7.  Persistence Report'!$H$27:$H$500,"2016")</f>
        <v>0</v>
      </c>
      <c r="M237" s="294">
        <f>SUMIFS('7.  Persistence Report'!BE$27:BE$500,'7.  Persistence Report'!$D$27:$D$500,$B237,'7.  Persistence Report'!$J$27:$J$500,"Current year savings",'7.  Persistence Report'!$H$27:$H$500,"2016")</f>
        <v>0</v>
      </c>
      <c r="N237" s="294">
        <v>12</v>
      </c>
      <c r="O237" s="294">
        <f>SUMIFS('7.  Persistence Report'!Q$27:Q$500,'7.  Persistence Report'!$D$27:$D$500,$B237,'7.  Persistence Report'!$J$27:$J$500,"Current year savings",'7.  Persistence Report'!$H$27:$H$500,"2016")</f>
        <v>0</v>
      </c>
      <c r="P237" s="294">
        <f>SUMIFS('7.  Persistence Report'!R$27:R$500,'7.  Persistence Report'!$D$27:$D$500,$B237,'7.  Persistence Report'!$J$27:$J$500,"Current year savings",'7.  Persistence Report'!$H$27:$H$500,"2016")</f>
        <v>0</v>
      </c>
      <c r="Q237" s="294">
        <f>SUMIFS('7.  Persistence Report'!S$27:S$500,'7.  Persistence Report'!$D$27:$D$500,$B237,'7.  Persistence Report'!$J$27:$J$500,"Current year savings",'7.  Persistence Report'!$H$27:$H$500,"2016")</f>
        <v>0</v>
      </c>
      <c r="R237" s="294">
        <f>SUMIFS('7.  Persistence Report'!T$27:T$500,'7.  Persistence Report'!$D$27:$D$500,$B237,'7.  Persistence Report'!$J$27:$J$500,"Current year savings",'7.  Persistence Report'!$H$27:$H$500,"2016")</f>
        <v>0</v>
      </c>
      <c r="S237" s="294">
        <f>SUMIFS('7.  Persistence Report'!U$27:U$500,'7.  Persistence Report'!$D$27:$D$500,$B237,'7.  Persistence Report'!$J$27:$J$500,"Current year savings",'7.  Persistence Report'!$H$27:$H$500,"2016")</f>
        <v>0</v>
      </c>
      <c r="T237" s="294">
        <f>SUMIFS('7.  Persistence Report'!V$27:V$500,'7.  Persistence Report'!$D$27:$D$500,$B237,'7.  Persistence Report'!$J$27:$J$500,"Current year savings",'7.  Persistence Report'!$H$27:$H$500,"2016")</f>
        <v>0</v>
      </c>
      <c r="U237" s="294">
        <f>SUMIFS('7.  Persistence Report'!W$27:W$500,'7.  Persistence Report'!$D$27:$D$500,$B237,'7.  Persistence Report'!$J$27:$J$500,"Current year savings",'7.  Persistence Report'!$H$27:$H$500,"2016")</f>
        <v>0</v>
      </c>
      <c r="V237" s="294">
        <f>SUMIFS('7.  Persistence Report'!X$27:X$500,'7.  Persistence Report'!$D$27:$D$500,$B237,'7.  Persistence Report'!$J$27:$J$500,"Current year savings",'7.  Persistence Report'!$H$27:$H$500,"2016")</f>
        <v>0</v>
      </c>
      <c r="W237" s="294">
        <f>SUMIFS('7.  Persistence Report'!Y$27:Y$500,'7.  Persistence Report'!$D$27:$D$500,$B237,'7.  Persistence Report'!$J$27:$J$500,"Current year savings",'7.  Persistence Report'!$H$27:$H$500,"2016")</f>
        <v>0</v>
      </c>
      <c r="X237" s="294">
        <f>SUMIFS('7.  Persistence Report'!Z$27:Z$500,'7.  Persistence Report'!$D$27:$D$500,$B237,'7.  Persistence Report'!$J$27:$J$500,"Current year savings",'7.  Persistence Report'!$H$27:$H$500,"2016")</f>
        <v>0</v>
      </c>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f>SUMIFS('7.  Persistence Report'!AV$27:AV$500,'7.  Persistence Report'!$D$27:$D$500,$B237,'7.  Persistence Report'!$J$27:$J$500,"Adjustment",'7.  Persistence Report'!$H$27:$H$500,"2016")</f>
        <v>0</v>
      </c>
      <c r="E238" s="294">
        <f>SUMIFS('7.  Persistence Report'!AW$27:AW$500,'7.  Persistence Report'!$D$27:$D$500,$B237,'7.  Persistence Report'!$J$27:$J$500,"Adjustment",'7.  Persistence Report'!$H$27:$H$500,"2016")</f>
        <v>0</v>
      </c>
      <c r="F238" s="294">
        <f>SUMIFS('7.  Persistence Report'!AX$27:AX$500,'7.  Persistence Report'!$D$27:$D$500,$B237,'7.  Persistence Report'!$J$27:$J$500,"Adjustment",'7.  Persistence Report'!$H$27:$H$500,"2016")</f>
        <v>0</v>
      </c>
      <c r="G238" s="294">
        <f>SUMIFS('7.  Persistence Report'!AY$27:AY$500,'7.  Persistence Report'!$D$27:$D$500,$B237,'7.  Persistence Report'!$J$27:$J$500,"Adjustment",'7.  Persistence Report'!$H$27:$H$500,"2016")</f>
        <v>0</v>
      </c>
      <c r="H238" s="294">
        <f>SUMIFS('7.  Persistence Report'!AZ$27:AZ$500,'7.  Persistence Report'!$D$27:$D$500,$B237,'7.  Persistence Report'!$J$27:$J$500,"Adjustment",'7.  Persistence Report'!$H$27:$H$500,"2016")</f>
        <v>0</v>
      </c>
      <c r="I238" s="294">
        <f>SUMIFS('7.  Persistence Report'!BA$27:BA$500,'7.  Persistence Report'!$D$27:$D$500,$B237,'7.  Persistence Report'!$J$27:$J$500,"Adjustment",'7.  Persistence Report'!$H$27:$H$500,"2016")</f>
        <v>0</v>
      </c>
      <c r="J238" s="294">
        <f>SUMIFS('7.  Persistence Report'!BB$27:BB$500,'7.  Persistence Report'!$D$27:$D$500,$B237,'7.  Persistence Report'!$J$27:$J$500,"Adjustment",'7.  Persistence Report'!$H$27:$H$500,"2016")</f>
        <v>0</v>
      </c>
      <c r="K238" s="294">
        <f>SUMIFS('7.  Persistence Report'!BC$27:BC$500,'7.  Persistence Report'!$D$27:$D$500,$B237,'7.  Persistence Report'!$J$27:$J$500,"Adjustment",'7.  Persistence Report'!$H$27:$H$500,"2016")</f>
        <v>0</v>
      </c>
      <c r="L238" s="294">
        <f>SUMIFS('7.  Persistence Report'!BD$27:BD$500,'7.  Persistence Report'!$D$27:$D$500,$B237,'7.  Persistence Report'!$J$27:$J$500,"Adjustment",'7.  Persistence Report'!$H$27:$H$500,"2016")</f>
        <v>0</v>
      </c>
      <c r="M238" s="294">
        <f>SUMIFS('7.  Persistence Report'!BE$27:BE$500,'7.  Persistence Report'!$D$27:$D$500,$B237,'7.  Persistence Report'!$J$27:$J$500,"Adjustment",'7.  Persistence Report'!$H$27:$H$500,"2016")</f>
        <v>0</v>
      </c>
      <c r="N238" s="294">
        <f>N237</f>
        <v>12</v>
      </c>
      <c r="O238" s="294">
        <f>SUMIFS('7.  Persistence Report'!Q$27:Q$500,'7.  Persistence Report'!$D$27:$D$500,$B237,'7.  Persistence Report'!$J$27:$J$500,"Adjustment",'7.  Persistence Report'!$H$27:$H$500,"2016")</f>
        <v>0</v>
      </c>
      <c r="P238" s="294">
        <f>SUMIFS('7.  Persistence Report'!R$27:R$500,'7.  Persistence Report'!$D$27:$D$500,$B237,'7.  Persistence Report'!$J$27:$J$500,"Adjustment",'7.  Persistence Report'!$H$27:$H$500,"2016")</f>
        <v>0</v>
      </c>
      <c r="Q238" s="294">
        <f>SUMIFS('7.  Persistence Report'!S$27:S$500,'7.  Persistence Report'!$D$27:$D$500,$B237,'7.  Persistence Report'!$J$27:$J$500,"Adjustment",'7.  Persistence Report'!$H$27:$H$500,"2016")</f>
        <v>0</v>
      </c>
      <c r="R238" s="294">
        <f>SUMIFS('7.  Persistence Report'!T$27:T$500,'7.  Persistence Report'!$D$27:$D$500,$B237,'7.  Persistence Report'!$J$27:$J$500,"Adjustment",'7.  Persistence Report'!$H$27:$H$500,"2016")</f>
        <v>0</v>
      </c>
      <c r="S238" s="294">
        <f>SUMIFS('7.  Persistence Report'!U$27:U$500,'7.  Persistence Report'!$D$27:$D$500,$B237,'7.  Persistence Report'!$J$27:$J$500,"Adjustment",'7.  Persistence Report'!$H$27:$H$500,"2016")</f>
        <v>0</v>
      </c>
      <c r="T238" s="294">
        <f>SUMIFS('7.  Persistence Report'!V$27:V$500,'7.  Persistence Report'!$D$27:$D$500,$B237,'7.  Persistence Report'!$J$27:$J$500,"Adjustment",'7.  Persistence Report'!$H$27:$H$500,"2016")</f>
        <v>0</v>
      </c>
      <c r="U238" s="294">
        <f>SUMIFS('7.  Persistence Report'!W$27:W$500,'7.  Persistence Report'!$D$27:$D$500,$B237,'7.  Persistence Report'!$J$27:$J$500,"Adjustment",'7.  Persistence Report'!$H$27:$H$500,"2016")</f>
        <v>0</v>
      </c>
      <c r="V238" s="294">
        <f>SUMIFS('7.  Persistence Report'!X$27:X$500,'7.  Persistence Report'!$D$27:$D$500,$B237,'7.  Persistence Report'!$J$27:$J$500,"Adjustment",'7.  Persistence Report'!$H$27:$H$500,"2016")</f>
        <v>0</v>
      </c>
      <c r="W238" s="294">
        <f>SUMIFS('7.  Persistence Report'!Y$27:Y$500,'7.  Persistence Report'!$D$27:$D$500,$B237,'7.  Persistence Report'!$J$27:$J$500,"Adjustment",'7.  Persistence Report'!$H$27:$H$500,"2016")</f>
        <v>0</v>
      </c>
      <c r="X238" s="294">
        <f>SUMIFS('7.  Persistence Report'!Z$27:Z$500,'7.  Persistence Report'!$D$27:$D$500,$B237,'7.  Persistence Report'!$J$27:$J$500,"Adjustment",'7.  Persistence Report'!$H$27:$H$500,"2016")</f>
        <v>0</v>
      </c>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f>SUMIFS('7.  Persistence Report'!AV$27:AV$500,'7.  Persistence Report'!$D$27:$D$500,$B240,'7.  Persistence Report'!$J$27:$J$500,"Current year savings",'7.  Persistence Report'!$H$27:$H$500,"2016")</f>
        <v>0</v>
      </c>
      <c r="E240" s="294">
        <f>SUMIFS('7.  Persistence Report'!AW$27:AW$500,'7.  Persistence Report'!$D$27:$D$500,$B240,'7.  Persistence Report'!$J$27:$J$500,"Current year savings",'7.  Persistence Report'!$H$27:$H$500,"2016")</f>
        <v>0</v>
      </c>
      <c r="F240" s="294">
        <f>SUMIFS('7.  Persistence Report'!AX$27:AX$500,'7.  Persistence Report'!$D$27:$D$500,$B240,'7.  Persistence Report'!$J$27:$J$500,"Current year savings",'7.  Persistence Report'!$H$27:$H$500,"2016")</f>
        <v>0</v>
      </c>
      <c r="G240" s="294">
        <f>SUMIFS('7.  Persistence Report'!AY$27:AY$500,'7.  Persistence Report'!$D$27:$D$500,$B240,'7.  Persistence Report'!$J$27:$J$500,"Current year savings",'7.  Persistence Report'!$H$27:$H$500,"2016")</f>
        <v>0</v>
      </c>
      <c r="H240" s="294">
        <f>SUMIFS('7.  Persistence Report'!AZ$27:AZ$500,'7.  Persistence Report'!$D$27:$D$500,$B240,'7.  Persistence Report'!$J$27:$J$500,"Current year savings",'7.  Persistence Report'!$H$27:$H$500,"2016")</f>
        <v>0</v>
      </c>
      <c r="I240" s="294">
        <f>SUMIFS('7.  Persistence Report'!BA$27:BA$500,'7.  Persistence Report'!$D$27:$D$500,$B240,'7.  Persistence Report'!$J$27:$J$500,"Current year savings",'7.  Persistence Report'!$H$27:$H$500,"2016")</f>
        <v>0</v>
      </c>
      <c r="J240" s="294">
        <f>SUMIFS('7.  Persistence Report'!BB$27:BB$500,'7.  Persistence Report'!$D$27:$D$500,$B240,'7.  Persistence Report'!$J$27:$J$500,"Current year savings",'7.  Persistence Report'!$H$27:$H$500,"2016")</f>
        <v>0</v>
      </c>
      <c r="K240" s="294">
        <f>SUMIFS('7.  Persistence Report'!BC$27:BC$500,'7.  Persistence Report'!$D$27:$D$500,$B240,'7.  Persistence Report'!$J$27:$J$500,"Current year savings",'7.  Persistence Report'!$H$27:$H$500,"2016")</f>
        <v>0</v>
      </c>
      <c r="L240" s="294">
        <f>SUMIFS('7.  Persistence Report'!BD$27:BD$500,'7.  Persistence Report'!$D$27:$D$500,$B240,'7.  Persistence Report'!$J$27:$J$500,"Current year savings",'7.  Persistence Report'!$H$27:$H$500,"2016")</f>
        <v>0</v>
      </c>
      <c r="M240" s="294">
        <f>SUMIFS('7.  Persistence Report'!BE$27:BE$500,'7.  Persistence Report'!$D$27:$D$500,$B240,'7.  Persistence Report'!$J$27:$J$500,"Current year savings",'7.  Persistence Report'!$H$27:$H$500,"2016")</f>
        <v>0</v>
      </c>
      <c r="N240" s="294">
        <v>12</v>
      </c>
      <c r="O240" s="294">
        <f>SUMIFS('7.  Persistence Report'!Q$27:Q$500,'7.  Persistence Report'!$D$27:$D$500,$B240,'7.  Persistence Report'!$J$27:$J$500,"Current year savings",'7.  Persistence Report'!$H$27:$H$500,"2016")</f>
        <v>0</v>
      </c>
      <c r="P240" s="294">
        <f>SUMIFS('7.  Persistence Report'!R$27:R$500,'7.  Persistence Report'!$D$27:$D$500,$B240,'7.  Persistence Report'!$J$27:$J$500,"Current year savings",'7.  Persistence Report'!$H$27:$H$500,"2016")</f>
        <v>0</v>
      </c>
      <c r="Q240" s="294">
        <f>SUMIFS('7.  Persistence Report'!S$27:S$500,'7.  Persistence Report'!$D$27:$D$500,$B240,'7.  Persistence Report'!$J$27:$J$500,"Current year savings",'7.  Persistence Report'!$H$27:$H$500,"2016")</f>
        <v>0</v>
      </c>
      <c r="R240" s="294">
        <f>SUMIFS('7.  Persistence Report'!T$27:T$500,'7.  Persistence Report'!$D$27:$D$500,$B240,'7.  Persistence Report'!$J$27:$J$500,"Current year savings",'7.  Persistence Report'!$H$27:$H$500,"2016")</f>
        <v>0</v>
      </c>
      <c r="S240" s="294">
        <f>SUMIFS('7.  Persistence Report'!U$27:U$500,'7.  Persistence Report'!$D$27:$D$500,$B240,'7.  Persistence Report'!$J$27:$J$500,"Current year savings",'7.  Persistence Report'!$H$27:$H$500,"2016")</f>
        <v>0</v>
      </c>
      <c r="T240" s="294">
        <f>SUMIFS('7.  Persistence Report'!V$27:V$500,'7.  Persistence Report'!$D$27:$D$500,$B240,'7.  Persistence Report'!$J$27:$J$500,"Current year savings",'7.  Persistence Report'!$H$27:$H$500,"2016")</f>
        <v>0</v>
      </c>
      <c r="U240" s="294">
        <f>SUMIFS('7.  Persistence Report'!W$27:W$500,'7.  Persistence Report'!$D$27:$D$500,$B240,'7.  Persistence Report'!$J$27:$J$500,"Current year savings",'7.  Persistence Report'!$H$27:$H$500,"2016")</f>
        <v>0</v>
      </c>
      <c r="V240" s="294">
        <f>SUMIFS('7.  Persistence Report'!X$27:X$500,'7.  Persistence Report'!$D$27:$D$500,$B240,'7.  Persistence Report'!$J$27:$J$500,"Current year savings",'7.  Persistence Report'!$H$27:$H$500,"2016")</f>
        <v>0</v>
      </c>
      <c r="W240" s="294">
        <f>SUMIFS('7.  Persistence Report'!Y$27:Y$500,'7.  Persistence Report'!$D$27:$D$500,$B240,'7.  Persistence Report'!$J$27:$J$500,"Current year savings",'7.  Persistence Report'!$H$27:$H$500,"2016")</f>
        <v>0</v>
      </c>
      <c r="X240" s="294">
        <f>SUMIFS('7.  Persistence Report'!Z$27:Z$500,'7.  Persistence Report'!$D$27:$D$500,$B240,'7.  Persistence Report'!$J$27:$J$500,"Current year savings",'7.  Persistence Report'!$H$27:$H$500,"2016")</f>
        <v>0</v>
      </c>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f>SUMIFS('7.  Persistence Report'!AV$27:AV$500,'7.  Persistence Report'!$D$27:$D$500,$B240,'7.  Persistence Report'!$J$27:$J$500,"Adjustment",'7.  Persistence Report'!$H$27:$H$500,"2016")</f>
        <v>0</v>
      </c>
      <c r="E241" s="294">
        <f>SUMIFS('7.  Persistence Report'!AW$27:AW$500,'7.  Persistence Report'!$D$27:$D$500,$B240,'7.  Persistence Report'!$J$27:$J$500,"Adjustment",'7.  Persistence Report'!$H$27:$H$500,"2016")</f>
        <v>0</v>
      </c>
      <c r="F241" s="294">
        <f>SUMIFS('7.  Persistence Report'!AX$27:AX$500,'7.  Persistence Report'!$D$27:$D$500,$B240,'7.  Persistence Report'!$J$27:$J$500,"Adjustment",'7.  Persistence Report'!$H$27:$H$500,"2016")</f>
        <v>0</v>
      </c>
      <c r="G241" s="294">
        <f>SUMIFS('7.  Persistence Report'!AY$27:AY$500,'7.  Persistence Report'!$D$27:$D$500,$B240,'7.  Persistence Report'!$J$27:$J$500,"Adjustment",'7.  Persistence Report'!$H$27:$H$500,"2016")</f>
        <v>0</v>
      </c>
      <c r="H241" s="294">
        <f>SUMIFS('7.  Persistence Report'!AZ$27:AZ$500,'7.  Persistence Report'!$D$27:$D$500,$B240,'7.  Persistence Report'!$J$27:$J$500,"Adjustment",'7.  Persistence Report'!$H$27:$H$500,"2016")</f>
        <v>0</v>
      </c>
      <c r="I241" s="294">
        <f>SUMIFS('7.  Persistence Report'!BA$27:BA$500,'7.  Persistence Report'!$D$27:$D$500,$B240,'7.  Persistence Report'!$J$27:$J$500,"Adjustment",'7.  Persistence Report'!$H$27:$H$500,"2016")</f>
        <v>0</v>
      </c>
      <c r="J241" s="294">
        <f>SUMIFS('7.  Persistence Report'!BB$27:BB$500,'7.  Persistence Report'!$D$27:$D$500,$B240,'7.  Persistence Report'!$J$27:$J$500,"Adjustment",'7.  Persistence Report'!$H$27:$H$500,"2016")</f>
        <v>0</v>
      </c>
      <c r="K241" s="294">
        <f>SUMIFS('7.  Persistence Report'!BC$27:BC$500,'7.  Persistence Report'!$D$27:$D$500,$B240,'7.  Persistence Report'!$J$27:$J$500,"Adjustment",'7.  Persistence Report'!$H$27:$H$500,"2016")</f>
        <v>0</v>
      </c>
      <c r="L241" s="294">
        <f>SUMIFS('7.  Persistence Report'!BD$27:BD$500,'7.  Persistence Report'!$D$27:$D$500,$B240,'7.  Persistence Report'!$J$27:$J$500,"Adjustment",'7.  Persistence Report'!$H$27:$H$500,"2016")</f>
        <v>0</v>
      </c>
      <c r="M241" s="294">
        <f>SUMIFS('7.  Persistence Report'!BE$27:BE$500,'7.  Persistence Report'!$D$27:$D$500,$B240,'7.  Persistence Report'!$J$27:$J$500,"Adjustment",'7.  Persistence Report'!$H$27:$H$500,"2016")</f>
        <v>0</v>
      </c>
      <c r="N241" s="294">
        <f>N240</f>
        <v>12</v>
      </c>
      <c r="O241" s="294">
        <f>SUMIFS('7.  Persistence Report'!Q$27:Q$500,'7.  Persistence Report'!$D$27:$D$500,$B240,'7.  Persistence Report'!$J$27:$J$500,"Adjustment",'7.  Persistence Report'!$H$27:$H$500,"2016")</f>
        <v>0</v>
      </c>
      <c r="P241" s="294">
        <f>SUMIFS('7.  Persistence Report'!R$27:R$500,'7.  Persistence Report'!$D$27:$D$500,$B240,'7.  Persistence Report'!$J$27:$J$500,"Adjustment",'7.  Persistence Report'!$H$27:$H$500,"2016")</f>
        <v>0</v>
      </c>
      <c r="Q241" s="294">
        <f>SUMIFS('7.  Persistence Report'!S$27:S$500,'7.  Persistence Report'!$D$27:$D$500,$B240,'7.  Persistence Report'!$J$27:$J$500,"Adjustment",'7.  Persistence Report'!$H$27:$H$500,"2016")</f>
        <v>0</v>
      </c>
      <c r="R241" s="294">
        <f>SUMIFS('7.  Persistence Report'!T$27:T$500,'7.  Persistence Report'!$D$27:$D$500,$B240,'7.  Persistence Report'!$J$27:$J$500,"Adjustment",'7.  Persistence Report'!$H$27:$H$500,"2016")</f>
        <v>0</v>
      </c>
      <c r="S241" s="294">
        <f>SUMIFS('7.  Persistence Report'!U$27:U$500,'7.  Persistence Report'!$D$27:$D$500,$B240,'7.  Persistence Report'!$J$27:$J$500,"Adjustment",'7.  Persistence Report'!$H$27:$H$500,"2016")</f>
        <v>0</v>
      </c>
      <c r="T241" s="294">
        <f>SUMIFS('7.  Persistence Report'!V$27:V$500,'7.  Persistence Report'!$D$27:$D$500,$B240,'7.  Persistence Report'!$J$27:$J$500,"Adjustment",'7.  Persistence Report'!$H$27:$H$500,"2016")</f>
        <v>0</v>
      </c>
      <c r="U241" s="294">
        <f>SUMIFS('7.  Persistence Report'!W$27:W$500,'7.  Persistence Report'!$D$27:$D$500,$B240,'7.  Persistence Report'!$J$27:$J$500,"Adjustment",'7.  Persistence Report'!$H$27:$H$500,"2016")</f>
        <v>0</v>
      </c>
      <c r="V241" s="294">
        <f>SUMIFS('7.  Persistence Report'!X$27:X$500,'7.  Persistence Report'!$D$27:$D$500,$B240,'7.  Persistence Report'!$J$27:$J$500,"Adjustment",'7.  Persistence Report'!$H$27:$H$500,"2016")</f>
        <v>0</v>
      </c>
      <c r="W241" s="294">
        <f>SUMIFS('7.  Persistence Report'!Y$27:Y$500,'7.  Persistence Report'!$D$27:$D$500,$B240,'7.  Persistence Report'!$J$27:$J$500,"Adjustment",'7.  Persistence Report'!$H$27:$H$500,"2016")</f>
        <v>0</v>
      </c>
      <c r="X241" s="294">
        <f>SUMIFS('7.  Persistence Report'!Z$27:Z$500,'7.  Persistence Report'!$D$27:$D$500,$B240,'7.  Persistence Report'!$J$27:$J$500,"Adjustment",'7.  Persistence Report'!$H$27:$H$500,"2016")</f>
        <v>0</v>
      </c>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f>SUMIFS('7.  Persistence Report'!AV$27:AV$500,'7.  Persistence Report'!$D$27:$D$500,$B243,'7.  Persistence Report'!$J$27:$J$500,"Current year savings",'7.  Persistence Report'!$H$27:$H$500,"2016")</f>
        <v>0</v>
      </c>
      <c r="E243" s="294">
        <f>SUMIFS('7.  Persistence Report'!AW$27:AW$500,'7.  Persistence Report'!$D$27:$D$500,$B243,'7.  Persistence Report'!$J$27:$J$500,"Current year savings",'7.  Persistence Report'!$H$27:$H$500,"2016")</f>
        <v>0</v>
      </c>
      <c r="F243" s="294">
        <f>SUMIFS('7.  Persistence Report'!AX$27:AX$500,'7.  Persistence Report'!$D$27:$D$500,$B243,'7.  Persistence Report'!$J$27:$J$500,"Current year savings",'7.  Persistence Report'!$H$27:$H$500,"2016")</f>
        <v>0</v>
      </c>
      <c r="G243" s="294">
        <f>SUMIFS('7.  Persistence Report'!AY$27:AY$500,'7.  Persistence Report'!$D$27:$D$500,$B243,'7.  Persistence Report'!$J$27:$J$500,"Current year savings",'7.  Persistence Report'!$H$27:$H$500,"2016")</f>
        <v>0</v>
      </c>
      <c r="H243" s="294">
        <f>SUMIFS('7.  Persistence Report'!AZ$27:AZ$500,'7.  Persistence Report'!$D$27:$D$500,$B243,'7.  Persistence Report'!$J$27:$J$500,"Current year savings",'7.  Persistence Report'!$H$27:$H$500,"2016")</f>
        <v>0</v>
      </c>
      <c r="I243" s="294">
        <f>SUMIFS('7.  Persistence Report'!BA$27:BA$500,'7.  Persistence Report'!$D$27:$D$500,$B243,'7.  Persistence Report'!$J$27:$J$500,"Current year savings",'7.  Persistence Report'!$H$27:$H$500,"2016")</f>
        <v>0</v>
      </c>
      <c r="J243" s="294">
        <f>SUMIFS('7.  Persistence Report'!BB$27:BB$500,'7.  Persistence Report'!$D$27:$D$500,$B243,'7.  Persistence Report'!$J$27:$J$500,"Current year savings",'7.  Persistence Report'!$H$27:$H$500,"2016")</f>
        <v>0</v>
      </c>
      <c r="K243" s="294">
        <f>SUMIFS('7.  Persistence Report'!BC$27:BC$500,'7.  Persistence Report'!$D$27:$D$500,$B243,'7.  Persistence Report'!$J$27:$J$500,"Current year savings",'7.  Persistence Report'!$H$27:$H$500,"2016")</f>
        <v>0</v>
      </c>
      <c r="L243" s="294">
        <f>SUMIFS('7.  Persistence Report'!BD$27:BD$500,'7.  Persistence Report'!$D$27:$D$500,$B243,'7.  Persistence Report'!$J$27:$J$500,"Current year savings",'7.  Persistence Report'!$H$27:$H$500,"2016")</f>
        <v>0</v>
      </c>
      <c r="M243" s="294">
        <f>SUMIFS('7.  Persistence Report'!BE$27:BE$500,'7.  Persistence Report'!$D$27:$D$500,$B243,'7.  Persistence Report'!$J$27:$J$500,"Current year savings",'7.  Persistence Report'!$H$27:$H$500,"2016")</f>
        <v>0</v>
      </c>
      <c r="N243" s="294">
        <v>12</v>
      </c>
      <c r="O243" s="294">
        <f>SUMIFS('7.  Persistence Report'!Q$27:Q$500,'7.  Persistence Report'!$D$27:$D$500,$B243,'7.  Persistence Report'!$J$27:$J$500,"Current year savings",'7.  Persistence Report'!$H$27:$H$500,"2016")</f>
        <v>0</v>
      </c>
      <c r="P243" s="294">
        <f>SUMIFS('7.  Persistence Report'!R$27:R$500,'7.  Persistence Report'!$D$27:$D$500,$B243,'7.  Persistence Report'!$J$27:$J$500,"Current year savings",'7.  Persistence Report'!$H$27:$H$500,"2016")</f>
        <v>0</v>
      </c>
      <c r="Q243" s="294">
        <f>SUMIFS('7.  Persistence Report'!S$27:S$500,'7.  Persistence Report'!$D$27:$D$500,$B243,'7.  Persistence Report'!$J$27:$J$500,"Current year savings",'7.  Persistence Report'!$H$27:$H$500,"2016")</f>
        <v>0</v>
      </c>
      <c r="R243" s="294">
        <f>SUMIFS('7.  Persistence Report'!T$27:T$500,'7.  Persistence Report'!$D$27:$D$500,$B243,'7.  Persistence Report'!$J$27:$J$500,"Current year savings",'7.  Persistence Report'!$H$27:$H$500,"2016")</f>
        <v>0</v>
      </c>
      <c r="S243" s="294">
        <f>SUMIFS('7.  Persistence Report'!U$27:U$500,'7.  Persistence Report'!$D$27:$D$500,$B243,'7.  Persistence Report'!$J$27:$J$500,"Current year savings",'7.  Persistence Report'!$H$27:$H$500,"2016")</f>
        <v>0</v>
      </c>
      <c r="T243" s="294">
        <f>SUMIFS('7.  Persistence Report'!V$27:V$500,'7.  Persistence Report'!$D$27:$D$500,$B243,'7.  Persistence Report'!$J$27:$J$500,"Current year savings",'7.  Persistence Report'!$H$27:$H$500,"2016")</f>
        <v>0</v>
      </c>
      <c r="U243" s="294">
        <f>SUMIFS('7.  Persistence Report'!W$27:W$500,'7.  Persistence Report'!$D$27:$D$500,$B243,'7.  Persistence Report'!$J$27:$J$500,"Current year savings",'7.  Persistence Report'!$H$27:$H$500,"2016")</f>
        <v>0</v>
      </c>
      <c r="V243" s="294">
        <f>SUMIFS('7.  Persistence Report'!X$27:X$500,'7.  Persistence Report'!$D$27:$D$500,$B243,'7.  Persistence Report'!$J$27:$J$500,"Current year savings",'7.  Persistence Report'!$H$27:$H$500,"2016")</f>
        <v>0</v>
      </c>
      <c r="W243" s="294">
        <f>SUMIFS('7.  Persistence Report'!Y$27:Y$500,'7.  Persistence Report'!$D$27:$D$500,$B243,'7.  Persistence Report'!$J$27:$J$500,"Current year savings",'7.  Persistence Report'!$H$27:$H$500,"2016")</f>
        <v>0</v>
      </c>
      <c r="X243" s="294">
        <f>SUMIFS('7.  Persistence Report'!Z$27:Z$500,'7.  Persistence Report'!$D$27:$D$500,$B243,'7.  Persistence Report'!$J$27:$J$500,"Current year savings",'7.  Persistence Report'!$H$27:$H$500,"2016")</f>
        <v>0</v>
      </c>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f>SUMIFS('7.  Persistence Report'!AV$27:AV$500,'7.  Persistence Report'!$D$27:$D$500,$B243,'7.  Persistence Report'!$J$27:$J$500,"Adjustment",'7.  Persistence Report'!$H$27:$H$500,"2016")</f>
        <v>0</v>
      </c>
      <c r="E244" s="294">
        <f>SUMIFS('7.  Persistence Report'!AW$27:AW$500,'7.  Persistence Report'!$D$27:$D$500,$B243,'7.  Persistence Report'!$J$27:$J$500,"Adjustment",'7.  Persistence Report'!$H$27:$H$500,"2016")</f>
        <v>0</v>
      </c>
      <c r="F244" s="294">
        <f>SUMIFS('7.  Persistence Report'!AX$27:AX$500,'7.  Persistence Report'!$D$27:$D$500,$B243,'7.  Persistence Report'!$J$27:$J$500,"Adjustment",'7.  Persistence Report'!$H$27:$H$500,"2016")</f>
        <v>0</v>
      </c>
      <c r="G244" s="294">
        <f>SUMIFS('7.  Persistence Report'!AY$27:AY$500,'7.  Persistence Report'!$D$27:$D$500,$B243,'7.  Persistence Report'!$J$27:$J$500,"Adjustment",'7.  Persistence Report'!$H$27:$H$500,"2016")</f>
        <v>0</v>
      </c>
      <c r="H244" s="294">
        <f>SUMIFS('7.  Persistence Report'!AZ$27:AZ$500,'7.  Persistence Report'!$D$27:$D$500,$B243,'7.  Persistence Report'!$J$27:$J$500,"Adjustment",'7.  Persistence Report'!$H$27:$H$500,"2016")</f>
        <v>0</v>
      </c>
      <c r="I244" s="294">
        <f>SUMIFS('7.  Persistence Report'!BA$27:BA$500,'7.  Persistence Report'!$D$27:$D$500,$B243,'7.  Persistence Report'!$J$27:$J$500,"Adjustment",'7.  Persistence Report'!$H$27:$H$500,"2016")</f>
        <v>0</v>
      </c>
      <c r="J244" s="294">
        <f>SUMIFS('7.  Persistence Report'!BB$27:BB$500,'7.  Persistence Report'!$D$27:$D$500,$B243,'7.  Persistence Report'!$J$27:$J$500,"Adjustment",'7.  Persistence Report'!$H$27:$H$500,"2016")</f>
        <v>0</v>
      </c>
      <c r="K244" s="294">
        <f>SUMIFS('7.  Persistence Report'!BC$27:BC$500,'7.  Persistence Report'!$D$27:$D$500,$B243,'7.  Persistence Report'!$J$27:$J$500,"Adjustment",'7.  Persistence Report'!$H$27:$H$500,"2016")</f>
        <v>0</v>
      </c>
      <c r="L244" s="294">
        <f>SUMIFS('7.  Persistence Report'!BD$27:BD$500,'7.  Persistence Report'!$D$27:$D$500,$B243,'7.  Persistence Report'!$J$27:$J$500,"Adjustment",'7.  Persistence Report'!$H$27:$H$500,"2016")</f>
        <v>0</v>
      </c>
      <c r="M244" s="294">
        <f>SUMIFS('7.  Persistence Report'!BE$27:BE$500,'7.  Persistence Report'!$D$27:$D$500,$B243,'7.  Persistence Report'!$J$27:$J$500,"Adjustment",'7.  Persistence Report'!$H$27:$H$500,"2016")</f>
        <v>0</v>
      </c>
      <c r="N244" s="294">
        <f>N243</f>
        <v>12</v>
      </c>
      <c r="O244" s="294">
        <f>SUMIFS('7.  Persistence Report'!Q$27:Q$500,'7.  Persistence Report'!$D$27:$D$500,$B243,'7.  Persistence Report'!$J$27:$J$500,"Adjustment",'7.  Persistence Report'!$H$27:$H$500,"2016")</f>
        <v>0</v>
      </c>
      <c r="P244" s="294">
        <f>SUMIFS('7.  Persistence Report'!R$27:R$500,'7.  Persistence Report'!$D$27:$D$500,$B243,'7.  Persistence Report'!$J$27:$J$500,"Adjustment",'7.  Persistence Report'!$H$27:$H$500,"2016")</f>
        <v>0</v>
      </c>
      <c r="Q244" s="294">
        <f>SUMIFS('7.  Persistence Report'!S$27:S$500,'7.  Persistence Report'!$D$27:$D$500,$B243,'7.  Persistence Report'!$J$27:$J$500,"Adjustment",'7.  Persistence Report'!$H$27:$H$500,"2016")</f>
        <v>0</v>
      </c>
      <c r="R244" s="294">
        <f>SUMIFS('7.  Persistence Report'!T$27:T$500,'7.  Persistence Report'!$D$27:$D$500,$B243,'7.  Persistence Report'!$J$27:$J$500,"Adjustment",'7.  Persistence Report'!$H$27:$H$500,"2016")</f>
        <v>0</v>
      </c>
      <c r="S244" s="294">
        <f>SUMIFS('7.  Persistence Report'!U$27:U$500,'7.  Persistence Report'!$D$27:$D$500,$B243,'7.  Persistence Report'!$J$27:$J$500,"Adjustment",'7.  Persistence Report'!$H$27:$H$500,"2016")</f>
        <v>0</v>
      </c>
      <c r="T244" s="294">
        <f>SUMIFS('7.  Persistence Report'!V$27:V$500,'7.  Persistence Report'!$D$27:$D$500,$B243,'7.  Persistence Report'!$J$27:$J$500,"Adjustment",'7.  Persistence Report'!$H$27:$H$500,"2016")</f>
        <v>0</v>
      </c>
      <c r="U244" s="294">
        <f>SUMIFS('7.  Persistence Report'!W$27:W$500,'7.  Persistence Report'!$D$27:$D$500,$B243,'7.  Persistence Report'!$J$27:$J$500,"Adjustment",'7.  Persistence Report'!$H$27:$H$500,"2016")</f>
        <v>0</v>
      </c>
      <c r="V244" s="294">
        <f>SUMIFS('7.  Persistence Report'!X$27:X$500,'7.  Persistence Report'!$D$27:$D$500,$B243,'7.  Persistence Report'!$J$27:$J$500,"Adjustment",'7.  Persistence Report'!$H$27:$H$500,"2016")</f>
        <v>0</v>
      </c>
      <c r="W244" s="294">
        <f>SUMIFS('7.  Persistence Report'!Y$27:Y$500,'7.  Persistence Report'!$D$27:$D$500,$B243,'7.  Persistence Report'!$J$27:$J$500,"Adjustment",'7.  Persistence Report'!$H$27:$H$500,"2016")</f>
        <v>0</v>
      </c>
      <c r="X244" s="294">
        <f>SUMIFS('7.  Persistence Report'!Z$27:Z$500,'7.  Persistence Report'!$D$27:$D$500,$B243,'7.  Persistence Report'!$J$27:$J$500,"Adjustment",'7.  Persistence Report'!$H$27:$H$500,"2016")</f>
        <v>0</v>
      </c>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f>SUMIFS('7.  Persistence Report'!AV$27:AV$500,'7.  Persistence Report'!$D$27:$D$500,$B246,'7.  Persistence Report'!$J$27:$J$500,"Current year savings",'7.  Persistence Report'!$H$27:$H$500,"2016")</f>
        <v>0</v>
      </c>
      <c r="E246" s="294">
        <f>SUMIFS('7.  Persistence Report'!AW$27:AW$500,'7.  Persistence Report'!$D$27:$D$500,$B246,'7.  Persistence Report'!$J$27:$J$500,"Current year savings",'7.  Persistence Report'!$H$27:$H$500,"2016")</f>
        <v>0</v>
      </c>
      <c r="F246" s="294">
        <f>SUMIFS('7.  Persistence Report'!AX$27:AX$500,'7.  Persistence Report'!$D$27:$D$500,$B246,'7.  Persistence Report'!$J$27:$J$500,"Current year savings",'7.  Persistence Report'!$H$27:$H$500,"2016")</f>
        <v>0</v>
      </c>
      <c r="G246" s="294">
        <f>SUMIFS('7.  Persistence Report'!AY$27:AY$500,'7.  Persistence Report'!$D$27:$D$500,$B246,'7.  Persistence Report'!$J$27:$J$500,"Current year savings",'7.  Persistence Report'!$H$27:$H$500,"2016")</f>
        <v>0</v>
      </c>
      <c r="H246" s="294">
        <f>SUMIFS('7.  Persistence Report'!AZ$27:AZ$500,'7.  Persistence Report'!$D$27:$D$500,$B246,'7.  Persistence Report'!$J$27:$J$500,"Current year savings",'7.  Persistence Report'!$H$27:$H$500,"2016")</f>
        <v>0</v>
      </c>
      <c r="I246" s="294">
        <f>SUMIFS('7.  Persistence Report'!BA$27:BA$500,'7.  Persistence Report'!$D$27:$D$500,$B246,'7.  Persistence Report'!$J$27:$J$500,"Current year savings",'7.  Persistence Report'!$H$27:$H$500,"2016")</f>
        <v>0</v>
      </c>
      <c r="J246" s="294">
        <f>SUMIFS('7.  Persistence Report'!BB$27:BB$500,'7.  Persistence Report'!$D$27:$D$500,$B246,'7.  Persistence Report'!$J$27:$J$500,"Current year savings",'7.  Persistence Report'!$H$27:$H$500,"2016")</f>
        <v>0</v>
      </c>
      <c r="K246" s="294">
        <f>SUMIFS('7.  Persistence Report'!BC$27:BC$500,'7.  Persistence Report'!$D$27:$D$500,$B246,'7.  Persistence Report'!$J$27:$J$500,"Current year savings",'7.  Persistence Report'!$H$27:$H$500,"2016")</f>
        <v>0</v>
      </c>
      <c r="L246" s="294">
        <f>SUMIFS('7.  Persistence Report'!BD$27:BD$500,'7.  Persistence Report'!$D$27:$D$500,$B246,'7.  Persistence Report'!$J$27:$J$500,"Current year savings",'7.  Persistence Report'!$H$27:$H$500,"2016")</f>
        <v>0</v>
      </c>
      <c r="M246" s="294">
        <f>SUMIFS('7.  Persistence Report'!BE$27:BE$500,'7.  Persistence Report'!$D$27:$D$500,$B246,'7.  Persistence Report'!$J$27:$J$500,"Current year savings",'7.  Persistence Report'!$H$27:$H$500,"2016")</f>
        <v>0</v>
      </c>
      <c r="N246" s="294">
        <v>12</v>
      </c>
      <c r="O246" s="294">
        <f>SUMIFS('7.  Persistence Report'!Q$27:Q$500,'7.  Persistence Report'!$D$27:$D$500,$B246,'7.  Persistence Report'!$J$27:$J$500,"Current year savings",'7.  Persistence Report'!$H$27:$H$500,"2016")</f>
        <v>0</v>
      </c>
      <c r="P246" s="294">
        <f>SUMIFS('7.  Persistence Report'!R$27:R$500,'7.  Persistence Report'!$D$27:$D$500,$B246,'7.  Persistence Report'!$J$27:$J$500,"Current year savings",'7.  Persistence Report'!$H$27:$H$500,"2016")</f>
        <v>0</v>
      </c>
      <c r="Q246" s="294">
        <f>SUMIFS('7.  Persistence Report'!S$27:S$500,'7.  Persistence Report'!$D$27:$D$500,$B246,'7.  Persistence Report'!$J$27:$J$500,"Current year savings",'7.  Persistence Report'!$H$27:$H$500,"2016")</f>
        <v>0</v>
      </c>
      <c r="R246" s="294">
        <f>SUMIFS('7.  Persistence Report'!T$27:T$500,'7.  Persistence Report'!$D$27:$D$500,$B246,'7.  Persistence Report'!$J$27:$J$500,"Current year savings",'7.  Persistence Report'!$H$27:$H$500,"2016")</f>
        <v>0</v>
      </c>
      <c r="S246" s="294">
        <f>SUMIFS('7.  Persistence Report'!U$27:U$500,'7.  Persistence Report'!$D$27:$D$500,$B246,'7.  Persistence Report'!$J$27:$J$500,"Current year savings",'7.  Persistence Report'!$H$27:$H$500,"2016")</f>
        <v>0</v>
      </c>
      <c r="T246" s="294">
        <f>SUMIFS('7.  Persistence Report'!V$27:V$500,'7.  Persistence Report'!$D$27:$D$500,$B246,'7.  Persistence Report'!$J$27:$J$500,"Current year savings",'7.  Persistence Report'!$H$27:$H$500,"2016")</f>
        <v>0</v>
      </c>
      <c r="U246" s="294">
        <f>SUMIFS('7.  Persistence Report'!W$27:W$500,'7.  Persistence Report'!$D$27:$D$500,$B246,'7.  Persistence Report'!$J$27:$J$500,"Current year savings",'7.  Persistence Report'!$H$27:$H$500,"2016")</f>
        <v>0</v>
      </c>
      <c r="V246" s="294">
        <f>SUMIFS('7.  Persistence Report'!X$27:X$500,'7.  Persistence Report'!$D$27:$D$500,$B246,'7.  Persistence Report'!$J$27:$J$500,"Current year savings",'7.  Persistence Report'!$H$27:$H$500,"2016")</f>
        <v>0</v>
      </c>
      <c r="W246" s="294">
        <f>SUMIFS('7.  Persistence Report'!Y$27:Y$500,'7.  Persistence Report'!$D$27:$D$500,$B246,'7.  Persistence Report'!$J$27:$J$500,"Current year savings",'7.  Persistence Report'!$H$27:$H$500,"2016")</f>
        <v>0</v>
      </c>
      <c r="X246" s="294">
        <f>SUMIFS('7.  Persistence Report'!Z$27:Z$500,'7.  Persistence Report'!$D$27:$D$500,$B246,'7.  Persistence Report'!$J$27:$J$500,"Current year savings",'7.  Persistence Report'!$H$27:$H$500,"2016")</f>
        <v>0</v>
      </c>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f>SUMIFS('7.  Persistence Report'!AV$27:AV$500,'7.  Persistence Report'!$D$27:$D$500,$B246,'7.  Persistence Report'!$J$27:$J$500,"Adjustment",'7.  Persistence Report'!$H$27:$H$500,"2016")</f>
        <v>0</v>
      </c>
      <c r="E247" s="294">
        <f>SUMIFS('7.  Persistence Report'!AW$27:AW$500,'7.  Persistence Report'!$D$27:$D$500,$B246,'7.  Persistence Report'!$J$27:$J$500,"Adjustment",'7.  Persistence Report'!$H$27:$H$500,"2016")</f>
        <v>0</v>
      </c>
      <c r="F247" s="294">
        <f>SUMIFS('7.  Persistence Report'!AX$27:AX$500,'7.  Persistence Report'!$D$27:$D$500,$B246,'7.  Persistence Report'!$J$27:$J$500,"Adjustment",'7.  Persistence Report'!$H$27:$H$500,"2016")</f>
        <v>0</v>
      </c>
      <c r="G247" s="294">
        <f>SUMIFS('7.  Persistence Report'!AY$27:AY$500,'7.  Persistence Report'!$D$27:$D$500,$B246,'7.  Persistence Report'!$J$27:$J$500,"Adjustment",'7.  Persistence Report'!$H$27:$H$500,"2016")</f>
        <v>0</v>
      </c>
      <c r="H247" s="294">
        <f>SUMIFS('7.  Persistence Report'!AZ$27:AZ$500,'7.  Persistence Report'!$D$27:$D$500,$B246,'7.  Persistence Report'!$J$27:$J$500,"Adjustment",'7.  Persistence Report'!$H$27:$H$500,"2016")</f>
        <v>0</v>
      </c>
      <c r="I247" s="294">
        <f>SUMIFS('7.  Persistence Report'!BA$27:BA$500,'7.  Persistence Report'!$D$27:$D$500,$B246,'7.  Persistence Report'!$J$27:$J$500,"Adjustment",'7.  Persistence Report'!$H$27:$H$500,"2016")</f>
        <v>0</v>
      </c>
      <c r="J247" s="294">
        <f>SUMIFS('7.  Persistence Report'!BB$27:BB$500,'7.  Persistence Report'!$D$27:$D$500,$B246,'7.  Persistence Report'!$J$27:$J$500,"Adjustment",'7.  Persistence Report'!$H$27:$H$500,"2016")</f>
        <v>0</v>
      </c>
      <c r="K247" s="294">
        <f>SUMIFS('7.  Persistence Report'!BC$27:BC$500,'7.  Persistence Report'!$D$27:$D$500,$B246,'7.  Persistence Report'!$J$27:$J$500,"Adjustment",'7.  Persistence Report'!$H$27:$H$500,"2016")</f>
        <v>0</v>
      </c>
      <c r="L247" s="294">
        <f>SUMIFS('7.  Persistence Report'!BD$27:BD$500,'7.  Persistence Report'!$D$27:$D$500,$B246,'7.  Persistence Report'!$J$27:$J$500,"Adjustment",'7.  Persistence Report'!$H$27:$H$500,"2016")</f>
        <v>0</v>
      </c>
      <c r="M247" s="294">
        <f>SUMIFS('7.  Persistence Report'!BE$27:BE$500,'7.  Persistence Report'!$D$27:$D$500,$B246,'7.  Persistence Report'!$J$27:$J$500,"Adjustment",'7.  Persistence Report'!$H$27:$H$500,"2016")</f>
        <v>0</v>
      </c>
      <c r="N247" s="294">
        <f>N246</f>
        <v>12</v>
      </c>
      <c r="O247" s="294">
        <f>SUMIFS('7.  Persistence Report'!Q$27:Q$500,'7.  Persistence Report'!$D$27:$D$500,$B246,'7.  Persistence Report'!$J$27:$J$500,"Adjustment",'7.  Persistence Report'!$H$27:$H$500,"2016")</f>
        <v>0</v>
      </c>
      <c r="P247" s="294">
        <f>SUMIFS('7.  Persistence Report'!R$27:R$500,'7.  Persistence Report'!$D$27:$D$500,$B246,'7.  Persistence Report'!$J$27:$J$500,"Adjustment",'7.  Persistence Report'!$H$27:$H$500,"2016")</f>
        <v>0</v>
      </c>
      <c r="Q247" s="294">
        <f>SUMIFS('7.  Persistence Report'!S$27:S$500,'7.  Persistence Report'!$D$27:$D$500,$B246,'7.  Persistence Report'!$J$27:$J$500,"Adjustment",'7.  Persistence Report'!$H$27:$H$500,"2016")</f>
        <v>0</v>
      </c>
      <c r="R247" s="294">
        <f>SUMIFS('7.  Persistence Report'!T$27:T$500,'7.  Persistence Report'!$D$27:$D$500,$B246,'7.  Persistence Report'!$J$27:$J$500,"Adjustment",'7.  Persistence Report'!$H$27:$H$500,"2016")</f>
        <v>0</v>
      </c>
      <c r="S247" s="294">
        <f>SUMIFS('7.  Persistence Report'!U$27:U$500,'7.  Persistence Report'!$D$27:$D$500,$B246,'7.  Persistence Report'!$J$27:$J$500,"Adjustment",'7.  Persistence Report'!$H$27:$H$500,"2016")</f>
        <v>0</v>
      </c>
      <c r="T247" s="294">
        <f>SUMIFS('7.  Persistence Report'!V$27:V$500,'7.  Persistence Report'!$D$27:$D$500,$B246,'7.  Persistence Report'!$J$27:$J$500,"Adjustment",'7.  Persistence Report'!$H$27:$H$500,"2016")</f>
        <v>0</v>
      </c>
      <c r="U247" s="294">
        <f>SUMIFS('7.  Persistence Report'!W$27:W$500,'7.  Persistence Report'!$D$27:$D$500,$B246,'7.  Persistence Report'!$J$27:$J$500,"Adjustment",'7.  Persistence Report'!$H$27:$H$500,"2016")</f>
        <v>0</v>
      </c>
      <c r="V247" s="294">
        <f>SUMIFS('7.  Persistence Report'!X$27:X$500,'7.  Persistence Report'!$D$27:$D$500,$B246,'7.  Persistence Report'!$J$27:$J$500,"Adjustment",'7.  Persistence Report'!$H$27:$H$500,"2016")</f>
        <v>0</v>
      </c>
      <c r="W247" s="294">
        <f>SUMIFS('7.  Persistence Report'!Y$27:Y$500,'7.  Persistence Report'!$D$27:$D$500,$B246,'7.  Persistence Report'!$J$27:$J$500,"Adjustment",'7.  Persistence Report'!$H$27:$H$500,"2016")</f>
        <v>0</v>
      </c>
      <c r="X247" s="294">
        <f>SUMIFS('7.  Persistence Report'!Z$27:Z$500,'7.  Persistence Report'!$D$27:$D$500,$B246,'7.  Persistence Report'!$J$27:$J$500,"Adjustment",'7.  Persistence Report'!$H$27:$H$500,"2016")</f>
        <v>0</v>
      </c>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f>SUMIFS('7.  Persistence Report'!AV$27:AV$500,'7.  Persistence Report'!$D$27:$D$500,$B249,'7.  Persistence Report'!$J$27:$J$500,"Current year savings",'7.  Persistence Report'!$H$27:$H$500,"2016")</f>
        <v>0</v>
      </c>
      <c r="E249" s="294">
        <f>SUMIFS('7.  Persistence Report'!AW$27:AW$500,'7.  Persistence Report'!$D$27:$D$500,$B249,'7.  Persistence Report'!$J$27:$J$500,"Current year savings",'7.  Persistence Report'!$H$27:$H$500,"2016")</f>
        <v>0</v>
      </c>
      <c r="F249" s="294">
        <f>SUMIFS('7.  Persistence Report'!AX$27:AX$500,'7.  Persistence Report'!$D$27:$D$500,$B249,'7.  Persistence Report'!$J$27:$J$500,"Current year savings",'7.  Persistence Report'!$H$27:$H$500,"2016")</f>
        <v>0</v>
      </c>
      <c r="G249" s="294">
        <f>SUMIFS('7.  Persistence Report'!AY$27:AY$500,'7.  Persistence Report'!$D$27:$D$500,$B249,'7.  Persistence Report'!$J$27:$J$500,"Current year savings",'7.  Persistence Report'!$H$27:$H$500,"2016")</f>
        <v>0</v>
      </c>
      <c r="H249" s="294">
        <f>SUMIFS('7.  Persistence Report'!AZ$27:AZ$500,'7.  Persistence Report'!$D$27:$D$500,$B249,'7.  Persistence Report'!$J$27:$J$500,"Current year savings",'7.  Persistence Report'!$H$27:$H$500,"2016")</f>
        <v>0</v>
      </c>
      <c r="I249" s="294">
        <f>SUMIFS('7.  Persistence Report'!BA$27:BA$500,'7.  Persistence Report'!$D$27:$D$500,$B249,'7.  Persistence Report'!$J$27:$J$500,"Current year savings",'7.  Persistence Report'!$H$27:$H$500,"2016")</f>
        <v>0</v>
      </c>
      <c r="J249" s="294">
        <f>SUMIFS('7.  Persistence Report'!BB$27:BB$500,'7.  Persistence Report'!$D$27:$D$500,$B249,'7.  Persistence Report'!$J$27:$J$500,"Current year savings",'7.  Persistence Report'!$H$27:$H$500,"2016")</f>
        <v>0</v>
      </c>
      <c r="K249" s="294">
        <f>SUMIFS('7.  Persistence Report'!BC$27:BC$500,'7.  Persistence Report'!$D$27:$D$500,$B249,'7.  Persistence Report'!$J$27:$J$500,"Current year savings",'7.  Persistence Report'!$H$27:$H$500,"2016")</f>
        <v>0</v>
      </c>
      <c r="L249" s="294">
        <f>SUMIFS('7.  Persistence Report'!BD$27:BD$500,'7.  Persistence Report'!$D$27:$D$500,$B249,'7.  Persistence Report'!$J$27:$J$500,"Current year savings",'7.  Persistence Report'!$H$27:$H$500,"2016")</f>
        <v>0</v>
      </c>
      <c r="M249" s="294">
        <f>SUMIFS('7.  Persistence Report'!BE$27:BE$500,'7.  Persistence Report'!$D$27:$D$500,$B249,'7.  Persistence Report'!$J$27:$J$500,"Current year savings",'7.  Persistence Report'!$H$27:$H$500,"2016")</f>
        <v>0</v>
      </c>
      <c r="N249" s="294">
        <v>3</v>
      </c>
      <c r="O249" s="294">
        <f>SUMIFS('7.  Persistence Report'!Q$27:Q$500,'7.  Persistence Report'!$D$27:$D$500,$B249,'7.  Persistence Report'!$J$27:$J$500,"Current year savings",'7.  Persistence Report'!$H$27:$H$500,"2016")</f>
        <v>0</v>
      </c>
      <c r="P249" s="294">
        <f>SUMIFS('7.  Persistence Report'!R$27:R$500,'7.  Persistence Report'!$D$27:$D$500,$B249,'7.  Persistence Report'!$J$27:$J$500,"Current year savings",'7.  Persistence Report'!$H$27:$H$500,"2016")</f>
        <v>0</v>
      </c>
      <c r="Q249" s="294">
        <f>SUMIFS('7.  Persistence Report'!S$27:S$500,'7.  Persistence Report'!$D$27:$D$500,$B249,'7.  Persistence Report'!$J$27:$J$500,"Current year savings",'7.  Persistence Report'!$H$27:$H$500,"2016")</f>
        <v>0</v>
      </c>
      <c r="R249" s="294">
        <f>SUMIFS('7.  Persistence Report'!T$27:T$500,'7.  Persistence Report'!$D$27:$D$500,$B249,'7.  Persistence Report'!$J$27:$J$500,"Current year savings",'7.  Persistence Report'!$H$27:$H$500,"2016")</f>
        <v>0</v>
      </c>
      <c r="S249" s="294">
        <f>SUMIFS('7.  Persistence Report'!U$27:U$500,'7.  Persistence Report'!$D$27:$D$500,$B249,'7.  Persistence Report'!$J$27:$J$500,"Current year savings",'7.  Persistence Report'!$H$27:$H$500,"2016")</f>
        <v>0</v>
      </c>
      <c r="T249" s="294">
        <f>SUMIFS('7.  Persistence Report'!V$27:V$500,'7.  Persistence Report'!$D$27:$D$500,$B249,'7.  Persistence Report'!$J$27:$J$500,"Current year savings",'7.  Persistence Report'!$H$27:$H$500,"2016")</f>
        <v>0</v>
      </c>
      <c r="U249" s="294">
        <f>SUMIFS('7.  Persistence Report'!W$27:W$500,'7.  Persistence Report'!$D$27:$D$500,$B249,'7.  Persistence Report'!$J$27:$J$500,"Current year savings",'7.  Persistence Report'!$H$27:$H$500,"2016")</f>
        <v>0</v>
      </c>
      <c r="V249" s="294">
        <f>SUMIFS('7.  Persistence Report'!X$27:X$500,'7.  Persistence Report'!$D$27:$D$500,$B249,'7.  Persistence Report'!$J$27:$J$500,"Current year savings",'7.  Persistence Report'!$H$27:$H$500,"2016")</f>
        <v>0</v>
      </c>
      <c r="W249" s="294">
        <f>SUMIFS('7.  Persistence Report'!Y$27:Y$500,'7.  Persistence Report'!$D$27:$D$500,$B249,'7.  Persistence Report'!$J$27:$J$500,"Current year savings",'7.  Persistence Report'!$H$27:$H$500,"2016")</f>
        <v>0</v>
      </c>
      <c r="X249" s="294">
        <f>SUMIFS('7.  Persistence Report'!Z$27:Z$500,'7.  Persistence Report'!$D$27:$D$500,$B249,'7.  Persistence Report'!$J$27:$J$500,"Current year savings",'7.  Persistence Report'!$H$27:$H$500,"2016")</f>
        <v>0</v>
      </c>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f>SUMIFS('7.  Persistence Report'!AV$27:AV$500,'7.  Persistence Report'!$D$27:$D$500,$B249,'7.  Persistence Report'!$J$27:$J$500,"Adjustment",'7.  Persistence Report'!$H$27:$H$500,"2016")</f>
        <v>0</v>
      </c>
      <c r="E250" s="294">
        <f>SUMIFS('7.  Persistence Report'!AW$27:AW$500,'7.  Persistence Report'!$D$27:$D$500,$B249,'7.  Persistence Report'!$J$27:$J$500,"Adjustment",'7.  Persistence Report'!$H$27:$H$500,"2016")</f>
        <v>0</v>
      </c>
      <c r="F250" s="294">
        <f>SUMIFS('7.  Persistence Report'!AX$27:AX$500,'7.  Persistence Report'!$D$27:$D$500,$B249,'7.  Persistence Report'!$J$27:$J$500,"Adjustment",'7.  Persistence Report'!$H$27:$H$500,"2016")</f>
        <v>0</v>
      </c>
      <c r="G250" s="294">
        <f>SUMIFS('7.  Persistence Report'!AY$27:AY$500,'7.  Persistence Report'!$D$27:$D$500,$B249,'7.  Persistence Report'!$J$27:$J$500,"Adjustment",'7.  Persistence Report'!$H$27:$H$500,"2016")</f>
        <v>0</v>
      </c>
      <c r="H250" s="294">
        <f>SUMIFS('7.  Persistence Report'!AZ$27:AZ$500,'7.  Persistence Report'!$D$27:$D$500,$B249,'7.  Persistence Report'!$J$27:$J$500,"Adjustment",'7.  Persistence Report'!$H$27:$H$500,"2016")</f>
        <v>0</v>
      </c>
      <c r="I250" s="294">
        <f>SUMIFS('7.  Persistence Report'!BA$27:BA$500,'7.  Persistence Report'!$D$27:$D$500,$B249,'7.  Persistence Report'!$J$27:$J$500,"Adjustment",'7.  Persistence Report'!$H$27:$H$500,"2016")</f>
        <v>0</v>
      </c>
      <c r="J250" s="294">
        <f>SUMIFS('7.  Persistence Report'!BB$27:BB$500,'7.  Persistence Report'!$D$27:$D$500,$B249,'7.  Persistence Report'!$J$27:$J$500,"Adjustment",'7.  Persistence Report'!$H$27:$H$500,"2016")</f>
        <v>0</v>
      </c>
      <c r="K250" s="294">
        <f>SUMIFS('7.  Persistence Report'!BC$27:BC$500,'7.  Persistence Report'!$D$27:$D$500,$B249,'7.  Persistence Report'!$J$27:$J$500,"Adjustment",'7.  Persistence Report'!$H$27:$H$500,"2016")</f>
        <v>0</v>
      </c>
      <c r="L250" s="294">
        <f>SUMIFS('7.  Persistence Report'!BD$27:BD$500,'7.  Persistence Report'!$D$27:$D$500,$B249,'7.  Persistence Report'!$J$27:$J$500,"Adjustment",'7.  Persistence Report'!$H$27:$H$500,"2016")</f>
        <v>0</v>
      </c>
      <c r="M250" s="294">
        <f>SUMIFS('7.  Persistence Report'!BE$27:BE$500,'7.  Persistence Report'!$D$27:$D$500,$B249,'7.  Persistence Report'!$J$27:$J$500,"Adjustment",'7.  Persistence Report'!$H$27:$H$500,"2016")</f>
        <v>0</v>
      </c>
      <c r="N250" s="294">
        <f>N249</f>
        <v>3</v>
      </c>
      <c r="O250" s="294">
        <f>SUMIFS('7.  Persistence Report'!Q$27:Q$500,'7.  Persistence Report'!$D$27:$D$500,$B249,'7.  Persistence Report'!$J$27:$J$500,"Adjustment",'7.  Persistence Report'!$H$27:$H$500,"2016")</f>
        <v>0</v>
      </c>
      <c r="P250" s="294">
        <f>SUMIFS('7.  Persistence Report'!R$27:R$500,'7.  Persistence Report'!$D$27:$D$500,$B249,'7.  Persistence Report'!$J$27:$J$500,"Adjustment",'7.  Persistence Report'!$H$27:$H$500,"2016")</f>
        <v>0</v>
      </c>
      <c r="Q250" s="294">
        <f>SUMIFS('7.  Persistence Report'!S$27:S$500,'7.  Persistence Report'!$D$27:$D$500,$B249,'7.  Persistence Report'!$J$27:$J$500,"Adjustment",'7.  Persistence Report'!$H$27:$H$500,"2016")</f>
        <v>0</v>
      </c>
      <c r="R250" s="294">
        <f>SUMIFS('7.  Persistence Report'!T$27:T$500,'7.  Persistence Report'!$D$27:$D$500,$B249,'7.  Persistence Report'!$J$27:$J$500,"Adjustment",'7.  Persistence Report'!$H$27:$H$500,"2016")</f>
        <v>0</v>
      </c>
      <c r="S250" s="294">
        <f>SUMIFS('7.  Persistence Report'!U$27:U$500,'7.  Persistence Report'!$D$27:$D$500,$B249,'7.  Persistence Report'!$J$27:$J$500,"Adjustment",'7.  Persistence Report'!$H$27:$H$500,"2016")</f>
        <v>0</v>
      </c>
      <c r="T250" s="294">
        <f>SUMIFS('7.  Persistence Report'!V$27:V$500,'7.  Persistence Report'!$D$27:$D$500,$B249,'7.  Persistence Report'!$J$27:$J$500,"Adjustment",'7.  Persistence Report'!$H$27:$H$500,"2016")</f>
        <v>0</v>
      </c>
      <c r="U250" s="294">
        <f>SUMIFS('7.  Persistence Report'!W$27:W$500,'7.  Persistence Report'!$D$27:$D$500,$B249,'7.  Persistence Report'!$J$27:$J$500,"Adjustment",'7.  Persistence Report'!$H$27:$H$500,"2016")</f>
        <v>0</v>
      </c>
      <c r="V250" s="294">
        <f>SUMIFS('7.  Persistence Report'!X$27:X$500,'7.  Persistence Report'!$D$27:$D$500,$B249,'7.  Persistence Report'!$J$27:$J$500,"Adjustment",'7.  Persistence Report'!$H$27:$H$500,"2016")</f>
        <v>0</v>
      </c>
      <c r="W250" s="294">
        <f>SUMIFS('7.  Persistence Report'!Y$27:Y$500,'7.  Persistence Report'!$D$27:$D$500,$B249,'7.  Persistence Report'!$J$27:$J$500,"Adjustment",'7.  Persistence Report'!$H$27:$H$500,"2016")</f>
        <v>0</v>
      </c>
      <c r="X250" s="294">
        <f>SUMIFS('7.  Persistence Report'!Z$27:Z$500,'7.  Persistence Report'!$D$27:$D$500,$B249,'7.  Persistence Report'!$J$27:$J$500,"Adjustment",'7.  Persistence Report'!$H$27:$H$500,"2016")</f>
        <v>0</v>
      </c>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f>SUMIFS('7.  Persistence Report'!AV$27:AV$500,'7.  Persistence Report'!$D$27:$D$500,$B253,'7.  Persistence Report'!$J$27:$J$500,"Current year savings",'7.  Persistence Report'!$H$27:$H$500,"2016")</f>
        <v>0</v>
      </c>
      <c r="E253" s="294">
        <f>SUMIFS('7.  Persistence Report'!AW$27:AW$500,'7.  Persistence Report'!$D$27:$D$500,$B253,'7.  Persistence Report'!$J$27:$J$500,"Current year savings",'7.  Persistence Report'!$H$27:$H$500,"2016")</f>
        <v>0</v>
      </c>
      <c r="F253" s="294">
        <f>SUMIFS('7.  Persistence Report'!AX$27:AX$500,'7.  Persistence Report'!$D$27:$D$500,$B253,'7.  Persistence Report'!$J$27:$J$500,"Current year savings",'7.  Persistence Report'!$H$27:$H$500,"2016")</f>
        <v>0</v>
      </c>
      <c r="G253" s="294">
        <f>SUMIFS('7.  Persistence Report'!AY$27:AY$500,'7.  Persistence Report'!$D$27:$D$500,$B253,'7.  Persistence Report'!$J$27:$J$500,"Current year savings",'7.  Persistence Report'!$H$27:$H$500,"2016")</f>
        <v>0</v>
      </c>
      <c r="H253" s="294">
        <f>SUMIFS('7.  Persistence Report'!AZ$27:AZ$500,'7.  Persistence Report'!$D$27:$D$500,$B253,'7.  Persistence Report'!$J$27:$J$500,"Current year savings",'7.  Persistence Report'!$H$27:$H$500,"2016")</f>
        <v>0</v>
      </c>
      <c r="I253" s="294">
        <f>SUMIFS('7.  Persistence Report'!BA$27:BA$500,'7.  Persistence Report'!$D$27:$D$500,$B253,'7.  Persistence Report'!$J$27:$J$500,"Current year savings",'7.  Persistence Report'!$H$27:$H$500,"2016")</f>
        <v>0</v>
      </c>
      <c r="J253" s="294">
        <f>SUMIFS('7.  Persistence Report'!BB$27:BB$500,'7.  Persistence Report'!$D$27:$D$500,$B253,'7.  Persistence Report'!$J$27:$J$500,"Current year savings",'7.  Persistence Report'!$H$27:$H$500,"2016")</f>
        <v>0</v>
      </c>
      <c r="K253" s="294">
        <f>SUMIFS('7.  Persistence Report'!BC$27:BC$500,'7.  Persistence Report'!$D$27:$D$500,$B253,'7.  Persistence Report'!$J$27:$J$500,"Current year savings",'7.  Persistence Report'!$H$27:$H$500,"2016")</f>
        <v>0</v>
      </c>
      <c r="L253" s="294">
        <f>SUMIFS('7.  Persistence Report'!BD$27:BD$500,'7.  Persistence Report'!$D$27:$D$500,$B253,'7.  Persistence Report'!$J$27:$J$500,"Current year savings",'7.  Persistence Report'!$H$27:$H$500,"2016")</f>
        <v>0</v>
      </c>
      <c r="M253" s="294">
        <f>SUMIFS('7.  Persistence Report'!BE$27:BE$500,'7.  Persistence Report'!$D$27:$D$500,$B253,'7.  Persistence Report'!$J$27:$J$500,"Current year savings",'7.  Persistence Report'!$H$27:$H$500,"2016")</f>
        <v>0</v>
      </c>
      <c r="N253" s="294">
        <v>12</v>
      </c>
      <c r="O253" s="294">
        <f>SUMIFS('7.  Persistence Report'!Q$27:Q$500,'7.  Persistence Report'!$D$27:$D$500,$B253,'7.  Persistence Report'!$J$27:$J$500,"Current year savings",'7.  Persistence Report'!$H$27:$H$500,"2016")</f>
        <v>0</v>
      </c>
      <c r="P253" s="294">
        <f>SUMIFS('7.  Persistence Report'!R$27:R$500,'7.  Persistence Report'!$D$27:$D$500,$B253,'7.  Persistence Report'!$J$27:$J$500,"Current year savings",'7.  Persistence Report'!$H$27:$H$500,"2016")</f>
        <v>0</v>
      </c>
      <c r="Q253" s="294">
        <f>SUMIFS('7.  Persistence Report'!S$27:S$500,'7.  Persistence Report'!$D$27:$D$500,$B253,'7.  Persistence Report'!$J$27:$J$500,"Current year savings",'7.  Persistence Report'!$H$27:$H$500,"2016")</f>
        <v>0</v>
      </c>
      <c r="R253" s="294">
        <f>SUMIFS('7.  Persistence Report'!T$27:T$500,'7.  Persistence Report'!$D$27:$D$500,$B253,'7.  Persistence Report'!$J$27:$J$500,"Current year savings",'7.  Persistence Report'!$H$27:$H$500,"2016")</f>
        <v>0</v>
      </c>
      <c r="S253" s="294">
        <f>SUMIFS('7.  Persistence Report'!U$27:U$500,'7.  Persistence Report'!$D$27:$D$500,$B253,'7.  Persistence Report'!$J$27:$J$500,"Current year savings",'7.  Persistence Report'!$H$27:$H$500,"2016")</f>
        <v>0</v>
      </c>
      <c r="T253" s="294">
        <f>SUMIFS('7.  Persistence Report'!V$27:V$500,'7.  Persistence Report'!$D$27:$D$500,$B253,'7.  Persistence Report'!$J$27:$J$500,"Current year savings",'7.  Persistence Report'!$H$27:$H$500,"2016")</f>
        <v>0</v>
      </c>
      <c r="U253" s="294">
        <f>SUMIFS('7.  Persistence Report'!W$27:W$500,'7.  Persistence Report'!$D$27:$D$500,$B253,'7.  Persistence Report'!$J$27:$J$500,"Current year savings",'7.  Persistence Report'!$H$27:$H$500,"2016")</f>
        <v>0</v>
      </c>
      <c r="V253" s="294">
        <f>SUMIFS('7.  Persistence Report'!X$27:X$500,'7.  Persistence Report'!$D$27:$D$500,$B253,'7.  Persistence Report'!$J$27:$J$500,"Current year savings",'7.  Persistence Report'!$H$27:$H$500,"2016")</f>
        <v>0</v>
      </c>
      <c r="W253" s="294">
        <f>SUMIFS('7.  Persistence Report'!Y$27:Y$500,'7.  Persistence Report'!$D$27:$D$500,$B253,'7.  Persistence Report'!$J$27:$J$500,"Current year savings",'7.  Persistence Report'!$H$27:$H$500,"2016")</f>
        <v>0</v>
      </c>
      <c r="X253" s="294">
        <f>SUMIFS('7.  Persistence Report'!Z$27:Z$500,'7.  Persistence Report'!$D$27:$D$500,$B253,'7.  Persistence Report'!$J$27:$J$500,"Current year savings",'7.  Persistence Report'!$H$27:$H$500,"2016")</f>
        <v>0</v>
      </c>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f>SUMIFS('7.  Persistence Report'!AV$27:AV$500,'7.  Persistence Report'!$D$27:$D$500,$B253,'7.  Persistence Report'!$J$27:$J$500,"Adjustment",'7.  Persistence Report'!$H$27:$H$500,"2016")</f>
        <v>0</v>
      </c>
      <c r="E254" s="294">
        <f>SUMIFS('7.  Persistence Report'!AW$27:AW$500,'7.  Persistence Report'!$D$27:$D$500,$B253,'7.  Persistence Report'!$J$27:$J$500,"Adjustment",'7.  Persistence Report'!$H$27:$H$500,"2016")</f>
        <v>0</v>
      </c>
      <c r="F254" s="294">
        <f>SUMIFS('7.  Persistence Report'!AX$27:AX$500,'7.  Persistence Report'!$D$27:$D$500,$B253,'7.  Persistence Report'!$J$27:$J$500,"Adjustment",'7.  Persistence Report'!$H$27:$H$500,"2016")</f>
        <v>0</v>
      </c>
      <c r="G254" s="294">
        <f>SUMIFS('7.  Persistence Report'!AY$27:AY$500,'7.  Persistence Report'!$D$27:$D$500,$B253,'7.  Persistence Report'!$J$27:$J$500,"Adjustment",'7.  Persistence Report'!$H$27:$H$500,"2016")</f>
        <v>0</v>
      </c>
      <c r="H254" s="294">
        <f>SUMIFS('7.  Persistence Report'!AZ$27:AZ$500,'7.  Persistence Report'!$D$27:$D$500,$B253,'7.  Persistence Report'!$J$27:$J$500,"Adjustment",'7.  Persistence Report'!$H$27:$H$500,"2016")</f>
        <v>0</v>
      </c>
      <c r="I254" s="294">
        <f>SUMIFS('7.  Persistence Report'!BA$27:BA$500,'7.  Persistence Report'!$D$27:$D$500,$B253,'7.  Persistence Report'!$J$27:$J$500,"Adjustment",'7.  Persistence Report'!$H$27:$H$500,"2016")</f>
        <v>0</v>
      </c>
      <c r="J254" s="294">
        <f>SUMIFS('7.  Persistence Report'!BB$27:BB$500,'7.  Persistence Report'!$D$27:$D$500,$B253,'7.  Persistence Report'!$J$27:$J$500,"Adjustment",'7.  Persistence Report'!$H$27:$H$500,"2016")</f>
        <v>0</v>
      </c>
      <c r="K254" s="294">
        <f>SUMIFS('7.  Persistence Report'!BC$27:BC$500,'7.  Persistence Report'!$D$27:$D$500,$B253,'7.  Persistence Report'!$J$27:$J$500,"Adjustment",'7.  Persistence Report'!$H$27:$H$500,"2016")</f>
        <v>0</v>
      </c>
      <c r="L254" s="294">
        <f>SUMIFS('7.  Persistence Report'!BD$27:BD$500,'7.  Persistence Report'!$D$27:$D$500,$B253,'7.  Persistence Report'!$J$27:$J$500,"Adjustment",'7.  Persistence Report'!$H$27:$H$500,"2016")</f>
        <v>0</v>
      </c>
      <c r="M254" s="294">
        <f>SUMIFS('7.  Persistence Report'!BE$27:BE$500,'7.  Persistence Report'!$D$27:$D$500,$B253,'7.  Persistence Report'!$J$27:$J$500,"Adjustment",'7.  Persistence Report'!$H$27:$H$500,"2016")</f>
        <v>0</v>
      </c>
      <c r="N254" s="294">
        <f>N253</f>
        <v>12</v>
      </c>
      <c r="O254" s="294">
        <f>SUMIFS('7.  Persistence Report'!Q$27:Q$500,'7.  Persistence Report'!$D$27:$D$500,$B253,'7.  Persistence Report'!$J$27:$J$500,"Adjustment",'7.  Persistence Report'!$H$27:$H$500,"2016")</f>
        <v>0</v>
      </c>
      <c r="P254" s="294">
        <f>SUMIFS('7.  Persistence Report'!R$27:R$500,'7.  Persistence Report'!$D$27:$D$500,$B253,'7.  Persistence Report'!$J$27:$J$500,"Adjustment",'7.  Persistence Report'!$H$27:$H$500,"2016")</f>
        <v>0</v>
      </c>
      <c r="Q254" s="294">
        <f>SUMIFS('7.  Persistence Report'!S$27:S$500,'7.  Persistence Report'!$D$27:$D$500,$B253,'7.  Persistence Report'!$J$27:$J$500,"Adjustment",'7.  Persistence Report'!$H$27:$H$500,"2016")</f>
        <v>0</v>
      </c>
      <c r="R254" s="294">
        <f>SUMIFS('7.  Persistence Report'!T$27:T$500,'7.  Persistence Report'!$D$27:$D$500,$B253,'7.  Persistence Report'!$J$27:$J$500,"Adjustment",'7.  Persistence Report'!$H$27:$H$500,"2016")</f>
        <v>0</v>
      </c>
      <c r="S254" s="294">
        <f>SUMIFS('7.  Persistence Report'!U$27:U$500,'7.  Persistence Report'!$D$27:$D$500,$B253,'7.  Persistence Report'!$J$27:$J$500,"Adjustment",'7.  Persistence Report'!$H$27:$H$500,"2016")</f>
        <v>0</v>
      </c>
      <c r="T254" s="294">
        <f>SUMIFS('7.  Persistence Report'!V$27:V$500,'7.  Persistence Report'!$D$27:$D$500,$B253,'7.  Persistence Report'!$J$27:$J$500,"Adjustment",'7.  Persistence Report'!$H$27:$H$500,"2016")</f>
        <v>0</v>
      </c>
      <c r="U254" s="294">
        <f>SUMIFS('7.  Persistence Report'!W$27:W$500,'7.  Persistence Report'!$D$27:$D$500,$B253,'7.  Persistence Report'!$J$27:$J$500,"Adjustment",'7.  Persistence Report'!$H$27:$H$500,"2016")</f>
        <v>0</v>
      </c>
      <c r="V254" s="294">
        <f>SUMIFS('7.  Persistence Report'!X$27:X$500,'7.  Persistence Report'!$D$27:$D$500,$B253,'7.  Persistence Report'!$J$27:$J$500,"Adjustment",'7.  Persistence Report'!$H$27:$H$500,"2016")</f>
        <v>0</v>
      </c>
      <c r="W254" s="294">
        <f>SUMIFS('7.  Persistence Report'!Y$27:Y$500,'7.  Persistence Report'!$D$27:$D$500,$B253,'7.  Persistence Report'!$J$27:$J$500,"Adjustment",'7.  Persistence Report'!$H$27:$H$500,"2016")</f>
        <v>0</v>
      </c>
      <c r="X254" s="294">
        <f>SUMIFS('7.  Persistence Report'!Z$27:Z$500,'7.  Persistence Report'!$D$27:$D$500,$B253,'7.  Persistence Report'!$J$27:$J$500,"Adjustment",'7.  Persistence Report'!$H$27:$H$500,"2016")</f>
        <v>0</v>
      </c>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f>SUMIFS('7.  Persistence Report'!AV$27:AV$500,'7.  Persistence Report'!$D$27:$D$500,$B256,'7.  Persistence Report'!$J$27:$J$500,"Current year savings",'7.  Persistence Report'!$H$27:$H$500,"2016")</f>
        <v>0</v>
      </c>
      <c r="E256" s="294">
        <f>SUMIFS('7.  Persistence Report'!AW$27:AW$500,'7.  Persistence Report'!$D$27:$D$500,$B256,'7.  Persistence Report'!$J$27:$J$500,"Current year savings",'7.  Persistence Report'!$H$27:$H$500,"2016")</f>
        <v>0</v>
      </c>
      <c r="F256" s="294">
        <f>SUMIFS('7.  Persistence Report'!AX$27:AX$500,'7.  Persistence Report'!$D$27:$D$500,$B256,'7.  Persistence Report'!$J$27:$J$500,"Current year savings",'7.  Persistence Report'!$H$27:$H$500,"2016")</f>
        <v>0</v>
      </c>
      <c r="G256" s="294">
        <f>SUMIFS('7.  Persistence Report'!AY$27:AY$500,'7.  Persistence Report'!$D$27:$D$500,$B256,'7.  Persistence Report'!$J$27:$J$500,"Current year savings",'7.  Persistence Report'!$H$27:$H$500,"2016")</f>
        <v>0</v>
      </c>
      <c r="H256" s="294">
        <f>SUMIFS('7.  Persistence Report'!AZ$27:AZ$500,'7.  Persistence Report'!$D$27:$D$500,$B256,'7.  Persistence Report'!$J$27:$J$500,"Current year savings",'7.  Persistence Report'!$H$27:$H$500,"2016")</f>
        <v>0</v>
      </c>
      <c r="I256" s="294">
        <f>SUMIFS('7.  Persistence Report'!BA$27:BA$500,'7.  Persistence Report'!$D$27:$D$500,$B256,'7.  Persistence Report'!$J$27:$J$500,"Current year savings",'7.  Persistence Report'!$H$27:$H$500,"2016")</f>
        <v>0</v>
      </c>
      <c r="J256" s="294">
        <f>SUMIFS('7.  Persistence Report'!BB$27:BB$500,'7.  Persistence Report'!$D$27:$D$500,$B256,'7.  Persistence Report'!$J$27:$J$500,"Current year savings",'7.  Persistence Report'!$H$27:$H$500,"2016")</f>
        <v>0</v>
      </c>
      <c r="K256" s="294">
        <f>SUMIFS('7.  Persistence Report'!BC$27:BC$500,'7.  Persistence Report'!$D$27:$D$500,$B256,'7.  Persistence Report'!$J$27:$J$500,"Current year savings",'7.  Persistence Report'!$H$27:$H$500,"2016")</f>
        <v>0</v>
      </c>
      <c r="L256" s="294">
        <f>SUMIFS('7.  Persistence Report'!BD$27:BD$500,'7.  Persistence Report'!$D$27:$D$500,$B256,'7.  Persistence Report'!$J$27:$J$500,"Current year savings",'7.  Persistence Report'!$H$27:$H$500,"2016")</f>
        <v>0</v>
      </c>
      <c r="M256" s="294">
        <f>SUMIFS('7.  Persistence Report'!BE$27:BE$500,'7.  Persistence Report'!$D$27:$D$500,$B256,'7.  Persistence Report'!$J$27:$J$500,"Current year savings",'7.  Persistence Report'!$H$27:$H$500,"2016")</f>
        <v>0</v>
      </c>
      <c r="N256" s="294">
        <v>12</v>
      </c>
      <c r="O256" s="294">
        <f>SUMIFS('7.  Persistence Report'!Q$27:Q$500,'7.  Persistence Report'!$D$27:$D$500,$B256,'7.  Persistence Report'!$J$27:$J$500,"Current year savings",'7.  Persistence Report'!$H$27:$H$500,"2016")</f>
        <v>0</v>
      </c>
      <c r="P256" s="294">
        <f>SUMIFS('7.  Persistence Report'!R$27:R$500,'7.  Persistence Report'!$D$27:$D$500,$B256,'7.  Persistence Report'!$J$27:$J$500,"Current year savings",'7.  Persistence Report'!$H$27:$H$500,"2016")</f>
        <v>0</v>
      </c>
      <c r="Q256" s="294">
        <f>SUMIFS('7.  Persistence Report'!S$27:S$500,'7.  Persistence Report'!$D$27:$D$500,$B256,'7.  Persistence Report'!$J$27:$J$500,"Current year savings",'7.  Persistence Report'!$H$27:$H$500,"2016")</f>
        <v>0</v>
      </c>
      <c r="R256" s="294">
        <f>SUMIFS('7.  Persistence Report'!T$27:T$500,'7.  Persistence Report'!$D$27:$D$500,$B256,'7.  Persistence Report'!$J$27:$J$500,"Current year savings",'7.  Persistence Report'!$H$27:$H$500,"2016")</f>
        <v>0</v>
      </c>
      <c r="S256" s="294">
        <f>SUMIFS('7.  Persistence Report'!U$27:U$500,'7.  Persistence Report'!$D$27:$D$500,$B256,'7.  Persistence Report'!$J$27:$J$500,"Current year savings",'7.  Persistence Report'!$H$27:$H$500,"2016")</f>
        <v>0</v>
      </c>
      <c r="T256" s="294">
        <f>SUMIFS('7.  Persistence Report'!V$27:V$500,'7.  Persistence Report'!$D$27:$D$500,$B256,'7.  Persistence Report'!$J$27:$J$500,"Current year savings",'7.  Persistence Report'!$H$27:$H$500,"2016")</f>
        <v>0</v>
      </c>
      <c r="U256" s="294">
        <f>SUMIFS('7.  Persistence Report'!W$27:W$500,'7.  Persistence Report'!$D$27:$D$500,$B256,'7.  Persistence Report'!$J$27:$J$500,"Current year savings",'7.  Persistence Report'!$H$27:$H$500,"2016")</f>
        <v>0</v>
      </c>
      <c r="V256" s="294">
        <f>SUMIFS('7.  Persistence Report'!X$27:X$500,'7.  Persistence Report'!$D$27:$D$500,$B256,'7.  Persistence Report'!$J$27:$J$500,"Current year savings",'7.  Persistence Report'!$H$27:$H$500,"2016")</f>
        <v>0</v>
      </c>
      <c r="W256" s="294">
        <f>SUMIFS('7.  Persistence Report'!Y$27:Y$500,'7.  Persistence Report'!$D$27:$D$500,$B256,'7.  Persistence Report'!$J$27:$J$500,"Current year savings",'7.  Persistence Report'!$H$27:$H$500,"2016")</f>
        <v>0</v>
      </c>
      <c r="X256" s="294">
        <f>SUMIFS('7.  Persistence Report'!Z$27:Z$500,'7.  Persistence Report'!$D$27:$D$500,$B256,'7.  Persistence Report'!$J$27:$J$500,"Current year savings",'7.  Persistence Report'!$H$27:$H$500,"2016")</f>
        <v>0</v>
      </c>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f>SUMIFS('7.  Persistence Report'!AV$27:AV$500,'7.  Persistence Report'!$D$27:$D$500,$B256,'7.  Persistence Report'!$J$27:$J$500,"Adjustment",'7.  Persistence Report'!$H$27:$H$500,"2016")</f>
        <v>0</v>
      </c>
      <c r="E257" s="294">
        <f>SUMIFS('7.  Persistence Report'!AW$27:AW$500,'7.  Persistence Report'!$D$27:$D$500,$B256,'7.  Persistence Report'!$J$27:$J$500,"Adjustment",'7.  Persistence Report'!$H$27:$H$500,"2016")</f>
        <v>0</v>
      </c>
      <c r="F257" s="294">
        <f>SUMIFS('7.  Persistence Report'!AX$27:AX$500,'7.  Persistence Report'!$D$27:$D$500,$B256,'7.  Persistence Report'!$J$27:$J$500,"Adjustment",'7.  Persistence Report'!$H$27:$H$500,"2016")</f>
        <v>0</v>
      </c>
      <c r="G257" s="294">
        <f>SUMIFS('7.  Persistence Report'!AY$27:AY$500,'7.  Persistence Report'!$D$27:$D$500,$B256,'7.  Persistence Report'!$J$27:$J$500,"Adjustment",'7.  Persistence Report'!$H$27:$H$500,"2016")</f>
        <v>0</v>
      </c>
      <c r="H257" s="294">
        <f>SUMIFS('7.  Persistence Report'!AZ$27:AZ$500,'7.  Persistence Report'!$D$27:$D$500,$B256,'7.  Persistence Report'!$J$27:$J$500,"Adjustment",'7.  Persistence Report'!$H$27:$H$500,"2016")</f>
        <v>0</v>
      </c>
      <c r="I257" s="294">
        <f>SUMIFS('7.  Persistence Report'!BA$27:BA$500,'7.  Persistence Report'!$D$27:$D$500,$B256,'7.  Persistence Report'!$J$27:$J$500,"Adjustment",'7.  Persistence Report'!$H$27:$H$500,"2016")</f>
        <v>0</v>
      </c>
      <c r="J257" s="294">
        <f>SUMIFS('7.  Persistence Report'!BB$27:BB$500,'7.  Persistence Report'!$D$27:$D$500,$B256,'7.  Persistence Report'!$J$27:$J$500,"Adjustment",'7.  Persistence Report'!$H$27:$H$500,"2016")</f>
        <v>0</v>
      </c>
      <c r="K257" s="294">
        <f>SUMIFS('7.  Persistence Report'!BC$27:BC$500,'7.  Persistence Report'!$D$27:$D$500,$B256,'7.  Persistence Report'!$J$27:$J$500,"Adjustment",'7.  Persistence Report'!$H$27:$H$500,"2016")</f>
        <v>0</v>
      </c>
      <c r="L257" s="294">
        <f>SUMIFS('7.  Persistence Report'!BD$27:BD$500,'7.  Persistence Report'!$D$27:$D$500,$B256,'7.  Persistence Report'!$J$27:$J$500,"Adjustment",'7.  Persistence Report'!$H$27:$H$500,"2016")</f>
        <v>0</v>
      </c>
      <c r="M257" s="294">
        <f>SUMIFS('7.  Persistence Report'!BE$27:BE$500,'7.  Persistence Report'!$D$27:$D$500,$B256,'7.  Persistence Report'!$J$27:$J$500,"Adjustment",'7.  Persistence Report'!$H$27:$H$500,"2016")</f>
        <v>0</v>
      </c>
      <c r="N257" s="294">
        <f>N256</f>
        <v>12</v>
      </c>
      <c r="O257" s="294">
        <f>SUMIFS('7.  Persistence Report'!Q$27:Q$500,'7.  Persistence Report'!$D$27:$D$500,$B256,'7.  Persistence Report'!$J$27:$J$500,"Adjustment",'7.  Persistence Report'!$H$27:$H$500,"2016")</f>
        <v>0</v>
      </c>
      <c r="P257" s="294">
        <f>SUMIFS('7.  Persistence Report'!R$27:R$500,'7.  Persistence Report'!$D$27:$D$500,$B256,'7.  Persistence Report'!$J$27:$J$500,"Adjustment",'7.  Persistence Report'!$H$27:$H$500,"2016")</f>
        <v>0</v>
      </c>
      <c r="Q257" s="294">
        <f>SUMIFS('7.  Persistence Report'!S$27:S$500,'7.  Persistence Report'!$D$27:$D$500,$B256,'7.  Persistence Report'!$J$27:$J$500,"Adjustment",'7.  Persistence Report'!$H$27:$H$500,"2016")</f>
        <v>0</v>
      </c>
      <c r="R257" s="294">
        <f>SUMIFS('7.  Persistence Report'!T$27:T$500,'7.  Persistence Report'!$D$27:$D$500,$B256,'7.  Persistence Report'!$J$27:$J$500,"Adjustment",'7.  Persistence Report'!$H$27:$H$500,"2016")</f>
        <v>0</v>
      </c>
      <c r="S257" s="294">
        <f>SUMIFS('7.  Persistence Report'!U$27:U$500,'7.  Persistence Report'!$D$27:$D$500,$B256,'7.  Persistence Report'!$J$27:$J$500,"Adjustment",'7.  Persistence Report'!$H$27:$H$500,"2016")</f>
        <v>0</v>
      </c>
      <c r="T257" s="294">
        <f>SUMIFS('7.  Persistence Report'!V$27:V$500,'7.  Persistence Report'!$D$27:$D$500,$B256,'7.  Persistence Report'!$J$27:$J$500,"Adjustment",'7.  Persistence Report'!$H$27:$H$500,"2016")</f>
        <v>0</v>
      </c>
      <c r="U257" s="294">
        <f>SUMIFS('7.  Persistence Report'!W$27:W$500,'7.  Persistence Report'!$D$27:$D$500,$B256,'7.  Persistence Report'!$J$27:$J$500,"Adjustment",'7.  Persistence Report'!$H$27:$H$500,"2016")</f>
        <v>0</v>
      </c>
      <c r="V257" s="294">
        <f>SUMIFS('7.  Persistence Report'!X$27:X$500,'7.  Persistence Report'!$D$27:$D$500,$B256,'7.  Persistence Report'!$J$27:$J$500,"Adjustment",'7.  Persistence Report'!$H$27:$H$500,"2016")</f>
        <v>0</v>
      </c>
      <c r="W257" s="294">
        <f>SUMIFS('7.  Persistence Report'!Y$27:Y$500,'7.  Persistence Report'!$D$27:$D$500,$B256,'7.  Persistence Report'!$J$27:$J$500,"Adjustment",'7.  Persistence Report'!$H$27:$H$500,"2016")</f>
        <v>0</v>
      </c>
      <c r="X257" s="294">
        <f>SUMIFS('7.  Persistence Report'!Z$27:Z$500,'7.  Persistence Report'!$D$27:$D$500,$B256,'7.  Persistence Report'!$J$27:$J$500,"Adjustment",'7.  Persistence Report'!$H$27:$H$500,"2016")</f>
        <v>0</v>
      </c>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f>SUMIFS('7.  Persistence Report'!AV$27:AV$500,'7.  Persistence Report'!$D$27:$D$500,$B259,'7.  Persistence Report'!$J$27:$J$500,"Current year savings",'7.  Persistence Report'!$H$27:$H$500,"2016")</f>
        <v>0</v>
      </c>
      <c r="E259" s="294">
        <f>SUMIFS('7.  Persistence Report'!AW$27:AW$500,'7.  Persistence Report'!$D$27:$D$500,$B259,'7.  Persistence Report'!$J$27:$J$500,"Current year savings",'7.  Persistence Report'!$H$27:$H$500,"2016")</f>
        <v>0</v>
      </c>
      <c r="F259" s="294">
        <f>SUMIFS('7.  Persistence Report'!AX$27:AX$500,'7.  Persistence Report'!$D$27:$D$500,$B259,'7.  Persistence Report'!$J$27:$J$500,"Current year savings",'7.  Persistence Report'!$H$27:$H$500,"2016")</f>
        <v>0</v>
      </c>
      <c r="G259" s="294">
        <f>SUMIFS('7.  Persistence Report'!AY$27:AY$500,'7.  Persistence Report'!$D$27:$D$500,$B259,'7.  Persistence Report'!$J$27:$J$500,"Current year savings",'7.  Persistence Report'!$H$27:$H$500,"2016")</f>
        <v>0</v>
      </c>
      <c r="H259" s="294">
        <f>SUMIFS('7.  Persistence Report'!AZ$27:AZ$500,'7.  Persistence Report'!$D$27:$D$500,$B259,'7.  Persistence Report'!$J$27:$J$500,"Current year savings",'7.  Persistence Report'!$H$27:$H$500,"2016")</f>
        <v>0</v>
      </c>
      <c r="I259" s="294">
        <f>SUMIFS('7.  Persistence Report'!BA$27:BA$500,'7.  Persistence Report'!$D$27:$D$500,$B259,'7.  Persistence Report'!$J$27:$J$500,"Current year savings",'7.  Persistence Report'!$H$27:$H$500,"2016")</f>
        <v>0</v>
      </c>
      <c r="J259" s="294">
        <f>SUMIFS('7.  Persistence Report'!BB$27:BB$500,'7.  Persistence Report'!$D$27:$D$500,$B259,'7.  Persistence Report'!$J$27:$J$500,"Current year savings",'7.  Persistence Report'!$H$27:$H$500,"2016")</f>
        <v>0</v>
      </c>
      <c r="K259" s="294">
        <f>SUMIFS('7.  Persistence Report'!BC$27:BC$500,'7.  Persistence Report'!$D$27:$D$500,$B259,'7.  Persistence Report'!$J$27:$J$500,"Current year savings",'7.  Persistence Report'!$H$27:$H$500,"2016")</f>
        <v>0</v>
      </c>
      <c r="L259" s="294">
        <f>SUMIFS('7.  Persistence Report'!BD$27:BD$500,'7.  Persistence Report'!$D$27:$D$500,$B259,'7.  Persistence Report'!$J$27:$J$500,"Current year savings",'7.  Persistence Report'!$H$27:$H$500,"2016")</f>
        <v>0</v>
      </c>
      <c r="M259" s="294">
        <f>SUMIFS('7.  Persistence Report'!BE$27:BE$500,'7.  Persistence Report'!$D$27:$D$500,$B259,'7.  Persistence Report'!$J$27:$J$500,"Current year savings",'7.  Persistence Report'!$H$27:$H$500,"2016")</f>
        <v>0</v>
      </c>
      <c r="N259" s="294">
        <v>12</v>
      </c>
      <c r="O259" s="294">
        <f>SUMIFS('7.  Persistence Report'!Q$27:Q$500,'7.  Persistence Report'!$D$27:$D$500,$B259,'7.  Persistence Report'!$J$27:$J$500,"Current year savings",'7.  Persistence Report'!$H$27:$H$500,"2016")</f>
        <v>0</v>
      </c>
      <c r="P259" s="294">
        <f>SUMIFS('7.  Persistence Report'!R$27:R$500,'7.  Persistence Report'!$D$27:$D$500,$B259,'7.  Persistence Report'!$J$27:$J$500,"Current year savings",'7.  Persistence Report'!$H$27:$H$500,"2016")</f>
        <v>0</v>
      </c>
      <c r="Q259" s="294">
        <f>SUMIFS('7.  Persistence Report'!S$27:S$500,'7.  Persistence Report'!$D$27:$D$500,$B259,'7.  Persistence Report'!$J$27:$J$500,"Current year savings",'7.  Persistence Report'!$H$27:$H$500,"2016")</f>
        <v>0</v>
      </c>
      <c r="R259" s="294">
        <f>SUMIFS('7.  Persistence Report'!T$27:T$500,'7.  Persistence Report'!$D$27:$D$500,$B259,'7.  Persistence Report'!$J$27:$J$500,"Current year savings",'7.  Persistence Report'!$H$27:$H$500,"2016")</f>
        <v>0</v>
      </c>
      <c r="S259" s="294">
        <f>SUMIFS('7.  Persistence Report'!U$27:U$500,'7.  Persistence Report'!$D$27:$D$500,$B259,'7.  Persistence Report'!$J$27:$J$500,"Current year savings",'7.  Persistence Report'!$H$27:$H$500,"2016")</f>
        <v>0</v>
      </c>
      <c r="T259" s="294">
        <f>SUMIFS('7.  Persistence Report'!V$27:V$500,'7.  Persistence Report'!$D$27:$D$500,$B259,'7.  Persistence Report'!$J$27:$J$500,"Current year savings",'7.  Persistence Report'!$H$27:$H$500,"2016")</f>
        <v>0</v>
      </c>
      <c r="U259" s="294">
        <f>SUMIFS('7.  Persistence Report'!W$27:W$500,'7.  Persistence Report'!$D$27:$D$500,$B259,'7.  Persistence Report'!$J$27:$J$500,"Current year savings",'7.  Persistence Report'!$H$27:$H$500,"2016")</f>
        <v>0</v>
      </c>
      <c r="V259" s="294">
        <f>SUMIFS('7.  Persistence Report'!X$27:X$500,'7.  Persistence Report'!$D$27:$D$500,$B259,'7.  Persistence Report'!$J$27:$J$500,"Current year savings",'7.  Persistence Report'!$H$27:$H$500,"2016")</f>
        <v>0</v>
      </c>
      <c r="W259" s="294">
        <f>SUMIFS('7.  Persistence Report'!Y$27:Y$500,'7.  Persistence Report'!$D$27:$D$500,$B259,'7.  Persistence Report'!$J$27:$J$500,"Current year savings",'7.  Persistence Report'!$H$27:$H$500,"2016")</f>
        <v>0</v>
      </c>
      <c r="X259" s="294">
        <f>SUMIFS('7.  Persistence Report'!Z$27:Z$500,'7.  Persistence Report'!$D$27:$D$500,$B259,'7.  Persistence Report'!$J$27:$J$500,"Current year savings",'7.  Persistence Report'!$H$27:$H$500,"2016")</f>
        <v>0</v>
      </c>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f>SUMIFS('7.  Persistence Report'!AV$27:AV$500,'7.  Persistence Report'!$D$27:$D$500,$B259,'7.  Persistence Report'!$J$27:$J$500,"Adjustment",'7.  Persistence Report'!$H$27:$H$500,"2016")</f>
        <v>0</v>
      </c>
      <c r="E260" s="294">
        <f>SUMIFS('7.  Persistence Report'!AW$27:AW$500,'7.  Persistence Report'!$D$27:$D$500,$B259,'7.  Persistence Report'!$J$27:$J$500,"Adjustment",'7.  Persistence Report'!$H$27:$H$500,"2016")</f>
        <v>0</v>
      </c>
      <c r="F260" s="294">
        <f>SUMIFS('7.  Persistence Report'!AX$27:AX$500,'7.  Persistence Report'!$D$27:$D$500,$B259,'7.  Persistence Report'!$J$27:$J$500,"Adjustment",'7.  Persistence Report'!$H$27:$H$500,"2016")</f>
        <v>0</v>
      </c>
      <c r="G260" s="294">
        <f>SUMIFS('7.  Persistence Report'!AY$27:AY$500,'7.  Persistence Report'!$D$27:$D$500,$B259,'7.  Persistence Report'!$J$27:$J$500,"Adjustment",'7.  Persistence Report'!$H$27:$H$500,"2016")</f>
        <v>0</v>
      </c>
      <c r="H260" s="294">
        <f>SUMIFS('7.  Persistence Report'!AZ$27:AZ$500,'7.  Persistence Report'!$D$27:$D$500,$B259,'7.  Persistence Report'!$J$27:$J$500,"Adjustment",'7.  Persistence Report'!$H$27:$H$500,"2016")</f>
        <v>0</v>
      </c>
      <c r="I260" s="294">
        <f>SUMIFS('7.  Persistence Report'!BA$27:BA$500,'7.  Persistence Report'!$D$27:$D$500,$B259,'7.  Persistence Report'!$J$27:$J$500,"Adjustment",'7.  Persistence Report'!$H$27:$H$500,"2016")</f>
        <v>0</v>
      </c>
      <c r="J260" s="294">
        <f>SUMIFS('7.  Persistence Report'!BB$27:BB$500,'7.  Persistence Report'!$D$27:$D$500,$B259,'7.  Persistence Report'!$J$27:$J$500,"Adjustment",'7.  Persistence Report'!$H$27:$H$500,"2016")</f>
        <v>0</v>
      </c>
      <c r="K260" s="294">
        <f>SUMIFS('7.  Persistence Report'!BC$27:BC$500,'7.  Persistence Report'!$D$27:$D$500,$B259,'7.  Persistence Report'!$J$27:$J$500,"Adjustment",'7.  Persistence Report'!$H$27:$H$500,"2016")</f>
        <v>0</v>
      </c>
      <c r="L260" s="294">
        <f>SUMIFS('7.  Persistence Report'!BD$27:BD$500,'7.  Persistence Report'!$D$27:$D$500,$B259,'7.  Persistence Report'!$J$27:$J$500,"Adjustment",'7.  Persistence Report'!$H$27:$H$500,"2016")</f>
        <v>0</v>
      </c>
      <c r="M260" s="294">
        <f>SUMIFS('7.  Persistence Report'!BE$27:BE$500,'7.  Persistence Report'!$D$27:$D$500,$B259,'7.  Persistence Report'!$J$27:$J$500,"Adjustment",'7.  Persistence Report'!$H$27:$H$500,"2016")</f>
        <v>0</v>
      </c>
      <c r="N260" s="294">
        <f>N259</f>
        <v>12</v>
      </c>
      <c r="O260" s="294">
        <f>SUMIFS('7.  Persistence Report'!Q$27:Q$500,'7.  Persistence Report'!$D$27:$D$500,$B259,'7.  Persistence Report'!$J$27:$J$500,"Adjustment",'7.  Persistence Report'!$H$27:$H$500,"2016")</f>
        <v>0</v>
      </c>
      <c r="P260" s="294">
        <f>SUMIFS('7.  Persistence Report'!R$27:R$500,'7.  Persistence Report'!$D$27:$D$500,$B259,'7.  Persistence Report'!$J$27:$J$500,"Adjustment",'7.  Persistence Report'!$H$27:$H$500,"2016")</f>
        <v>0</v>
      </c>
      <c r="Q260" s="294">
        <f>SUMIFS('7.  Persistence Report'!S$27:S$500,'7.  Persistence Report'!$D$27:$D$500,$B259,'7.  Persistence Report'!$J$27:$J$500,"Adjustment",'7.  Persistence Report'!$H$27:$H$500,"2016")</f>
        <v>0</v>
      </c>
      <c r="R260" s="294">
        <f>SUMIFS('7.  Persistence Report'!T$27:T$500,'7.  Persistence Report'!$D$27:$D$500,$B259,'7.  Persistence Report'!$J$27:$J$500,"Adjustment",'7.  Persistence Report'!$H$27:$H$500,"2016")</f>
        <v>0</v>
      </c>
      <c r="S260" s="294">
        <f>SUMIFS('7.  Persistence Report'!U$27:U$500,'7.  Persistence Report'!$D$27:$D$500,$B259,'7.  Persistence Report'!$J$27:$J$500,"Adjustment",'7.  Persistence Report'!$H$27:$H$500,"2016")</f>
        <v>0</v>
      </c>
      <c r="T260" s="294">
        <f>SUMIFS('7.  Persistence Report'!V$27:V$500,'7.  Persistence Report'!$D$27:$D$500,$B259,'7.  Persistence Report'!$J$27:$J$500,"Adjustment",'7.  Persistence Report'!$H$27:$H$500,"2016")</f>
        <v>0</v>
      </c>
      <c r="U260" s="294">
        <f>SUMIFS('7.  Persistence Report'!W$27:W$500,'7.  Persistence Report'!$D$27:$D$500,$B259,'7.  Persistence Report'!$J$27:$J$500,"Adjustment",'7.  Persistence Report'!$H$27:$H$500,"2016")</f>
        <v>0</v>
      </c>
      <c r="V260" s="294">
        <f>SUMIFS('7.  Persistence Report'!X$27:X$500,'7.  Persistence Report'!$D$27:$D$500,$B259,'7.  Persistence Report'!$J$27:$J$500,"Adjustment",'7.  Persistence Report'!$H$27:$H$500,"2016")</f>
        <v>0</v>
      </c>
      <c r="W260" s="294">
        <f>SUMIFS('7.  Persistence Report'!Y$27:Y$500,'7.  Persistence Report'!$D$27:$D$500,$B259,'7.  Persistence Report'!$J$27:$J$500,"Adjustment",'7.  Persistence Report'!$H$27:$H$500,"2016")</f>
        <v>0</v>
      </c>
      <c r="X260" s="294">
        <f>SUMIFS('7.  Persistence Report'!Z$27:Z$500,'7.  Persistence Report'!$D$27:$D$500,$B259,'7.  Persistence Report'!$J$27:$J$500,"Adjustment",'7.  Persistence Report'!$H$27:$H$500,"2016")</f>
        <v>0</v>
      </c>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f>SUMIFS('7.  Persistence Report'!AV$27:AV$500,'7.  Persistence Report'!$D$27:$D$500,$B263,'7.  Persistence Report'!$J$27:$J$500,"Current year savings",'7.  Persistence Report'!$H$27:$H$500,"2016")</f>
        <v>0</v>
      </c>
      <c r="E263" s="294">
        <f>SUMIFS('7.  Persistence Report'!AW$27:AW$500,'7.  Persistence Report'!$D$27:$D$500,$B263,'7.  Persistence Report'!$J$27:$J$500,"Current year savings",'7.  Persistence Report'!$H$27:$H$500,"2016")</f>
        <v>0</v>
      </c>
      <c r="F263" s="294">
        <f>SUMIFS('7.  Persistence Report'!AX$27:AX$500,'7.  Persistence Report'!$D$27:$D$500,$B263,'7.  Persistence Report'!$J$27:$J$500,"Current year savings",'7.  Persistence Report'!$H$27:$H$500,"2016")</f>
        <v>0</v>
      </c>
      <c r="G263" s="294">
        <f>SUMIFS('7.  Persistence Report'!AY$27:AY$500,'7.  Persistence Report'!$D$27:$D$500,$B263,'7.  Persistence Report'!$J$27:$J$500,"Current year savings",'7.  Persistence Report'!$H$27:$H$500,"2016")</f>
        <v>0</v>
      </c>
      <c r="H263" s="294">
        <f>SUMIFS('7.  Persistence Report'!AZ$27:AZ$500,'7.  Persistence Report'!$D$27:$D$500,$B263,'7.  Persistence Report'!$J$27:$J$500,"Current year savings",'7.  Persistence Report'!$H$27:$H$500,"2016")</f>
        <v>0</v>
      </c>
      <c r="I263" s="294">
        <f>SUMIFS('7.  Persistence Report'!BA$27:BA$500,'7.  Persistence Report'!$D$27:$D$500,$B263,'7.  Persistence Report'!$J$27:$J$500,"Current year savings",'7.  Persistence Report'!$H$27:$H$500,"2016")</f>
        <v>0</v>
      </c>
      <c r="J263" s="294">
        <f>SUMIFS('7.  Persistence Report'!BB$27:BB$500,'7.  Persistence Report'!$D$27:$D$500,$B263,'7.  Persistence Report'!$J$27:$J$500,"Current year savings",'7.  Persistence Report'!$H$27:$H$500,"2016")</f>
        <v>0</v>
      </c>
      <c r="K263" s="294">
        <f>SUMIFS('7.  Persistence Report'!BC$27:BC$500,'7.  Persistence Report'!$D$27:$D$500,$B263,'7.  Persistence Report'!$J$27:$J$500,"Current year savings",'7.  Persistence Report'!$H$27:$H$500,"2016")</f>
        <v>0</v>
      </c>
      <c r="L263" s="294">
        <f>SUMIFS('7.  Persistence Report'!BD$27:BD$500,'7.  Persistence Report'!$D$27:$D$500,$B263,'7.  Persistence Report'!$J$27:$J$500,"Current year savings",'7.  Persistence Report'!$H$27:$H$500,"2016")</f>
        <v>0</v>
      </c>
      <c r="M263" s="294">
        <f>SUMIFS('7.  Persistence Report'!BE$27:BE$500,'7.  Persistence Report'!$D$27:$D$500,$B263,'7.  Persistence Report'!$J$27:$J$500,"Current year savings",'7.  Persistence Report'!$H$27:$H$500,"2016")</f>
        <v>0</v>
      </c>
      <c r="N263" s="294">
        <v>12</v>
      </c>
      <c r="O263" s="294">
        <f>SUMIFS('7.  Persistence Report'!Q$27:Q$500,'7.  Persistence Report'!$D$27:$D$500,$B263,'7.  Persistence Report'!$J$27:$J$500,"Current year savings",'7.  Persistence Report'!$H$27:$H$500,"2016")</f>
        <v>0</v>
      </c>
      <c r="P263" s="294">
        <f>SUMIFS('7.  Persistence Report'!R$27:R$500,'7.  Persistence Report'!$D$27:$D$500,$B263,'7.  Persistence Report'!$J$27:$J$500,"Current year savings",'7.  Persistence Report'!$H$27:$H$500,"2016")</f>
        <v>0</v>
      </c>
      <c r="Q263" s="294">
        <f>SUMIFS('7.  Persistence Report'!S$27:S$500,'7.  Persistence Report'!$D$27:$D$500,$B263,'7.  Persistence Report'!$J$27:$J$500,"Current year savings",'7.  Persistence Report'!$H$27:$H$500,"2016")</f>
        <v>0</v>
      </c>
      <c r="R263" s="294">
        <f>SUMIFS('7.  Persistence Report'!T$27:T$500,'7.  Persistence Report'!$D$27:$D$500,$B263,'7.  Persistence Report'!$J$27:$J$500,"Current year savings",'7.  Persistence Report'!$H$27:$H$500,"2016")</f>
        <v>0</v>
      </c>
      <c r="S263" s="294">
        <f>SUMIFS('7.  Persistence Report'!U$27:U$500,'7.  Persistence Report'!$D$27:$D$500,$B263,'7.  Persistence Report'!$J$27:$J$500,"Current year savings",'7.  Persistence Report'!$H$27:$H$500,"2016")</f>
        <v>0</v>
      </c>
      <c r="T263" s="294">
        <f>SUMIFS('7.  Persistence Report'!V$27:V$500,'7.  Persistence Report'!$D$27:$D$500,$B263,'7.  Persistence Report'!$J$27:$J$500,"Current year savings",'7.  Persistence Report'!$H$27:$H$500,"2016")</f>
        <v>0</v>
      </c>
      <c r="U263" s="294">
        <f>SUMIFS('7.  Persistence Report'!W$27:W$500,'7.  Persistence Report'!$D$27:$D$500,$B263,'7.  Persistence Report'!$J$27:$J$500,"Current year savings",'7.  Persistence Report'!$H$27:$H$500,"2016")</f>
        <v>0</v>
      </c>
      <c r="V263" s="294">
        <f>SUMIFS('7.  Persistence Report'!X$27:X$500,'7.  Persistence Report'!$D$27:$D$500,$B263,'7.  Persistence Report'!$J$27:$J$500,"Current year savings",'7.  Persistence Report'!$H$27:$H$500,"2016")</f>
        <v>0</v>
      </c>
      <c r="W263" s="294">
        <f>SUMIFS('7.  Persistence Report'!Y$27:Y$500,'7.  Persistence Report'!$D$27:$D$500,$B263,'7.  Persistence Report'!$J$27:$J$500,"Current year savings",'7.  Persistence Report'!$H$27:$H$500,"2016")</f>
        <v>0</v>
      </c>
      <c r="X263" s="294">
        <f>SUMIFS('7.  Persistence Report'!Z$27:Z$500,'7.  Persistence Report'!$D$27:$D$500,$B263,'7.  Persistence Report'!$J$27:$J$500,"Current year savings",'7.  Persistence Report'!$H$27:$H$500,"2016")</f>
        <v>0</v>
      </c>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f>SUMIFS('7.  Persistence Report'!AV$27:AV$500,'7.  Persistence Report'!$D$27:$D$500,$B263,'7.  Persistence Report'!$J$27:$J$500,"Adjustment",'7.  Persistence Report'!$H$27:$H$500,"2016")</f>
        <v>0</v>
      </c>
      <c r="E264" s="294">
        <f>SUMIFS('7.  Persistence Report'!AW$27:AW$500,'7.  Persistence Report'!$D$27:$D$500,$B263,'7.  Persistence Report'!$J$27:$J$500,"Adjustment",'7.  Persistence Report'!$H$27:$H$500,"2016")</f>
        <v>0</v>
      </c>
      <c r="F264" s="294">
        <f>SUMIFS('7.  Persistence Report'!AX$27:AX$500,'7.  Persistence Report'!$D$27:$D$500,$B263,'7.  Persistence Report'!$J$27:$J$500,"Adjustment",'7.  Persistence Report'!$H$27:$H$500,"2016")</f>
        <v>0</v>
      </c>
      <c r="G264" s="294">
        <f>SUMIFS('7.  Persistence Report'!AY$27:AY$500,'7.  Persistence Report'!$D$27:$D$500,$B263,'7.  Persistence Report'!$J$27:$J$500,"Adjustment",'7.  Persistence Report'!$H$27:$H$500,"2016")</f>
        <v>0</v>
      </c>
      <c r="H264" s="294">
        <f>SUMIFS('7.  Persistence Report'!AZ$27:AZ$500,'7.  Persistence Report'!$D$27:$D$500,$B263,'7.  Persistence Report'!$J$27:$J$500,"Adjustment",'7.  Persistence Report'!$H$27:$H$500,"2016")</f>
        <v>0</v>
      </c>
      <c r="I264" s="294">
        <f>SUMIFS('7.  Persistence Report'!BA$27:BA$500,'7.  Persistence Report'!$D$27:$D$500,$B263,'7.  Persistence Report'!$J$27:$J$500,"Adjustment",'7.  Persistence Report'!$H$27:$H$500,"2016")</f>
        <v>0</v>
      </c>
      <c r="J264" s="294">
        <f>SUMIFS('7.  Persistence Report'!BB$27:BB$500,'7.  Persistence Report'!$D$27:$D$500,$B263,'7.  Persistence Report'!$J$27:$J$500,"Adjustment",'7.  Persistence Report'!$H$27:$H$500,"2016")</f>
        <v>0</v>
      </c>
      <c r="K264" s="294">
        <f>SUMIFS('7.  Persistence Report'!BC$27:BC$500,'7.  Persistence Report'!$D$27:$D$500,$B263,'7.  Persistence Report'!$J$27:$J$500,"Adjustment",'7.  Persistence Report'!$H$27:$H$500,"2016")</f>
        <v>0</v>
      </c>
      <c r="L264" s="294">
        <f>SUMIFS('7.  Persistence Report'!BD$27:BD$500,'7.  Persistence Report'!$D$27:$D$500,$B263,'7.  Persistence Report'!$J$27:$J$500,"Adjustment",'7.  Persistence Report'!$H$27:$H$500,"2016")</f>
        <v>0</v>
      </c>
      <c r="M264" s="294">
        <f>SUMIFS('7.  Persistence Report'!BE$27:BE$500,'7.  Persistence Report'!$D$27:$D$500,$B263,'7.  Persistence Report'!$J$27:$J$500,"Adjustment",'7.  Persistence Report'!$H$27:$H$500,"2016")</f>
        <v>0</v>
      </c>
      <c r="N264" s="294">
        <f>N263</f>
        <v>12</v>
      </c>
      <c r="O264" s="294">
        <f>SUMIFS('7.  Persistence Report'!Q$27:Q$500,'7.  Persistence Report'!$D$27:$D$500,$B263,'7.  Persistence Report'!$J$27:$J$500,"Adjustment",'7.  Persistence Report'!$H$27:$H$500,"2016")</f>
        <v>0</v>
      </c>
      <c r="P264" s="294">
        <f>SUMIFS('7.  Persistence Report'!R$27:R$500,'7.  Persistence Report'!$D$27:$D$500,$B263,'7.  Persistence Report'!$J$27:$J$500,"Adjustment",'7.  Persistence Report'!$H$27:$H$500,"2016")</f>
        <v>0</v>
      </c>
      <c r="Q264" s="294">
        <f>SUMIFS('7.  Persistence Report'!S$27:S$500,'7.  Persistence Report'!$D$27:$D$500,$B263,'7.  Persistence Report'!$J$27:$J$500,"Adjustment",'7.  Persistence Report'!$H$27:$H$500,"2016")</f>
        <v>0</v>
      </c>
      <c r="R264" s="294">
        <f>SUMIFS('7.  Persistence Report'!T$27:T$500,'7.  Persistence Report'!$D$27:$D$500,$B263,'7.  Persistence Report'!$J$27:$J$500,"Adjustment",'7.  Persistence Report'!$H$27:$H$500,"2016")</f>
        <v>0</v>
      </c>
      <c r="S264" s="294">
        <f>SUMIFS('7.  Persistence Report'!U$27:U$500,'7.  Persistence Report'!$D$27:$D$500,$B263,'7.  Persistence Report'!$J$27:$J$500,"Adjustment",'7.  Persistence Report'!$H$27:$H$500,"2016")</f>
        <v>0</v>
      </c>
      <c r="T264" s="294">
        <f>SUMIFS('7.  Persistence Report'!V$27:V$500,'7.  Persistence Report'!$D$27:$D$500,$B263,'7.  Persistence Report'!$J$27:$J$500,"Adjustment",'7.  Persistence Report'!$H$27:$H$500,"2016")</f>
        <v>0</v>
      </c>
      <c r="U264" s="294">
        <f>SUMIFS('7.  Persistence Report'!W$27:W$500,'7.  Persistence Report'!$D$27:$D$500,$B263,'7.  Persistence Report'!$J$27:$J$500,"Adjustment",'7.  Persistence Report'!$H$27:$H$500,"2016")</f>
        <v>0</v>
      </c>
      <c r="V264" s="294">
        <f>SUMIFS('7.  Persistence Report'!X$27:X$500,'7.  Persistence Report'!$D$27:$D$500,$B263,'7.  Persistence Report'!$J$27:$J$500,"Adjustment",'7.  Persistence Report'!$H$27:$H$500,"2016")</f>
        <v>0</v>
      </c>
      <c r="W264" s="294">
        <f>SUMIFS('7.  Persistence Report'!Y$27:Y$500,'7.  Persistence Report'!$D$27:$D$500,$B263,'7.  Persistence Report'!$J$27:$J$500,"Adjustment",'7.  Persistence Report'!$H$27:$H$500,"2016")</f>
        <v>0</v>
      </c>
      <c r="X264" s="294">
        <f>SUMIFS('7.  Persistence Report'!Z$27:Z$500,'7.  Persistence Report'!$D$27:$D$500,$B263,'7.  Persistence Report'!$J$27:$J$500,"Adjustment",'7.  Persistence Report'!$H$27:$H$500,"2016")</f>
        <v>0</v>
      </c>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489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494</v>
      </c>
      <c r="C267" s="290" t="s">
        <v>25</v>
      </c>
      <c r="D267" s="294">
        <f>SUMIFS('7.  Persistence Report'!AV$27:AV$500,'7.  Persistence Report'!$D$27:$D$500,$B267,'7.  Persistence Report'!$J$27:$J$500,"Current year savings",'7.  Persistence Report'!$H$27:$H$500,"2016")</f>
        <v>0</v>
      </c>
      <c r="E267" s="294">
        <f>SUMIFS('7.  Persistence Report'!AW$27:AW$500,'7.  Persistence Report'!$D$27:$D$500,$B267,'7.  Persistence Report'!$J$27:$J$500,"Current year savings",'7.  Persistence Report'!$H$27:$H$500,"2016")</f>
        <v>0</v>
      </c>
      <c r="F267" s="294">
        <f>SUMIFS('7.  Persistence Report'!AX$27:AX$500,'7.  Persistence Report'!$D$27:$D$500,$B267,'7.  Persistence Report'!$J$27:$J$500,"Current year savings",'7.  Persistence Report'!$H$27:$H$500,"2016")</f>
        <v>0</v>
      </c>
      <c r="G267" s="294">
        <f>SUMIFS('7.  Persistence Report'!AY$27:AY$500,'7.  Persistence Report'!$D$27:$D$500,$B267,'7.  Persistence Report'!$J$27:$J$500,"Current year savings",'7.  Persistence Report'!$H$27:$H$500,"2016")</f>
        <v>0</v>
      </c>
      <c r="H267" s="294">
        <f>SUMIFS('7.  Persistence Report'!AZ$27:AZ$500,'7.  Persistence Report'!$D$27:$D$500,$B267,'7.  Persistence Report'!$J$27:$J$500,"Current year savings",'7.  Persistence Report'!$H$27:$H$500,"2016")</f>
        <v>0</v>
      </c>
      <c r="I267" s="294">
        <f>SUMIFS('7.  Persistence Report'!BA$27:BA$500,'7.  Persistence Report'!$D$27:$D$500,$B267,'7.  Persistence Report'!$J$27:$J$500,"Current year savings",'7.  Persistence Report'!$H$27:$H$500,"2016")</f>
        <v>0</v>
      </c>
      <c r="J267" s="294">
        <f>SUMIFS('7.  Persistence Report'!BB$27:BB$500,'7.  Persistence Report'!$D$27:$D$500,$B267,'7.  Persistence Report'!$J$27:$J$500,"Current year savings",'7.  Persistence Report'!$H$27:$H$500,"2016")</f>
        <v>0</v>
      </c>
      <c r="K267" s="294">
        <f>SUMIFS('7.  Persistence Report'!BC$27:BC$500,'7.  Persistence Report'!$D$27:$D$500,$B267,'7.  Persistence Report'!$J$27:$J$500,"Current year savings",'7.  Persistence Report'!$H$27:$H$500,"2016")</f>
        <v>0</v>
      </c>
      <c r="L267" s="294">
        <f>SUMIFS('7.  Persistence Report'!BD$27:BD$500,'7.  Persistence Report'!$D$27:$D$500,$B267,'7.  Persistence Report'!$J$27:$J$500,"Current year savings",'7.  Persistence Report'!$H$27:$H$500,"2016")</f>
        <v>0</v>
      </c>
      <c r="M267" s="294">
        <f>SUMIFS('7.  Persistence Report'!BE$27:BE$500,'7.  Persistence Report'!$D$27:$D$500,$B267,'7.  Persistence Report'!$J$27:$J$500,"Current year savings",'7.  Persistence Report'!$H$27:$H$500,"2016")</f>
        <v>0</v>
      </c>
      <c r="N267" s="294">
        <v>0</v>
      </c>
      <c r="O267" s="294">
        <f>SUMIFS('7.  Persistence Report'!Q$27:Q$500,'7.  Persistence Report'!$D$27:$D$500,$B267,'7.  Persistence Report'!$J$27:$J$500,"Current year savings",'7.  Persistence Report'!$H$27:$H$500,"2016")</f>
        <v>0</v>
      </c>
      <c r="P267" s="294">
        <f>SUMIFS('7.  Persistence Report'!R$27:R$500,'7.  Persistence Report'!$D$27:$D$500,$B267,'7.  Persistence Report'!$J$27:$J$500,"Current year savings",'7.  Persistence Report'!$H$27:$H$500,"2016")</f>
        <v>0</v>
      </c>
      <c r="Q267" s="294">
        <f>SUMIFS('7.  Persistence Report'!S$27:S$500,'7.  Persistence Report'!$D$27:$D$500,$B267,'7.  Persistence Report'!$J$27:$J$500,"Current year savings",'7.  Persistence Report'!$H$27:$H$500,"2016")</f>
        <v>0</v>
      </c>
      <c r="R267" s="294">
        <f>SUMIFS('7.  Persistence Report'!T$27:T$500,'7.  Persistence Report'!$D$27:$D$500,$B267,'7.  Persistence Report'!$J$27:$J$500,"Current year savings",'7.  Persistence Report'!$H$27:$H$500,"2016")</f>
        <v>0</v>
      </c>
      <c r="S267" s="294">
        <f>SUMIFS('7.  Persistence Report'!U$27:U$500,'7.  Persistence Report'!$D$27:$D$500,$B267,'7.  Persistence Report'!$J$27:$J$500,"Current year savings",'7.  Persistence Report'!$H$27:$H$500,"2016")</f>
        <v>0</v>
      </c>
      <c r="T267" s="294">
        <f>SUMIFS('7.  Persistence Report'!V$27:V$500,'7.  Persistence Report'!$D$27:$D$500,$B267,'7.  Persistence Report'!$J$27:$J$500,"Current year savings",'7.  Persistence Report'!$H$27:$H$500,"2016")</f>
        <v>0</v>
      </c>
      <c r="U267" s="294">
        <f>SUMIFS('7.  Persistence Report'!W$27:W$500,'7.  Persistence Report'!$D$27:$D$500,$B267,'7.  Persistence Report'!$J$27:$J$500,"Current year savings",'7.  Persistence Report'!$H$27:$H$500,"2016")</f>
        <v>0</v>
      </c>
      <c r="V267" s="294">
        <f>SUMIFS('7.  Persistence Report'!X$27:X$500,'7.  Persistence Report'!$D$27:$D$500,$B267,'7.  Persistence Report'!$J$27:$J$500,"Current year savings",'7.  Persistence Report'!$H$27:$H$500,"2016")</f>
        <v>0</v>
      </c>
      <c r="W267" s="294">
        <f>SUMIFS('7.  Persistence Report'!Y$27:Y$500,'7.  Persistence Report'!$D$27:$D$500,$B267,'7.  Persistence Report'!$J$27:$J$500,"Current year savings",'7.  Persistence Report'!$H$27:$H$500,"2016")</f>
        <v>0</v>
      </c>
      <c r="X267" s="294">
        <f>SUMIFS('7.  Persistence Report'!Z$27:Z$500,'7.  Persistence Report'!$D$27:$D$500,$B267,'7.  Persistence Report'!$J$27:$J$500,"Current year savings",'7.  Persistence Report'!$H$27:$H$500,"2016")</f>
        <v>0</v>
      </c>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f>SUMIFS('7.  Persistence Report'!AV$27:AV$500,'7.  Persistence Report'!$D$27:$D$500,$B267,'7.  Persistence Report'!$J$27:$J$500,"Adjustment",'7.  Persistence Report'!$H$27:$H$500,"2016")</f>
        <v>0</v>
      </c>
      <c r="E268" s="294">
        <f>SUMIFS('7.  Persistence Report'!AW$27:AW$500,'7.  Persistence Report'!$D$27:$D$500,$B267,'7.  Persistence Report'!$J$27:$J$500,"Adjustment",'7.  Persistence Report'!$H$27:$H$500,"2016")</f>
        <v>0</v>
      </c>
      <c r="F268" s="294">
        <f>SUMIFS('7.  Persistence Report'!AX$27:AX$500,'7.  Persistence Report'!$D$27:$D$500,$B267,'7.  Persistence Report'!$J$27:$J$500,"Adjustment",'7.  Persistence Report'!$H$27:$H$500,"2016")</f>
        <v>0</v>
      </c>
      <c r="G268" s="294">
        <f>SUMIFS('7.  Persistence Report'!AY$27:AY$500,'7.  Persistence Report'!$D$27:$D$500,$B267,'7.  Persistence Report'!$J$27:$J$500,"Adjustment",'7.  Persistence Report'!$H$27:$H$500,"2016")</f>
        <v>0</v>
      </c>
      <c r="H268" s="294">
        <f>SUMIFS('7.  Persistence Report'!AZ$27:AZ$500,'7.  Persistence Report'!$D$27:$D$500,$B267,'7.  Persistence Report'!$J$27:$J$500,"Adjustment",'7.  Persistence Report'!$H$27:$H$500,"2016")</f>
        <v>0</v>
      </c>
      <c r="I268" s="294">
        <f>SUMIFS('7.  Persistence Report'!BA$27:BA$500,'7.  Persistence Report'!$D$27:$D$500,$B267,'7.  Persistence Report'!$J$27:$J$500,"Adjustment",'7.  Persistence Report'!$H$27:$H$500,"2016")</f>
        <v>0</v>
      </c>
      <c r="J268" s="294">
        <f>SUMIFS('7.  Persistence Report'!BB$27:BB$500,'7.  Persistence Report'!$D$27:$D$500,$B267,'7.  Persistence Report'!$J$27:$J$500,"Adjustment",'7.  Persistence Report'!$H$27:$H$500,"2016")</f>
        <v>0</v>
      </c>
      <c r="K268" s="294">
        <f>SUMIFS('7.  Persistence Report'!BC$27:BC$500,'7.  Persistence Report'!$D$27:$D$500,$B267,'7.  Persistence Report'!$J$27:$J$500,"Adjustment",'7.  Persistence Report'!$H$27:$H$500,"2016")</f>
        <v>0</v>
      </c>
      <c r="L268" s="294">
        <f>SUMIFS('7.  Persistence Report'!BD$27:BD$500,'7.  Persistence Report'!$D$27:$D$500,$B267,'7.  Persistence Report'!$J$27:$J$500,"Adjustment",'7.  Persistence Report'!$H$27:$H$500,"2016")</f>
        <v>0</v>
      </c>
      <c r="M268" s="294">
        <f>SUMIFS('7.  Persistence Report'!BE$27:BE$500,'7.  Persistence Report'!$D$27:$D$500,$B267,'7.  Persistence Report'!$J$27:$J$500,"Adjustment",'7.  Persistence Report'!$H$27:$H$500,"2016")</f>
        <v>0</v>
      </c>
      <c r="N268" s="294">
        <f>N267</f>
        <v>0</v>
      </c>
      <c r="O268" s="294">
        <f>SUMIFS('7.  Persistence Report'!Q$27:Q$500,'7.  Persistence Report'!$D$27:$D$500,$B267,'7.  Persistence Report'!$J$27:$J$500,"Adjustment",'7.  Persistence Report'!$H$27:$H$500,"2016")</f>
        <v>0</v>
      </c>
      <c r="P268" s="294">
        <f>SUMIFS('7.  Persistence Report'!R$27:R$500,'7.  Persistence Report'!$D$27:$D$500,$B267,'7.  Persistence Report'!$J$27:$J$500,"Adjustment",'7.  Persistence Report'!$H$27:$H$500,"2016")</f>
        <v>0</v>
      </c>
      <c r="Q268" s="294">
        <f>SUMIFS('7.  Persistence Report'!S$27:S$500,'7.  Persistence Report'!$D$27:$D$500,$B267,'7.  Persistence Report'!$J$27:$J$500,"Adjustment",'7.  Persistence Report'!$H$27:$H$500,"2016")</f>
        <v>0</v>
      </c>
      <c r="R268" s="294">
        <f>SUMIFS('7.  Persistence Report'!T$27:T$500,'7.  Persistence Report'!$D$27:$D$500,$B267,'7.  Persistence Report'!$J$27:$J$500,"Adjustment",'7.  Persistence Report'!$H$27:$H$500,"2016")</f>
        <v>0</v>
      </c>
      <c r="S268" s="294">
        <f>SUMIFS('7.  Persistence Report'!U$27:U$500,'7.  Persistence Report'!$D$27:$D$500,$B267,'7.  Persistence Report'!$J$27:$J$500,"Adjustment",'7.  Persistence Report'!$H$27:$H$500,"2016")</f>
        <v>0</v>
      </c>
      <c r="T268" s="294">
        <f>SUMIFS('7.  Persistence Report'!V$27:V$500,'7.  Persistence Report'!$D$27:$D$500,$B267,'7.  Persistence Report'!$J$27:$J$500,"Adjustment",'7.  Persistence Report'!$H$27:$H$500,"2016")</f>
        <v>0</v>
      </c>
      <c r="U268" s="294">
        <f>SUMIFS('7.  Persistence Report'!W$27:W$500,'7.  Persistence Report'!$D$27:$D$500,$B267,'7.  Persistence Report'!$J$27:$J$500,"Adjustment",'7.  Persistence Report'!$H$27:$H$500,"2016")</f>
        <v>0</v>
      </c>
      <c r="V268" s="294">
        <f>SUMIFS('7.  Persistence Report'!X$27:X$500,'7.  Persistence Report'!$D$27:$D$500,$B267,'7.  Persistence Report'!$J$27:$J$500,"Adjustment",'7.  Persistence Report'!$H$27:$H$500,"2016")</f>
        <v>0</v>
      </c>
      <c r="W268" s="294">
        <f>SUMIFS('7.  Persistence Report'!Y$27:Y$500,'7.  Persistence Report'!$D$27:$D$500,$B267,'7.  Persistence Report'!$J$27:$J$500,"Adjustment",'7.  Persistence Report'!$H$27:$H$500,"2016")</f>
        <v>0</v>
      </c>
      <c r="X268" s="294">
        <f>SUMIFS('7.  Persistence Report'!Z$27:Z$500,'7.  Persistence Report'!$D$27:$D$500,$B267,'7.  Persistence Report'!$J$27:$J$500,"Adjustment",'7.  Persistence Report'!$H$27:$H$500,"2016")</f>
        <v>0</v>
      </c>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490</v>
      </c>
      <c r="C270" s="290" t="s">
        <v>25</v>
      </c>
      <c r="D270" s="294">
        <f>SUMIFS('7.  Persistence Report'!AV$27:AV$500,'7.  Persistence Report'!$D$27:$D$500,$B270,'7.  Persistence Report'!$J$27:$J$500,"Current year savings",'7.  Persistence Report'!$H$27:$H$500,"2016")</f>
        <v>0</v>
      </c>
      <c r="E270" s="294">
        <f>SUMIFS('7.  Persistence Report'!AW$27:AW$500,'7.  Persistence Report'!$D$27:$D$500,$B270,'7.  Persistence Report'!$J$27:$J$500,"Current year savings",'7.  Persistence Report'!$H$27:$H$500,"2016")</f>
        <v>0</v>
      </c>
      <c r="F270" s="294">
        <f>SUMIFS('7.  Persistence Report'!AX$27:AX$500,'7.  Persistence Report'!$D$27:$D$500,$B270,'7.  Persistence Report'!$J$27:$J$500,"Current year savings",'7.  Persistence Report'!$H$27:$H$500,"2016")</f>
        <v>0</v>
      </c>
      <c r="G270" s="294">
        <f>SUMIFS('7.  Persistence Report'!AY$27:AY$500,'7.  Persistence Report'!$D$27:$D$500,$B270,'7.  Persistence Report'!$J$27:$J$500,"Current year savings",'7.  Persistence Report'!$H$27:$H$500,"2016")</f>
        <v>0</v>
      </c>
      <c r="H270" s="294">
        <f>SUMIFS('7.  Persistence Report'!AZ$27:AZ$500,'7.  Persistence Report'!$D$27:$D$500,$B270,'7.  Persistence Report'!$J$27:$J$500,"Current year savings",'7.  Persistence Report'!$H$27:$H$500,"2016")</f>
        <v>0</v>
      </c>
      <c r="I270" s="294">
        <f>SUMIFS('7.  Persistence Report'!BA$27:BA$500,'7.  Persistence Report'!$D$27:$D$500,$B270,'7.  Persistence Report'!$J$27:$J$500,"Current year savings",'7.  Persistence Report'!$H$27:$H$500,"2016")</f>
        <v>0</v>
      </c>
      <c r="J270" s="294">
        <f>SUMIFS('7.  Persistence Report'!BB$27:BB$500,'7.  Persistence Report'!$D$27:$D$500,$B270,'7.  Persistence Report'!$J$27:$J$500,"Current year savings",'7.  Persistence Report'!$H$27:$H$500,"2016")</f>
        <v>0</v>
      </c>
      <c r="K270" s="294">
        <f>SUMIFS('7.  Persistence Report'!BC$27:BC$500,'7.  Persistence Report'!$D$27:$D$500,$B270,'7.  Persistence Report'!$J$27:$J$500,"Current year savings",'7.  Persistence Report'!$H$27:$H$500,"2016")</f>
        <v>0</v>
      </c>
      <c r="L270" s="294">
        <f>SUMIFS('7.  Persistence Report'!BD$27:BD$500,'7.  Persistence Report'!$D$27:$D$500,$B270,'7.  Persistence Report'!$J$27:$J$500,"Current year savings",'7.  Persistence Report'!$H$27:$H$500,"2016")</f>
        <v>0</v>
      </c>
      <c r="M270" s="294">
        <f>SUMIFS('7.  Persistence Report'!BE$27:BE$500,'7.  Persistence Report'!$D$27:$D$500,$B270,'7.  Persistence Report'!$J$27:$J$500,"Current year savings",'7.  Persistence Report'!$H$27:$H$500,"2016")</f>
        <v>0</v>
      </c>
      <c r="N270" s="294">
        <v>0</v>
      </c>
      <c r="O270" s="294">
        <f>SUMIFS('7.  Persistence Report'!Q$27:Q$500,'7.  Persistence Report'!$D$27:$D$500,$B270,'7.  Persistence Report'!$J$27:$J$500,"Current year savings",'7.  Persistence Report'!$H$27:$H$500,"2016")</f>
        <v>0</v>
      </c>
      <c r="P270" s="294">
        <f>SUMIFS('7.  Persistence Report'!R$27:R$500,'7.  Persistence Report'!$D$27:$D$500,$B270,'7.  Persistence Report'!$J$27:$J$500,"Current year savings",'7.  Persistence Report'!$H$27:$H$500,"2016")</f>
        <v>0</v>
      </c>
      <c r="Q270" s="294">
        <f>SUMIFS('7.  Persistence Report'!S$27:S$500,'7.  Persistence Report'!$D$27:$D$500,$B270,'7.  Persistence Report'!$J$27:$J$500,"Current year savings",'7.  Persistence Report'!$H$27:$H$500,"2016")</f>
        <v>0</v>
      </c>
      <c r="R270" s="294">
        <f>SUMIFS('7.  Persistence Report'!T$27:T$500,'7.  Persistence Report'!$D$27:$D$500,$B270,'7.  Persistence Report'!$J$27:$J$500,"Current year savings",'7.  Persistence Report'!$H$27:$H$500,"2016")</f>
        <v>0</v>
      </c>
      <c r="S270" s="294">
        <f>SUMIFS('7.  Persistence Report'!U$27:U$500,'7.  Persistence Report'!$D$27:$D$500,$B270,'7.  Persistence Report'!$J$27:$J$500,"Current year savings",'7.  Persistence Report'!$H$27:$H$500,"2016")</f>
        <v>0</v>
      </c>
      <c r="T270" s="294">
        <f>SUMIFS('7.  Persistence Report'!V$27:V$500,'7.  Persistence Report'!$D$27:$D$500,$B270,'7.  Persistence Report'!$J$27:$J$500,"Current year savings",'7.  Persistence Report'!$H$27:$H$500,"2016")</f>
        <v>0</v>
      </c>
      <c r="U270" s="294">
        <f>SUMIFS('7.  Persistence Report'!W$27:W$500,'7.  Persistence Report'!$D$27:$D$500,$B270,'7.  Persistence Report'!$J$27:$J$500,"Current year savings",'7.  Persistence Report'!$H$27:$H$500,"2016")</f>
        <v>0</v>
      </c>
      <c r="V270" s="294">
        <f>SUMIFS('7.  Persistence Report'!X$27:X$500,'7.  Persistence Report'!$D$27:$D$500,$B270,'7.  Persistence Report'!$J$27:$J$500,"Current year savings",'7.  Persistence Report'!$H$27:$H$500,"2016")</f>
        <v>0</v>
      </c>
      <c r="W270" s="294">
        <f>SUMIFS('7.  Persistence Report'!Y$27:Y$500,'7.  Persistence Report'!$D$27:$D$500,$B270,'7.  Persistence Report'!$J$27:$J$500,"Current year savings",'7.  Persistence Report'!$H$27:$H$500,"2016")</f>
        <v>0</v>
      </c>
      <c r="X270" s="294">
        <f>SUMIFS('7.  Persistence Report'!Z$27:Z$500,'7.  Persistence Report'!$D$27:$D$500,$B270,'7.  Persistence Report'!$J$27:$J$500,"Current year savings",'7.  Persistence Report'!$H$27:$H$500,"2016")</f>
        <v>0</v>
      </c>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f>SUMIFS('7.  Persistence Report'!AV$27:AV$500,'7.  Persistence Report'!$D$27:$D$500,$B270,'7.  Persistence Report'!$J$27:$J$500,"Adjustment",'7.  Persistence Report'!$H$27:$H$500,"2016")</f>
        <v>0</v>
      </c>
      <c r="E271" s="294">
        <f>SUMIFS('7.  Persistence Report'!AW$27:AW$500,'7.  Persistence Report'!$D$27:$D$500,$B270,'7.  Persistence Report'!$J$27:$J$500,"Adjustment",'7.  Persistence Report'!$H$27:$H$500,"2016")</f>
        <v>0</v>
      </c>
      <c r="F271" s="294">
        <f>SUMIFS('7.  Persistence Report'!AX$27:AX$500,'7.  Persistence Report'!$D$27:$D$500,$B270,'7.  Persistence Report'!$J$27:$J$500,"Adjustment",'7.  Persistence Report'!$H$27:$H$500,"2016")</f>
        <v>0</v>
      </c>
      <c r="G271" s="294">
        <f>SUMIFS('7.  Persistence Report'!AY$27:AY$500,'7.  Persistence Report'!$D$27:$D$500,$B270,'7.  Persistence Report'!$J$27:$J$500,"Adjustment",'7.  Persistence Report'!$H$27:$H$500,"2016")</f>
        <v>0</v>
      </c>
      <c r="H271" s="294">
        <f>SUMIFS('7.  Persistence Report'!AZ$27:AZ$500,'7.  Persistence Report'!$D$27:$D$500,$B270,'7.  Persistence Report'!$J$27:$J$500,"Adjustment",'7.  Persistence Report'!$H$27:$H$500,"2016")</f>
        <v>0</v>
      </c>
      <c r="I271" s="294">
        <f>SUMIFS('7.  Persistence Report'!BA$27:BA$500,'7.  Persistence Report'!$D$27:$D$500,$B270,'7.  Persistence Report'!$J$27:$J$500,"Adjustment",'7.  Persistence Report'!$H$27:$H$500,"2016")</f>
        <v>0</v>
      </c>
      <c r="J271" s="294">
        <f>SUMIFS('7.  Persistence Report'!BB$27:BB$500,'7.  Persistence Report'!$D$27:$D$500,$B270,'7.  Persistence Report'!$J$27:$J$500,"Adjustment",'7.  Persistence Report'!$H$27:$H$500,"2016")</f>
        <v>0</v>
      </c>
      <c r="K271" s="294">
        <f>SUMIFS('7.  Persistence Report'!BC$27:BC$500,'7.  Persistence Report'!$D$27:$D$500,$B270,'7.  Persistence Report'!$J$27:$J$500,"Adjustment",'7.  Persistence Report'!$H$27:$H$500,"2016")</f>
        <v>0</v>
      </c>
      <c r="L271" s="294">
        <f>SUMIFS('7.  Persistence Report'!BD$27:BD$500,'7.  Persistence Report'!$D$27:$D$500,$B270,'7.  Persistence Report'!$J$27:$J$500,"Adjustment",'7.  Persistence Report'!$H$27:$H$500,"2016")</f>
        <v>0</v>
      </c>
      <c r="M271" s="294">
        <f>SUMIFS('7.  Persistence Report'!BE$27:BE$500,'7.  Persistence Report'!$D$27:$D$500,$B270,'7.  Persistence Report'!$J$27:$J$500,"Adjustment",'7.  Persistence Report'!$H$27:$H$500,"2016")</f>
        <v>0</v>
      </c>
      <c r="N271" s="294">
        <f>N270</f>
        <v>0</v>
      </c>
      <c r="O271" s="294">
        <f>SUMIFS('7.  Persistence Report'!Q$27:Q$500,'7.  Persistence Report'!$D$27:$D$500,$B270,'7.  Persistence Report'!$J$27:$J$500,"Adjustment",'7.  Persistence Report'!$H$27:$H$500,"2016")</f>
        <v>0</v>
      </c>
      <c r="P271" s="294">
        <f>SUMIFS('7.  Persistence Report'!R$27:R$500,'7.  Persistence Report'!$D$27:$D$500,$B270,'7.  Persistence Report'!$J$27:$J$500,"Adjustment",'7.  Persistence Report'!$H$27:$H$500,"2016")</f>
        <v>0</v>
      </c>
      <c r="Q271" s="294">
        <f>SUMIFS('7.  Persistence Report'!S$27:S$500,'7.  Persistence Report'!$D$27:$D$500,$B270,'7.  Persistence Report'!$J$27:$J$500,"Adjustment",'7.  Persistence Report'!$H$27:$H$500,"2016")</f>
        <v>0</v>
      </c>
      <c r="R271" s="294">
        <f>SUMIFS('7.  Persistence Report'!T$27:T$500,'7.  Persistence Report'!$D$27:$D$500,$B270,'7.  Persistence Report'!$J$27:$J$500,"Adjustment",'7.  Persistence Report'!$H$27:$H$500,"2016")</f>
        <v>0</v>
      </c>
      <c r="S271" s="294">
        <f>SUMIFS('7.  Persistence Report'!U$27:U$500,'7.  Persistence Report'!$D$27:$D$500,$B270,'7.  Persistence Report'!$J$27:$J$500,"Adjustment",'7.  Persistence Report'!$H$27:$H$500,"2016")</f>
        <v>0</v>
      </c>
      <c r="T271" s="294">
        <f>SUMIFS('7.  Persistence Report'!V$27:V$500,'7.  Persistence Report'!$D$27:$D$500,$B270,'7.  Persistence Report'!$J$27:$J$500,"Adjustment",'7.  Persistence Report'!$H$27:$H$500,"2016")</f>
        <v>0</v>
      </c>
      <c r="U271" s="294">
        <f>SUMIFS('7.  Persistence Report'!W$27:W$500,'7.  Persistence Report'!$D$27:$D$500,$B270,'7.  Persistence Report'!$J$27:$J$500,"Adjustment",'7.  Persistence Report'!$H$27:$H$500,"2016")</f>
        <v>0</v>
      </c>
      <c r="V271" s="294">
        <f>SUMIFS('7.  Persistence Report'!X$27:X$500,'7.  Persistence Report'!$D$27:$D$500,$B270,'7.  Persistence Report'!$J$27:$J$500,"Adjustment",'7.  Persistence Report'!$H$27:$H$500,"2016")</f>
        <v>0</v>
      </c>
      <c r="W271" s="294">
        <f>SUMIFS('7.  Persistence Report'!Y$27:Y$500,'7.  Persistence Report'!$D$27:$D$500,$B270,'7.  Persistence Report'!$J$27:$J$500,"Adjustment",'7.  Persistence Report'!$H$27:$H$500,"2016")</f>
        <v>0</v>
      </c>
      <c r="X271" s="294">
        <f>SUMIFS('7.  Persistence Report'!Z$27:Z$500,'7.  Persistence Report'!$D$27:$D$500,$B270,'7.  Persistence Report'!$J$27:$J$500,"Adjustment",'7.  Persistence Report'!$H$27:$H$500,"2016")</f>
        <v>0</v>
      </c>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495</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f>SUMIFS('7.  Persistence Report'!AV$27:AV$500,'7.  Persistence Report'!$D$27:$D$500,$B274,'7.  Persistence Report'!$J$27:$J$500,"Current year savings",'7.  Persistence Report'!$H$27:$H$500,"2016")</f>
        <v>0</v>
      </c>
      <c r="E274" s="294">
        <f>SUMIFS('7.  Persistence Report'!AW$27:AW$500,'7.  Persistence Report'!$D$27:$D$500,$B274,'7.  Persistence Report'!$J$27:$J$500,"Current year savings",'7.  Persistence Report'!$H$27:$H$500,"2016")</f>
        <v>0</v>
      </c>
      <c r="F274" s="294">
        <f>SUMIFS('7.  Persistence Report'!AX$27:AX$500,'7.  Persistence Report'!$D$27:$D$500,$B274,'7.  Persistence Report'!$J$27:$J$500,"Current year savings",'7.  Persistence Report'!$H$27:$H$500,"2016")</f>
        <v>0</v>
      </c>
      <c r="G274" s="294">
        <f>SUMIFS('7.  Persistence Report'!AY$27:AY$500,'7.  Persistence Report'!$D$27:$D$500,$B274,'7.  Persistence Report'!$J$27:$J$500,"Current year savings",'7.  Persistence Report'!$H$27:$H$500,"2016")</f>
        <v>0</v>
      </c>
      <c r="H274" s="294">
        <f>SUMIFS('7.  Persistence Report'!AZ$27:AZ$500,'7.  Persistence Report'!$D$27:$D$500,$B274,'7.  Persistence Report'!$J$27:$J$500,"Current year savings",'7.  Persistence Report'!$H$27:$H$500,"2016")</f>
        <v>0</v>
      </c>
      <c r="I274" s="294">
        <f>SUMIFS('7.  Persistence Report'!BA$27:BA$500,'7.  Persistence Report'!$D$27:$D$500,$B274,'7.  Persistence Report'!$J$27:$J$500,"Current year savings",'7.  Persistence Report'!$H$27:$H$500,"2016")</f>
        <v>0</v>
      </c>
      <c r="J274" s="294">
        <f>SUMIFS('7.  Persistence Report'!BB$27:BB$500,'7.  Persistence Report'!$D$27:$D$500,$B274,'7.  Persistence Report'!$J$27:$J$500,"Current year savings",'7.  Persistence Report'!$H$27:$H$500,"2016")</f>
        <v>0</v>
      </c>
      <c r="K274" s="294">
        <f>SUMIFS('7.  Persistence Report'!BC$27:BC$500,'7.  Persistence Report'!$D$27:$D$500,$B274,'7.  Persistence Report'!$J$27:$J$500,"Current year savings",'7.  Persistence Report'!$H$27:$H$500,"2016")</f>
        <v>0</v>
      </c>
      <c r="L274" s="294">
        <f>SUMIFS('7.  Persistence Report'!BD$27:BD$500,'7.  Persistence Report'!$D$27:$D$500,$B274,'7.  Persistence Report'!$J$27:$J$500,"Current year savings",'7.  Persistence Report'!$H$27:$H$500,"2016")</f>
        <v>0</v>
      </c>
      <c r="M274" s="294">
        <f>SUMIFS('7.  Persistence Report'!BE$27:BE$500,'7.  Persistence Report'!$D$27:$D$500,$B274,'7.  Persistence Report'!$J$27:$J$500,"Current year savings",'7.  Persistence Report'!$H$27:$H$500,"2016")</f>
        <v>0</v>
      </c>
      <c r="N274" s="294">
        <v>12</v>
      </c>
      <c r="O274" s="294">
        <f>SUMIFS('7.  Persistence Report'!Q$27:Q$500,'7.  Persistence Report'!$D$27:$D$500,$B274,'7.  Persistence Report'!$J$27:$J$500,"Current year savings",'7.  Persistence Report'!$H$27:$H$500,"2016")</f>
        <v>0</v>
      </c>
      <c r="P274" s="294">
        <f>SUMIFS('7.  Persistence Report'!R$27:R$500,'7.  Persistence Report'!$D$27:$D$500,$B274,'7.  Persistence Report'!$J$27:$J$500,"Current year savings",'7.  Persistence Report'!$H$27:$H$500,"2016")</f>
        <v>0</v>
      </c>
      <c r="Q274" s="294">
        <f>SUMIFS('7.  Persistence Report'!S$27:S$500,'7.  Persistence Report'!$D$27:$D$500,$B274,'7.  Persistence Report'!$J$27:$J$500,"Current year savings",'7.  Persistence Report'!$H$27:$H$500,"2016")</f>
        <v>0</v>
      </c>
      <c r="R274" s="294">
        <f>SUMIFS('7.  Persistence Report'!T$27:T$500,'7.  Persistence Report'!$D$27:$D$500,$B274,'7.  Persistence Report'!$J$27:$J$500,"Current year savings",'7.  Persistence Report'!$H$27:$H$500,"2016")</f>
        <v>0</v>
      </c>
      <c r="S274" s="294">
        <f>SUMIFS('7.  Persistence Report'!U$27:U$500,'7.  Persistence Report'!$D$27:$D$500,$B274,'7.  Persistence Report'!$J$27:$J$500,"Current year savings",'7.  Persistence Report'!$H$27:$H$500,"2016")</f>
        <v>0</v>
      </c>
      <c r="T274" s="294">
        <f>SUMIFS('7.  Persistence Report'!V$27:V$500,'7.  Persistence Report'!$D$27:$D$500,$B274,'7.  Persistence Report'!$J$27:$J$500,"Current year savings",'7.  Persistence Report'!$H$27:$H$500,"2016")</f>
        <v>0</v>
      </c>
      <c r="U274" s="294">
        <f>SUMIFS('7.  Persistence Report'!W$27:W$500,'7.  Persistence Report'!$D$27:$D$500,$B274,'7.  Persistence Report'!$J$27:$J$500,"Current year savings",'7.  Persistence Report'!$H$27:$H$500,"2016")</f>
        <v>0</v>
      </c>
      <c r="V274" s="294">
        <f>SUMIFS('7.  Persistence Report'!X$27:X$500,'7.  Persistence Report'!$D$27:$D$500,$B274,'7.  Persistence Report'!$J$27:$J$500,"Current year savings",'7.  Persistence Report'!$H$27:$H$500,"2016")</f>
        <v>0</v>
      </c>
      <c r="W274" s="294">
        <f>SUMIFS('7.  Persistence Report'!Y$27:Y$500,'7.  Persistence Report'!$D$27:$D$500,$B274,'7.  Persistence Report'!$J$27:$J$500,"Current year savings",'7.  Persistence Report'!$H$27:$H$500,"2016")</f>
        <v>0</v>
      </c>
      <c r="X274" s="294">
        <f>SUMIFS('7.  Persistence Report'!Z$27:Z$500,'7.  Persistence Report'!$D$27:$D$500,$B274,'7.  Persistence Report'!$J$27:$J$500,"Current year savings",'7.  Persistence Report'!$H$27:$H$500,"2016")</f>
        <v>0</v>
      </c>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f>SUMIFS('7.  Persistence Report'!AV$27:AV$500,'7.  Persistence Report'!$D$27:$D$500,$B274,'7.  Persistence Report'!$J$27:$J$500,"Adjustment",'7.  Persistence Report'!$H$27:$H$500,"2016")</f>
        <v>0</v>
      </c>
      <c r="E275" s="294">
        <f>SUMIFS('7.  Persistence Report'!AW$27:AW$500,'7.  Persistence Report'!$D$27:$D$500,$B274,'7.  Persistence Report'!$J$27:$J$500,"Adjustment",'7.  Persistence Report'!$H$27:$H$500,"2016")</f>
        <v>0</v>
      </c>
      <c r="F275" s="294">
        <f>SUMIFS('7.  Persistence Report'!AX$27:AX$500,'7.  Persistence Report'!$D$27:$D$500,$B274,'7.  Persistence Report'!$J$27:$J$500,"Adjustment",'7.  Persistence Report'!$H$27:$H$500,"2016")</f>
        <v>0</v>
      </c>
      <c r="G275" s="294">
        <f>SUMIFS('7.  Persistence Report'!AY$27:AY$500,'7.  Persistence Report'!$D$27:$D$500,$B274,'7.  Persistence Report'!$J$27:$J$500,"Adjustment",'7.  Persistence Report'!$H$27:$H$500,"2016")</f>
        <v>0</v>
      </c>
      <c r="H275" s="294">
        <f>SUMIFS('7.  Persistence Report'!AZ$27:AZ$500,'7.  Persistence Report'!$D$27:$D$500,$B274,'7.  Persistence Report'!$J$27:$J$500,"Adjustment",'7.  Persistence Report'!$H$27:$H$500,"2016")</f>
        <v>0</v>
      </c>
      <c r="I275" s="294">
        <f>SUMIFS('7.  Persistence Report'!BA$27:BA$500,'7.  Persistence Report'!$D$27:$D$500,$B274,'7.  Persistence Report'!$J$27:$J$500,"Adjustment",'7.  Persistence Report'!$H$27:$H$500,"2016")</f>
        <v>0</v>
      </c>
      <c r="J275" s="294">
        <f>SUMIFS('7.  Persistence Report'!BB$27:BB$500,'7.  Persistence Report'!$D$27:$D$500,$B274,'7.  Persistence Report'!$J$27:$J$500,"Adjustment",'7.  Persistence Report'!$H$27:$H$500,"2016")</f>
        <v>0</v>
      </c>
      <c r="K275" s="294">
        <f>SUMIFS('7.  Persistence Report'!BC$27:BC$500,'7.  Persistence Report'!$D$27:$D$500,$B274,'7.  Persistence Report'!$J$27:$J$500,"Adjustment",'7.  Persistence Report'!$H$27:$H$500,"2016")</f>
        <v>0</v>
      </c>
      <c r="L275" s="294">
        <f>SUMIFS('7.  Persistence Report'!BD$27:BD$500,'7.  Persistence Report'!$D$27:$D$500,$B274,'7.  Persistence Report'!$J$27:$J$500,"Adjustment",'7.  Persistence Report'!$H$27:$H$500,"2016")</f>
        <v>0</v>
      </c>
      <c r="M275" s="294">
        <f>SUMIFS('7.  Persistence Report'!BE$27:BE$500,'7.  Persistence Report'!$D$27:$D$500,$B274,'7.  Persistence Report'!$J$27:$J$500,"Adjustment",'7.  Persistence Report'!$H$27:$H$500,"2016")</f>
        <v>0</v>
      </c>
      <c r="N275" s="294">
        <f>N274</f>
        <v>12</v>
      </c>
      <c r="O275" s="294">
        <f>SUMIFS('7.  Persistence Report'!Q$27:Q$500,'7.  Persistence Report'!$D$27:$D$500,$B274,'7.  Persistence Report'!$J$27:$J$500,"Adjustment",'7.  Persistence Report'!$H$27:$H$500,"2016")</f>
        <v>0</v>
      </c>
      <c r="P275" s="294">
        <f>SUMIFS('7.  Persistence Report'!R$27:R$500,'7.  Persistence Report'!$D$27:$D$500,$B274,'7.  Persistence Report'!$J$27:$J$500,"Adjustment",'7.  Persistence Report'!$H$27:$H$500,"2016")</f>
        <v>0</v>
      </c>
      <c r="Q275" s="294">
        <f>SUMIFS('7.  Persistence Report'!S$27:S$500,'7.  Persistence Report'!$D$27:$D$500,$B274,'7.  Persistence Report'!$J$27:$J$500,"Adjustment",'7.  Persistence Report'!$H$27:$H$500,"2016")</f>
        <v>0</v>
      </c>
      <c r="R275" s="294">
        <f>SUMIFS('7.  Persistence Report'!T$27:T$500,'7.  Persistence Report'!$D$27:$D$500,$B274,'7.  Persistence Report'!$J$27:$J$500,"Adjustment",'7.  Persistence Report'!$H$27:$H$500,"2016")</f>
        <v>0</v>
      </c>
      <c r="S275" s="294">
        <f>SUMIFS('7.  Persistence Report'!U$27:U$500,'7.  Persistence Report'!$D$27:$D$500,$B274,'7.  Persistence Report'!$J$27:$J$500,"Adjustment",'7.  Persistence Report'!$H$27:$H$500,"2016")</f>
        <v>0</v>
      </c>
      <c r="T275" s="294">
        <f>SUMIFS('7.  Persistence Report'!V$27:V$500,'7.  Persistence Report'!$D$27:$D$500,$B274,'7.  Persistence Report'!$J$27:$J$500,"Adjustment",'7.  Persistence Report'!$H$27:$H$500,"2016")</f>
        <v>0</v>
      </c>
      <c r="U275" s="294">
        <f>SUMIFS('7.  Persistence Report'!W$27:W$500,'7.  Persistence Report'!$D$27:$D$500,$B274,'7.  Persistence Report'!$J$27:$J$500,"Adjustment",'7.  Persistence Report'!$H$27:$H$500,"2016")</f>
        <v>0</v>
      </c>
      <c r="V275" s="294">
        <f>SUMIFS('7.  Persistence Report'!X$27:X$500,'7.  Persistence Report'!$D$27:$D$500,$B274,'7.  Persistence Report'!$J$27:$J$500,"Adjustment",'7.  Persistence Report'!$H$27:$H$500,"2016")</f>
        <v>0</v>
      </c>
      <c r="W275" s="294">
        <f>SUMIFS('7.  Persistence Report'!Y$27:Y$500,'7.  Persistence Report'!$D$27:$D$500,$B274,'7.  Persistence Report'!$J$27:$J$500,"Adjustment",'7.  Persistence Report'!$H$27:$H$500,"2016")</f>
        <v>0</v>
      </c>
      <c r="X275" s="294">
        <f>SUMIFS('7.  Persistence Report'!Z$27:Z$500,'7.  Persistence Report'!$D$27:$D$500,$B274,'7.  Persistence Report'!$J$27:$J$500,"Adjustment",'7.  Persistence Report'!$H$27:$H$500,"2016")</f>
        <v>0</v>
      </c>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f>SUMIFS('7.  Persistence Report'!AV$27:AV$500,'7.  Persistence Report'!$D$27:$D$500,$B277,'7.  Persistence Report'!$J$27:$J$500,"Current year savings",'7.  Persistence Report'!$H$27:$H$500,"2016")</f>
        <v>0</v>
      </c>
      <c r="E277" s="294">
        <f>SUMIFS('7.  Persistence Report'!AW$27:AW$500,'7.  Persistence Report'!$D$27:$D$500,$B277,'7.  Persistence Report'!$J$27:$J$500,"Current year savings",'7.  Persistence Report'!$H$27:$H$500,"2016")</f>
        <v>0</v>
      </c>
      <c r="F277" s="294">
        <f>SUMIFS('7.  Persistence Report'!AX$27:AX$500,'7.  Persistence Report'!$D$27:$D$500,$B277,'7.  Persistence Report'!$J$27:$J$500,"Current year savings",'7.  Persistence Report'!$H$27:$H$500,"2016")</f>
        <v>0</v>
      </c>
      <c r="G277" s="294">
        <f>SUMIFS('7.  Persistence Report'!AY$27:AY$500,'7.  Persistence Report'!$D$27:$D$500,$B277,'7.  Persistence Report'!$J$27:$J$500,"Current year savings",'7.  Persistence Report'!$H$27:$H$500,"2016")</f>
        <v>0</v>
      </c>
      <c r="H277" s="294">
        <f>SUMIFS('7.  Persistence Report'!AZ$27:AZ$500,'7.  Persistence Report'!$D$27:$D$500,$B277,'7.  Persistence Report'!$J$27:$J$500,"Current year savings",'7.  Persistence Report'!$H$27:$H$500,"2016")</f>
        <v>0</v>
      </c>
      <c r="I277" s="294">
        <f>SUMIFS('7.  Persistence Report'!BA$27:BA$500,'7.  Persistence Report'!$D$27:$D$500,$B277,'7.  Persistence Report'!$J$27:$J$500,"Current year savings",'7.  Persistence Report'!$H$27:$H$500,"2016")</f>
        <v>0</v>
      </c>
      <c r="J277" s="294">
        <f>SUMIFS('7.  Persistence Report'!BB$27:BB$500,'7.  Persistence Report'!$D$27:$D$500,$B277,'7.  Persistence Report'!$J$27:$J$500,"Current year savings",'7.  Persistence Report'!$H$27:$H$500,"2016")</f>
        <v>0</v>
      </c>
      <c r="K277" s="294">
        <f>SUMIFS('7.  Persistence Report'!BC$27:BC$500,'7.  Persistence Report'!$D$27:$D$500,$B277,'7.  Persistence Report'!$J$27:$J$500,"Current year savings",'7.  Persistence Report'!$H$27:$H$500,"2016")</f>
        <v>0</v>
      </c>
      <c r="L277" s="294">
        <f>SUMIFS('7.  Persistence Report'!BD$27:BD$500,'7.  Persistence Report'!$D$27:$D$500,$B277,'7.  Persistence Report'!$J$27:$J$500,"Current year savings",'7.  Persistence Report'!$H$27:$H$500,"2016")</f>
        <v>0</v>
      </c>
      <c r="M277" s="294">
        <f>SUMIFS('7.  Persistence Report'!BE$27:BE$500,'7.  Persistence Report'!$D$27:$D$500,$B277,'7.  Persistence Report'!$J$27:$J$500,"Current year savings",'7.  Persistence Report'!$H$27:$H$500,"2016")</f>
        <v>0</v>
      </c>
      <c r="N277" s="294">
        <v>12</v>
      </c>
      <c r="O277" s="294">
        <f>SUMIFS('7.  Persistence Report'!Q$27:Q$500,'7.  Persistence Report'!$D$27:$D$500,$B277,'7.  Persistence Report'!$J$27:$J$500,"Current year savings",'7.  Persistence Report'!$H$27:$H$500,"2016")</f>
        <v>0</v>
      </c>
      <c r="P277" s="294">
        <f>SUMIFS('7.  Persistence Report'!R$27:R$500,'7.  Persistence Report'!$D$27:$D$500,$B277,'7.  Persistence Report'!$J$27:$J$500,"Current year savings",'7.  Persistence Report'!$H$27:$H$500,"2016")</f>
        <v>0</v>
      </c>
      <c r="Q277" s="294">
        <f>SUMIFS('7.  Persistence Report'!S$27:S$500,'7.  Persistence Report'!$D$27:$D$500,$B277,'7.  Persistence Report'!$J$27:$J$500,"Current year savings",'7.  Persistence Report'!$H$27:$H$500,"2016")</f>
        <v>0</v>
      </c>
      <c r="R277" s="294">
        <f>SUMIFS('7.  Persistence Report'!T$27:T$500,'7.  Persistence Report'!$D$27:$D$500,$B277,'7.  Persistence Report'!$J$27:$J$500,"Current year savings",'7.  Persistence Report'!$H$27:$H$500,"2016")</f>
        <v>0</v>
      </c>
      <c r="S277" s="294">
        <f>SUMIFS('7.  Persistence Report'!U$27:U$500,'7.  Persistence Report'!$D$27:$D$500,$B277,'7.  Persistence Report'!$J$27:$J$500,"Current year savings",'7.  Persistence Report'!$H$27:$H$500,"2016")</f>
        <v>0</v>
      </c>
      <c r="T277" s="294">
        <f>SUMIFS('7.  Persistence Report'!V$27:V$500,'7.  Persistence Report'!$D$27:$D$500,$B277,'7.  Persistence Report'!$J$27:$J$500,"Current year savings",'7.  Persistence Report'!$H$27:$H$500,"2016")</f>
        <v>0</v>
      </c>
      <c r="U277" s="294">
        <f>SUMIFS('7.  Persistence Report'!W$27:W$500,'7.  Persistence Report'!$D$27:$D$500,$B277,'7.  Persistence Report'!$J$27:$J$500,"Current year savings",'7.  Persistence Report'!$H$27:$H$500,"2016")</f>
        <v>0</v>
      </c>
      <c r="V277" s="294">
        <f>SUMIFS('7.  Persistence Report'!X$27:X$500,'7.  Persistence Report'!$D$27:$D$500,$B277,'7.  Persistence Report'!$J$27:$J$500,"Current year savings",'7.  Persistence Report'!$H$27:$H$500,"2016")</f>
        <v>0</v>
      </c>
      <c r="W277" s="294">
        <f>SUMIFS('7.  Persistence Report'!Y$27:Y$500,'7.  Persistence Report'!$D$27:$D$500,$B277,'7.  Persistence Report'!$J$27:$J$500,"Current year savings",'7.  Persistence Report'!$H$27:$H$500,"2016")</f>
        <v>0</v>
      </c>
      <c r="X277" s="294">
        <f>SUMIFS('7.  Persistence Report'!Z$27:Z$500,'7.  Persistence Report'!$D$27:$D$500,$B277,'7.  Persistence Report'!$J$27:$J$500,"Current year savings",'7.  Persistence Report'!$H$27:$H$500,"2016")</f>
        <v>0</v>
      </c>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f>SUMIFS('7.  Persistence Report'!AV$27:AV$500,'7.  Persistence Report'!$D$27:$D$500,$B277,'7.  Persistence Report'!$J$27:$J$500,"Adjustment",'7.  Persistence Report'!$H$27:$H$500,"2016")</f>
        <v>0</v>
      </c>
      <c r="E278" s="294">
        <f>SUMIFS('7.  Persistence Report'!AW$27:AW$500,'7.  Persistence Report'!$D$27:$D$500,$B277,'7.  Persistence Report'!$J$27:$J$500,"Adjustment",'7.  Persistence Report'!$H$27:$H$500,"2016")</f>
        <v>0</v>
      </c>
      <c r="F278" s="294">
        <f>SUMIFS('7.  Persistence Report'!AX$27:AX$500,'7.  Persistence Report'!$D$27:$D$500,$B277,'7.  Persistence Report'!$J$27:$J$500,"Adjustment",'7.  Persistence Report'!$H$27:$H$500,"2016")</f>
        <v>0</v>
      </c>
      <c r="G278" s="294">
        <f>SUMIFS('7.  Persistence Report'!AY$27:AY$500,'7.  Persistence Report'!$D$27:$D$500,$B277,'7.  Persistence Report'!$J$27:$J$500,"Adjustment",'7.  Persistence Report'!$H$27:$H$500,"2016")</f>
        <v>0</v>
      </c>
      <c r="H278" s="294">
        <f>SUMIFS('7.  Persistence Report'!AZ$27:AZ$500,'7.  Persistence Report'!$D$27:$D$500,$B277,'7.  Persistence Report'!$J$27:$J$500,"Adjustment",'7.  Persistence Report'!$H$27:$H$500,"2016")</f>
        <v>0</v>
      </c>
      <c r="I278" s="294">
        <f>SUMIFS('7.  Persistence Report'!BA$27:BA$500,'7.  Persistence Report'!$D$27:$D$500,$B277,'7.  Persistence Report'!$J$27:$J$500,"Adjustment",'7.  Persistence Report'!$H$27:$H$500,"2016")</f>
        <v>0</v>
      </c>
      <c r="J278" s="294">
        <f>SUMIFS('7.  Persistence Report'!BB$27:BB$500,'7.  Persistence Report'!$D$27:$D$500,$B277,'7.  Persistence Report'!$J$27:$J$500,"Adjustment",'7.  Persistence Report'!$H$27:$H$500,"2016")</f>
        <v>0</v>
      </c>
      <c r="K278" s="294">
        <f>SUMIFS('7.  Persistence Report'!BC$27:BC$500,'7.  Persistence Report'!$D$27:$D$500,$B277,'7.  Persistence Report'!$J$27:$J$500,"Adjustment",'7.  Persistence Report'!$H$27:$H$500,"2016")</f>
        <v>0</v>
      </c>
      <c r="L278" s="294">
        <f>SUMIFS('7.  Persistence Report'!BD$27:BD$500,'7.  Persistence Report'!$D$27:$D$500,$B277,'7.  Persistence Report'!$J$27:$J$500,"Adjustment",'7.  Persistence Report'!$H$27:$H$500,"2016")</f>
        <v>0</v>
      </c>
      <c r="M278" s="294">
        <f>SUMIFS('7.  Persistence Report'!BE$27:BE$500,'7.  Persistence Report'!$D$27:$D$500,$B277,'7.  Persistence Report'!$J$27:$J$500,"Adjustment",'7.  Persistence Report'!$H$27:$H$500,"2016")</f>
        <v>0</v>
      </c>
      <c r="N278" s="294">
        <f>N277</f>
        <v>12</v>
      </c>
      <c r="O278" s="294">
        <f>SUMIFS('7.  Persistence Report'!Q$27:Q$500,'7.  Persistence Report'!$D$27:$D$500,$B277,'7.  Persistence Report'!$J$27:$J$500,"Adjustment",'7.  Persistence Report'!$H$27:$H$500,"2016")</f>
        <v>0</v>
      </c>
      <c r="P278" s="294">
        <f>SUMIFS('7.  Persistence Report'!R$27:R$500,'7.  Persistence Report'!$D$27:$D$500,$B277,'7.  Persistence Report'!$J$27:$J$500,"Adjustment",'7.  Persistence Report'!$H$27:$H$500,"2016")</f>
        <v>0</v>
      </c>
      <c r="Q278" s="294">
        <f>SUMIFS('7.  Persistence Report'!S$27:S$500,'7.  Persistence Report'!$D$27:$D$500,$B277,'7.  Persistence Report'!$J$27:$J$500,"Adjustment",'7.  Persistence Report'!$H$27:$H$500,"2016")</f>
        <v>0</v>
      </c>
      <c r="R278" s="294">
        <f>SUMIFS('7.  Persistence Report'!T$27:T$500,'7.  Persistence Report'!$D$27:$D$500,$B277,'7.  Persistence Report'!$J$27:$J$500,"Adjustment",'7.  Persistence Report'!$H$27:$H$500,"2016")</f>
        <v>0</v>
      </c>
      <c r="S278" s="294">
        <f>SUMIFS('7.  Persistence Report'!U$27:U$500,'7.  Persistence Report'!$D$27:$D$500,$B277,'7.  Persistence Report'!$J$27:$J$500,"Adjustment",'7.  Persistence Report'!$H$27:$H$500,"2016")</f>
        <v>0</v>
      </c>
      <c r="T278" s="294">
        <f>SUMIFS('7.  Persistence Report'!V$27:V$500,'7.  Persistence Report'!$D$27:$D$500,$B277,'7.  Persistence Report'!$J$27:$J$500,"Adjustment",'7.  Persistence Report'!$H$27:$H$500,"2016")</f>
        <v>0</v>
      </c>
      <c r="U278" s="294">
        <f>SUMIFS('7.  Persistence Report'!W$27:W$500,'7.  Persistence Report'!$D$27:$D$500,$B277,'7.  Persistence Report'!$J$27:$J$500,"Adjustment",'7.  Persistence Report'!$H$27:$H$500,"2016")</f>
        <v>0</v>
      </c>
      <c r="V278" s="294">
        <f>SUMIFS('7.  Persistence Report'!X$27:X$500,'7.  Persistence Report'!$D$27:$D$500,$B277,'7.  Persistence Report'!$J$27:$J$500,"Adjustment",'7.  Persistence Report'!$H$27:$H$500,"2016")</f>
        <v>0</v>
      </c>
      <c r="W278" s="294">
        <f>SUMIFS('7.  Persistence Report'!Y$27:Y$500,'7.  Persistence Report'!$D$27:$D$500,$B277,'7.  Persistence Report'!$J$27:$J$500,"Adjustment",'7.  Persistence Report'!$H$27:$H$500,"2016")</f>
        <v>0</v>
      </c>
      <c r="X278" s="294">
        <f>SUMIFS('7.  Persistence Report'!Z$27:Z$500,'7.  Persistence Report'!$D$27:$D$500,$B277,'7.  Persistence Report'!$J$27:$J$500,"Adjustment",'7.  Persistence Report'!$H$27:$H$500,"2016")</f>
        <v>0</v>
      </c>
      <c r="Y278" s="410">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f>SUMIFS('7.  Persistence Report'!AV$27:AV$500,'7.  Persistence Report'!$D$27:$D$500,$B280,'7.  Persistence Report'!$J$27:$J$500,"Current year savings",'7.  Persistence Report'!$H$27:$H$500,"2016")</f>
        <v>0</v>
      </c>
      <c r="E280" s="294">
        <f>SUMIFS('7.  Persistence Report'!AW$27:AW$500,'7.  Persistence Report'!$D$27:$D$500,$B280,'7.  Persistence Report'!$J$27:$J$500,"Current year savings",'7.  Persistence Report'!$H$27:$H$500,"2016")</f>
        <v>0</v>
      </c>
      <c r="F280" s="294">
        <f>SUMIFS('7.  Persistence Report'!AX$27:AX$500,'7.  Persistence Report'!$D$27:$D$500,$B280,'7.  Persistence Report'!$J$27:$J$500,"Current year savings",'7.  Persistence Report'!$H$27:$H$500,"2016")</f>
        <v>0</v>
      </c>
      <c r="G280" s="294">
        <f>SUMIFS('7.  Persistence Report'!AY$27:AY$500,'7.  Persistence Report'!$D$27:$D$500,$B280,'7.  Persistence Report'!$J$27:$J$500,"Current year savings",'7.  Persistence Report'!$H$27:$H$500,"2016")</f>
        <v>0</v>
      </c>
      <c r="H280" s="294">
        <f>SUMIFS('7.  Persistence Report'!AZ$27:AZ$500,'7.  Persistence Report'!$D$27:$D$500,$B280,'7.  Persistence Report'!$J$27:$J$500,"Current year savings",'7.  Persistence Report'!$H$27:$H$500,"2016")</f>
        <v>0</v>
      </c>
      <c r="I280" s="294">
        <f>SUMIFS('7.  Persistence Report'!BA$27:BA$500,'7.  Persistence Report'!$D$27:$D$500,$B280,'7.  Persistence Report'!$J$27:$J$500,"Current year savings",'7.  Persistence Report'!$H$27:$H$500,"2016")</f>
        <v>0</v>
      </c>
      <c r="J280" s="294">
        <f>SUMIFS('7.  Persistence Report'!BB$27:BB$500,'7.  Persistence Report'!$D$27:$D$500,$B280,'7.  Persistence Report'!$J$27:$J$500,"Current year savings",'7.  Persistence Report'!$H$27:$H$500,"2016")</f>
        <v>0</v>
      </c>
      <c r="K280" s="294">
        <f>SUMIFS('7.  Persistence Report'!BC$27:BC$500,'7.  Persistence Report'!$D$27:$D$500,$B280,'7.  Persistence Report'!$J$27:$J$500,"Current year savings",'7.  Persistence Report'!$H$27:$H$500,"2016")</f>
        <v>0</v>
      </c>
      <c r="L280" s="294">
        <f>SUMIFS('7.  Persistence Report'!BD$27:BD$500,'7.  Persistence Report'!$D$27:$D$500,$B280,'7.  Persistence Report'!$J$27:$J$500,"Current year savings",'7.  Persistence Report'!$H$27:$H$500,"2016")</f>
        <v>0</v>
      </c>
      <c r="M280" s="294">
        <f>SUMIFS('7.  Persistence Report'!BE$27:BE$500,'7.  Persistence Report'!$D$27:$D$500,$B280,'7.  Persistence Report'!$J$27:$J$500,"Current year savings",'7.  Persistence Report'!$H$27:$H$500,"2016")</f>
        <v>0</v>
      </c>
      <c r="N280" s="294">
        <v>12</v>
      </c>
      <c r="O280" s="294">
        <f>SUMIFS('7.  Persistence Report'!Q$27:Q$500,'7.  Persistence Report'!$D$27:$D$500,$B280,'7.  Persistence Report'!$J$27:$J$500,"Current year savings",'7.  Persistence Report'!$H$27:$H$500,"2016")</f>
        <v>0</v>
      </c>
      <c r="P280" s="294">
        <f>SUMIFS('7.  Persistence Report'!R$27:R$500,'7.  Persistence Report'!$D$27:$D$500,$B280,'7.  Persistence Report'!$J$27:$J$500,"Current year savings",'7.  Persistence Report'!$H$27:$H$500,"2016")</f>
        <v>0</v>
      </c>
      <c r="Q280" s="294">
        <f>SUMIFS('7.  Persistence Report'!S$27:S$500,'7.  Persistence Report'!$D$27:$D$500,$B280,'7.  Persistence Report'!$J$27:$J$500,"Current year savings",'7.  Persistence Report'!$H$27:$H$500,"2016")</f>
        <v>0</v>
      </c>
      <c r="R280" s="294">
        <f>SUMIFS('7.  Persistence Report'!T$27:T$500,'7.  Persistence Report'!$D$27:$D$500,$B280,'7.  Persistence Report'!$J$27:$J$500,"Current year savings",'7.  Persistence Report'!$H$27:$H$500,"2016")</f>
        <v>0</v>
      </c>
      <c r="S280" s="294">
        <f>SUMIFS('7.  Persistence Report'!U$27:U$500,'7.  Persistence Report'!$D$27:$D$500,$B280,'7.  Persistence Report'!$J$27:$J$500,"Current year savings",'7.  Persistence Report'!$H$27:$H$500,"2016")</f>
        <v>0</v>
      </c>
      <c r="T280" s="294">
        <f>SUMIFS('7.  Persistence Report'!V$27:V$500,'7.  Persistence Report'!$D$27:$D$500,$B280,'7.  Persistence Report'!$J$27:$J$500,"Current year savings",'7.  Persistence Report'!$H$27:$H$500,"2016")</f>
        <v>0</v>
      </c>
      <c r="U280" s="294">
        <f>SUMIFS('7.  Persistence Report'!W$27:W$500,'7.  Persistence Report'!$D$27:$D$500,$B280,'7.  Persistence Report'!$J$27:$J$500,"Current year savings",'7.  Persistence Report'!$H$27:$H$500,"2016")</f>
        <v>0</v>
      </c>
      <c r="V280" s="294">
        <f>SUMIFS('7.  Persistence Report'!X$27:X$500,'7.  Persistence Report'!$D$27:$D$500,$B280,'7.  Persistence Report'!$J$27:$J$500,"Current year savings",'7.  Persistence Report'!$H$27:$H$500,"2016")</f>
        <v>0</v>
      </c>
      <c r="W280" s="294">
        <f>SUMIFS('7.  Persistence Report'!Y$27:Y$500,'7.  Persistence Report'!$D$27:$D$500,$B280,'7.  Persistence Report'!$J$27:$J$500,"Current year savings",'7.  Persistence Report'!$H$27:$H$500,"2016")</f>
        <v>0</v>
      </c>
      <c r="X280" s="294">
        <f>SUMIFS('7.  Persistence Report'!Z$27:Z$500,'7.  Persistence Report'!$D$27:$D$500,$B280,'7.  Persistence Report'!$J$27:$J$500,"Current year savings",'7.  Persistence Report'!$H$27:$H$500,"2016")</f>
        <v>0</v>
      </c>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f>SUMIFS('7.  Persistence Report'!AV$27:AV$500,'7.  Persistence Report'!$D$27:$D$500,$B280,'7.  Persistence Report'!$J$27:$J$500,"Adjustment",'7.  Persistence Report'!$H$27:$H$500,"2016")</f>
        <v>0</v>
      </c>
      <c r="E281" s="294">
        <f>SUMIFS('7.  Persistence Report'!AW$27:AW$500,'7.  Persistence Report'!$D$27:$D$500,$B280,'7.  Persistence Report'!$J$27:$J$500,"Adjustment",'7.  Persistence Report'!$H$27:$H$500,"2016")</f>
        <v>0</v>
      </c>
      <c r="F281" s="294">
        <f>SUMIFS('7.  Persistence Report'!AX$27:AX$500,'7.  Persistence Report'!$D$27:$D$500,$B280,'7.  Persistence Report'!$J$27:$J$500,"Adjustment",'7.  Persistence Report'!$H$27:$H$500,"2016")</f>
        <v>0</v>
      </c>
      <c r="G281" s="294">
        <f>SUMIFS('7.  Persistence Report'!AY$27:AY$500,'7.  Persistence Report'!$D$27:$D$500,$B280,'7.  Persistence Report'!$J$27:$J$500,"Adjustment",'7.  Persistence Report'!$H$27:$H$500,"2016")</f>
        <v>0</v>
      </c>
      <c r="H281" s="294">
        <f>SUMIFS('7.  Persistence Report'!AZ$27:AZ$500,'7.  Persistence Report'!$D$27:$D$500,$B280,'7.  Persistence Report'!$J$27:$J$500,"Adjustment",'7.  Persistence Report'!$H$27:$H$500,"2016")</f>
        <v>0</v>
      </c>
      <c r="I281" s="294">
        <f>SUMIFS('7.  Persistence Report'!BA$27:BA$500,'7.  Persistence Report'!$D$27:$D$500,$B280,'7.  Persistence Report'!$J$27:$J$500,"Adjustment",'7.  Persistence Report'!$H$27:$H$500,"2016")</f>
        <v>0</v>
      </c>
      <c r="J281" s="294">
        <f>SUMIFS('7.  Persistence Report'!BB$27:BB$500,'7.  Persistence Report'!$D$27:$D$500,$B280,'7.  Persistence Report'!$J$27:$J$500,"Adjustment",'7.  Persistence Report'!$H$27:$H$500,"2016")</f>
        <v>0</v>
      </c>
      <c r="K281" s="294">
        <f>SUMIFS('7.  Persistence Report'!BC$27:BC$500,'7.  Persistence Report'!$D$27:$D$500,$B280,'7.  Persistence Report'!$J$27:$J$500,"Adjustment",'7.  Persistence Report'!$H$27:$H$500,"2016")</f>
        <v>0</v>
      </c>
      <c r="L281" s="294">
        <f>SUMIFS('7.  Persistence Report'!BD$27:BD$500,'7.  Persistence Report'!$D$27:$D$500,$B280,'7.  Persistence Report'!$J$27:$J$500,"Adjustment",'7.  Persistence Report'!$H$27:$H$500,"2016")</f>
        <v>0</v>
      </c>
      <c r="M281" s="294">
        <f>SUMIFS('7.  Persistence Report'!BE$27:BE$500,'7.  Persistence Report'!$D$27:$D$500,$B280,'7.  Persistence Report'!$J$27:$J$500,"Adjustment",'7.  Persistence Report'!$H$27:$H$500,"2016")</f>
        <v>0</v>
      </c>
      <c r="N281" s="294">
        <f>N280</f>
        <v>12</v>
      </c>
      <c r="O281" s="294">
        <f>SUMIFS('7.  Persistence Report'!Q$27:Q$500,'7.  Persistence Report'!$D$27:$D$500,$B280,'7.  Persistence Report'!$J$27:$J$500,"Adjustment",'7.  Persistence Report'!$H$27:$H$500,"2016")</f>
        <v>0</v>
      </c>
      <c r="P281" s="294">
        <f>SUMIFS('7.  Persistence Report'!R$27:R$500,'7.  Persistence Report'!$D$27:$D$500,$B280,'7.  Persistence Report'!$J$27:$J$500,"Adjustment",'7.  Persistence Report'!$H$27:$H$500,"2016")</f>
        <v>0</v>
      </c>
      <c r="Q281" s="294">
        <f>SUMIFS('7.  Persistence Report'!S$27:S$500,'7.  Persistence Report'!$D$27:$D$500,$B280,'7.  Persistence Report'!$J$27:$J$500,"Adjustment",'7.  Persistence Report'!$H$27:$H$500,"2016")</f>
        <v>0</v>
      </c>
      <c r="R281" s="294">
        <f>SUMIFS('7.  Persistence Report'!T$27:T$500,'7.  Persistence Report'!$D$27:$D$500,$B280,'7.  Persistence Report'!$J$27:$J$500,"Adjustment",'7.  Persistence Report'!$H$27:$H$500,"2016")</f>
        <v>0</v>
      </c>
      <c r="S281" s="294">
        <f>SUMIFS('7.  Persistence Report'!U$27:U$500,'7.  Persistence Report'!$D$27:$D$500,$B280,'7.  Persistence Report'!$J$27:$J$500,"Adjustment",'7.  Persistence Report'!$H$27:$H$500,"2016")</f>
        <v>0</v>
      </c>
      <c r="T281" s="294">
        <f>SUMIFS('7.  Persistence Report'!V$27:V$500,'7.  Persistence Report'!$D$27:$D$500,$B280,'7.  Persistence Report'!$J$27:$J$500,"Adjustment",'7.  Persistence Report'!$H$27:$H$500,"2016")</f>
        <v>0</v>
      </c>
      <c r="U281" s="294">
        <f>SUMIFS('7.  Persistence Report'!W$27:W$500,'7.  Persistence Report'!$D$27:$D$500,$B280,'7.  Persistence Report'!$J$27:$J$500,"Adjustment",'7.  Persistence Report'!$H$27:$H$500,"2016")</f>
        <v>0</v>
      </c>
      <c r="V281" s="294">
        <f>SUMIFS('7.  Persistence Report'!X$27:X$500,'7.  Persistence Report'!$D$27:$D$500,$B280,'7.  Persistence Report'!$J$27:$J$500,"Adjustment",'7.  Persistence Report'!$H$27:$H$500,"2016")</f>
        <v>0</v>
      </c>
      <c r="W281" s="294">
        <f>SUMIFS('7.  Persistence Report'!Y$27:Y$500,'7.  Persistence Report'!$D$27:$D$500,$B280,'7.  Persistence Report'!$J$27:$J$500,"Adjustment",'7.  Persistence Report'!$H$27:$H$500,"2016")</f>
        <v>0</v>
      </c>
      <c r="X281" s="294">
        <f>SUMIFS('7.  Persistence Report'!Z$27:Z$500,'7.  Persistence Report'!$D$27:$D$500,$B280,'7.  Persistence Report'!$J$27:$J$500,"Adjustment",'7.  Persistence Report'!$H$27:$H$500,"2016")</f>
        <v>0</v>
      </c>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f>SUMIFS('7.  Persistence Report'!AV$27:AV$500,'7.  Persistence Report'!$D$27:$D$500,$B283,'7.  Persistence Report'!$J$27:$J$500,"Current year savings",'7.  Persistence Report'!$H$27:$H$500,"2016")</f>
        <v>0</v>
      </c>
      <c r="E283" s="294">
        <f>SUMIFS('7.  Persistence Report'!AW$27:AW$500,'7.  Persistence Report'!$D$27:$D$500,$B283,'7.  Persistence Report'!$J$27:$J$500,"Current year savings",'7.  Persistence Report'!$H$27:$H$500,"2016")</f>
        <v>0</v>
      </c>
      <c r="F283" s="294">
        <f>SUMIFS('7.  Persistence Report'!AX$27:AX$500,'7.  Persistence Report'!$D$27:$D$500,$B283,'7.  Persistence Report'!$J$27:$J$500,"Current year savings",'7.  Persistence Report'!$H$27:$H$500,"2016")</f>
        <v>0</v>
      </c>
      <c r="G283" s="294">
        <f>SUMIFS('7.  Persistence Report'!AY$27:AY$500,'7.  Persistence Report'!$D$27:$D$500,$B283,'7.  Persistence Report'!$J$27:$J$500,"Current year savings",'7.  Persistence Report'!$H$27:$H$500,"2016")</f>
        <v>0</v>
      </c>
      <c r="H283" s="294">
        <f>SUMIFS('7.  Persistence Report'!AZ$27:AZ$500,'7.  Persistence Report'!$D$27:$D$500,$B283,'7.  Persistence Report'!$J$27:$J$500,"Current year savings",'7.  Persistence Report'!$H$27:$H$500,"2016")</f>
        <v>0</v>
      </c>
      <c r="I283" s="294">
        <f>SUMIFS('7.  Persistence Report'!BA$27:BA$500,'7.  Persistence Report'!$D$27:$D$500,$B283,'7.  Persistence Report'!$J$27:$J$500,"Current year savings",'7.  Persistence Report'!$H$27:$H$500,"2016")</f>
        <v>0</v>
      </c>
      <c r="J283" s="294">
        <f>SUMIFS('7.  Persistence Report'!BB$27:BB$500,'7.  Persistence Report'!$D$27:$D$500,$B283,'7.  Persistence Report'!$J$27:$J$500,"Current year savings",'7.  Persistence Report'!$H$27:$H$500,"2016")</f>
        <v>0</v>
      </c>
      <c r="K283" s="294">
        <f>SUMIFS('7.  Persistence Report'!BC$27:BC$500,'7.  Persistence Report'!$D$27:$D$500,$B283,'7.  Persistence Report'!$J$27:$J$500,"Current year savings",'7.  Persistence Report'!$H$27:$H$500,"2016")</f>
        <v>0</v>
      </c>
      <c r="L283" s="294">
        <f>SUMIFS('7.  Persistence Report'!BD$27:BD$500,'7.  Persistence Report'!$D$27:$D$500,$B283,'7.  Persistence Report'!$J$27:$J$500,"Current year savings",'7.  Persistence Report'!$H$27:$H$500,"2016")</f>
        <v>0</v>
      </c>
      <c r="M283" s="294">
        <f>SUMIFS('7.  Persistence Report'!BE$27:BE$500,'7.  Persistence Report'!$D$27:$D$500,$B283,'7.  Persistence Report'!$J$27:$J$500,"Current year savings",'7.  Persistence Report'!$H$27:$H$500,"2016")</f>
        <v>0</v>
      </c>
      <c r="N283" s="294">
        <v>12</v>
      </c>
      <c r="O283" s="294">
        <f>SUMIFS('7.  Persistence Report'!Q$27:Q$500,'7.  Persistence Report'!$D$27:$D$500,$B283,'7.  Persistence Report'!$J$27:$J$500,"Current year savings",'7.  Persistence Report'!$H$27:$H$500,"2016")</f>
        <v>0</v>
      </c>
      <c r="P283" s="294">
        <f>SUMIFS('7.  Persistence Report'!R$27:R$500,'7.  Persistence Report'!$D$27:$D$500,$B283,'7.  Persistence Report'!$J$27:$J$500,"Current year savings",'7.  Persistence Report'!$H$27:$H$500,"2016")</f>
        <v>0</v>
      </c>
      <c r="Q283" s="294">
        <f>SUMIFS('7.  Persistence Report'!S$27:S$500,'7.  Persistence Report'!$D$27:$D$500,$B283,'7.  Persistence Report'!$J$27:$J$500,"Current year savings",'7.  Persistence Report'!$H$27:$H$500,"2016")</f>
        <v>0</v>
      </c>
      <c r="R283" s="294">
        <f>SUMIFS('7.  Persistence Report'!T$27:T$500,'7.  Persistence Report'!$D$27:$D$500,$B283,'7.  Persistence Report'!$J$27:$J$500,"Current year savings",'7.  Persistence Report'!$H$27:$H$500,"2016")</f>
        <v>0</v>
      </c>
      <c r="S283" s="294">
        <f>SUMIFS('7.  Persistence Report'!U$27:U$500,'7.  Persistence Report'!$D$27:$D$500,$B283,'7.  Persistence Report'!$J$27:$J$500,"Current year savings",'7.  Persistence Report'!$H$27:$H$500,"2016")</f>
        <v>0</v>
      </c>
      <c r="T283" s="294">
        <f>SUMIFS('7.  Persistence Report'!V$27:V$500,'7.  Persistence Report'!$D$27:$D$500,$B283,'7.  Persistence Report'!$J$27:$J$500,"Current year savings",'7.  Persistence Report'!$H$27:$H$500,"2016")</f>
        <v>0</v>
      </c>
      <c r="U283" s="294">
        <f>SUMIFS('7.  Persistence Report'!W$27:W$500,'7.  Persistence Report'!$D$27:$D$500,$B283,'7.  Persistence Report'!$J$27:$J$500,"Current year savings",'7.  Persistence Report'!$H$27:$H$500,"2016")</f>
        <v>0</v>
      </c>
      <c r="V283" s="294">
        <f>SUMIFS('7.  Persistence Report'!X$27:X$500,'7.  Persistence Report'!$D$27:$D$500,$B283,'7.  Persistence Report'!$J$27:$J$500,"Current year savings",'7.  Persistence Report'!$H$27:$H$500,"2016")</f>
        <v>0</v>
      </c>
      <c r="W283" s="294">
        <f>SUMIFS('7.  Persistence Report'!Y$27:Y$500,'7.  Persistence Report'!$D$27:$D$500,$B283,'7.  Persistence Report'!$J$27:$J$500,"Current year savings",'7.  Persistence Report'!$H$27:$H$500,"2016")</f>
        <v>0</v>
      </c>
      <c r="X283" s="294">
        <f>SUMIFS('7.  Persistence Report'!Z$27:Z$500,'7.  Persistence Report'!$D$27:$D$500,$B283,'7.  Persistence Report'!$J$27:$J$500,"Current year savings",'7.  Persistence Report'!$H$27:$H$500,"2016")</f>
        <v>0</v>
      </c>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f>SUMIFS('7.  Persistence Report'!AV$27:AV$500,'7.  Persistence Report'!$D$27:$D$500,$B283,'7.  Persistence Report'!$J$27:$J$500,"Adjustment",'7.  Persistence Report'!$H$27:$H$500,"2016")</f>
        <v>0</v>
      </c>
      <c r="E284" s="294">
        <f>SUMIFS('7.  Persistence Report'!AW$27:AW$500,'7.  Persistence Report'!$D$27:$D$500,$B283,'7.  Persistence Report'!$J$27:$J$500,"Adjustment",'7.  Persistence Report'!$H$27:$H$500,"2016")</f>
        <v>0</v>
      </c>
      <c r="F284" s="294">
        <f>SUMIFS('7.  Persistence Report'!AX$27:AX$500,'7.  Persistence Report'!$D$27:$D$500,$B283,'7.  Persistence Report'!$J$27:$J$500,"Adjustment",'7.  Persistence Report'!$H$27:$H$500,"2016")</f>
        <v>0</v>
      </c>
      <c r="G284" s="294">
        <f>SUMIFS('7.  Persistence Report'!AY$27:AY$500,'7.  Persistence Report'!$D$27:$D$500,$B283,'7.  Persistence Report'!$J$27:$J$500,"Adjustment",'7.  Persistence Report'!$H$27:$H$500,"2016")</f>
        <v>0</v>
      </c>
      <c r="H284" s="294">
        <f>SUMIFS('7.  Persistence Report'!AZ$27:AZ$500,'7.  Persistence Report'!$D$27:$D$500,$B283,'7.  Persistence Report'!$J$27:$J$500,"Adjustment",'7.  Persistence Report'!$H$27:$H$500,"2016")</f>
        <v>0</v>
      </c>
      <c r="I284" s="294">
        <f>SUMIFS('7.  Persistence Report'!BA$27:BA$500,'7.  Persistence Report'!$D$27:$D$500,$B283,'7.  Persistence Report'!$J$27:$J$500,"Adjustment",'7.  Persistence Report'!$H$27:$H$500,"2016")</f>
        <v>0</v>
      </c>
      <c r="J284" s="294">
        <f>SUMIFS('7.  Persistence Report'!BB$27:BB$500,'7.  Persistence Report'!$D$27:$D$500,$B283,'7.  Persistence Report'!$J$27:$J$500,"Adjustment",'7.  Persistence Report'!$H$27:$H$500,"2016")</f>
        <v>0</v>
      </c>
      <c r="K284" s="294">
        <f>SUMIFS('7.  Persistence Report'!BC$27:BC$500,'7.  Persistence Report'!$D$27:$D$500,$B283,'7.  Persistence Report'!$J$27:$J$500,"Adjustment",'7.  Persistence Report'!$H$27:$H$500,"2016")</f>
        <v>0</v>
      </c>
      <c r="L284" s="294">
        <f>SUMIFS('7.  Persistence Report'!BD$27:BD$500,'7.  Persistence Report'!$D$27:$D$500,$B283,'7.  Persistence Report'!$J$27:$J$500,"Adjustment",'7.  Persistence Report'!$H$27:$H$500,"2016")</f>
        <v>0</v>
      </c>
      <c r="M284" s="294">
        <f>SUMIFS('7.  Persistence Report'!BE$27:BE$500,'7.  Persistence Report'!$D$27:$D$500,$B283,'7.  Persistence Report'!$J$27:$J$500,"Adjustment",'7.  Persistence Report'!$H$27:$H$500,"2016")</f>
        <v>0</v>
      </c>
      <c r="N284" s="294">
        <f>N283</f>
        <v>12</v>
      </c>
      <c r="O284" s="294">
        <f>SUMIFS('7.  Persistence Report'!Q$27:Q$500,'7.  Persistence Report'!$D$27:$D$500,$B283,'7.  Persistence Report'!$J$27:$J$500,"Adjustment",'7.  Persistence Report'!$H$27:$H$500,"2016")</f>
        <v>0</v>
      </c>
      <c r="P284" s="294">
        <f>SUMIFS('7.  Persistence Report'!R$27:R$500,'7.  Persistence Report'!$D$27:$D$500,$B283,'7.  Persistence Report'!$J$27:$J$500,"Adjustment",'7.  Persistence Report'!$H$27:$H$500,"2016")</f>
        <v>0</v>
      </c>
      <c r="Q284" s="294">
        <f>SUMIFS('7.  Persistence Report'!S$27:S$500,'7.  Persistence Report'!$D$27:$D$500,$B283,'7.  Persistence Report'!$J$27:$J$500,"Adjustment",'7.  Persistence Report'!$H$27:$H$500,"2016")</f>
        <v>0</v>
      </c>
      <c r="R284" s="294">
        <f>SUMIFS('7.  Persistence Report'!T$27:T$500,'7.  Persistence Report'!$D$27:$D$500,$B283,'7.  Persistence Report'!$J$27:$J$500,"Adjustment",'7.  Persistence Report'!$H$27:$H$500,"2016")</f>
        <v>0</v>
      </c>
      <c r="S284" s="294">
        <f>SUMIFS('7.  Persistence Report'!U$27:U$500,'7.  Persistence Report'!$D$27:$D$500,$B283,'7.  Persistence Report'!$J$27:$J$500,"Adjustment",'7.  Persistence Report'!$H$27:$H$500,"2016")</f>
        <v>0</v>
      </c>
      <c r="T284" s="294">
        <f>SUMIFS('7.  Persistence Report'!V$27:V$500,'7.  Persistence Report'!$D$27:$D$500,$B283,'7.  Persistence Report'!$J$27:$J$500,"Adjustment",'7.  Persistence Report'!$H$27:$H$500,"2016")</f>
        <v>0</v>
      </c>
      <c r="U284" s="294">
        <f>SUMIFS('7.  Persistence Report'!W$27:W$500,'7.  Persistence Report'!$D$27:$D$500,$B283,'7.  Persistence Report'!$J$27:$J$500,"Adjustment",'7.  Persistence Report'!$H$27:$H$500,"2016")</f>
        <v>0</v>
      </c>
      <c r="V284" s="294">
        <f>SUMIFS('7.  Persistence Report'!X$27:X$500,'7.  Persistence Report'!$D$27:$D$500,$B283,'7.  Persistence Report'!$J$27:$J$500,"Adjustment",'7.  Persistence Report'!$H$27:$H$500,"2016")</f>
        <v>0</v>
      </c>
      <c r="W284" s="294">
        <f>SUMIFS('7.  Persistence Report'!Y$27:Y$500,'7.  Persistence Report'!$D$27:$D$500,$B283,'7.  Persistence Report'!$J$27:$J$500,"Adjustment",'7.  Persistence Report'!$H$27:$H$500,"2016")</f>
        <v>0</v>
      </c>
      <c r="X284" s="294">
        <f>SUMIFS('7.  Persistence Report'!Z$27:Z$500,'7.  Persistence Report'!$D$27:$D$500,$B283,'7.  Persistence Report'!$J$27:$J$500,"Adjustment",'7.  Persistence Report'!$H$27:$H$500,"2016")</f>
        <v>0</v>
      </c>
      <c r="Y284" s="410">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502</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f>SUMIFS('7.  Persistence Report'!AV$27:AV$500,'7.  Persistence Report'!$D$27:$D$500,$B288,'7.  Persistence Report'!$J$27:$J$500,"Current year savings",'7.  Persistence Report'!$H$27:$H$500,"2016")</f>
        <v>25641815</v>
      </c>
      <c r="E288" s="294">
        <f>SUMIFS('7.  Persistence Report'!AW$27:AW$500,'7.  Persistence Report'!$D$27:$D$500,$B288,'7.  Persistence Report'!$J$27:$J$500,"Current year savings",'7.  Persistence Report'!$H$27:$H$500,"2016")</f>
        <v>25641815</v>
      </c>
      <c r="F288" s="294">
        <f>SUMIFS('7.  Persistence Report'!AX$27:AX$500,'7.  Persistence Report'!$D$27:$D$500,$B288,'7.  Persistence Report'!$J$27:$J$500,"Current year savings",'7.  Persistence Report'!$H$27:$H$500,"2016")</f>
        <v>25641815</v>
      </c>
      <c r="G288" s="294">
        <f>SUMIFS('7.  Persistence Report'!AY$27:AY$500,'7.  Persistence Report'!$D$27:$D$500,$B288,'7.  Persistence Report'!$J$27:$J$500,"Current year savings",'7.  Persistence Report'!$H$27:$H$500,"2016")</f>
        <v>25641815</v>
      </c>
      <c r="H288" s="294">
        <f>SUMIFS('7.  Persistence Report'!AZ$27:AZ$500,'7.  Persistence Report'!$D$27:$D$500,$B288,'7.  Persistence Report'!$J$27:$J$500,"Current year savings",'7.  Persistence Report'!$H$27:$H$500,"2016")</f>
        <v>25641815</v>
      </c>
      <c r="I288" s="294">
        <f>SUMIFS('7.  Persistence Report'!BA$27:BA$500,'7.  Persistence Report'!$D$27:$D$500,$B288,'7.  Persistence Report'!$J$27:$J$500,"Current year savings",'7.  Persistence Report'!$H$27:$H$500,"2016")</f>
        <v>25641815</v>
      </c>
      <c r="J288" s="294">
        <f>SUMIFS('7.  Persistence Report'!BB$27:BB$500,'7.  Persistence Report'!$D$27:$D$500,$B288,'7.  Persistence Report'!$J$27:$J$500,"Current year savings",'7.  Persistence Report'!$H$27:$H$500,"2016")</f>
        <v>25641815</v>
      </c>
      <c r="K288" s="294">
        <f>SUMIFS('7.  Persistence Report'!BC$27:BC$500,'7.  Persistence Report'!$D$27:$D$500,$B288,'7.  Persistence Report'!$J$27:$J$500,"Current year savings",'7.  Persistence Report'!$H$27:$H$500,"2016")</f>
        <v>25637829</v>
      </c>
      <c r="L288" s="294">
        <f>SUMIFS('7.  Persistence Report'!BD$27:BD$500,'7.  Persistence Report'!$D$27:$D$500,$B288,'7.  Persistence Report'!$J$27:$J$500,"Current year savings",'7.  Persistence Report'!$H$27:$H$500,"2016")</f>
        <v>25637829</v>
      </c>
      <c r="M288" s="294">
        <f>SUMIFS('7.  Persistence Report'!BE$27:BE$500,'7.  Persistence Report'!$D$27:$D$500,$B288,'7.  Persistence Report'!$J$27:$J$500,"Current year savings",'7.  Persistence Report'!$H$27:$H$500,"2016")</f>
        <v>25527658</v>
      </c>
      <c r="N288" s="290"/>
      <c r="O288" s="294">
        <f>SUMIFS('7.  Persistence Report'!Q$27:Q$500,'7.  Persistence Report'!$D$27:$D$500,$B288,'7.  Persistence Report'!$J$27:$J$500,"Current year savings",'7.  Persistence Report'!$H$27:$H$500,"2016")</f>
        <v>1666</v>
      </c>
      <c r="P288" s="294">
        <f>SUMIFS('7.  Persistence Report'!R$27:R$500,'7.  Persistence Report'!$D$27:$D$500,$B288,'7.  Persistence Report'!$J$27:$J$500,"Current year savings",'7.  Persistence Report'!$H$27:$H$500,"2016")</f>
        <v>1666</v>
      </c>
      <c r="Q288" s="294">
        <f>SUMIFS('7.  Persistence Report'!S$27:S$500,'7.  Persistence Report'!$D$27:$D$500,$B288,'7.  Persistence Report'!$J$27:$J$500,"Current year savings",'7.  Persistence Report'!$H$27:$H$500,"2016")</f>
        <v>1666</v>
      </c>
      <c r="R288" s="294">
        <f>SUMIFS('7.  Persistence Report'!T$27:T$500,'7.  Persistence Report'!$D$27:$D$500,$B288,'7.  Persistence Report'!$J$27:$J$500,"Current year savings",'7.  Persistence Report'!$H$27:$H$500,"2016")</f>
        <v>1666</v>
      </c>
      <c r="S288" s="294">
        <f>SUMIFS('7.  Persistence Report'!U$27:U$500,'7.  Persistence Report'!$D$27:$D$500,$B288,'7.  Persistence Report'!$J$27:$J$500,"Current year savings",'7.  Persistence Report'!$H$27:$H$500,"2016")</f>
        <v>1666</v>
      </c>
      <c r="T288" s="294">
        <f>SUMIFS('7.  Persistence Report'!V$27:V$500,'7.  Persistence Report'!$D$27:$D$500,$B288,'7.  Persistence Report'!$J$27:$J$500,"Current year savings",'7.  Persistence Report'!$H$27:$H$500,"2016")</f>
        <v>1666</v>
      </c>
      <c r="U288" s="294">
        <f>SUMIFS('7.  Persistence Report'!W$27:W$500,'7.  Persistence Report'!$D$27:$D$500,$B288,'7.  Persistence Report'!$J$27:$J$500,"Current year savings",'7.  Persistence Report'!$H$27:$H$500,"2016")</f>
        <v>1666</v>
      </c>
      <c r="V288" s="294">
        <f>SUMIFS('7.  Persistence Report'!X$27:X$500,'7.  Persistence Report'!$D$27:$D$500,$B288,'7.  Persistence Report'!$J$27:$J$500,"Current year savings",'7.  Persistence Report'!$H$27:$H$500,"2016")</f>
        <v>1666</v>
      </c>
      <c r="W288" s="294">
        <f>SUMIFS('7.  Persistence Report'!Y$27:Y$500,'7.  Persistence Report'!$D$27:$D$500,$B288,'7.  Persistence Report'!$J$27:$J$500,"Current year savings",'7.  Persistence Report'!$H$27:$H$500,"2016")</f>
        <v>1666</v>
      </c>
      <c r="X288" s="294">
        <f>SUMIFS('7.  Persistence Report'!Z$27:Z$500,'7.  Persistence Report'!$D$27:$D$500,$B288,'7.  Persistence Report'!$J$27:$J$500,"Current year savings",'7.  Persistence Report'!$H$27:$H$500,"2016")</f>
        <v>1659</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f>SUMIFS('7.  Persistence Report'!AV$27:AV$500,'7.  Persistence Report'!$D$27:$D$500,$B288,'7.  Persistence Report'!$J$27:$J$500,"Adjustment",'7.  Persistence Report'!$H$27:$H$500,"2016")</f>
        <v>3013527</v>
      </c>
      <c r="E289" s="294">
        <f>SUMIFS('7.  Persistence Report'!AW$27:AW$500,'7.  Persistence Report'!$D$27:$D$500,$B288,'7.  Persistence Report'!$J$27:$J$500,"Adjustment",'7.  Persistence Report'!$H$27:$H$500,"2016")</f>
        <v>3013527</v>
      </c>
      <c r="F289" s="294">
        <f>SUMIFS('7.  Persistence Report'!AX$27:AX$500,'7.  Persistence Report'!$D$27:$D$500,$B288,'7.  Persistence Report'!$J$27:$J$500,"Adjustment",'7.  Persistence Report'!$H$27:$H$500,"2016")</f>
        <v>3013527</v>
      </c>
      <c r="G289" s="294">
        <f>SUMIFS('7.  Persistence Report'!AY$27:AY$500,'7.  Persistence Report'!$D$27:$D$500,$B288,'7.  Persistence Report'!$J$27:$J$500,"Adjustment",'7.  Persistence Report'!$H$27:$H$500,"2016")</f>
        <v>3013527</v>
      </c>
      <c r="H289" s="294">
        <f>SUMIFS('7.  Persistence Report'!AZ$27:AZ$500,'7.  Persistence Report'!$D$27:$D$500,$B288,'7.  Persistence Report'!$J$27:$J$500,"Adjustment",'7.  Persistence Report'!$H$27:$H$500,"2016")</f>
        <v>3013527</v>
      </c>
      <c r="I289" s="294">
        <f>SUMIFS('7.  Persistence Report'!BA$27:BA$500,'7.  Persistence Report'!$D$27:$D$500,$B288,'7.  Persistence Report'!$J$27:$J$500,"Adjustment",'7.  Persistence Report'!$H$27:$H$500,"2016")</f>
        <v>3013527</v>
      </c>
      <c r="J289" s="294">
        <f>SUMIFS('7.  Persistence Report'!BB$27:BB$500,'7.  Persistence Report'!$D$27:$D$500,$B288,'7.  Persistence Report'!$J$27:$J$500,"Adjustment",'7.  Persistence Report'!$H$27:$H$500,"2016")</f>
        <v>3013527</v>
      </c>
      <c r="K289" s="294">
        <f>SUMIFS('7.  Persistence Report'!BC$27:BC$500,'7.  Persistence Report'!$D$27:$D$500,$B288,'7.  Persistence Report'!$J$27:$J$500,"Adjustment",'7.  Persistence Report'!$H$27:$H$500,"2016")</f>
        <v>3012980</v>
      </c>
      <c r="L289" s="294">
        <f>SUMIFS('7.  Persistence Report'!BD$27:BD$500,'7.  Persistence Report'!$D$27:$D$500,$B288,'7.  Persistence Report'!$J$27:$J$500,"Adjustment",'7.  Persistence Report'!$H$27:$H$500,"2016")</f>
        <v>3012980</v>
      </c>
      <c r="M289" s="294">
        <f>SUMIFS('7.  Persistence Report'!BE$27:BE$500,'7.  Persistence Report'!$D$27:$D$500,$B288,'7.  Persistence Report'!$J$27:$J$500,"Adjustment",'7.  Persistence Report'!$H$27:$H$500,"2016")</f>
        <v>3016579</v>
      </c>
      <c r="N289" s="290"/>
      <c r="O289" s="294">
        <f>SUMIFS('7.  Persistence Report'!Q$27:Q$500,'7.  Persistence Report'!$D$27:$D$500,$B288,'7.  Persistence Report'!$J$27:$J$500,"Adjustment",'7.  Persistence Report'!$H$27:$H$500,"2016")</f>
        <v>191</v>
      </c>
      <c r="P289" s="294">
        <f>SUMIFS('7.  Persistence Report'!R$27:R$500,'7.  Persistence Report'!$D$27:$D$500,$B288,'7.  Persistence Report'!$J$27:$J$500,"Adjustment",'7.  Persistence Report'!$H$27:$H$500,"2016")</f>
        <v>191</v>
      </c>
      <c r="Q289" s="294">
        <f>SUMIFS('7.  Persistence Report'!S$27:S$500,'7.  Persistence Report'!$D$27:$D$500,$B288,'7.  Persistence Report'!$J$27:$J$500,"Adjustment",'7.  Persistence Report'!$H$27:$H$500,"2016")</f>
        <v>191</v>
      </c>
      <c r="R289" s="294">
        <f>SUMIFS('7.  Persistence Report'!T$27:T$500,'7.  Persistence Report'!$D$27:$D$500,$B288,'7.  Persistence Report'!$J$27:$J$500,"Adjustment",'7.  Persistence Report'!$H$27:$H$500,"2016")</f>
        <v>191</v>
      </c>
      <c r="S289" s="294">
        <f>SUMIFS('7.  Persistence Report'!U$27:U$500,'7.  Persistence Report'!$D$27:$D$500,$B288,'7.  Persistence Report'!$J$27:$J$500,"Adjustment",'7.  Persistence Report'!$H$27:$H$500,"2016")</f>
        <v>191</v>
      </c>
      <c r="T289" s="294">
        <f>SUMIFS('7.  Persistence Report'!V$27:V$500,'7.  Persistence Report'!$D$27:$D$500,$B288,'7.  Persistence Report'!$J$27:$J$500,"Adjustment",'7.  Persistence Report'!$H$27:$H$500,"2016")</f>
        <v>191</v>
      </c>
      <c r="U289" s="294">
        <f>SUMIFS('7.  Persistence Report'!W$27:W$500,'7.  Persistence Report'!$D$27:$D$500,$B288,'7.  Persistence Report'!$J$27:$J$500,"Adjustment",'7.  Persistence Report'!$H$27:$H$500,"2016")</f>
        <v>191</v>
      </c>
      <c r="V289" s="294">
        <f>SUMIFS('7.  Persistence Report'!X$27:X$500,'7.  Persistence Report'!$D$27:$D$500,$B288,'7.  Persistence Report'!$J$27:$J$500,"Adjustment",'7.  Persistence Report'!$H$27:$H$500,"2016")</f>
        <v>191</v>
      </c>
      <c r="W289" s="294">
        <f>SUMIFS('7.  Persistence Report'!Y$27:Y$500,'7.  Persistence Report'!$D$27:$D$500,$B288,'7.  Persistence Report'!$J$27:$J$500,"Adjustment",'7.  Persistence Report'!$H$27:$H$500,"2016")</f>
        <v>191</v>
      </c>
      <c r="X289" s="294">
        <f>SUMIFS('7.  Persistence Report'!Z$27:Z$500,'7.  Persistence Report'!$D$27:$D$500,$B288,'7.  Persistence Report'!$J$27:$J$500,"Adjustment",'7.  Persistence Report'!$H$27:$H$500,"2016")</f>
        <v>192</v>
      </c>
      <c r="Y289" s="410">
        <f>Y288</f>
        <v>1</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f>SUMIFS('7.  Persistence Report'!AV$27:AV$500,'7.  Persistence Report'!$D$27:$D$500,$B291,'7.  Persistence Report'!$J$27:$J$500,"Current year savings",'7.  Persistence Report'!$H$27:$H$500,"2016")</f>
        <v>4899966</v>
      </c>
      <c r="E291" s="294">
        <f>SUMIFS('7.  Persistence Report'!AW$27:AW$500,'7.  Persistence Report'!$D$27:$D$500,$B291,'7.  Persistence Report'!$J$27:$J$500,"Current year savings",'7.  Persistence Report'!$H$27:$H$500,"2016")</f>
        <v>4899966</v>
      </c>
      <c r="F291" s="294">
        <f>SUMIFS('7.  Persistence Report'!AX$27:AX$500,'7.  Persistence Report'!$D$27:$D$500,$B291,'7.  Persistence Report'!$J$27:$J$500,"Current year savings",'7.  Persistence Report'!$H$27:$H$500,"2016")</f>
        <v>4899966</v>
      </c>
      <c r="G291" s="294">
        <f>SUMIFS('7.  Persistence Report'!AY$27:AY$500,'7.  Persistence Report'!$D$27:$D$500,$B291,'7.  Persistence Report'!$J$27:$J$500,"Current year savings",'7.  Persistence Report'!$H$27:$H$500,"2016")</f>
        <v>4899966</v>
      </c>
      <c r="H291" s="294">
        <f>SUMIFS('7.  Persistence Report'!AZ$27:AZ$500,'7.  Persistence Report'!$D$27:$D$500,$B291,'7.  Persistence Report'!$J$27:$J$500,"Current year savings",'7.  Persistence Report'!$H$27:$H$500,"2016")</f>
        <v>4899966</v>
      </c>
      <c r="I291" s="294">
        <f>SUMIFS('7.  Persistence Report'!BA$27:BA$500,'7.  Persistence Report'!$D$27:$D$500,$B291,'7.  Persistence Report'!$J$27:$J$500,"Current year savings",'7.  Persistence Report'!$H$27:$H$500,"2016")</f>
        <v>4899966</v>
      </c>
      <c r="J291" s="294">
        <f>SUMIFS('7.  Persistence Report'!BB$27:BB$500,'7.  Persistence Report'!$D$27:$D$500,$B291,'7.  Persistence Report'!$J$27:$J$500,"Current year savings",'7.  Persistence Report'!$H$27:$H$500,"2016")</f>
        <v>4899966</v>
      </c>
      <c r="K291" s="294">
        <f>SUMIFS('7.  Persistence Report'!BC$27:BC$500,'7.  Persistence Report'!$D$27:$D$500,$B291,'7.  Persistence Report'!$J$27:$J$500,"Current year savings",'7.  Persistence Report'!$H$27:$H$500,"2016")</f>
        <v>4899966</v>
      </c>
      <c r="L291" s="294">
        <f>SUMIFS('7.  Persistence Report'!BD$27:BD$500,'7.  Persistence Report'!$D$27:$D$500,$B291,'7.  Persistence Report'!$J$27:$J$500,"Current year savings",'7.  Persistence Report'!$H$27:$H$500,"2016")</f>
        <v>4899966</v>
      </c>
      <c r="M291" s="294">
        <f>SUMIFS('7.  Persistence Report'!BE$27:BE$500,'7.  Persistence Report'!$D$27:$D$500,$B291,'7.  Persistence Report'!$J$27:$J$500,"Current year savings",'7.  Persistence Report'!$H$27:$H$500,"2016")</f>
        <v>4899966</v>
      </c>
      <c r="N291" s="290"/>
      <c r="O291" s="294">
        <f>SUMIFS('7.  Persistence Report'!Q$27:Q$500,'7.  Persistence Report'!$D$27:$D$500,$B291,'7.  Persistence Report'!$J$27:$J$500,"Current year savings",'7.  Persistence Report'!$H$27:$H$500,"2016")</f>
        <v>1424</v>
      </c>
      <c r="P291" s="294">
        <f>SUMIFS('7.  Persistence Report'!R$27:R$500,'7.  Persistence Report'!$D$27:$D$500,$B291,'7.  Persistence Report'!$J$27:$J$500,"Current year savings",'7.  Persistence Report'!$H$27:$H$500,"2016")</f>
        <v>1424</v>
      </c>
      <c r="Q291" s="294">
        <f>SUMIFS('7.  Persistence Report'!S$27:S$500,'7.  Persistence Report'!$D$27:$D$500,$B291,'7.  Persistence Report'!$J$27:$J$500,"Current year savings",'7.  Persistence Report'!$H$27:$H$500,"2016")</f>
        <v>1424</v>
      </c>
      <c r="R291" s="294">
        <f>SUMIFS('7.  Persistence Report'!T$27:T$500,'7.  Persistence Report'!$D$27:$D$500,$B291,'7.  Persistence Report'!$J$27:$J$500,"Current year savings",'7.  Persistence Report'!$H$27:$H$500,"2016")</f>
        <v>1424</v>
      </c>
      <c r="S291" s="294">
        <f>SUMIFS('7.  Persistence Report'!U$27:U$500,'7.  Persistence Report'!$D$27:$D$500,$B291,'7.  Persistence Report'!$J$27:$J$500,"Current year savings",'7.  Persistence Report'!$H$27:$H$500,"2016")</f>
        <v>1424</v>
      </c>
      <c r="T291" s="294">
        <f>SUMIFS('7.  Persistence Report'!V$27:V$500,'7.  Persistence Report'!$D$27:$D$500,$B291,'7.  Persistence Report'!$J$27:$J$500,"Current year savings",'7.  Persistence Report'!$H$27:$H$500,"2016")</f>
        <v>1424</v>
      </c>
      <c r="U291" s="294">
        <f>SUMIFS('7.  Persistence Report'!W$27:W$500,'7.  Persistence Report'!$D$27:$D$500,$B291,'7.  Persistence Report'!$J$27:$J$500,"Current year savings",'7.  Persistence Report'!$H$27:$H$500,"2016")</f>
        <v>1424</v>
      </c>
      <c r="V291" s="294">
        <f>SUMIFS('7.  Persistence Report'!X$27:X$500,'7.  Persistence Report'!$D$27:$D$500,$B291,'7.  Persistence Report'!$J$27:$J$500,"Current year savings",'7.  Persistence Report'!$H$27:$H$500,"2016")</f>
        <v>1424</v>
      </c>
      <c r="W291" s="294">
        <f>SUMIFS('7.  Persistence Report'!Y$27:Y$500,'7.  Persistence Report'!$D$27:$D$500,$B291,'7.  Persistence Report'!$J$27:$J$500,"Current year savings",'7.  Persistence Report'!$H$27:$H$500,"2016")</f>
        <v>1424</v>
      </c>
      <c r="X291" s="294">
        <f>SUMIFS('7.  Persistence Report'!Z$27:Z$500,'7.  Persistence Report'!$D$27:$D$500,$B291,'7.  Persistence Report'!$J$27:$J$500,"Current year savings",'7.  Persistence Report'!$H$27:$H$500,"2016")</f>
        <v>1424</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f>SUMIFS('7.  Persistence Report'!AV$27:AV$500,'7.  Persistence Report'!$D$27:$D$500,$B291,'7.  Persistence Report'!$J$27:$J$500,"Adjustment",'7.  Persistence Report'!$H$27:$H$500,"2016")</f>
        <v>54937.467666706303</v>
      </c>
      <c r="E292" s="294">
        <f>SUMIFS('7.  Persistence Report'!AW$27:AW$500,'7.  Persistence Report'!$D$27:$D$500,$B291,'7.  Persistence Report'!$J$27:$J$500,"Adjustment",'7.  Persistence Report'!$H$27:$H$500,"2016")</f>
        <v>54937.467666706303</v>
      </c>
      <c r="F292" s="294">
        <f>SUMIFS('7.  Persistence Report'!AX$27:AX$500,'7.  Persistence Report'!$D$27:$D$500,$B291,'7.  Persistence Report'!$J$27:$J$500,"Adjustment",'7.  Persistence Report'!$H$27:$H$500,"2016")</f>
        <v>54937.467666706303</v>
      </c>
      <c r="G292" s="294">
        <f>SUMIFS('7.  Persistence Report'!AY$27:AY$500,'7.  Persistence Report'!$D$27:$D$500,$B291,'7.  Persistence Report'!$J$27:$J$500,"Adjustment",'7.  Persistence Report'!$H$27:$H$500,"2016")</f>
        <v>54937.467666706303</v>
      </c>
      <c r="H292" s="294">
        <f>SUMIFS('7.  Persistence Report'!AZ$27:AZ$500,'7.  Persistence Report'!$D$27:$D$500,$B291,'7.  Persistence Report'!$J$27:$J$500,"Adjustment",'7.  Persistence Report'!$H$27:$H$500,"2016")</f>
        <v>52333</v>
      </c>
      <c r="I292" s="294">
        <f>SUMIFS('7.  Persistence Report'!BA$27:BA$500,'7.  Persistence Report'!$D$27:$D$500,$B291,'7.  Persistence Report'!$J$27:$J$500,"Adjustment",'7.  Persistence Report'!$H$27:$H$500,"2016")</f>
        <v>52333</v>
      </c>
      <c r="J292" s="294">
        <f>SUMIFS('7.  Persistence Report'!BB$27:BB$500,'7.  Persistence Report'!$D$27:$D$500,$B291,'7.  Persistence Report'!$J$27:$J$500,"Adjustment",'7.  Persistence Report'!$H$27:$H$500,"2016")</f>
        <v>52333</v>
      </c>
      <c r="K292" s="294">
        <f>SUMIFS('7.  Persistence Report'!BC$27:BC$500,'7.  Persistence Report'!$D$27:$D$500,$B291,'7.  Persistence Report'!$J$27:$J$500,"Adjustment",'7.  Persistence Report'!$H$27:$H$500,"2016")</f>
        <v>52333</v>
      </c>
      <c r="L292" s="294">
        <f>SUMIFS('7.  Persistence Report'!BD$27:BD$500,'7.  Persistence Report'!$D$27:$D$500,$B291,'7.  Persistence Report'!$J$27:$J$500,"Adjustment",'7.  Persistence Report'!$H$27:$H$500,"2016")</f>
        <v>52333</v>
      </c>
      <c r="M292" s="294">
        <f>SUMIFS('7.  Persistence Report'!BE$27:BE$500,'7.  Persistence Report'!$D$27:$D$500,$B291,'7.  Persistence Report'!$J$27:$J$500,"Adjustment",'7.  Persistence Report'!$H$27:$H$500,"2016")</f>
        <v>52333</v>
      </c>
      <c r="N292" s="290"/>
      <c r="O292" s="294">
        <f>SUMIFS('7.  Persistence Report'!Q$27:Q$500,'7.  Persistence Report'!$D$27:$D$500,$B291,'7.  Persistence Report'!$J$27:$J$500,"Adjustment",'7.  Persistence Report'!$H$27:$H$500,"2016")</f>
        <v>15</v>
      </c>
      <c r="P292" s="294">
        <f>SUMIFS('7.  Persistence Report'!R$27:R$500,'7.  Persistence Report'!$D$27:$D$500,$B291,'7.  Persistence Report'!$J$27:$J$500,"Adjustment",'7.  Persistence Report'!$H$27:$H$500,"2016")</f>
        <v>15</v>
      </c>
      <c r="Q292" s="294">
        <f>SUMIFS('7.  Persistence Report'!S$27:S$500,'7.  Persistence Report'!$D$27:$D$500,$B291,'7.  Persistence Report'!$J$27:$J$500,"Adjustment",'7.  Persistence Report'!$H$27:$H$500,"2016")</f>
        <v>15</v>
      </c>
      <c r="R292" s="294">
        <f>SUMIFS('7.  Persistence Report'!T$27:T$500,'7.  Persistence Report'!$D$27:$D$500,$B291,'7.  Persistence Report'!$J$27:$J$500,"Adjustment",'7.  Persistence Report'!$H$27:$H$500,"2016")</f>
        <v>15</v>
      </c>
      <c r="S292" s="294">
        <f>SUMIFS('7.  Persistence Report'!U$27:U$500,'7.  Persistence Report'!$D$27:$D$500,$B291,'7.  Persistence Report'!$J$27:$J$500,"Adjustment",'7.  Persistence Report'!$H$27:$H$500,"2016")</f>
        <v>15</v>
      </c>
      <c r="T292" s="294">
        <f>SUMIFS('7.  Persistence Report'!V$27:V$500,'7.  Persistence Report'!$D$27:$D$500,$B291,'7.  Persistence Report'!$J$27:$J$500,"Adjustment",'7.  Persistence Report'!$H$27:$H$500,"2016")</f>
        <v>15</v>
      </c>
      <c r="U292" s="294">
        <f>SUMIFS('7.  Persistence Report'!W$27:W$500,'7.  Persistence Report'!$D$27:$D$500,$B291,'7.  Persistence Report'!$J$27:$J$500,"Adjustment",'7.  Persistence Report'!$H$27:$H$500,"2016")</f>
        <v>15</v>
      </c>
      <c r="V292" s="294">
        <f>SUMIFS('7.  Persistence Report'!X$27:X$500,'7.  Persistence Report'!$D$27:$D$500,$B291,'7.  Persistence Report'!$J$27:$J$500,"Adjustment",'7.  Persistence Report'!$H$27:$H$500,"2016")</f>
        <v>15</v>
      </c>
      <c r="W292" s="294">
        <f>SUMIFS('7.  Persistence Report'!Y$27:Y$500,'7.  Persistence Report'!$D$27:$D$500,$B291,'7.  Persistence Report'!$J$27:$J$500,"Adjustment",'7.  Persistence Report'!$H$27:$H$500,"2016")</f>
        <v>15</v>
      </c>
      <c r="X292" s="294">
        <f>SUMIFS('7.  Persistence Report'!Z$27:Z$500,'7.  Persistence Report'!$D$27:$D$500,$B291,'7.  Persistence Report'!$J$27:$J$500,"Adjustment",'7.  Persistence Report'!$H$27:$H$500,"2016")</f>
        <v>15</v>
      </c>
      <c r="Y292" s="410">
        <f>Y291</f>
        <v>1</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f>SUMIFS('7.  Persistence Report'!AV$27:AV$500,'7.  Persistence Report'!$D$27:$D$500,$B294,'7.  Persistence Report'!$J$27:$J$500,"Current year savings",'7.  Persistence Report'!$H$27:$H$500,"2016")</f>
        <v>0</v>
      </c>
      <c r="E294" s="294">
        <f>SUMIFS('7.  Persistence Report'!AW$27:AW$500,'7.  Persistence Report'!$D$27:$D$500,$B294,'7.  Persistence Report'!$J$27:$J$500,"Current year savings",'7.  Persistence Report'!$H$27:$H$500,"2016")</f>
        <v>0</v>
      </c>
      <c r="F294" s="294">
        <f>SUMIFS('7.  Persistence Report'!AX$27:AX$500,'7.  Persistence Report'!$D$27:$D$500,$B294,'7.  Persistence Report'!$J$27:$J$500,"Current year savings",'7.  Persistence Report'!$H$27:$H$500,"2016")</f>
        <v>0</v>
      </c>
      <c r="G294" s="294">
        <f>SUMIFS('7.  Persistence Report'!AY$27:AY$500,'7.  Persistence Report'!$D$27:$D$500,$B294,'7.  Persistence Report'!$J$27:$J$500,"Current year savings",'7.  Persistence Report'!$H$27:$H$500,"2016")</f>
        <v>0</v>
      </c>
      <c r="H294" s="294">
        <f>SUMIFS('7.  Persistence Report'!AZ$27:AZ$500,'7.  Persistence Report'!$D$27:$D$500,$B294,'7.  Persistence Report'!$J$27:$J$500,"Current year savings",'7.  Persistence Report'!$H$27:$H$500,"2016")</f>
        <v>0</v>
      </c>
      <c r="I294" s="294">
        <f>SUMIFS('7.  Persistence Report'!BA$27:BA$500,'7.  Persistence Report'!$D$27:$D$500,$B294,'7.  Persistence Report'!$J$27:$J$500,"Current year savings",'7.  Persistence Report'!$H$27:$H$500,"2016")</f>
        <v>0</v>
      </c>
      <c r="J294" s="294">
        <f>SUMIFS('7.  Persistence Report'!BB$27:BB$500,'7.  Persistence Report'!$D$27:$D$500,$B294,'7.  Persistence Report'!$J$27:$J$500,"Current year savings",'7.  Persistence Report'!$H$27:$H$500,"2016")</f>
        <v>0</v>
      </c>
      <c r="K294" s="294">
        <f>SUMIFS('7.  Persistence Report'!BC$27:BC$500,'7.  Persistence Report'!$D$27:$D$500,$B294,'7.  Persistence Report'!$J$27:$J$500,"Current year savings",'7.  Persistence Report'!$H$27:$H$500,"2016")</f>
        <v>0</v>
      </c>
      <c r="L294" s="294">
        <f>SUMIFS('7.  Persistence Report'!BD$27:BD$500,'7.  Persistence Report'!$D$27:$D$500,$B294,'7.  Persistence Report'!$J$27:$J$500,"Current year savings",'7.  Persistence Report'!$H$27:$H$500,"2016")</f>
        <v>0</v>
      </c>
      <c r="M294" s="294">
        <f>SUMIFS('7.  Persistence Report'!BE$27:BE$500,'7.  Persistence Report'!$D$27:$D$500,$B294,'7.  Persistence Report'!$J$27:$J$500,"Current year savings",'7.  Persistence Report'!$H$27:$H$500,"2016")</f>
        <v>0</v>
      </c>
      <c r="N294" s="290"/>
      <c r="O294" s="294">
        <f>SUMIFS('7.  Persistence Report'!Q$27:Q$500,'7.  Persistence Report'!$D$27:$D$500,$B294,'7.  Persistence Report'!$J$27:$J$500,"Current year savings",'7.  Persistence Report'!$H$27:$H$500,"2016")</f>
        <v>0</v>
      </c>
      <c r="P294" s="294">
        <f>SUMIFS('7.  Persistence Report'!R$27:R$500,'7.  Persistence Report'!$D$27:$D$500,$B294,'7.  Persistence Report'!$J$27:$J$500,"Current year savings",'7.  Persistence Report'!$H$27:$H$500,"2016")</f>
        <v>0</v>
      </c>
      <c r="Q294" s="294">
        <f>SUMIFS('7.  Persistence Report'!S$27:S$500,'7.  Persistence Report'!$D$27:$D$500,$B294,'7.  Persistence Report'!$J$27:$J$500,"Current year savings",'7.  Persistence Report'!$H$27:$H$500,"2016")</f>
        <v>0</v>
      </c>
      <c r="R294" s="294">
        <f>SUMIFS('7.  Persistence Report'!T$27:T$500,'7.  Persistence Report'!$D$27:$D$500,$B294,'7.  Persistence Report'!$J$27:$J$500,"Current year savings",'7.  Persistence Report'!$H$27:$H$500,"2016")</f>
        <v>0</v>
      </c>
      <c r="S294" s="294">
        <f>SUMIFS('7.  Persistence Report'!U$27:U$500,'7.  Persistence Report'!$D$27:$D$500,$B294,'7.  Persistence Report'!$J$27:$J$500,"Current year savings",'7.  Persistence Report'!$H$27:$H$500,"2016")</f>
        <v>0</v>
      </c>
      <c r="T294" s="294">
        <f>SUMIFS('7.  Persistence Report'!V$27:V$500,'7.  Persistence Report'!$D$27:$D$500,$B294,'7.  Persistence Report'!$J$27:$J$500,"Current year savings",'7.  Persistence Report'!$H$27:$H$500,"2016")</f>
        <v>0</v>
      </c>
      <c r="U294" s="294">
        <f>SUMIFS('7.  Persistence Report'!W$27:W$500,'7.  Persistence Report'!$D$27:$D$500,$B294,'7.  Persistence Report'!$J$27:$J$500,"Current year savings",'7.  Persistence Report'!$H$27:$H$500,"2016")</f>
        <v>0</v>
      </c>
      <c r="V294" s="294">
        <f>SUMIFS('7.  Persistence Report'!X$27:X$500,'7.  Persistence Report'!$D$27:$D$500,$B294,'7.  Persistence Report'!$J$27:$J$500,"Current year savings",'7.  Persistence Report'!$H$27:$H$500,"2016")</f>
        <v>0</v>
      </c>
      <c r="W294" s="294">
        <f>SUMIFS('7.  Persistence Report'!Y$27:Y$500,'7.  Persistence Report'!$D$27:$D$500,$B294,'7.  Persistence Report'!$J$27:$J$500,"Current year savings",'7.  Persistence Report'!$H$27:$H$500,"2016")</f>
        <v>0</v>
      </c>
      <c r="X294" s="294">
        <f>SUMIFS('7.  Persistence Report'!Z$27:Z$500,'7.  Persistence Report'!$D$27:$D$500,$B294,'7.  Persistence Report'!$J$27:$J$500,"Current year savings",'7.  Persistence Report'!$H$27:$H$500,"2016")</f>
        <v>0</v>
      </c>
      <c r="Y294" s="409">
        <v>1</v>
      </c>
      <c r="Z294" s="409"/>
      <c r="AA294" s="409"/>
      <c r="AB294" s="409"/>
      <c r="AC294" s="409"/>
      <c r="AD294" s="409"/>
      <c r="AE294" s="409"/>
      <c r="AF294" s="409"/>
      <c r="AG294" s="409"/>
      <c r="AH294" s="409"/>
      <c r="AI294" s="409"/>
      <c r="AJ294" s="409"/>
      <c r="AK294" s="409"/>
      <c r="AL294" s="409"/>
      <c r="AM294" s="295">
        <f>SUM(Y294:AL294)</f>
        <v>1</v>
      </c>
    </row>
    <row r="295" spans="1:39" outlineLevel="1">
      <c r="B295" s="293" t="s">
        <v>289</v>
      </c>
      <c r="C295" s="290" t="s">
        <v>163</v>
      </c>
      <c r="D295" s="294">
        <f>SUMIFS('7.  Persistence Report'!AV$27:AV$500,'7.  Persistence Report'!$D$27:$D$500,$B294,'7.  Persistence Report'!$J$27:$J$500,"Adjustment",'7.  Persistence Report'!$H$27:$H$500,"2016")</f>
        <v>0</v>
      </c>
      <c r="E295" s="294">
        <f>SUMIFS('7.  Persistence Report'!AW$27:AW$500,'7.  Persistence Report'!$D$27:$D$500,$B294,'7.  Persistence Report'!$J$27:$J$500,"Adjustment",'7.  Persistence Report'!$H$27:$H$500,"2016")</f>
        <v>0</v>
      </c>
      <c r="F295" s="294">
        <f>SUMIFS('7.  Persistence Report'!AX$27:AX$500,'7.  Persistence Report'!$D$27:$D$500,$B294,'7.  Persistence Report'!$J$27:$J$500,"Adjustment",'7.  Persistence Report'!$H$27:$H$500,"2016")</f>
        <v>0</v>
      </c>
      <c r="G295" s="294">
        <f>SUMIFS('7.  Persistence Report'!AY$27:AY$500,'7.  Persistence Report'!$D$27:$D$500,$B294,'7.  Persistence Report'!$J$27:$J$500,"Adjustment",'7.  Persistence Report'!$H$27:$H$500,"2016")</f>
        <v>0</v>
      </c>
      <c r="H295" s="294">
        <f>SUMIFS('7.  Persistence Report'!AZ$27:AZ$500,'7.  Persistence Report'!$D$27:$D$500,$B294,'7.  Persistence Report'!$J$27:$J$500,"Adjustment",'7.  Persistence Report'!$H$27:$H$500,"2016")</f>
        <v>0</v>
      </c>
      <c r="I295" s="294">
        <f>SUMIFS('7.  Persistence Report'!BA$27:BA$500,'7.  Persistence Report'!$D$27:$D$500,$B294,'7.  Persistence Report'!$J$27:$J$500,"Adjustment",'7.  Persistence Report'!$H$27:$H$500,"2016")</f>
        <v>0</v>
      </c>
      <c r="J295" s="294">
        <f>SUMIFS('7.  Persistence Report'!BB$27:BB$500,'7.  Persistence Report'!$D$27:$D$500,$B294,'7.  Persistence Report'!$J$27:$J$500,"Adjustment",'7.  Persistence Report'!$H$27:$H$500,"2016")</f>
        <v>0</v>
      </c>
      <c r="K295" s="294">
        <f>SUMIFS('7.  Persistence Report'!BC$27:BC$500,'7.  Persistence Report'!$D$27:$D$500,$B294,'7.  Persistence Report'!$J$27:$J$500,"Adjustment",'7.  Persistence Report'!$H$27:$H$500,"2016")</f>
        <v>0</v>
      </c>
      <c r="L295" s="294">
        <f>SUMIFS('7.  Persistence Report'!BD$27:BD$500,'7.  Persistence Report'!$D$27:$D$500,$B294,'7.  Persistence Report'!$J$27:$J$500,"Adjustment",'7.  Persistence Report'!$H$27:$H$500,"2016")</f>
        <v>0</v>
      </c>
      <c r="M295" s="294">
        <f>SUMIFS('7.  Persistence Report'!BE$27:BE$500,'7.  Persistence Report'!$D$27:$D$500,$B294,'7.  Persistence Report'!$J$27:$J$500,"Adjustment",'7.  Persistence Report'!$H$27:$H$500,"2016")</f>
        <v>0</v>
      </c>
      <c r="N295" s="290"/>
      <c r="O295" s="294">
        <f>SUMIFS('7.  Persistence Report'!Q$27:Q$500,'7.  Persistence Report'!$D$27:$D$500,$B294,'7.  Persistence Report'!$J$27:$J$500,"Adjustment",'7.  Persistence Report'!$H$27:$H$500,"2016")</f>
        <v>0</v>
      </c>
      <c r="P295" s="294">
        <f>SUMIFS('7.  Persistence Report'!R$27:R$500,'7.  Persistence Report'!$D$27:$D$500,$B294,'7.  Persistence Report'!$J$27:$J$500,"Adjustment",'7.  Persistence Report'!$H$27:$H$500,"2016")</f>
        <v>0</v>
      </c>
      <c r="Q295" s="294">
        <f>SUMIFS('7.  Persistence Report'!S$27:S$500,'7.  Persistence Report'!$D$27:$D$500,$B294,'7.  Persistence Report'!$J$27:$J$500,"Adjustment",'7.  Persistence Report'!$H$27:$H$500,"2016")</f>
        <v>0</v>
      </c>
      <c r="R295" s="294">
        <f>SUMIFS('7.  Persistence Report'!T$27:T$500,'7.  Persistence Report'!$D$27:$D$500,$B294,'7.  Persistence Report'!$J$27:$J$500,"Adjustment",'7.  Persistence Report'!$H$27:$H$500,"2016")</f>
        <v>0</v>
      </c>
      <c r="S295" s="294">
        <f>SUMIFS('7.  Persistence Report'!U$27:U$500,'7.  Persistence Report'!$D$27:$D$500,$B294,'7.  Persistence Report'!$J$27:$J$500,"Adjustment",'7.  Persistence Report'!$H$27:$H$500,"2016")</f>
        <v>0</v>
      </c>
      <c r="T295" s="294">
        <f>SUMIFS('7.  Persistence Report'!V$27:V$500,'7.  Persistence Report'!$D$27:$D$500,$B294,'7.  Persistence Report'!$J$27:$J$500,"Adjustment",'7.  Persistence Report'!$H$27:$H$500,"2016")</f>
        <v>0</v>
      </c>
      <c r="U295" s="294">
        <f>SUMIFS('7.  Persistence Report'!W$27:W$500,'7.  Persistence Report'!$D$27:$D$500,$B294,'7.  Persistence Report'!$J$27:$J$500,"Adjustment",'7.  Persistence Report'!$H$27:$H$500,"2016")</f>
        <v>0</v>
      </c>
      <c r="V295" s="294">
        <f>SUMIFS('7.  Persistence Report'!X$27:X$500,'7.  Persistence Report'!$D$27:$D$500,$B294,'7.  Persistence Report'!$J$27:$J$500,"Adjustment",'7.  Persistence Report'!$H$27:$H$500,"2016")</f>
        <v>0</v>
      </c>
      <c r="W295" s="294">
        <f>SUMIFS('7.  Persistence Report'!Y$27:Y$500,'7.  Persistence Report'!$D$27:$D$500,$B294,'7.  Persistence Report'!$J$27:$J$500,"Adjustment",'7.  Persistence Report'!$H$27:$H$500,"2016")</f>
        <v>0</v>
      </c>
      <c r="X295" s="294">
        <f>SUMIFS('7.  Persistence Report'!Z$27:Z$500,'7.  Persistence Report'!$D$27:$D$500,$B294,'7.  Persistence Report'!$J$27:$J$500,"Adjustment",'7.  Persistence Report'!$H$27:$H$500,"2016")</f>
        <v>0</v>
      </c>
      <c r="Y295" s="410">
        <f>Y294</f>
        <v>1</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f>SUMIFS('7.  Persistence Report'!AV$27:AV$500,'7.  Persistence Report'!$D$27:$D$500,$B297,'7.  Persistence Report'!$J$27:$J$500,"Current year savings",'7.  Persistence Report'!$H$27:$H$500,"2016")</f>
        <v>0</v>
      </c>
      <c r="E297" s="294">
        <f>SUMIFS('7.  Persistence Report'!AW$27:AW$500,'7.  Persistence Report'!$D$27:$D$500,$B297,'7.  Persistence Report'!$J$27:$J$500,"Current year savings",'7.  Persistence Report'!$H$27:$H$500,"2016")</f>
        <v>0</v>
      </c>
      <c r="F297" s="294">
        <f>SUMIFS('7.  Persistence Report'!AX$27:AX$500,'7.  Persistence Report'!$D$27:$D$500,$B297,'7.  Persistence Report'!$J$27:$J$500,"Current year savings",'7.  Persistence Report'!$H$27:$H$500,"2016")</f>
        <v>0</v>
      </c>
      <c r="G297" s="294">
        <f>SUMIFS('7.  Persistence Report'!AY$27:AY$500,'7.  Persistence Report'!$D$27:$D$500,$B297,'7.  Persistence Report'!$J$27:$J$500,"Current year savings",'7.  Persistence Report'!$H$27:$H$500,"2016")</f>
        <v>0</v>
      </c>
      <c r="H297" s="294">
        <f>SUMIFS('7.  Persistence Report'!AZ$27:AZ$500,'7.  Persistence Report'!$D$27:$D$500,$B297,'7.  Persistence Report'!$J$27:$J$500,"Current year savings",'7.  Persistence Report'!$H$27:$H$500,"2016")</f>
        <v>0</v>
      </c>
      <c r="I297" s="294">
        <f>SUMIFS('7.  Persistence Report'!BA$27:BA$500,'7.  Persistence Report'!$D$27:$D$500,$B297,'7.  Persistence Report'!$J$27:$J$500,"Current year savings",'7.  Persistence Report'!$H$27:$H$500,"2016")</f>
        <v>0</v>
      </c>
      <c r="J297" s="294">
        <f>SUMIFS('7.  Persistence Report'!BB$27:BB$500,'7.  Persistence Report'!$D$27:$D$500,$B297,'7.  Persistence Report'!$J$27:$J$500,"Current year savings",'7.  Persistence Report'!$H$27:$H$500,"2016")</f>
        <v>0</v>
      </c>
      <c r="K297" s="294">
        <f>SUMIFS('7.  Persistence Report'!BC$27:BC$500,'7.  Persistence Report'!$D$27:$D$500,$B297,'7.  Persistence Report'!$J$27:$J$500,"Current year savings",'7.  Persistence Report'!$H$27:$H$500,"2016")</f>
        <v>0</v>
      </c>
      <c r="L297" s="294">
        <f>SUMIFS('7.  Persistence Report'!BD$27:BD$500,'7.  Persistence Report'!$D$27:$D$500,$B297,'7.  Persistence Report'!$J$27:$J$500,"Current year savings",'7.  Persistence Report'!$H$27:$H$500,"2016")</f>
        <v>0</v>
      </c>
      <c r="M297" s="294">
        <f>SUMIFS('7.  Persistence Report'!BE$27:BE$500,'7.  Persistence Report'!$D$27:$D$500,$B297,'7.  Persistence Report'!$J$27:$J$500,"Current year savings",'7.  Persistence Report'!$H$27:$H$500,"2016")</f>
        <v>0</v>
      </c>
      <c r="N297" s="290"/>
      <c r="O297" s="294">
        <f>SUMIFS('7.  Persistence Report'!Q$27:Q$500,'7.  Persistence Report'!$D$27:$D$500,$B297,'7.  Persistence Report'!$J$27:$J$500,"Current year savings",'7.  Persistence Report'!$H$27:$H$500,"2016")</f>
        <v>0</v>
      </c>
      <c r="P297" s="294">
        <f>SUMIFS('7.  Persistence Report'!R$27:R$500,'7.  Persistence Report'!$D$27:$D$500,$B297,'7.  Persistence Report'!$J$27:$J$500,"Current year savings",'7.  Persistence Report'!$H$27:$H$500,"2016")</f>
        <v>0</v>
      </c>
      <c r="Q297" s="294">
        <f>SUMIFS('7.  Persistence Report'!S$27:S$500,'7.  Persistence Report'!$D$27:$D$500,$B297,'7.  Persistence Report'!$J$27:$J$500,"Current year savings",'7.  Persistence Report'!$H$27:$H$500,"2016")</f>
        <v>0</v>
      </c>
      <c r="R297" s="294">
        <f>SUMIFS('7.  Persistence Report'!T$27:T$500,'7.  Persistence Report'!$D$27:$D$500,$B297,'7.  Persistence Report'!$J$27:$J$500,"Current year savings",'7.  Persistence Report'!$H$27:$H$500,"2016")</f>
        <v>0</v>
      </c>
      <c r="S297" s="294">
        <f>SUMIFS('7.  Persistence Report'!U$27:U$500,'7.  Persistence Report'!$D$27:$D$500,$B297,'7.  Persistence Report'!$J$27:$J$500,"Current year savings",'7.  Persistence Report'!$H$27:$H$500,"2016")</f>
        <v>0</v>
      </c>
      <c r="T297" s="294">
        <f>SUMIFS('7.  Persistence Report'!V$27:V$500,'7.  Persistence Report'!$D$27:$D$500,$B297,'7.  Persistence Report'!$J$27:$J$500,"Current year savings",'7.  Persistence Report'!$H$27:$H$500,"2016")</f>
        <v>0</v>
      </c>
      <c r="U297" s="294">
        <f>SUMIFS('7.  Persistence Report'!W$27:W$500,'7.  Persistence Report'!$D$27:$D$500,$B297,'7.  Persistence Report'!$J$27:$J$500,"Current year savings",'7.  Persistence Report'!$H$27:$H$500,"2016")</f>
        <v>0</v>
      </c>
      <c r="V297" s="294">
        <f>SUMIFS('7.  Persistence Report'!X$27:X$500,'7.  Persistence Report'!$D$27:$D$500,$B297,'7.  Persistence Report'!$J$27:$J$500,"Current year savings",'7.  Persistence Report'!$H$27:$H$500,"2016")</f>
        <v>0</v>
      </c>
      <c r="W297" s="294">
        <f>SUMIFS('7.  Persistence Report'!Y$27:Y$500,'7.  Persistence Report'!$D$27:$D$500,$B297,'7.  Persistence Report'!$J$27:$J$500,"Current year savings",'7.  Persistence Report'!$H$27:$H$500,"2016")</f>
        <v>0</v>
      </c>
      <c r="X297" s="294">
        <f>SUMIFS('7.  Persistence Report'!Z$27:Z$500,'7.  Persistence Report'!$D$27:$D$500,$B297,'7.  Persistence Report'!$J$27:$J$500,"Current year savings",'7.  Persistence Report'!$H$27:$H$500,"2016")</f>
        <v>0</v>
      </c>
      <c r="Y297" s="409">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f>SUMIFS('7.  Persistence Report'!AV$27:AV$500,'7.  Persistence Report'!$D$27:$D$500,$B297,'7.  Persistence Report'!$J$27:$J$500,"Adjustment",'7.  Persistence Report'!$H$27:$H$500,"2016")</f>
        <v>1255575.8284485959</v>
      </c>
      <c r="E298" s="294">
        <f>SUMIFS('7.  Persistence Report'!AW$27:AW$500,'7.  Persistence Report'!$D$27:$D$500,$B297,'7.  Persistence Report'!$J$27:$J$500,"Adjustment",'7.  Persistence Report'!$H$27:$H$500,"2016")</f>
        <v>1255575.8284485959</v>
      </c>
      <c r="F298" s="294">
        <f>SUMIFS('7.  Persistence Report'!AX$27:AX$500,'7.  Persistence Report'!$D$27:$D$500,$B297,'7.  Persistence Report'!$J$27:$J$500,"Adjustment",'7.  Persistence Report'!$H$27:$H$500,"2016")</f>
        <v>1255575.8284485959</v>
      </c>
      <c r="G298" s="294">
        <f>SUMIFS('7.  Persistence Report'!AY$27:AY$500,'7.  Persistence Report'!$D$27:$D$500,$B297,'7.  Persistence Report'!$J$27:$J$500,"Adjustment",'7.  Persistence Report'!$H$27:$H$500,"2016")</f>
        <v>1255575.8284485959</v>
      </c>
      <c r="H298" s="294">
        <f>SUMIFS('7.  Persistence Report'!AZ$27:AZ$500,'7.  Persistence Report'!$D$27:$D$500,$B297,'7.  Persistence Report'!$J$27:$J$500,"Adjustment",'7.  Persistence Report'!$H$27:$H$500,"2016")</f>
        <v>1258571</v>
      </c>
      <c r="I298" s="294">
        <f>SUMIFS('7.  Persistence Report'!BA$27:BA$500,'7.  Persistence Report'!$D$27:$D$500,$B297,'7.  Persistence Report'!$J$27:$J$500,"Adjustment",'7.  Persistence Report'!$H$27:$H$500,"2016")</f>
        <v>1256815</v>
      </c>
      <c r="J298" s="294">
        <f>SUMIFS('7.  Persistence Report'!BB$27:BB$500,'7.  Persistence Report'!$D$27:$D$500,$B297,'7.  Persistence Report'!$J$27:$J$500,"Adjustment",'7.  Persistence Report'!$H$27:$H$500,"2016")</f>
        <v>1256815</v>
      </c>
      <c r="K298" s="294">
        <f>SUMIFS('7.  Persistence Report'!BC$27:BC$500,'7.  Persistence Report'!$D$27:$D$500,$B297,'7.  Persistence Report'!$J$27:$J$500,"Adjustment",'7.  Persistence Report'!$H$27:$H$500,"2016")</f>
        <v>1256815</v>
      </c>
      <c r="L298" s="294">
        <f>SUMIFS('7.  Persistence Report'!BD$27:BD$500,'7.  Persistence Report'!$D$27:$D$500,$B297,'7.  Persistence Report'!$J$27:$J$500,"Adjustment",'7.  Persistence Report'!$H$27:$H$500,"2016")</f>
        <v>1256815</v>
      </c>
      <c r="M298" s="294">
        <f>SUMIFS('7.  Persistence Report'!BE$27:BE$500,'7.  Persistence Report'!$D$27:$D$500,$B297,'7.  Persistence Report'!$J$27:$J$500,"Adjustment",'7.  Persistence Report'!$H$27:$H$500,"2016")</f>
        <v>1078723</v>
      </c>
      <c r="N298" s="290"/>
      <c r="O298" s="294">
        <f>SUMIFS('7.  Persistence Report'!Q$27:Q$500,'7.  Persistence Report'!$D$27:$D$500,$B297,'7.  Persistence Report'!$J$27:$J$500,"Adjustment",'7.  Persistence Report'!$H$27:$H$500,"2016")</f>
        <v>98</v>
      </c>
      <c r="P298" s="294">
        <f>SUMIFS('7.  Persistence Report'!R$27:R$500,'7.  Persistence Report'!$D$27:$D$500,$B297,'7.  Persistence Report'!$J$27:$J$500,"Adjustment",'7.  Persistence Report'!$H$27:$H$500,"2016")</f>
        <v>98</v>
      </c>
      <c r="Q298" s="294">
        <f>SUMIFS('7.  Persistence Report'!S$27:S$500,'7.  Persistence Report'!$D$27:$D$500,$B297,'7.  Persistence Report'!$J$27:$J$500,"Adjustment",'7.  Persistence Report'!$H$27:$H$500,"2016")</f>
        <v>98</v>
      </c>
      <c r="R298" s="294">
        <f>SUMIFS('7.  Persistence Report'!T$27:T$500,'7.  Persistence Report'!$D$27:$D$500,$B297,'7.  Persistence Report'!$J$27:$J$500,"Adjustment",'7.  Persistence Report'!$H$27:$H$500,"2016")</f>
        <v>98</v>
      </c>
      <c r="S298" s="294">
        <f>SUMIFS('7.  Persistence Report'!U$27:U$500,'7.  Persistence Report'!$D$27:$D$500,$B297,'7.  Persistence Report'!$J$27:$J$500,"Adjustment",'7.  Persistence Report'!$H$27:$H$500,"2016")</f>
        <v>98</v>
      </c>
      <c r="T298" s="294">
        <f>SUMIFS('7.  Persistence Report'!V$27:V$500,'7.  Persistence Report'!$D$27:$D$500,$B297,'7.  Persistence Report'!$J$27:$J$500,"Adjustment",'7.  Persistence Report'!$H$27:$H$500,"2016")</f>
        <v>97</v>
      </c>
      <c r="U298" s="294">
        <f>SUMIFS('7.  Persistence Report'!W$27:W$500,'7.  Persistence Report'!$D$27:$D$500,$B297,'7.  Persistence Report'!$J$27:$J$500,"Adjustment",'7.  Persistence Report'!$H$27:$H$500,"2016")</f>
        <v>97</v>
      </c>
      <c r="V298" s="294">
        <f>SUMIFS('7.  Persistence Report'!X$27:X$500,'7.  Persistence Report'!$D$27:$D$500,$B297,'7.  Persistence Report'!$J$27:$J$500,"Adjustment",'7.  Persistence Report'!$H$27:$H$500,"2016")</f>
        <v>97</v>
      </c>
      <c r="W298" s="294">
        <f>SUMIFS('7.  Persistence Report'!Y$27:Y$500,'7.  Persistence Report'!$D$27:$D$500,$B297,'7.  Persistence Report'!$J$27:$J$500,"Adjustment",'7.  Persistence Report'!$H$27:$H$500,"2016")</f>
        <v>97</v>
      </c>
      <c r="X298" s="294">
        <f>SUMIFS('7.  Persistence Report'!Z$27:Z$500,'7.  Persistence Report'!$D$27:$D$500,$B297,'7.  Persistence Report'!$J$27:$J$500,"Adjustment",'7.  Persistence Report'!$H$27:$H$500,"2016")</f>
        <v>74</v>
      </c>
      <c r="Y298" s="410">
        <f>Y297</f>
        <v>1</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499</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f>SUMIFS('7.  Persistence Report'!AV$27:AV$500,'7.  Persistence Report'!$D$27:$D$500,$B301,'7.  Persistence Report'!$J$27:$J$500,"Current year savings",'7.  Persistence Report'!$H$27:$H$500,"2016")</f>
        <v>210282</v>
      </c>
      <c r="E301" s="294">
        <f>SUMIFS('7.  Persistence Report'!AW$27:AW$500,'7.  Persistence Report'!$D$27:$D$500,$B301,'7.  Persistence Report'!$J$27:$J$500,"Current year savings",'7.  Persistence Report'!$H$27:$H$500,"2016")</f>
        <v>210282</v>
      </c>
      <c r="F301" s="294">
        <f>SUMIFS('7.  Persistence Report'!AX$27:AX$500,'7.  Persistence Report'!$D$27:$D$500,$B301,'7.  Persistence Report'!$J$27:$J$500,"Current year savings",'7.  Persistence Report'!$H$27:$H$500,"2016")</f>
        <v>210282</v>
      </c>
      <c r="G301" s="294">
        <f>SUMIFS('7.  Persistence Report'!AY$27:AY$500,'7.  Persistence Report'!$D$27:$D$500,$B301,'7.  Persistence Report'!$J$27:$J$500,"Current year savings",'7.  Persistence Report'!$H$27:$H$500,"2016")</f>
        <v>210282</v>
      </c>
      <c r="H301" s="294">
        <f>SUMIFS('7.  Persistence Report'!AZ$27:AZ$500,'7.  Persistence Report'!$D$27:$D$500,$B301,'7.  Persistence Report'!$J$27:$J$500,"Current year savings",'7.  Persistence Report'!$H$27:$H$500,"2016")</f>
        <v>210282</v>
      </c>
      <c r="I301" s="294">
        <f>SUMIFS('7.  Persistence Report'!BA$27:BA$500,'7.  Persistence Report'!$D$27:$D$500,$B301,'7.  Persistence Report'!$J$27:$J$500,"Current year savings",'7.  Persistence Report'!$H$27:$H$500,"2016")</f>
        <v>210282</v>
      </c>
      <c r="J301" s="294">
        <f>SUMIFS('7.  Persistence Report'!BB$27:BB$500,'7.  Persistence Report'!$D$27:$D$500,$B301,'7.  Persistence Report'!$J$27:$J$500,"Current year savings",'7.  Persistence Report'!$H$27:$H$500,"2016")</f>
        <v>210282</v>
      </c>
      <c r="K301" s="294">
        <f>SUMIFS('7.  Persistence Report'!BC$27:BC$500,'7.  Persistence Report'!$D$27:$D$500,$B301,'7.  Persistence Report'!$J$27:$J$500,"Current year savings",'7.  Persistence Report'!$H$27:$H$500,"2016")</f>
        <v>210282</v>
      </c>
      <c r="L301" s="294">
        <f>SUMIFS('7.  Persistence Report'!BD$27:BD$500,'7.  Persistence Report'!$D$27:$D$500,$B301,'7.  Persistence Report'!$J$27:$J$500,"Current year savings",'7.  Persistence Report'!$H$27:$H$500,"2016")</f>
        <v>210282</v>
      </c>
      <c r="M301" s="294">
        <f>SUMIFS('7.  Persistence Report'!BE$27:BE$500,'7.  Persistence Report'!$D$27:$D$500,$B301,'7.  Persistence Report'!$J$27:$J$500,"Current year savings",'7.  Persistence Report'!$H$27:$H$500,"2016")</f>
        <v>210282</v>
      </c>
      <c r="N301" s="294">
        <v>12</v>
      </c>
      <c r="O301" s="294">
        <f>SUMIFS('7.  Persistence Report'!Q$27:Q$500,'7.  Persistence Report'!$D$27:$D$500,$B301,'7.  Persistence Report'!$J$27:$J$500,"Current year savings",'7.  Persistence Report'!$H$27:$H$500,"2016")</f>
        <v>27</v>
      </c>
      <c r="P301" s="294">
        <f>SUMIFS('7.  Persistence Report'!R$27:R$500,'7.  Persistence Report'!$D$27:$D$500,$B301,'7.  Persistence Report'!$J$27:$J$500,"Current year savings",'7.  Persistence Report'!$H$27:$H$500,"2016")</f>
        <v>27</v>
      </c>
      <c r="Q301" s="294">
        <f>SUMIFS('7.  Persistence Report'!S$27:S$500,'7.  Persistence Report'!$D$27:$D$500,$B301,'7.  Persistence Report'!$J$27:$J$500,"Current year savings",'7.  Persistence Report'!$H$27:$H$500,"2016")</f>
        <v>27</v>
      </c>
      <c r="R301" s="294">
        <f>SUMIFS('7.  Persistence Report'!T$27:T$500,'7.  Persistence Report'!$D$27:$D$500,$B301,'7.  Persistence Report'!$J$27:$J$500,"Current year savings",'7.  Persistence Report'!$H$27:$H$500,"2016")</f>
        <v>27</v>
      </c>
      <c r="S301" s="294">
        <f>SUMIFS('7.  Persistence Report'!U$27:U$500,'7.  Persistence Report'!$D$27:$D$500,$B301,'7.  Persistence Report'!$J$27:$J$500,"Current year savings",'7.  Persistence Report'!$H$27:$H$500,"2016")</f>
        <v>27</v>
      </c>
      <c r="T301" s="294">
        <f>SUMIFS('7.  Persistence Report'!V$27:V$500,'7.  Persistence Report'!$D$27:$D$500,$B301,'7.  Persistence Report'!$J$27:$J$500,"Current year savings",'7.  Persistence Report'!$H$27:$H$500,"2016")</f>
        <v>27</v>
      </c>
      <c r="U301" s="294">
        <f>SUMIFS('7.  Persistence Report'!W$27:W$500,'7.  Persistence Report'!$D$27:$D$500,$B301,'7.  Persistence Report'!$J$27:$J$500,"Current year savings",'7.  Persistence Report'!$H$27:$H$500,"2016")</f>
        <v>27</v>
      </c>
      <c r="V301" s="294">
        <f>SUMIFS('7.  Persistence Report'!X$27:X$500,'7.  Persistence Report'!$D$27:$D$500,$B301,'7.  Persistence Report'!$J$27:$J$500,"Current year savings",'7.  Persistence Report'!$H$27:$H$500,"2016")</f>
        <v>27</v>
      </c>
      <c r="W301" s="294">
        <f>SUMIFS('7.  Persistence Report'!Y$27:Y$500,'7.  Persistence Report'!$D$27:$D$500,$B301,'7.  Persistence Report'!$J$27:$J$500,"Current year savings",'7.  Persistence Report'!$H$27:$H$500,"2016")</f>
        <v>27</v>
      </c>
      <c r="X301" s="294">
        <f>SUMIFS('7.  Persistence Report'!Z$27:Z$500,'7.  Persistence Report'!$D$27:$D$500,$B301,'7.  Persistence Report'!$J$27:$J$500,"Current year savings",'7.  Persistence Report'!$H$27:$H$500,"2016")</f>
        <v>27</v>
      </c>
      <c r="Y301" s="425"/>
      <c r="Z301" s="409"/>
      <c r="AA301" s="409">
        <v>1</v>
      </c>
      <c r="AB301" s="409"/>
      <c r="AC301" s="409"/>
      <c r="AD301" s="409"/>
      <c r="AE301" s="409"/>
      <c r="AF301" s="409"/>
      <c r="AG301" s="414"/>
      <c r="AH301" s="414"/>
      <c r="AI301" s="414"/>
      <c r="AJ301" s="414"/>
      <c r="AK301" s="414"/>
      <c r="AL301" s="414"/>
      <c r="AM301" s="295">
        <f>SUM(Y301:AL301)</f>
        <v>1</v>
      </c>
    </row>
    <row r="302" spans="1:39" outlineLevel="1">
      <c r="B302" s="293" t="s">
        <v>289</v>
      </c>
      <c r="C302" s="290" t="s">
        <v>163</v>
      </c>
      <c r="D302" s="294">
        <f>SUMIFS('7.  Persistence Report'!AV$27:AV$500,'7.  Persistence Report'!$D$27:$D$500,$B301,'7.  Persistence Report'!$J$27:$J$500,"Adjustment",'7.  Persistence Report'!$H$27:$H$500,"2016")</f>
        <v>157712</v>
      </c>
      <c r="E302" s="294">
        <f>SUMIFS('7.  Persistence Report'!AW$27:AW$500,'7.  Persistence Report'!$D$27:$D$500,$B301,'7.  Persistence Report'!$J$27:$J$500,"Adjustment",'7.  Persistence Report'!$H$27:$H$500,"2016")</f>
        <v>157712</v>
      </c>
      <c r="F302" s="294">
        <f>SUMIFS('7.  Persistence Report'!AX$27:AX$500,'7.  Persistence Report'!$D$27:$D$500,$B301,'7.  Persistence Report'!$J$27:$J$500,"Adjustment",'7.  Persistence Report'!$H$27:$H$500,"2016")</f>
        <v>157712</v>
      </c>
      <c r="G302" s="294">
        <f>SUMIFS('7.  Persistence Report'!AY$27:AY$500,'7.  Persistence Report'!$D$27:$D$500,$B301,'7.  Persistence Report'!$J$27:$J$500,"Adjustment",'7.  Persistence Report'!$H$27:$H$500,"2016")</f>
        <v>157712</v>
      </c>
      <c r="H302" s="294">
        <f>SUMIFS('7.  Persistence Report'!AZ$27:AZ$500,'7.  Persistence Report'!$D$27:$D$500,$B301,'7.  Persistence Report'!$J$27:$J$500,"Adjustment",'7.  Persistence Report'!$H$27:$H$500,"2016")</f>
        <v>157712</v>
      </c>
      <c r="I302" s="294">
        <f>SUMIFS('7.  Persistence Report'!BA$27:BA$500,'7.  Persistence Report'!$D$27:$D$500,$B301,'7.  Persistence Report'!$J$27:$J$500,"Adjustment",'7.  Persistence Report'!$H$27:$H$500,"2016")</f>
        <v>157712</v>
      </c>
      <c r="J302" s="294">
        <f>SUMIFS('7.  Persistence Report'!BB$27:BB$500,'7.  Persistence Report'!$D$27:$D$500,$B301,'7.  Persistence Report'!$J$27:$J$500,"Adjustment",'7.  Persistence Report'!$H$27:$H$500,"2016")</f>
        <v>157712</v>
      </c>
      <c r="K302" s="294">
        <f>SUMIFS('7.  Persistence Report'!BC$27:BC$500,'7.  Persistence Report'!$D$27:$D$500,$B301,'7.  Persistence Report'!$J$27:$J$500,"Adjustment",'7.  Persistence Report'!$H$27:$H$500,"2016")</f>
        <v>157712</v>
      </c>
      <c r="L302" s="294">
        <f>SUMIFS('7.  Persistence Report'!BD$27:BD$500,'7.  Persistence Report'!$D$27:$D$500,$B301,'7.  Persistence Report'!$J$27:$J$500,"Adjustment",'7.  Persistence Report'!$H$27:$H$500,"2016")</f>
        <v>157712</v>
      </c>
      <c r="M302" s="294">
        <f>SUMIFS('7.  Persistence Report'!BE$27:BE$500,'7.  Persistence Report'!$D$27:$D$500,$B301,'7.  Persistence Report'!$J$27:$J$500,"Adjustment",'7.  Persistence Report'!$H$27:$H$500,"2016")</f>
        <v>157712</v>
      </c>
      <c r="N302" s="294">
        <f>N301</f>
        <v>12</v>
      </c>
      <c r="O302" s="294">
        <f>SUMIFS('7.  Persistence Report'!Q$27:Q$500,'7.  Persistence Report'!$D$27:$D$500,$B301,'7.  Persistence Report'!$J$27:$J$500,"Adjustment",'7.  Persistence Report'!$H$27:$H$500,"2016")</f>
        <v>21</v>
      </c>
      <c r="P302" s="294">
        <f>SUMIFS('7.  Persistence Report'!R$27:R$500,'7.  Persistence Report'!$D$27:$D$500,$B301,'7.  Persistence Report'!$J$27:$J$500,"Adjustment",'7.  Persistence Report'!$H$27:$H$500,"2016")</f>
        <v>21</v>
      </c>
      <c r="Q302" s="294">
        <f>SUMIFS('7.  Persistence Report'!S$27:S$500,'7.  Persistence Report'!$D$27:$D$500,$B301,'7.  Persistence Report'!$J$27:$J$500,"Adjustment",'7.  Persistence Report'!$H$27:$H$500,"2016")</f>
        <v>21</v>
      </c>
      <c r="R302" s="294">
        <f>SUMIFS('7.  Persistence Report'!T$27:T$500,'7.  Persistence Report'!$D$27:$D$500,$B301,'7.  Persistence Report'!$J$27:$J$500,"Adjustment",'7.  Persistence Report'!$H$27:$H$500,"2016")</f>
        <v>21</v>
      </c>
      <c r="S302" s="294">
        <f>SUMIFS('7.  Persistence Report'!U$27:U$500,'7.  Persistence Report'!$D$27:$D$500,$B301,'7.  Persistence Report'!$J$27:$J$500,"Adjustment",'7.  Persistence Report'!$H$27:$H$500,"2016")</f>
        <v>21</v>
      </c>
      <c r="T302" s="294">
        <f>SUMIFS('7.  Persistence Report'!V$27:V$500,'7.  Persistence Report'!$D$27:$D$500,$B301,'7.  Persistence Report'!$J$27:$J$500,"Adjustment",'7.  Persistence Report'!$H$27:$H$500,"2016")</f>
        <v>21</v>
      </c>
      <c r="U302" s="294">
        <f>SUMIFS('7.  Persistence Report'!W$27:W$500,'7.  Persistence Report'!$D$27:$D$500,$B301,'7.  Persistence Report'!$J$27:$J$500,"Adjustment",'7.  Persistence Report'!$H$27:$H$500,"2016")</f>
        <v>21</v>
      </c>
      <c r="V302" s="294">
        <f>SUMIFS('7.  Persistence Report'!X$27:X$500,'7.  Persistence Report'!$D$27:$D$500,$B301,'7.  Persistence Report'!$J$27:$J$500,"Adjustment",'7.  Persistence Report'!$H$27:$H$500,"2016")</f>
        <v>21</v>
      </c>
      <c r="W302" s="294">
        <f>SUMIFS('7.  Persistence Report'!Y$27:Y$500,'7.  Persistence Report'!$D$27:$D$500,$B301,'7.  Persistence Report'!$J$27:$J$500,"Adjustment",'7.  Persistence Report'!$H$27:$H$500,"2016")</f>
        <v>21</v>
      </c>
      <c r="X302" s="294">
        <f>SUMIFS('7.  Persistence Report'!Z$27:Z$500,'7.  Persistence Report'!$D$27:$D$500,$B301,'7.  Persistence Report'!$J$27:$J$500,"Adjustment",'7.  Persistence Report'!$H$27:$H$500,"2016")</f>
        <v>21</v>
      </c>
      <c r="Y302" s="410">
        <f>Y301</f>
        <v>0</v>
      </c>
      <c r="Z302" s="410">
        <f t="shared" ref="Z302" si="798">Z301</f>
        <v>0</v>
      </c>
      <c r="AA302" s="410">
        <f t="shared" ref="AA302" si="799">AA301</f>
        <v>1</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f>SUMIFS('7.  Persistence Report'!AV$27:AV$500,'7.  Persistence Report'!$D$27:$D$500,$B304,'7.  Persistence Report'!$J$27:$J$500,"Current year savings",'7.  Persistence Report'!$H$27:$H$500,"2016")</f>
        <v>28358787</v>
      </c>
      <c r="E304" s="294">
        <f>SUMIFS('7.  Persistence Report'!AW$27:AW$500,'7.  Persistence Report'!$D$27:$D$500,$B304,'7.  Persistence Report'!$J$27:$J$500,"Current year savings",'7.  Persistence Report'!$H$27:$H$500,"2016")</f>
        <v>27731898</v>
      </c>
      <c r="F304" s="294">
        <f>SUMIFS('7.  Persistence Report'!AX$27:AX$500,'7.  Persistence Report'!$D$27:$D$500,$B304,'7.  Persistence Report'!$J$27:$J$500,"Current year savings",'7.  Persistence Report'!$H$27:$H$500,"2016")</f>
        <v>27731898</v>
      </c>
      <c r="G304" s="294">
        <f>SUMIFS('7.  Persistence Report'!AY$27:AY$500,'7.  Persistence Report'!$D$27:$D$500,$B304,'7.  Persistence Report'!$J$27:$J$500,"Current year savings",'7.  Persistence Report'!$H$27:$H$500,"2016")</f>
        <v>27698765</v>
      </c>
      <c r="H304" s="294">
        <f>SUMIFS('7.  Persistence Report'!AZ$27:AZ$500,'7.  Persistence Report'!$D$27:$D$500,$B304,'7.  Persistence Report'!$J$27:$J$500,"Current year savings",'7.  Persistence Report'!$H$27:$H$500,"2016")</f>
        <v>27698765</v>
      </c>
      <c r="I304" s="294">
        <f>SUMIFS('7.  Persistence Report'!BA$27:BA$500,'7.  Persistence Report'!$D$27:$D$500,$B304,'7.  Persistence Report'!$J$27:$J$500,"Current year savings",'7.  Persistence Report'!$H$27:$H$500,"2016")</f>
        <v>27003416</v>
      </c>
      <c r="J304" s="294">
        <f>SUMIFS('7.  Persistence Report'!BB$27:BB$500,'7.  Persistence Report'!$D$27:$D$500,$B304,'7.  Persistence Report'!$J$27:$J$500,"Current year savings",'7.  Persistence Report'!$H$27:$H$500,"2016")</f>
        <v>27003416</v>
      </c>
      <c r="K304" s="294">
        <f>SUMIFS('7.  Persistence Report'!BC$27:BC$500,'7.  Persistence Report'!$D$27:$D$500,$B304,'7.  Persistence Report'!$J$27:$J$500,"Current year savings",'7.  Persistence Report'!$H$27:$H$500,"2016")</f>
        <v>27003416</v>
      </c>
      <c r="L304" s="294">
        <f>SUMIFS('7.  Persistence Report'!BD$27:BD$500,'7.  Persistence Report'!$D$27:$D$500,$B304,'7.  Persistence Report'!$J$27:$J$500,"Current year savings",'7.  Persistence Report'!$H$27:$H$500,"2016")</f>
        <v>26861972</v>
      </c>
      <c r="M304" s="294">
        <f>SUMIFS('7.  Persistence Report'!BE$27:BE$500,'7.  Persistence Report'!$D$27:$D$500,$B304,'7.  Persistence Report'!$J$27:$J$500,"Current year savings",'7.  Persistence Report'!$H$27:$H$500,"2016")</f>
        <v>26861972</v>
      </c>
      <c r="N304" s="294">
        <v>12</v>
      </c>
      <c r="O304" s="294">
        <f>SUMIFS('7.  Persistence Report'!Q$27:Q$500,'7.  Persistence Report'!$D$27:$D$500,$B304,'7.  Persistence Report'!$J$27:$J$500,"Current year savings",'7.  Persistence Report'!$H$27:$H$500,"2016")</f>
        <v>3999</v>
      </c>
      <c r="P304" s="294">
        <f>SUMIFS('7.  Persistence Report'!R$27:R$500,'7.  Persistence Report'!$D$27:$D$500,$B304,'7.  Persistence Report'!$J$27:$J$500,"Current year savings",'7.  Persistence Report'!$H$27:$H$500,"2016")</f>
        <v>3899</v>
      </c>
      <c r="Q304" s="294">
        <f>SUMIFS('7.  Persistence Report'!S$27:S$500,'7.  Persistence Report'!$D$27:$D$500,$B304,'7.  Persistence Report'!$J$27:$J$500,"Current year savings",'7.  Persistence Report'!$H$27:$H$500,"2016")</f>
        <v>3899</v>
      </c>
      <c r="R304" s="294">
        <f>SUMIFS('7.  Persistence Report'!T$27:T$500,'7.  Persistence Report'!$D$27:$D$500,$B304,'7.  Persistence Report'!$J$27:$J$500,"Current year savings",'7.  Persistence Report'!$H$27:$H$500,"2016")</f>
        <v>3889</v>
      </c>
      <c r="S304" s="294">
        <f>SUMIFS('7.  Persistence Report'!U$27:U$500,'7.  Persistence Report'!$D$27:$D$500,$B304,'7.  Persistence Report'!$J$27:$J$500,"Current year savings",'7.  Persistence Report'!$H$27:$H$500,"2016")</f>
        <v>3889</v>
      </c>
      <c r="T304" s="294">
        <f>SUMIFS('7.  Persistence Report'!V$27:V$500,'7.  Persistence Report'!$D$27:$D$500,$B304,'7.  Persistence Report'!$J$27:$J$500,"Current year savings",'7.  Persistence Report'!$H$27:$H$500,"2016")</f>
        <v>3784</v>
      </c>
      <c r="U304" s="294">
        <f>SUMIFS('7.  Persistence Report'!W$27:W$500,'7.  Persistence Report'!$D$27:$D$500,$B304,'7.  Persistence Report'!$J$27:$J$500,"Current year savings",'7.  Persistence Report'!$H$27:$H$500,"2016")</f>
        <v>3784</v>
      </c>
      <c r="V304" s="294">
        <f>SUMIFS('7.  Persistence Report'!X$27:X$500,'7.  Persistence Report'!$D$27:$D$500,$B304,'7.  Persistence Report'!$J$27:$J$500,"Current year savings",'7.  Persistence Report'!$H$27:$H$500,"2016")</f>
        <v>3784</v>
      </c>
      <c r="W304" s="294">
        <f>SUMIFS('7.  Persistence Report'!Y$27:Y$500,'7.  Persistence Report'!$D$27:$D$500,$B304,'7.  Persistence Report'!$J$27:$J$500,"Current year savings",'7.  Persistence Report'!$H$27:$H$500,"2016")</f>
        <v>3779</v>
      </c>
      <c r="X304" s="294">
        <f>SUMIFS('7.  Persistence Report'!Z$27:Z$500,'7.  Persistence Report'!$D$27:$D$500,$B304,'7.  Persistence Report'!$J$27:$J$500,"Current year savings",'7.  Persistence Report'!$H$27:$H$500,"2016")</f>
        <v>3779</v>
      </c>
      <c r="Y304" s="425"/>
      <c r="Z304" s="409"/>
      <c r="AA304" s="409">
        <v>1</v>
      </c>
      <c r="AB304" s="409"/>
      <c r="AC304" s="409"/>
      <c r="AD304" s="409"/>
      <c r="AE304" s="409"/>
      <c r="AF304" s="409"/>
      <c r="AG304" s="414"/>
      <c r="AH304" s="414"/>
      <c r="AI304" s="414"/>
      <c r="AJ304" s="414"/>
      <c r="AK304" s="414"/>
      <c r="AL304" s="414"/>
      <c r="AM304" s="295">
        <f>SUM(Y304:AL304)</f>
        <v>1</v>
      </c>
    </row>
    <row r="305" spans="1:39" outlineLevel="1">
      <c r="B305" s="293" t="s">
        <v>289</v>
      </c>
      <c r="C305" s="290" t="s">
        <v>163</v>
      </c>
      <c r="D305" s="294">
        <f>SUMIFS('7.  Persistence Report'!AV$27:AV$500,'7.  Persistence Report'!$D$27:$D$500,$B304,'7.  Persistence Report'!$J$27:$J$500,"Adjustment",'7.  Persistence Report'!$H$27:$H$500,"2016")</f>
        <v>21925832.748767242</v>
      </c>
      <c r="E305" s="294">
        <f>SUMIFS('7.  Persistence Report'!AW$27:AW$500,'7.  Persistence Report'!$D$27:$D$500,$B304,'7.  Persistence Report'!$J$27:$J$500,"Adjustment",'7.  Persistence Report'!$H$27:$H$500,"2016")</f>
        <v>22586376.468464345</v>
      </c>
      <c r="F305" s="294">
        <f>SUMIFS('7.  Persistence Report'!AX$27:AX$500,'7.  Persistence Report'!$D$27:$D$500,$B304,'7.  Persistence Report'!$J$27:$J$500,"Adjustment",'7.  Persistence Report'!$H$27:$H$500,"2016")</f>
        <v>22649463.468464345</v>
      </c>
      <c r="G305" s="294">
        <f>SUMIFS('7.  Persistence Report'!AY$27:AY$500,'7.  Persistence Report'!$D$27:$D$500,$B304,'7.  Persistence Report'!$J$27:$J$500,"Adjustment",'7.  Persistence Report'!$H$27:$H$500,"2016")</f>
        <v>22665409.468464345</v>
      </c>
      <c r="H305" s="294">
        <f>SUMIFS('7.  Persistence Report'!AZ$27:AZ$500,'7.  Persistence Report'!$D$27:$D$500,$B304,'7.  Persistence Report'!$J$27:$J$500,"Adjustment",'7.  Persistence Report'!$H$27:$H$500,"2016")</f>
        <v>21514633</v>
      </c>
      <c r="I305" s="294">
        <f>SUMIFS('7.  Persistence Report'!BA$27:BA$500,'7.  Persistence Report'!$D$27:$D$500,$B304,'7.  Persistence Report'!$J$27:$J$500,"Adjustment",'7.  Persistence Report'!$H$27:$H$500,"2016")</f>
        <v>21278855</v>
      </c>
      <c r="J305" s="294">
        <f>SUMIFS('7.  Persistence Report'!BB$27:BB$500,'7.  Persistence Report'!$D$27:$D$500,$B304,'7.  Persistence Report'!$J$27:$J$500,"Adjustment",'7.  Persistence Report'!$H$27:$H$500,"2016")</f>
        <v>21278855</v>
      </c>
      <c r="K305" s="294">
        <f>SUMIFS('7.  Persistence Report'!BC$27:BC$500,'7.  Persistence Report'!$D$27:$D$500,$B304,'7.  Persistence Report'!$J$27:$J$500,"Adjustment",'7.  Persistence Report'!$H$27:$H$500,"2016")</f>
        <v>21278855</v>
      </c>
      <c r="L305" s="294">
        <f>SUMIFS('7.  Persistence Report'!BD$27:BD$500,'7.  Persistence Report'!$D$27:$D$500,$B304,'7.  Persistence Report'!$J$27:$J$500,"Adjustment",'7.  Persistence Report'!$H$27:$H$500,"2016")</f>
        <v>21126497</v>
      </c>
      <c r="M305" s="294">
        <f>SUMIFS('7.  Persistence Report'!BE$27:BE$500,'7.  Persistence Report'!$D$27:$D$500,$B304,'7.  Persistence Report'!$J$27:$J$500,"Adjustment",'7.  Persistence Report'!$H$27:$H$500,"2016")</f>
        <v>21126497</v>
      </c>
      <c r="N305" s="294">
        <f>N304</f>
        <v>12</v>
      </c>
      <c r="O305" s="294">
        <f>SUMIFS('7.  Persistence Report'!Q$27:Q$500,'7.  Persistence Report'!$D$27:$D$500,$B304,'7.  Persistence Report'!$J$27:$J$500,"Adjustment",'7.  Persistence Report'!$H$27:$H$500,"2016")</f>
        <v>2948.3952293809025</v>
      </c>
      <c r="P305" s="294">
        <f>SUMIFS('7.  Persistence Report'!R$27:R$500,'7.  Persistence Report'!$D$27:$D$500,$B304,'7.  Persistence Report'!$J$27:$J$500,"Adjustment",'7.  Persistence Report'!$H$27:$H$500,"2016")</f>
        <v>3062.7970419692501</v>
      </c>
      <c r="Q305" s="294">
        <f>SUMIFS('7.  Persistence Report'!S$27:S$500,'7.  Persistence Report'!$D$27:$D$500,$B304,'7.  Persistence Report'!$J$27:$J$500,"Adjustment",'7.  Persistence Report'!$H$27:$H$500,"2016")</f>
        <v>3072.7970419692501</v>
      </c>
      <c r="R305" s="294">
        <f>SUMIFS('7.  Persistence Report'!T$27:T$500,'7.  Persistence Report'!$D$27:$D$500,$B304,'7.  Persistence Report'!$J$27:$J$500,"Adjustment",'7.  Persistence Report'!$H$27:$H$500,"2016")</f>
        <v>3076.7970419692501</v>
      </c>
      <c r="S305" s="294">
        <f>SUMIFS('7.  Persistence Report'!U$27:U$500,'7.  Persistence Report'!$D$27:$D$500,$B304,'7.  Persistence Report'!$J$27:$J$500,"Adjustment",'7.  Persistence Report'!$H$27:$H$500,"2016")</f>
        <v>2718</v>
      </c>
      <c r="T305" s="294">
        <f>SUMIFS('7.  Persistence Report'!V$27:V$500,'7.  Persistence Report'!$D$27:$D$500,$B304,'7.  Persistence Report'!$J$27:$J$500,"Adjustment",'7.  Persistence Report'!$H$27:$H$500,"2016")</f>
        <v>2685</v>
      </c>
      <c r="U305" s="294">
        <f>SUMIFS('7.  Persistence Report'!W$27:W$500,'7.  Persistence Report'!$D$27:$D$500,$B304,'7.  Persistence Report'!$J$27:$J$500,"Adjustment",'7.  Persistence Report'!$H$27:$H$500,"2016")</f>
        <v>2685</v>
      </c>
      <c r="V305" s="294">
        <f>SUMIFS('7.  Persistence Report'!X$27:X$500,'7.  Persistence Report'!$D$27:$D$500,$B304,'7.  Persistence Report'!$J$27:$J$500,"Adjustment",'7.  Persistence Report'!$H$27:$H$500,"2016")</f>
        <v>2685</v>
      </c>
      <c r="W305" s="294">
        <f>SUMIFS('7.  Persistence Report'!Y$27:Y$500,'7.  Persistence Report'!$D$27:$D$500,$B304,'7.  Persistence Report'!$J$27:$J$500,"Adjustment",'7.  Persistence Report'!$H$27:$H$500,"2016")</f>
        <v>2683</v>
      </c>
      <c r="X305" s="294">
        <f>SUMIFS('7.  Persistence Report'!Z$27:Z$500,'7.  Persistence Report'!$D$27:$D$500,$B304,'7.  Persistence Report'!$J$27:$J$500,"Adjustment",'7.  Persistence Report'!$H$27:$H$500,"2016")</f>
        <v>2683</v>
      </c>
      <c r="Y305" s="410">
        <f>Y304</f>
        <v>0</v>
      </c>
      <c r="Z305" s="410">
        <f t="shared" ref="Z305" si="811">Z304</f>
        <v>0</v>
      </c>
      <c r="AA305" s="410">
        <f t="shared" ref="AA305" si="812">AA304</f>
        <v>1</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f>SUMIFS('7.  Persistence Report'!AV$27:AV$500,'7.  Persistence Report'!$D$27:$D$500,$B307,'7.  Persistence Report'!$J$27:$J$500,"Current year savings",'7.  Persistence Report'!$H$27:$H$500,"2016")</f>
        <v>0</v>
      </c>
      <c r="E307" s="294">
        <f>SUMIFS('7.  Persistence Report'!AW$27:AW$500,'7.  Persistence Report'!$D$27:$D$500,$B307,'7.  Persistence Report'!$J$27:$J$500,"Current year savings",'7.  Persistence Report'!$H$27:$H$500,"2016")</f>
        <v>0</v>
      </c>
      <c r="F307" s="294">
        <f>SUMIFS('7.  Persistence Report'!AX$27:AX$500,'7.  Persistence Report'!$D$27:$D$500,$B307,'7.  Persistence Report'!$J$27:$J$500,"Current year savings",'7.  Persistence Report'!$H$27:$H$500,"2016")</f>
        <v>0</v>
      </c>
      <c r="G307" s="294">
        <f>SUMIFS('7.  Persistence Report'!AY$27:AY$500,'7.  Persistence Report'!$D$27:$D$500,$B307,'7.  Persistence Report'!$J$27:$J$500,"Current year savings",'7.  Persistence Report'!$H$27:$H$500,"2016")</f>
        <v>0</v>
      </c>
      <c r="H307" s="294">
        <f>SUMIFS('7.  Persistence Report'!AZ$27:AZ$500,'7.  Persistence Report'!$D$27:$D$500,$B307,'7.  Persistence Report'!$J$27:$J$500,"Current year savings",'7.  Persistence Report'!$H$27:$H$500,"2016")</f>
        <v>0</v>
      </c>
      <c r="I307" s="294">
        <f>SUMIFS('7.  Persistence Report'!BA$27:BA$500,'7.  Persistence Report'!$D$27:$D$500,$B307,'7.  Persistence Report'!$J$27:$J$500,"Current year savings",'7.  Persistence Report'!$H$27:$H$500,"2016")</f>
        <v>0</v>
      </c>
      <c r="J307" s="294">
        <f>SUMIFS('7.  Persistence Report'!BB$27:BB$500,'7.  Persistence Report'!$D$27:$D$500,$B307,'7.  Persistence Report'!$J$27:$J$500,"Current year savings",'7.  Persistence Report'!$H$27:$H$500,"2016")</f>
        <v>0</v>
      </c>
      <c r="K307" s="294">
        <f>SUMIFS('7.  Persistence Report'!BC$27:BC$500,'7.  Persistence Report'!$D$27:$D$500,$B307,'7.  Persistence Report'!$J$27:$J$500,"Current year savings",'7.  Persistence Report'!$H$27:$H$500,"2016")</f>
        <v>0</v>
      </c>
      <c r="L307" s="294">
        <f>SUMIFS('7.  Persistence Report'!BD$27:BD$500,'7.  Persistence Report'!$D$27:$D$500,$B307,'7.  Persistence Report'!$J$27:$J$500,"Current year savings",'7.  Persistence Report'!$H$27:$H$500,"2016")</f>
        <v>0</v>
      </c>
      <c r="M307" s="294">
        <f>SUMIFS('7.  Persistence Report'!BE$27:BE$500,'7.  Persistence Report'!$D$27:$D$500,$B307,'7.  Persistence Report'!$J$27:$J$500,"Current year savings",'7.  Persistence Report'!$H$27:$H$500,"2016")</f>
        <v>0</v>
      </c>
      <c r="N307" s="294">
        <v>12</v>
      </c>
      <c r="O307" s="294">
        <f>SUMIFS('7.  Persistence Report'!Q$27:Q$500,'7.  Persistence Report'!$D$27:$D$500,$B307,'7.  Persistence Report'!$J$27:$J$500,"Current year savings",'7.  Persistence Report'!$H$27:$H$500,"2016")</f>
        <v>0</v>
      </c>
      <c r="P307" s="294">
        <f>SUMIFS('7.  Persistence Report'!R$27:R$500,'7.  Persistence Report'!$D$27:$D$500,$B307,'7.  Persistence Report'!$J$27:$J$500,"Current year savings",'7.  Persistence Report'!$H$27:$H$500,"2016")</f>
        <v>0</v>
      </c>
      <c r="Q307" s="294">
        <f>SUMIFS('7.  Persistence Report'!S$27:S$500,'7.  Persistence Report'!$D$27:$D$500,$B307,'7.  Persistence Report'!$J$27:$J$500,"Current year savings",'7.  Persistence Report'!$H$27:$H$500,"2016")</f>
        <v>0</v>
      </c>
      <c r="R307" s="294">
        <f>SUMIFS('7.  Persistence Report'!T$27:T$500,'7.  Persistence Report'!$D$27:$D$500,$B307,'7.  Persistence Report'!$J$27:$J$500,"Current year savings",'7.  Persistence Report'!$H$27:$H$500,"2016")</f>
        <v>0</v>
      </c>
      <c r="S307" s="294">
        <f>SUMIFS('7.  Persistence Report'!U$27:U$500,'7.  Persistence Report'!$D$27:$D$500,$B307,'7.  Persistence Report'!$J$27:$J$500,"Current year savings",'7.  Persistence Report'!$H$27:$H$500,"2016")</f>
        <v>0</v>
      </c>
      <c r="T307" s="294">
        <f>SUMIFS('7.  Persistence Report'!V$27:V$500,'7.  Persistence Report'!$D$27:$D$500,$B307,'7.  Persistence Report'!$J$27:$J$500,"Current year savings",'7.  Persistence Report'!$H$27:$H$500,"2016")</f>
        <v>0</v>
      </c>
      <c r="U307" s="294">
        <f>SUMIFS('7.  Persistence Report'!W$27:W$500,'7.  Persistence Report'!$D$27:$D$500,$B307,'7.  Persistence Report'!$J$27:$J$500,"Current year savings",'7.  Persistence Report'!$H$27:$H$500,"2016")</f>
        <v>0</v>
      </c>
      <c r="V307" s="294">
        <f>SUMIFS('7.  Persistence Report'!X$27:X$500,'7.  Persistence Report'!$D$27:$D$500,$B307,'7.  Persistence Report'!$J$27:$J$500,"Current year savings",'7.  Persistence Report'!$H$27:$H$500,"2016")</f>
        <v>0</v>
      </c>
      <c r="W307" s="294">
        <f>SUMIFS('7.  Persistence Report'!Y$27:Y$500,'7.  Persistence Report'!$D$27:$D$500,$B307,'7.  Persistence Report'!$J$27:$J$500,"Current year savings",'7.  Persistence Report'!$H$27:$H$500,"2016")</f>
        <v>0</v>
      </c>
      <c r="X307" s="294">
        <f>SUMIFS('7.  Persistence Report'!Z$27:Z$500,'7.  Persistence Report'!$D$27:$D$500,$B307,'7.  Persistence Report'!$J$27:$J$500,"Current year savings",'7.  Persistence Report'!$H$27:$H$500,"2016")</f>
        <v>0</v>
      </c>
      <c r="Y307" s="425"/>
      <c r="Z307" s="409">
        <v>1</v>
      </c>
      <c r="AA307" s="409"/>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f>SUMIFS('7.  Persistence Report'!AV$27:AV$500,'7.  Persistence Report'!$D$27:$D$500,$B307,'7.  Persistence Report'!$J$27:$J$500,"Adjustment",'7.  Persistence Report'!$H$27:$H$500,"2016")</f>
        <v>0</v>
      </c>
      <c r="E308" s="294">
        <f>SUMIFS('7.  Persistence Report'!AW$27:AW$500,'7.  Persistence Report'!$D$27:$D$500,$B307,'7.  Persistence Report'!$J$27:$J$500,"Adjustment",'7.  Persistence Report'!$H$27:$H$500,"2016")</f>
        <v>0</v>
      </c>
      <c r="F308" s="294">
        <f>SUMIFS('7.  Persistence Report'!AX$27:AX$500,'7.  Persistence Report'!$D$27:$D$500,$B307,'7.  Persistence Report'!$J$27:$J$500,"Adjustment",'7.  Persistence Report'!$H$27:$H$500,"2016")</f>
        <v>0</v>
      </c>
      <c r="G308" s="294">
        <f>SUMIFS('7.  Persistence Report'!AY$27:AY$500,'7.  Persistence Report'!$D$27:$D$500,$B307,'7.  Persistence Report'!$J$27:$J$500,"Adjustment",'7.  Persistence Report'!$H$27:$H$500,"2016")</f>
        <v>0</v>
      </c>
      <c r="H308" s="294">
        <f>SUMIFS('7.  Persistence Report'!AZ$27:AZ$500,'7.  Persistence Report'!$D$27:$D$500,$B307,'7.  Persistence Report'!$J$27:$J$500,"Adjustment",'7.  Persistence Report'!$H$27:$H$500,"2016")</f>
        <v>0</v>
      </c>
      <c r="I308" s="294">
        <f>SUMIFS('7.  Persistence Report'!BA$27:BA$500,'7.  Persistence Report'!$D$27:$D$500,$B307,'7.  Persistence Report'!$J$27:$J$500,"Adjustment",'7.  Persistence Report'!$H$27:$H$500,"2016")</f>
        <v>0</v>
      </c>
      <c r="J308" s="294">
        <f>SUMIFS('7.  Persistence Report'!BB$27:BB$500,'7.  Persistence Report'!$D$27:$D$500,$B307,'7.  Persistence Report'!$J$27:$J$500,"Adjustment",'7.  Persistence Report'!$H$27:$H$500,"2016")</f>
        <v>0</v>
      </c>
      <c r="K308" s="294">
        <f>SUMIFS('7.  Persistence Report'!BC$27:BC$500,'7.  Persistence Report'!$D$27:$D$500,$B307,'7.  Persistence Report'!$J$27:$J$500,"Adjustment",'7.  Persistence Report'!$H$27:$H$500,"2016")</f>
        <v>0</v>
      </c>
      <c r="L308" s="294">
        <f>SUMIFS('7.  Persistence Report'!BD$27:BD$500,'7.  Persistence Report'!$D$27:$D$500,$B307,'7.  Persistence Report'!$J$27:$J$500,"Adjustment",'7.  Persistence Report'!$H$27:$H$500,"2016")</f>
        <v>0</v>
      </c>
      <c r="M308" s="294">
        <f>SUMIFS('7.  Persistence Report'!BE$27:BE$500,'7.  Persistence Report'!$D$27:$D$500,$B307,'7.  Persistence Report'!$J$27:$J$500,"Adjustment",'7.  Persistence Report'!$H$27:$H$500,"2016")</f>
        <v>0</v>
      </c>
      <c r="N308" s="294">
        <f>N307</f>
        <v>12</v>
      </c>
      <c r="O308" s="294">
        <f>SUMIFS('7.  Persistence Report'!Q$27:Q$500,'7.  Persistence Report'!$D$27:$D$500,$B307,'7.  Persistence Report'!$J$27:$J$500,"Adjustment",'7.  Persistence Report'!$H$27:$H$500,"2016")</f>
        <v>0</v>
      </c>
      <c r="P308" s="294">
        <f>SUMIFS('7.  Persistence Report'!R$27:R$500,'7.  Persistence Report'!$D$27:$D$500,$B307,'7.  Persistence Report'!$J$27:$J$500,"Adjustment",'7.  Persistence Report'!$H$27:$H$500,"2016")</f>
        <v>0</v>
      </c>
      <c r="Q308" s="294">
        <f>SUMIFS('7.  Persistence Report'!S$27:S$500,'7.  Persistence Report'!$D$27:$D$500,$B307,'7.  Persistence Report'!$J$27:$J$500,"Adjustment",'7.  Persistence Report'!$H$27:$H$500,"2016")</f>
        <v>0</v>
      </c>
      <c r="R308" s="294">
        <f>SUMIFS('7.  Persistence Report'!T$27:T$500,'7.  Persistence Report'!$D$27:$D$500,$B307,'7.  Persistence Report'!$J$27:$J$500,"Adjustment",'7.  Persistence Report'!$H$27:$H$500,"2016")</f>
        <v>0</v>
      </c>
      <c r="S308" s="294">
        <f>SUMIFS('7.  Persistence Report'!U$27:U$500,'7.  Persistence Report'!$D$27:$D$500,$B307,'7.  Persistence Report'!$J$27:$J$500,"Adjustment",'7.  Persistence Report'!$H$27:$H$500,"2016")</f>
        <v>0</v>
      </c>
      <c r="T308" s="294">
        <f>SUMIFS('7.  Persistence Report'!V$27:V$500,'7.  Persistence Report'!$D$27:$D$500,$B307,'7.  Persistence Report'!$J$27:$J$500,"Adjustment",'7.  Persistence Report'!$H$27:$H$500,"2016")</f>
        <v>0</v>
      </c>
      <c r="U308" s="294">
        <f>SUMIFS('7.  Persistence Report'!W$27:W$500,'7.  Persistence Report'!$D$27:$D$500,$B307,'7.  Persistence Report'!$J$27:$J$500,"Adjustment",'7.  Persistence Report'!$H$27:$H$500,"2016")</f>
        <v>0</v>
      </c>
      <c r="V308" s="294">
        <f>SUMIFS('7.  Persistence Report'!X$27:X$500,'7.  Persistence Report'!$D$27:$D$500,$B307,'7.  Persistence Report'!$J$27:$J$500,"Adjustment",'7.  Persistence Report'!$H$27:$H$500,"2016")</f>
        <v>0</v>
      </c>
      <c r="W308" s="294">
        <f>SUMIFS('7.  Persistence Report'!Y$27:Y$500,'7.  Persistence Report'!$D$27:$D$500,$B307,'7.  Persistence Report'!$J$27:$J$500,"Adjustment",'7.  Persistence Report'!$H$27:$H$500,"2016")</f>
        <v>0</v>
      </c>
      <c r="X308" s="294">
        <f>SUMIFS('7.  Persistence Report'!Z$27:Z$500,'7.  Persistence Report'!$D$27:$D$500,$B307,'7.  Persistence Report'!$J$27:$J$500,"Adjustment",'7.  Persistence Report'!$H$27:$H$500,"2016")</f>
        <v>0</v>
      </c>
      <c r="Y308" s="410">
        <f>Y307</f>
        <v>0</v>
      </c>
      <c r="Z308" s="410">
        <f t="shared" ref="Z308" si="824">Z307</f>
        <v>1</v>
      </c>
      <c r="AA308" s="410">
        <f t="shared" ref="AA308" si="825">AA307</f>
        <v>0</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f>SUMIFS('7.  Persistence Report'!AV$27:AV$500,'7.  Persistence Report'!$D$27:$D$500,$B310,'7.  Persistence Report'!$J$27:$J$500,"Current year savings",'7.  Persistence Report'!$H$27:$H$500,"2016")</f>
        <v>509159</v>
      </c>
      <c r="E310" s="294">
        <f>SUMIFS('7.  Persistence Report'!AW$27:AW$500,'7.  Persistence Report'!$D$27:$D$500,$B310,'7.  Persistence Report'!$J$27:$J$500,"Current year savings",'7.  Persistence Report'!$H$27:$H$500,"2016")</f>
        <v>509159</v>
      </c>
      <c r="F310" s="294">
        <f>SUMIFS('7.  Persistence Report'!AX$27:AX$500,'7.  Persistence Report'!$D$27:$D$500,$B310,'7.  Persistence Report'!$J$27:$J$500,"Current year savings",'7.  Persistence Report'!$H$27:$H$500,"2016")</f>
        <v>509159</v>
      </c>
      <c r="G310" s="294">
        <f>SUMIFS('7.  Persistence Report'!AY$27:AY$500,'7.  Persistence Report'!$D$27:$D$500,$B310,'7.  Persistence Report'!$J$27:$J$500,"Current year savings",'7.  Persistence Report'!$H$27:$H$500,"2016")</f>
        <v>509159</v>
      </c>
      <c r="H310" s="294">
        <f>SUMIFS('7.  Persistence Report'!AZ$27:AZ$500,'7.  Persistence Report'!$D$27:$D$500,$B310,'7.  Persistence Report'!$J$27:$J$500,"Current year savings",'7.  Persistence Report'!$H$27:$H$500,"2016")</f>
        <v>509159</v>
      </c>
      <c r="I310" s="294">
        <f>SUMIFS('7.  Persistence Report'!BA$27:BA$500,'7.  Persistence Report'!$D$27:$D$500,$B310,'7.  Persistence Report'!$J$27:$J$500,"Current year savings",'7.  Persistence Report'!$H$27:$H$500,"2016")</f>
        <v>509159</v>
      </c>
      <c r="J310" s="294">
        <f>SUMIFS('7.  Persistence Report'!BB$27:BB$500,'7.  Persistence Report'!$D$27:$D$500,$B310,'7.  Persistence Report'!$J$27:$J$500,"Current year savings",'7.  Persistence Report'!$H$27:$H$500,"2016")</f>
        <v>509159</v>
      </c>
      <c r="K310" s="294">
        <f>SUMIFS('7.  Persistence Report'!BC$27:BC$500,'7.  Persistence Report'!$D$27:$D$500,$B310,'7.  Persistence Report'!$J$27:$J$500,"Current year savings",'7.  Persistence Report'!$H$27:$H$500,"2016")</f>
        <v>509159</v>
      </c>
      <c r="L310" s="294">
        <f>SUMIFS('7.  Persistence Report'!BD$27:BD$500,'7.  Persistence Report'!$D$27:$D$500,$B310,'7.  Persistence Report'!$J$27:$J$500,"Current year savings",'7.  Persistence Report'!$H$27:$H$500,"2016")</f>
        <v>509159</v>
      </c>
      <c r="M310" s="294">
        <f>SUMIFS('7.  Persistence Report'!BE$27:BE$500,'7.  Persistence Report'!$D$27:$D$500,$B310,'7.  Persistence Report'!$J$27:$J$500,"Current year savings",'7.  Persistence Report'!$H$27:$H$500,"2016")</f>
        <v>509159</v>
      </c>
      <c r="N310" s="294">
        <v>12</v>
      </c>
      <c r="O310" s="294">
        <f>SUMIFS('7.  Persistence Report'!Q$27:Q$500,'7.  Persistence Report'!$D$27:$D$500,$B310,'7.  Persistence Report'!$J$27:$J$500,"Current year savings",'7.  Persistence Report'!$H$27:$H$500,"2016")</f>
        <v>94</v>
      </c>
      <c r="P310" s="294">
        <f>SUMIFS('7.  Persistence Report'!R$27:R$500,'7.  Persistence Report'!$D$27:$D$500,$B310,'7.  Persistence Report'!$J$27:$J$500,"Current year savings",'7.  Persistence Report'!$H$27:$H$500,"2016")</f>
        <v>94</v>
      </c>
      <c r="Q310" s="294">
        <f>SUMIFS('7.  Persistence Report'!S$27:S$500,'7.  Persistence Report'!$D$27:$D$500,$B310,'7.  Persistence Report'!$J$27:$J$500,"Current year savings",'7.  Persistence Report'!$H$27:$H$500,"2016")</f>
        <v>94</v>
      </c>
      <c r="R310" s="294">
        <f>SUMIFS('7.  Persistence Report'!T$27:T$500,'7.  Persistence Report'!$D$27:$D$500,$B310,'7.  Persistence Report'!$J$27:$J$500,"Current year savings",'7.  Persistence Report'!$H$27:$H$500,"2016")</f>
        <v>94</v>
      </c>
      <c r="S310" s="294">
        <f>SUMIFS('7.  Persistence Report'!U$27:U$500,'7.  Persistence Report'!$D$27:$D$500,$B310,'7.  Persistence Report'!$J$27:$J$500,"Current year savings",'7.  Persistence Report'!$H$27:$H$500,"2016")</f>
        <v>94</v>
      </c>
      <c r="T310" s="294">
        <f>SUMIFS('7.  Persistence Report'!V$27:V$500,'7.  Persistence Report'!$D$27:$D$500,$B310,'7.  Persistence Report'!$J$27:$J$500,"Current year savings",'7.  Persistence Report'!$H$27:$H$500,"2016")</f>
        <v>94</v>
      </c>
      <c r="U310" s="294">
        <f>SUMIFS('7.  Persistence Report'!W$27:W$500,'7.  Persistence Report'!$D$27:$D$500,$B310,'7.  Persistence Report'!$J$27:$J$500,"Current year savings",'7.  Persistence Report'!$H$27:$H$500,"2016")</f>
        <v>94</v>
      </c>
      <c r="V310" s="294">
        <f>SUMIFS('7.  Persistence Report'!X$27:X$500,'7.  Persistence Report'!$D$27:$D$500,$B310,'7.  Persistence Report'!$J$27:$J$500,"Current year savings",'7.  Persistence Report'!$H$27:$H$500,"2016")</f>
        <v>94</v>
      </c>
      <c r="W310" s="294">
        <f>SUMIFS('7.  Persistence Report'!Y$27:Y$500,'7.  Persistence Report'!$D$27:$D$500,$B310,'7.  Persistence Report'!$J$27:$J$500,"Current year savings",'7.  Persistence Report'!$H$27:$H$500,"2016")</f>
        <v>94</v>
      </c>
      <c r="X310" s="294">
        <f>SUMIFS('7.  Persistence Report'!Z$27:Z$500,'7.  Persistence Report'!$D$27:$D$500,$B310,'7.  Persistence Report'!$J$27:$J$500,"Current year savings",'7.  Persistence Report'!$H$27:$H$500,"2016")</f>
        <v>94</v>
      </c>
      <c r="Y310" s="425"/>
      <c r="Z310" s="409"/>
      <c r="AA310" s="409">
        <v>1</v>
      </c>
      <c r="AB310" s="409"/>
      <c r="AC310" s="409"/>
      <c r="AD310" s="409"/>
      <c r="AE310" s="409"/>
      <c r="AF310" s="409"/>
      <c r="AG310" s="414"/>
      <c r="AH310" s="414"/>
      <c r="AI310" s="414"/>
      <c r="AJ310" s="414"/>
      <c r="AK310" s="414"/>
      <c r="AL310" s="414"/>
      <c r="AM310" s="295">
        <f>SUM(Y310:AL310)</f>
        <v>1</v>
      </c>
    </row>
    <row r="311" spans="1:39" outlineLevel="1">
      <c r="B311" s="293" t="s">
        <v>289</v>
      </c>
      <c r="C311" s="290" t="s">
        <v>163</v>
      </c>
      <c r="D311" s="294">
        <f>SUMIFS('7.  Persistence Report'!AV$27:AV$500,'7.  Persistence Report'!$D$27:$D$500,$B310,'7.  Persistence Report'!$J$27:$J$500,"Adjustment",'7.  Persistence Report'!$H$27:$H$500,"2016")</f>
        <v>814782.89362008765</v>
      </c>
      <c r="E311" s="294">
        <f>SUMIFS('7.  Persistence Report'!AW$27:AW$500,'7.  Persistence Report'!$D$27:$D$500,$B310,'7.  Persistence Report'!$J$27:$J$500,"Adjustment",'7.  Persistence Report'!$H$27:$H$500,"2016")</f>
        <v>814782.89362008765</v>
      </c>
      <c r="F311" s="294">
        <f>SUMIFS('7.  Persistence Report'!AX$27:AX$500,'7.  Persistence Report'!$D$27:$D$500,$B310,'7.  Persistence Report'!$J$27:$J$500,"Adjustment",'7.  Persistence Report'!$H$27:$H$500,"2016")</f>
        <v>814782.89362008765</v>
      </c>
      <c r="G311" s="294">
        <f>SUMIFS('7.  Persistence Report'!AY$27:AY$500,'7.  Persistence Report'!$D$27:$D$500,$B310,'7.  Persistence Report'!$J$27:$J$500,"Adjustment",'7.  Persistence Report'!$H$27:$H$500,"2016")</f>
        <v>814782.89362008765</v>
      </c>
      <c r="H311" s="294">
        <f>SUMIFS('7.  Persistence Report'!AZ$27:AZ$500,'7.  Persistence Report'!$D$27:$D$500,$B310,'7.  Persistence Report'!$J$27:$J$500,"Adjustment",'7.  Persistence Report'!$H$27:$H$500,"2016")</f>
        <v>-95739</v>
      </c>
      <c r="I311" s="294">
        <f>SUMIFS('7.  Persistence Report'!BA$27:BA$500,'7.  Persistence Report'!$D$27:$D$500,$B310,'7.  Persistence Report'!$J$27:$J$500,"Adjustment",'7.  Persistence Report'!$H$27:$H$500,"2016")</f>
        <v>-95739</v>
      </c>
      <c r="J311" s="294">
        <f>SUMIFS('7.  Persistence Report'!BB$27:BB$500,'7.  Persistence Report'!$D$27:$D$500,$B310,'7.  Persistence Report'!$J$27:$J$500,"Adjustment",'7.  Persistence Report'!$H$27:$H$500,"2016")</f>
        <v>-95739</v>
      </c>
      <c r="K311" s="294">
        <f>SUMIFS('7.  Persistence Report'!BC$27:BC$500,'7.  Persistence Report'!$D$27:$D$500,$B310,'7.  Persistence Report'!$J$27:$J$500,"Adjustment",'7.  Persistence Report'!$H$27:$H$500,"2016")</f>
        <v>-95739</v>
      </c>
      <c r="L311" s="294">
        <f>SUMIFS('7.  Persistence Report'!BD$27:BD$500,'7.  Persistence Report'!$D$27:$D$500,$B310,'7.  Persistence Report'!$J$27:$J$500,"Adjustment",'7.  Persistence Report'!$H$27:$H$500,"2016")</f>
        <v>-95739</v>
      </c>
      <c r="M311" s="294">
        <f>SUMIFS('7.  Persistence Report'!BE$27:BE$500,'7.  Persistence Report'!$D$27:$D$500,$B310,'7.  Persistence Report'!$J$27:$J$500,"Adjustment",'7.  Persistence Report'!$H$27:$H$500,"2016")</f>
        <v>-95739</v>
      </c>
      <c r="N311" s="294">
        <f>N310</f>
        <v>12</v>
      </c>
      <c r="O311" s="294">
        <f>SUMIFS('7.  Persistence Report'!Q$27:Q$500,'7.  Persistence Report'!$D$27:$D$500,$B310,'7.  Persistence Report'!$J$27:$J$500,"Adjustment",'7.  Persistence Report'!$H$27:$H$500,"2016")</f>
        <v>271.96883216783215</v>
      </c>
      <c r="P311" s="294">
        <f>SUMIFS('7.  Persistence Report'!R$27:R$500,'7.  Persistence Report'!$D$27:$D$500,$B310,'7.  Persistence Report'!$J$27:$J$500,"Adjustment",'7.  Persistence Report'!$H$27:$H$500,"2016")</f>
        <v>271.96883216783215</v>
      </c>
      <c r="Q311" s="294">
        <f>SUMIFS('7.  Persistence Report'!S$27:S$500,'7.  Persistence Report'!$D$27:$D$500,$B310,'7.  Persistence Report'!$J$27:$J$500,"Adjustment",'7.  Persistence Report'!$H$27:$H$500,"2016")</f>
        <v>271.96883216783215</v>
      </c>
      <c r="R311" s="294">
        <f>SUMIFS('7.  Persistence Report'!T$27:T$500,'7.  Persistence Report'!$D$27:$D$500,$B310,'7.  Persistence Report'!$J$27:$J$500,"Adjustment",'7.  Persistence Report'!$H$27:$H$500,"2016")</f>
        <v>271.96883216783215</v>
      </c>
      <c r="S311" s="294">
        <f>SUMIFS('7.  Persistence Report'!U$27:U$500,'7.  Persistence Report'!$D$27:$D$500,$B310,'7.  Persistence Report'!$J$27:$J$500,"Adjustment",'7.  Persistence Report'!$H$27:$H$500,"2016")</f>
        <v>22</v>
      </c>
      <c r="T311" s="294">
        <f>SUMIFS('7.  Persistence Report'!V$27:V$500,'7.  Persistence Report'!$D$27:$D$500,$B310,'7.  Persistence Report'!$J$27:$J$500,"Adjustment",'7.  Persistence Report'!$H$27:$H$500,"2016")</f>
        <v>22</v>
      </c>
      <c r="U311" s="294">
        <f>SUMIFS('7.  Persistence Report'!W$27:W$500,'7.  Persistence Report'!$D$27:$D$500,$B310,'7.  Persistence Report'!$J$27:$J$500,"Adjustment",'7.  Persistence Report'!$H$27:$H$500,"2016")</f>
        <v>22</v>
      </c>
      <c r="V311" s="294">
        <f>SUMIFS('7.  Persistence Report'!X$27:X$500,'7.  Persistence Report'!$D$27:$D$500,$B310,'7.  Persistence Report'!$J$27:$J$500,"Adjustment",'7.  Persistence Report'!$H$27:$H$500,"2016")</f>
        <v>22</v>
      </c>
      <c r="W311" s="294">
        <f>SUMIFS('7.  Persistence Report'!Y$27:Y$500,'7.  Persistence Report'!$D$27:$D$500,$B310,'7.  Persistence Report'!$J$27:$J$500,"Adjustment",'7.  Persistence Report'!$H$27:$H$500,"2016")</f>
        <v>22</v>
      </c>
      <c r="X311" s="294">
        <f>SUMIFS('7.  Persistence Report'!Z$27:Z$500,'7.  Persistence Report'!$D$27:$D$500,$B310,'7.  Persistence Report'!$J$27:$J$500,"Adjustment",'7.  Persistence Report'!$H$27:$H$500,"2016")</f>
        <v>22</v>
      </c>
      <c r="Y311" s="410">
        <f>Y310</f>
        <v>0</v>
      </c>
      <c r="Z311" s="410">
        <f t="shared" ref="Z311" si="837">Z310</f>
        <v>0</v>
      </c>
      <c r="AA311" s="410">
        <f t="shared" ref="AA311" si="838">AA310</f>
        <v>1</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f>SUMIFS('7.  Persistence Report'!AV$27:AV$500,'7.  Persistence Report'!$D$27:$D$500,$B313,'7.  Persistence Report'!$J$27:$J$500,"Current year savings",'7.  Persistence Report'!$H$27:$H$500,"2016")</f>
        <v>0</v>
      </c>
      <c r="E313" s="294">
        <f>SUMIFS('7.  Persistence Report'!AW$27:AW$500,'7.  Persistence Report'!$D$27:$D$500,$B313,'7.  Persistence Report'!$J$27:$J$500,"Current year savings",'7.  Persistence Report'!$H$27:$H$500,"2016")</f>
        <v>0</v>
      </c>
      <c r="F313" s="294">
        <f>SUMIFS('7.  Persistence Report'!AX$27:AX$500,'7.  Persistence Report'!$D$27:$D$500,$B313,'7.  Persistence Report'!$J$27:$J$500,"Current year savings",'7.  Persistence Report'!$H$27:$H$500,"2016")</f>
        <v>0</v>
      </c>
      <c r="G313" s="294">
        <f>SUMIFS('7.  Persistence Report'!AY$27:AY$500,'7.  Persistence Report'!$D$27:$D$500,$B313,'7.  Persistence Report'!$J$27:$J$500,"Current year savings",'7.  Persistence Report'!$H$27:$H$500,"2016")</f>
        <v>0</v>
      </c>
      <c r="H313" s="294">
        <f>SUMIFS('7.  Persistence Report'!AZ$27:AZ$500,'7.  Persistence Report'!$D$27:$D$500,$B313,'7.  Persistence Report'!$J$27:$J$500,"Current year savings",'7.  Persistence Report'!$H$27:$H$500,"2016")</f>
        <v>0</v>
      </c>
      <c r="I313" s="294">
        <f>SUMIFS('7.  Persistence Report'!BA$27:BA$500,'7.  Persistence Report'!$D$27:$D$500,$B313,'7.  Persistence Report'!$J$27:$J$500,"Current year savings",'7.  Persistence Report'!$H$27:$H$500,"2016")</f>
        <v>0</v>
      </c>
      <c r="J313" s="294">
        <f>SUMIFS('7.  Persistence Report'!BB$27:BB$500,'7.  Persistence Report'!$D$27:$D$500,$B313,'7.  Persistence Report'!$J$27:$J$500,"Current year savings",'7.  Persistence Report'!$H$27:$H$500,"2016")</f>
        <v>0</v>
      </c>
      <c r="K313" s="294">
        <f>SUMIFS('7.  Persistence Report'!BC$27:BC$500,'7.  Persistence Report'!$D$27:$D$500,$B313,'7.  Persistence Report'!$J$27:$J$500,"Current year savings",'7.  Persistence Report'!$H$27:$H$500,"2016")</f>
        <v>0</v>
      </c>
      <c r="L313" s="294">
        <f>SUMIFS('7.  Persistence Report'!BD$27:BD$500,'7.  Persistence Report'!$D$27:$D$500,$B313,'7.  Persistence Report'!$J$27:$J$500,"Current year savings",'7.  Persistence Report'!$H$27:$H$500,"2016")</f>
        <v>0</v>
      </c>
      <c r="M313" s="294">
        <f>SUMIFS('7.  Persistence Report'!BE$27:BE$500,'7.  Persistence Report'!$D$27:$D$500,$B313,'7.  Persistence Report'!$J$27:$J$500,"Current year savings",'7.  Persistence Report'!$H$27:$H$500,"2016")</f>
        <v>0</v>
      </c>
      <c r="N313" s="294">
        <v>3</v>
      </c>
      <c r="O313" s="294">
        <f>SUMIFS('7.  Persistence Report'!Q$27:Q$500,'7.  Persistence Report'!$D$27:$D$500,$B313,'7.  Persistence Report'!$J$27:$J$500,"Current year savings",'7.  Persistence Report'!$H$27:$H$500,"2016")</f>
        <v>0</v>
      </c>
      <c r="P313" s="294">
        <f>SUMIFS('7.  Persistence Report'!R$27:R$500,'7.  Persistence Report'!$D$27:$D$500,$B313,'7.  Persistence Report'!$J$27:$J$500,"Current year savings",'7.  Persistence Report'!$H$27:$H$500,"2016")</f>
        <v>0</v>
      </c>
      <c r="Q313" s="294">
        <f>SUMIFS('7.  Persistence Report'!S$27:S$500,'7.  Persistence Report'!$D$27:$D$500,$B313,'7.  Persistence Report'!$J$27:$J$500,"Current year savings",'7.  Persistence Report'!$H$27:$H$500,"2016")</f>
        <v>0</v>
      </c>
      <c r="R313" s="294">
        <f>SUMIFS('7.  Persistence Report'!T$27:T$500,'7.  Persistence Report'!$D$27:$D$500,$B313,'7.  Persistence Report'!$J$27:$J$500,"Current year savings",'7.  Persistence Report'!$H$27:$H$500,"2016")</f>
        <v>0</v>
      </c>
      <c r="S313" s="294">
        <f>SUMIFS('7.  Persistence Report'!U$27:U$500,'7.  Persistence Report'!$D$27:$D$500,$B313,'7.  Persistence Report'!$J$27:$J$500,"Current year savings",'7.  Persistence Report'!$H$27:$H$500,"2016")</f>
        <v>0</v>
      </c>
      <c r="T313" s="294">
        <f>SUMIFS('7.  Persistence Report'!V$27:V$500,'7.  Persistence Report'!$D$27:$D$500,$B313,'7.  Persistence Report'!$J$27:$J$500,"Current year savings",'7.  Persistence Report'!$H$27:$H$500,"2016")</f>
        <v>0</v>
      </c>
      <c r="U313" s="294">
        <f>SUMIFS('7.  Persistence Report'!W$27:W$500,'7.  Persistence Report'!$D$27:$D$500,$B313,'7.  Persistence Report'!$J$27:$J$500,"Current year savings",'7.  Persistence Report'!$H$27:$H$500,"2016")</f>
        <v>0</v>
      </c>
      <c r="V313" s="294">
        <f>SUMIFS('7.  Persistence Report'!X$27:X$500,'7.  Persistence Report'!$D$27:$D$500,$B313,'7.  Persistence Report'!$J$27:$J$500,"Current year savings",'7.  Persistence Report'!$H$27:$H$500,"2016")</f>
        <v>0</v>
      </c>
      <c r="W313" s="294">
        <f>SUMIFS('7.  Persistence Report'!Y$27:Y$500,'7.  Persistence Report'!$D$27:$D$500,$B313,'7.  Persistence Report'!$J$27:$J$500,"Current year savings",'7.  Persistence Report'!$H$27:$H$500,"2016")</f>
        <v>0</v>
      </c>
      <c r="X313" s="294">
        <f>SUMIFS('7.  Persistence Report'!Z$27:Z$500,'7.  Persistence Report'!$D$27:$D$500,$B313,'7.  Persistence Report'!$J$27:$J$500,"Current year savings",'7.  Persistence Report'!$H$27:$H$500,"2016")</f>
        <v>0</v>
      </c>
      <c r="Y313" s="425"/>
      <c r="Z313" s="409"/>
      <c r="AA313" s="409">
        <v>1</v>
      </c>
      <c r="AB313" s="409"/>
      <c r="AC313" s="409"/>
      <c r="AD313" s="409"/>
      <c r="AE313" s="409"/>
      <c r="AF313" s="409"/>
      <c r="AG313" s="414"/>
      <c r="AH313" s="414"/>
      <c r="AI313" s="414"/>
      <c r="AJ313" s="414"/>
      <c r="AK313" s="414"/>
      <c r="AL313" s="414"/>
      <c r="AM313" s="295">
        <f>SUM(Y313:AL313)</f>
        <v>1</v>
      </c>
    </row>
    <row r="314" spans="1:39" outlineLevel="1">
      <c r="B314" s="293" t="s">
        <v>289</v>
      </c>
      <c r="C314" s="290" t="s">
        <v>163</v>
      </c>
      <c r="D314" s="294">
        <f>SUMIFS('7.  Persistence Report'!AV$27:AV$500,'7.  Persistence Report'!$D$27:$D$500,$B313,'7.  Persistence Report'!$J$27:$J$500,"Adjustment",'7.  Persistence Report'!$H$27:$H$500,"2016")</f>
        <v>0</v>
      </c>
      <c r="E314" s="294">
        <f>SUMIFS('7.  Persistence Report'!AW$27:AW$500,'7.  Persistence Report'!$D$27:$D$500,$B313,'7.  Persistence Report'!$J$27:$J$500,"Adjustment",'7.  Persistence Report'!$H$27:$H$500,"2016")</f>
        <v>0</v>
      </c>
      <c r="F314" s="294">
        <f>SUMIFS('7.  Persistence Report'!AX$27:AX$500,'7.  Persistence Report'!$D$27:$D$500,$B313,'7.  Persistence Report'!$J$27:$J$500,"Adjustment",'7.  Persistence Report'!$H$27:$H$500,"2016")</f>
        <v>0</v>
      </c>
      <c r="G314" s="294">
        <f>SUMIFS('7.  Persistence Report'!AY$27:AY$500,'7.  Persistence Report'!$D$27:$D$500,$B313,'7.  Persistence Report'!$J$27:$J$500,"Adjustment",'7.  Persistence Report'!$H$27:$H$500,"2016")</f>
        <v>0</v>
      </c>
      <c r="H314" s="294">
        <f>SUMIFS('7.  Persistence Report'!AZ$27:AZ$500,'7.  Persistence Report'!$D$27:$D$500,$B313,'7.  Persistence Report'!$J$27:$J$500,"Adjustment",'7.  Persistence Report'!$H$27:$H$500,"2016")</f>
        <v>0</v>
      </c>
      <c r="I314" s="294">
        <f>SUMIFS('7.  Persistence Report'!BA$27:BA$500,'7.  Persistence Report'!$D$27:$D$500,$B313,'7.  Persistence Report'!$J$27:$J$500,"Adjustment",'7.  Persistence Report'!$H$27:$H$500,"2016")</f>
        <v>0</v>
      </c>
      <c r="J314" s="294">
        <f>SUMIFS('7.  Persistence Report'!BB$27:BB$500,'7.  Persistence Report'!$D$27:$D$500,$B313,'7.  Persistence Report'!$J$27:$J$500,"Adjustment",'7.  Persistence Report'!$H$27:$H$500,"2016")</f>
        <v>0</v>
      </c>
      <c r="K314" s="294">
        <f>SUMIFS('7.  Persistence Report'!BC$27:BC$500,'7.  Persistence Report'!$D$27:$D$500,$B313,'7.  Persistence Report'!$J$27:$J$500,"Adjustment",'7.  Persistence Report'!$H$27:$H$500,"2016")</f>
        <v>0</v>
      </c>
      <c r="L314" s="294">
        <f>SUMIFS('7.  Persistence Report'!BD$27:BD$500,'7.  Persistence Report'!$D$27:$D$500,$B313,'7.  Persistence Report'!$J$27:$J$500,"Adjustment",'7.  Persistence Report'!$H$27:$H$500,"2016")</f>
        <v>0</v>
      </c>
      <c r="M314" s="294">
        <f>SUMIFS('7.  Persistence Report'!BE$27:BE$500,'7.  Persistence Report'!$D$27:$D$500,$B313,'7.  Persistence Report'!$J$27:$J$500,"Adjustment",'7.  Persistence Report'!$H$27:$H$500,"2016")</f>
        <v>0</v>
      </c>
      <c r="N314" s="294">
        <f>N313</f>
        <v>3</v>
      </c>
      <c r="O314" s="294">
        <f>SUMIFS('7.  Persistence Report'!Q$27:Q$500,'7.  Persistence Report'!$D$27:$D$500,$B313,'7.  Persistence Report'!$J$27:$J$500,"Adjustment",'7.  Persistence Report'!$H$27:$H$500,"2016")</f>
        <v>0</v>
      </c>
      <c r="P314" s="294">
        <f>SUMIFS('7.  Persistence Report'!R$27:R$500,'7.  Persistence Report'!$D$27:$D$500,$B313,'7.  Persistence Report'!$J$27:$J$500,"Adjustment",'7.  Persistence Report'!$H$27:$H$500,"2016")</f>
        <v>0</v>
      </c>
      <c r="Q314" s="294">
        <f>SUMIFS('7.  Persistence Report'!S$27:S$500,'7.  Persistence Report'!$D$27:$D$500,$B313,'7.  Persistence Report'!$J$27:$J$500,"Adjustment",'7.  Persistence Report'!$H$27:$H$500,"2016")</f>
        <v>0</v>
      </c>
      <c r="R314" s="294">
        <f>SUMIFS('7.  Persistence Report'!T$27:T$500,'7.  Persistence Report'!$D$27:$D$500,$B313,'7.  Persistence Report'!$J$27:$J$500,"Adjustment",'7.  Persistence Report'!$H$27:$H$500,"2016")</f>
        <v>0</v>
      </c>
      <c r="S314" s="294">
        <f>SUMIFS('7.  Persistence Report'!U$27:U$500,'7.  Persistence Report'!$D$27:$D$500,$B313,'7.  Persistence Report'!$J$27:$J$500,"Adjustment",'7.  Persistence Report'!$H$27:$H$500,"2016")</f>
        <v>0</v>
      </c>
      <c r="T314" s="294">
        <f>SUMIFS('7.  Persistence Report'!V$27:V$500,'7.  Persistence Report'!$D$27:$D$500,$B313,'7.  Persistence Report'!$J$27:$J$500,"Adjustment",'7.  Persistence Report'!$H$27:$H$500,"2016")</f>
        <v>0</v>
      </c>
      <c r="U314" s="294">
        <f>SUMIFS('7.  Persistence Report'!W$27:W$500,'7.  Persistence Report'!$D$27:$D$500,$B313,'7.  Persistence Report'!$J$27:$J$500,"Adjustment",'7.  Persistence Report'!$H$27:$H$500,"2016")</f>
        <v>0</v>
      </c>
      <c r="V314" s="294">
        <f>SUMIFS('7.  Persistence Report'!X$27:X$500,'7.  Persistence Report'!$D$27:$D$500,$B313,'7.  Persistence Report'!$J$27:$J$500,"Adjustment",'7.  Persistence Report'!$H$27:$H$500,"2016")</f>
        <v>0</v>
      </c>
      <c r="W314" s="294">
        <f>SUMIFS('7.  Persistence Report'!Y$27:Y$500,'7.  Persistence Report'!$D$27:$D$500,$B313,'7.  Persistence Report'!$J$27:$J$500,"Adjustment",'7.  Persistence Report'!$H$27:$H$500,"2016")</f>
        <v>0</v>
      </c>
      <c r="X314" s="294">
        <f>SUMIFS('7.  Persistence Report'!Z$27:Z$500,'7.  Persistence Report'!$D$27:$D$500,$B313,'7.  Persistence Report'!$J$27:$J$500,"Adjustment",'7.  Persistence Report'!$H$27:$H$500,"2016")</f>
        <v>0</v>
      </c>
      <c r="Y314" s="410">
        <f>Y313</f>
        <v>0</v>
      </c>
      <c r="Z314" s="410">
        <f t="shared" ref="Z314" si="850">Z313</f>
        <v>0</v>
      </c>
      <c r="AA314" s="410">
        <f t="shared" ref="AA314" si="851">AA313</f>
        <v>1</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f>SUMIFS('7.  Persistence Report'!AV$27:AV$500,'7.  Persistence Report'!$D$27:$D$500,$B316,'7.  Persistence Report'!$J$27:$J$500,"Current year savings",'7.  Persistence Report'!$H$27:$H$500,"2016")</f>
        <v>0</v>
      </c>
      <c r="E316" s="294">
        <f>SUMIFS('7.  Persistence Report'!AW$27:AW$500,'7.  Persistence Report'!$D$27:$D$500,$B316,'7.  Persistence Report'!$J$27:$J$500,"Current year savings",'7.  Persistence Report'!$H$27:$H$500,"2016")</f>
        <v>0</v>
      </c>
      <c r="F316" s="294">
        <f>SUMIFS('7.  Persistence Report'!AX$27:AX$500,'7.  Persistence Report'!$D$27:$D$500,$B316,'7.  Persistence Report'!$J$27:$J$500,"Current year savings",'7.  Persistence Report'!$H$27:$H$500,"2016")</f>
        <v>0</v>
      </c>
      <c r="G316" s="294">
        <f>SUMIFS('7.  Persistence Report'!AY$27:AY$500,'7.  Persistence Report'!$D$27:$D$500,$B316,'7.  Persistence Report'!$J$27:$J$500,"Current year savings",'7.  Persistence Report'!$H$27:$H$500,"2016")</f>
        <v>0</v>
      </c>
      <c r="H316" s="294">
        <f>SUMIFS('7.  Persistence Report'!AZ$27:AZ$500,'7.  Persistence Report'!$D$27:$D$500,$B316,'7.  Persistence Report'!$J$27:$J$500,"Current year savings",'7.  Persistence Report'!$H$27:$H$500,"2016")</f>
        <v>0</v>
      </c>
      <c r="I316" s="294">
        <f>SUMIFS('7.  Persistence Report'!BA$27:BA$500,'7.  Persistence Report'!$D$27:$D$500,$B316,'7.  Persistence Report'!$J$27:$J$500,"Current year savings",'7.  Persistence Report'!$H$27:$H$500,"2016")</f>
        <v>0</v>
      </c>
      <c r="J316" s="294">
        <f>SUMIFS('7.  Persistence Report'!BB$27:BB$500,'7.  Persistence Report'!$D$27:$D$500,$B316,'7.  Persistence Report'!$J$27:$J$500,"Current year savings",'7.  Persistence Report'!$H$27:$H$500,"2016")</f>
        <v>0</v>
      </c>
      <c r="K316" s="294">
        <f>SUMIFS('7.  Persistence Report'!BC$27:BC$500,'7.  Persistence Report'!$D$27:$D$500,$B316,'7.  Persistence Report'!$J$27:$J$500,"Current year savings",'7.  Persistence Report'!$H$27:$H$500,"2016")</f>
        <v>0</v>
      </c>
      <c r="L316" s="294">
        <f>SUMIFS('7.  Persistence Report'!BD$27:BD$500,'7.  Persistence Report'!$D$27:$D$500,$B316,'7.  Persistence Report'!$J$27:$J$500,"Current year savings",'7.  Persistence Report'!$H$27:$H$500,"2016")</f>
        <v>0</v>
      </c>
      <c r="M316" s="294">
        <f>SUMIFS('7.  Persistence Report'!BE$27:BE$500,'7.  Persistence Report'!$D$27:$D$500,$B316,'7.  Persistence Report'!$J$27:$J$500,"Current year savings",'7.  Persistence Report'!$H$27:$H$500,"2016")</f>
        <v>0</v>
      </c>
      <c r="N316" s="294">
        <v>12</v>
      </c>
      <c r="O316" s="294">
        <f>SUMIFS('7.  Persistence Report'!Q$27:Q$500,'7.  Persistence Report'!$D$27:$D$500,$B316,'7.  Persistence Report'!$J$27:$J$500,"Current year savings",'7.  Persistence Report'!$H$27:$H$500,"2016")</f>
        <v>0</v>
      </c>
      <c r="P316" s="294">
        <f>SUMIFS('7.  Persistence Report'!R$27:R$500,'7.  Persistence Report'!$D$27:$D$500,$B316,'7.  Persistence Report'!$J$27:$J$500,"Current year savings",'7.  Persistence Report'!$H$27:$H$500,"2016")</f>
        <v>0</v>
      </c>
      <c r="Q316" s="294">
        <f>SUMIFS('7.  Persistence Report'!S$27:S$500,'7.  Persistence Report'!$D$27:$D$500,$B316,'7.  Persistence Report'!$J$27:$J$500,"Current year savings",'7.  Persistence Report'!$H$27:$H$500,"2016")</f>
        <v>0</v>
      </c>
      <c r="R316" s="294">
        <f>SUMIFS('7.  Persistence Report'!T$27:T$500,'7.  Persistence Report'!$D$27:$D$500,$B316,'7.  Persistence Report'!$J$27:$J$500,"Current year savings",'7.  Persistence Report'!$H$27:$H$500,"2016")</f>
        <v>0</v>
      </c>
      <c r="S316" s="294">
        <f>SUMIFS('7.  Persistence Report'!U$27:U$500,'7.  Persistence Report'!$D$27:$D$500,$B316,'7.  Persistence Report'!$J$27:$J$500,"Current year savings",'7.  Persistence Report'!$H$27:$H$500,"2016")</f>
        <v>0</v>
      </c>
      <c r="T316" s="294">
        <f>SUMIFS('7.  Persistence Report'!V$27:V$500,'7.  Persistence Report'!$D$27:$D$500,$B316,'7.  Persistence Report'!$J$27:$J$500,"Current year savings",'7.  Persistence Report'!$H$27:$H$500,"2016")</f>
        <v>0</v>
      </c>
      <c r="U316" s="294">
        <f>SUMIFS('7.  Persistence Report'!W$27:W$500,'7.  Persistence Report'!$D$27:$D$500,$B316,'7.  Persistence Report'!$J$27:$J$500,"Current year savings",'7.  Persistence Report'!$H$27:$H$500,"2016")</f>
        <v>0</v>
      </c>
      <c r="V316" s="294">
        <f>SUMIFS('7.  Persistence Report'!X$27:X$500,'7.  Persistence Report'!$D$27:$D$500,$B316,'7.  Persistence Report'!$J$27:$J$500,"Current year savings",'7.  Persistence Report'!$H$27:$H$500,"2016")</f>
        <v>0</v>
      </c>
      <c r="W316" s="294">
        <f>SUMIFS('7.  Persistence Report'!Y$27:Y$500,'7.  Persistence Report'!$D$27:$D$500,$B316,'7.  Persistence Report'!$J$27:$J$500,"Current year savings",'7.  Persistence Report'!$H$27:$H$500,"2016")</f>
        <v>0</v>
      </c>
      <c r="X316" s="294">
        <f>SUMIFS('7.  Persistence Report'!Z$27:Z$500,'7.  Persistence Report'!$D$27:$D$500,$B316,'7.  Persistence Report'!$J$27:$J$500,"Current year savings",'7.  Persistence Report'!$H$27:$H$500,"2016")</f>
        <v>0</v>
      </c>
      <c r="Y316" s="425"/>
      <c r="Z316" s="409"/>
      <c r="AA316" s="409">
        <v>1</v>
      </c>
      <c r="AB316" s="409"/>
      <c r="AC316" s="409"/>
      <c r="AD316" s="409"/>
      <c r="AE316" s="409"/>
      <c r="AF316" s="409"/>
      <c r="AG316" s="414"/>
      <c r="AH316" s="414"/>
      <c r="AI316" s="414"/>
      <c r="AJ316" s="414"/>
      <c r="AK316" s="414"/>
      <c r="AL316" s="414"/>
      <c r="AM316" s="295">
        <f>SUM(Y316:AL316)</f>
        <v>1</v>
      </c>
    </row>
    <row r="317" spans="1:39" outlineLevel="1">
      <c r="B317" s="293" t="s">
        <v>289</v>
      </c>
      <c r="C317" s="290" t="s">
        <v>163</v>
      </c>
      <c r="D317" s="294">
        <f>SUMIFS('7.  Persistence Report'!AV$27:AV$500,'7.  Persistence Report'!$D$27:$D$500,$B316,'7.  Persistence Report'!$J$27:$J$500,"Adjustment",'7.  Persistence Report'!$H$27:$H$500,"2016")</f>
        <v>4463526</v>
      </c>
      <c r="E317" s="294">
        <f>SUMIFS('7.  Persistence Report'!AW$27:AW$500,'7.  Persistence Report'!$D$27:$D$500,$B316,'7.  Persistence Report'!$J$27:$J$500,"Adjustment",'7.  Persistence Report'!$H$27:$H$500,"2016")</f>
        <v>4463526</v>
      </c>
      <c r="F317" s="294">
        <f>SUMIFS('7.  Persistence Report'!AX$27:AX$500,'7.  Persistence Report'!$D$27:$D$500,$B316,'7.  Persistence Report'!$J$27:$J$500,"Adjustment",'7.  Persistence Report'!$H$27:$H$500,"2016")</f>
        <v>4463526</v>
      </c>
      <c r="G317" s="294">
        <f>SUMIFS('7.  Persistence Report'!AY$27:AY$500,'7.  Persistence Report'!$D$27:$D$500,$B316,'7.  Persistence Report'!$J$27:$J$500,"Adjustment",'7.  Persistence Report'!$H$27:$H$500,"2016")</f>
        <v>4463526</v>
      </c>
      <c r="H317" s="294">
        <f>SUMIFS('7.  Persistence Report'!AZ$27:AZ$500,'7.  Persistence Report'!$D$27:$D$500,$B316,'7.  Persistence Report'!$J$27:$J$500,"Adjustment",'7.  Persistence Report'!$H$27:$H$500,"2016")</f>
        <v>4463526</v>
      </c>
      <c r="I317" s="294">
        <f>SUMIFS('7.  Persistence Report'!BA$27:BA$500,'7.  Persistence Report'!$D$27:$D$500,$B316,'7.  Persistence Report'!$J$27:$J$500,"Adjustment",'7.  Persistence Report'!$H$27:$H$500,"2016")</f>
        <v>4463526</v>
      </c>
      <c r="J317" s="294">
        <f>SUMIFS('7.  Persistence Report'!BB$27:BB$500,'7.  Persistence Report'!$D$27:$D$500,$B316,'7.  Persistence Report'!$J$27:$J$500,"Adjustment",'7.  Persistence Report'!$H$27:$H$500,"2016")</f>
        <v>4463526</v>
      </c>
      <c r="K317" s="294">
        <f>SUMIFS('7.  Persistence Report'!BC$27:BC$500,'7.  Persistence Report'!$D$27:$D$500,$B316,'7.  Persistence Report'!$J$27:$J$500,"Adjustment",'7.  Persistence Report'!$H$27:$H$500,"2016")</f>
        <v>4463526</v>
      </c>
      <c r="L317" s="294">
        <f>SUMIFS('7.  Persistence Report'!BD$27:BD$500,'7.  Persistence Report'!$D$27:$D$500,$B316,'7.  Persistence Report'!$J$27:$J$500,"Adjustment",'7.  Persistence Report'!$H$27:$H$500,"2016")</f>
        <v>4463526</v>
      </c>
      <c r="M317" s="294">
        <f>SUMIFS('7.  Persistence Report'!BE$27:BE$500,'7.  Persistence Report'!$D$27:$D$500,$B316,'7.  Persistence Report'!$J$27:$J$500,"Adjustment",'7.  Persistence Report'!$H$27:$H$500,"2016")</f>
        <v>4463526</v>
      </c>
      <c r="N317" s="294">
        <f>N316</f>
        <v>12</v>
      </c>
      <c r="O317" s="294">
        <f>SUMIFS('7.  Persistence Report'!Q$27:Q$500,'7.  Persistence Report'!$D$27:$D$500,$B316,'7.  Persistence Report'!$J$27:$J$500,"Adjustment",'7.  Persistence Report'!$H$27:$H$500,"2016")</f>
        <v>472</v>
      </c>
      <c r="P317" s="294">
        <f>SUMIFS('7.  Persistence Report'!R$27:R$500,'7.  Persistence Report'!$D$27:$D$500,$B316,'7.  Persistence Report'!$J$27:$J$500,"Adjustment",'7.  Persistence Report'!$H$27:$H$500,"2016")</f>
        <v>472</v>
      </c>
      <c r="Q317" s="294">
        <f>SUMIFS('7.  Persistence Report'!S$27:S$500,'7.  Persistence Report'!$D$27:$D$500,$B316,'7.  Persistence Report'!$J$27:$J$500,"Adjustment",'7.  Persistence Report'!$H$27:$H$500,"2016")</f>
        <v>472</v>
      </c>
      <c r="R317" s="294">
        <f>SUMIFS('7.  Persistence Report'!T$27:T$500,'7.  Persistence Report'!$D$27:$D$500,$B316,'7.  Persistence Report'!$J$27:$J$500,"Adjustment",'7.  Persistence Report'!$H$27:$H$500,"2016")</f>
        <v>472</v>
      </c>
      <c r="S317" s="294">
        <f>SUMIFS('7.  Persistence Report'!U$27:U$500,'7.  Persistence Report'!$D$27:$D$500,$B316,'7.  Persistence Report'!$J$27:$J$500,"Adjustment",'7.  Persistence Report'!$H$27:$H$500,"2016")</f>
        <v>472</v>
      </c>
      <c r="T317" s="294">
        <f>SUMIFS('7.  Persistence Report'!V$27:V$500,'7.  Persistence Report'!$D$27:$D$500,$B316,'7.  Persistence Report'!$J$27:$J$500,"Adjustment",'7.  Persistence Report'!$H$27:$H$500,"2016")</f>
        <v>472</v>
      </c>
      <c r="U317" s="294">
        <f>SUMIFS('7.  Persistence Report'!W$27:W$500,'7.  Persistence Report'!$D$27:$D$500,$B316,'7.  Persistence Report'!$J$27:$J$500,"Adjustment",'7.  Persistence Report'!$H$27:$H$500,"2016")</f>
        <v>472</v>
      </c>
      <c r="V317" s="294">
        <f>SUMIFS('7.  Persistence Report'!X$27:X$500,'7.  Persistence Report'!$D$27:$D$500,$B316,'7.  Persistence Report'!$J$27:$J$500,"Adjustment",'7.  Persistence Report'!$H$27:$H$500,"2016")</f>
        <v>472</v>
      </c>
      <c r="W317" s="294">
        <f>SUMIFS('7.  Persistence Report'!Y$27:Y$500,'7.  Persistence Report'!$D$27:$D$500,$B316,'7.  Persistence Report'!$J$27:$J$500,"Adjustment",'7.  Persistence Report'!$H$27:$H$500,"2016")</f>
        <v>472</v>
      </c>
      <c r="X317" s="294">
        <f>SUMIFS('7.  Persistence Report'!Z$27:Z$500,'7.  Persistence Report'!$D$27:$D$500,$B316,'7.  Persistence Report'!$J$27:$J$500,"Adjustment",'7.  Persistence Report'!$H$27:$H$500,"2016")</f>
        <v>472</v>
      </c>
      <c r="Y317" s="410">
        <f>Y316</f>
        <v>0</v>
      </c>
      <c r="Z317" s="410">
        <f t="shared" ref="Z317" si="863">Z316</f>
        <v>0</v>
      </c>
      <c r="AA317" s="410">
        <f t="shared" ref="AA317" si="864">AA316</f>
        <v>1</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f>SUMIFS('7.  Persistence Report'!AV$27:AV$500,'7.  Persistence Report'!$D$27:$D$500,$B319,'7.  Persistence Report'!$J$27:$J$500,"Current year savings",'7.  Persistence Report'!$H$27:$H$500,"2016")</f>
        <v>0</v>
      </c>
      <c r="E319" s="294">
        <f>SUMIFS('7.  Persistence Report'!AW$27:AW$500,'7.  Persistence Report'!$D$27:$D$500,$B319,'7.  Persistence Report'!$J$27:$J$500,"Current year savings",'7.  Persistence Report'!$H$27:$H$500,"2016")</f>
        <v>0</v>
      </c>
      <c r="F319" s="294">
        <f>SUMIFS('7.  Persistence Report'!AX$27:AX$500,'7.  Persistence Report'!$D$27:$D$500,$B319,'7.  Persistence Report'!$J$27:$J$500,"Current year savings",'7.  Persistence Report'!$H$27:$H$500,"2016")</f>
        <v>0</v>
      </c>
      <c r="G319" s="294">
        <f>SUMIFS('7.  Persistence Report'!AY$27:AY$500,'7.  Persistence Report'!$D$27:$D$500,$B319,'7.  Persistence Report'!$J$27:$J$500,"Current year savings",'7.  Persistence Report'!$H$27:$H$500,"2016")</f>
        <v>0</v>
      </c>
      <c r="H319" s="294">
        <f>SUMIFS('7.  Persistence Report'!AZ$27:AZ$500,'7.  Persistence Report'!$D$27:$D$500,$B319,'7.  Persistence Report'!$J$27:$J$500,"Current year savings",'7.  Persistence Report'!$H$27:$H$500,"2016")</f>
        <v>0</v>
      </c>
      <c r="I319" s="294">
        <f>SUMIFS('7.  Persistence Report'!BA$27:BA$500,'7.  Persistence Report'!$D$27:$D$500,$B319,'7.  Persistence Report'!$J$27:$J$500,"Current year savings",'7.  Persistence Report'!$H$27:$H$500,"2016")</f>
        <v>0</v>
      </c>
      <c r="J319" s="294">
        <f>SUMIFS('7.  Persistence Report'!BB$27:BB$500,'7.  Persistence Report'!$D$27:$D$500,$B319,'7.  Persistence Report'!$J$27:$J$500,"Current year savings",'7.  Persistence Report'!$H$27:$H$500,"2016")</f>
        <v>0</v>
      </c>
      <c r="K319" s="294">
        <f>SUMIFS('7.  Persistence Report'!BC$27:BC$500,'7.  Persistence Report'!$D$27:$D$500,$B319,'7.  Persistence Report'!$J$27:$J$500,"Current year savings",'7.  Persistence Report'!$H$27:$H$500,"2016")</f>
        <v>0</v>
      </c>
      <c r="L319" s="294">
        <f>SUMIFS('7.  Persistence Report'!BD$27:BD$500,'7.  Persistence Report'!$D$27:$D$500,$B319,'7.  Persistence Report'!$J$27:$J$500,"Current year savings",'7.  Persistence Report'!$H$27:$H$500,"2016")</f>
        <v>0</v>
      </c>
      <c r="M319" s="294">
        <f>SUMIFS('7.  Persistence Report'!BE$27:BE$500,'7.  Persistence Report'!$D$27:$D$500,$B319,'7.  Persistence Report'!$J$27:$J$500,"Current year savings",'7.  Persistence Report'!$H$27:$H$500,"2016")</f>
        <v>0</v>
      </c>
      <c r="N319" s="294">
        <v>12</v>
      </c>
      <c r="O319" s="294">
        <f>SUMIFS('7.  Persistence Report'!Q$27:Q$500,'7.  Persistence Report'!$D$27:$D$500,$B319,'7.  Persistence Report'!$J$27:$J$500,"Current year savings",'7.  Persistence Report'!$H$27:$H$500,"2016")</f>
        <v>0</v>
      </c>
      <c r="P319" s="294">
        <f>SUMIFS('7.  Persistence Report'!R$27:R$500,'7.  Persistence Report'!$D$27:$D$500,$B319,'7.  Persistence Report'!$J$27:$J$500,"Current year savings",'7.  Persistence Report'!$H$27:$H$500,"2016")</f>
        <v>0</v>
      </c>
      <c r="Q319" s="294">
        <f>SUMIFS('7.  Persistence Report'!S$27:S$500,'7.  Persistence Report'!$D$27:$D$500,$B319,'7.  Persistence Report'!$J$27:$J$500,"Current year savings",'7.  Persistence Report'!$H$27:$H$500,"2016")</f>
        <v>0</v>
      </c>
      <c r="R319" s="294">
        <f>SUMIFS('7.  Persistence Report'!T$27:T$500,'7.  Persistence Report'!$D$27:$D$500,$B319,'7.  Persistence Report'!$J$27:$J$500,"Current year savings",'7.  Persistence Report'!$H$27:$H$500,"2016")</f>
        <v>0</v>
      </c>
      <c r="S319" s="294">
        <f>SUMIFS('7.  Persistence Report'!U$27:U$500,'7.  Persistence Report'!$D$27:$D$500,$B319,'7.  Persistence Report'!$J$27:$J$500,"Current year savings",'7.  Persistence Report'!$H$27:$H$500,"2016")</f>
        <v>0</v>
      </c>
      <c r="T319" s="294">
        <f>SUMIFS('7.  Persistence Report'!V$27:V$500,'7.  Persistence Report'!$D$27:$D$500,$B319,'7.  Persistence Report'!$J$27:$J$500,"Current year savings",'7.  Persistence Report'!$H$27:$H$500,"2016")</f>
        <v>0</v>
      </c>
      <c r="U319" s="294">
        <f>SUMIFS('7.  Persistence Report'!W$27:W$500,'7.  Persistence Report'!$D$27:$D$500,$B319,'7.  Persistence Report'!$J$27:$J$500,"Current year savings",'7.  Persistence Report'!$H$27:$H$500,"2016")</f>
        <v>0</v>
      </c>
      <c r="V319" s="294">
        <f>SUMIFS('7.  Persistence Report'!X$27:X$500,'7.  Persistence Report'!$D$27:$D$500,$B319,'7.  Persistence Report'!$J$27:$J$500,"Current year savings",'7.  Persistence Report'!$H$27:$H$500,"2016")</f>
        <v>0</v>
      </c>
      <c r="W319" s="294">
        <f>SUMIFS('7.  Persistence Report'!Y$27:Y$500,'7.  Persistence Report'!$D$27:$D$500,$B319,'7.  Persistence Report'!$J$27:$J$500,"Current year savings",'7.  Persistence Report'!$H$27:$H$500,"2016")</f>
        <v>0</v>
      </c>
      <c r="X319" s="294">
        <f>SUMIFS('7.  Persistence Report'!Z$27:Z$500,'7.  Persistence Report'!$D$27:$D$500,$B319,'7.  Persistence Report'!$J$27:$J$500,"Current year savings",'7.  Persistence Report'!$H$27:$H$500,"2016")</f>
        <v>0</v>
      </c>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f>SUMIFS('7.  Persistence Report'!AV$27:AV$500,'7.  Persistence Report'!$D$27:$D$500,$B319,'7.  Persistence Report'!$J$27:$J$500,"Adjustment",'7.  Persistence Report'!$H$27:$H$500,"2016")</f>
        <v>0</v>
      </c>
      <c r="E320" s="294">
        <f>SUMIFS('7.  Persistence Report'!AW$27:AW$500,'7.  Persistence Report'!$D$27:$D$500,$B319,'7.  Persistence Report'!$J$27:$J$500,"Adjustment",'7.  Persistence Report'!$H$27:$H$500,"2016")</f>
        <v>0</v>
      </c>
      <c r="F320" s="294">
        <f>SUMIFS('7.  Persistence Report'!AX$27:AX$500,'7.  Persistence Report'!$D$27:$D$500,$B319,'7.  Persistence Report'!$J$27:$J$500,"Adjustment",'7.  Persistence Report'!$H$27:$H$500,"2016")</f>
        <v>0</v>
      </c>
      <c r="G320" s="294">
        <f>SUMIFS('7.  Persistence Report'!AY$27:AY$500,'7.  Persistence Report'!$D$27:$D$500,$B319,'7.  Persistence Report'!$J$27:$J$500,"Adjustment",'7.  Persistence Report'!$H$27:$H$500,"2016")</f>
        <v>0</v>
      </c>
      <c r="H320" s="294">
        <f>SUMIFS('7.  Persistence Report'!AZ$27:AZ$500,'7.  Persistence Report'!$D$27:$D$500,$B319,'7.  Persistence Report'!$J$27:$J$500,"Adjustment",'7.  Persistence Report'!$H$27:$H$500,"2016")</f>
        <v>0</v>
      </c>
      <c r="I320" s="294">
        <f>SUMIFS('7.  Persistence Report'!BA$27:BA$500,'7.  Persistence Report'!$D$27:$D$500,$B319,'7.  Persistence Report'!$J$27:$J$500,"Adjustment",'7.  Persistence Report'!$H$27:$H$500,"2016")</f>
        <v>0</v>
      </c>
      <c r="J320" s="294">
        <f>SUMIFS('7.  Persistence Report'!BB$27:BB$500,'7.  Persistence Report'!$D$27:$D$500,$B319,'7.  Persistence Report'!$J$27:$J$500,"Adjustment",'7.  Persistence Report'!$H$27:$H$500,"2016")</f>
        <v>0</v>
      </c>
      <c r="K320" s="294">
        <f>SUMIFS('7.  Persistence Report'!BC$27:BC$500,'7.  Persistence Report'!$D$27:$D$500,$B319,'7.  Persistence Report'!$J$27:$J$500,"Adjustment",'7.  Persistence Report'!$H$27:$H$500,"2016")</f>
        <v>0</v>
      </c>
      <c r="L320" s="294">
        <f>SUMIFS('7.  Persistence Report'!BD$27:BD$500,'7.  Persistence Report'!$D$27:$D$500,$B319,'7.  Persistence Report'!$J$27:$J$500,"Adjustment",'7.  Persistence Report'!$H$27:$H$500,"2016")</f>
        <v>0</v>
      </c>
      <c r="M320" s="294">
        <f>SUMIFS('7.  Persistence Report'!BE$27:BE$500,'7.  Persistence Report'!$D$27:$D$500,$B319,'7.  Persistence Report'!$J$27:$J$500,"Adjustment",'7.  Persistence Report'!$H$27:$H$500,"2016")</f>
        <v>0</v>
      </c>
      <c r="N320" s="294">
        <f>N319</f>
        <v>12</v>
      </c>
      <c r="O320" s="294">
        <f>SUMIFS('7.  Persistence Report'!Q$27:Q$500,'7.  Persistence Report'!$D$27:$D$500,$B319,'7.  Persistence Report'!$J$27:$J$500,"Adjustment",'7.  Persistence Report'!$H$27:$H$500,"2016")</f>
        <v>0</v>
      </c>
      <c r="P320" s="294">
        <f>SUMIFS('7.  Persistence Report'!R$27:R$500,'7.  Persistence Report'!$D$27:$D$500,$B319,'7.  Persistence Report'!$J$27:$J$500,"Adjustment",'7.  Persistence Report'!$H$27:$H$500,"2016")</f>
        <v>0</v>
      </c>
      <c r="Q320" s="294">
        <f>SUMIFS('7.  Persistence Report'!S$27:S$500,'7.  Persistence Report'!$D$27:$D$500,$B319,'7.  Persistence Report'!$J$27:$J$500,"Adjustment",'7.  Persistence Report'!$H$27:$H$500,"2016")</f>
        <v>0</v>
      </c>
      <c r="R320" s="294">
        <f>SUMIFS('7.  Persistence Report'!T$27:T$500,'7.  Persistence Report'!$D$27:$D$500,$B319,'7.  Persistence Report'!$J$27:$J$500,"Adjustment",'7.  Persistence Report'!$H$27:$H$500,"2016")</f>
        <v>0</v>
      </c>
      <c r="S320" s="294">
        <f>SUMIFS('7.  Persistence Report'!U$27:U$500,'7.  Persistence Report'!$D$27:$D$500,$B319,'7.  Persistence Report'!$J$27:$J$500,"Adjustment",'7.  Persistence Report'!$H$27:$H$500,"2016")</f>
        <v>0</v>
      </c>
      <c r="T320" s="294">
        <f>SUMIFS('7.  Persistence Report'!V$27:V$500,'7.  Persistence Report'!$D$27:$D$500,$B319,'7.  Persistence Report'!$J$27:$J$500,"Adjustment",'7.  Persistence Report'!$H$27:$H$500,"2016")</f>
        <v>0</v>
      </c>
      <c r="U320" s="294">
        <f>SUMIFS('7.  Persistence Report'!W$27:W$500,'7.  Persistence Report'!$D$27:$D$500,$B319,'7.  Persistence Report'!$J$27:$J$500,"Adjustment",'7.  Persistence Report'!$H$27:$H$500,"2016")</f>
        <v>0</v>
      </c>
      <c r="V320" s="294">
        <f>SUMIFS('7.  Persistence Report'!X$27:X$500,'7.  Persistence Report'!$D$27:$D$500,$B319,'7.  Persistence Report'!$J$27:$J$500,"Adjustment",'7.  Persistence Report'!$H$27:$H$500,"2016")</f>
        <v>0</v>
      </c>
      <c r="W320" s="294">
        <f>SUMIFS('7.  Persistence Report'!Y$27:Y$500,'7.  Persistence Report'!$D$27:$D$500,$B319,'7.  Persistence Report'!$J$27:$J$500,"Adjustment",'7.  Persistence Report'!$H$27:$H$500,"2016")</f>
        <v>0</v>
      </c>
      <c r="X320" s="294">
        <f>SUMIFS('7.  Persistence Report'!Z$27:Z$500,'7.  Persistence Report'!$D$27:$D$500,$B319,'7.  Persistence Report'!$J$27:$J$500,"Adjustment",'7.  Persistence Report'!$H$27:$H$500,"2016")</f>
        <v>0</v>
      </c>
      <c r="Y320" s="410">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f>SUMIFS('7.  Persistence Report'!AV$27:AV$500,'7.  Persistence Report'!$D$27:$D$500,$B322,'7.  Persistence Report'!$J$27:$J$500,"Current year savings",'7.  Persistence Report'!$H$27:$H$500,"2016")</f>
        <v>283145</v>
      </c>
      <c r="E322" s="294">
        <f>SUMIFS('7.  Persistence Report'!AW$27:AW$500,'7.  Persistence Report'!$D$27:$D$500,$B322,'7.  Persistence Report'!$J$27:$J$500,"Current year savings",'7.  Persistence Report'!$H$27:$H$500,"2016")</f>
        <v>283145</v>
      </c>
      <c r="F322" s="294">
        <f>SUMIFS('7.  Persistence Report'!AX$27:AX$500,'7.  Persistence Report'!$D$27:$D$500,$B322,'7.  Persistence Report'!$J$27:$J$500,"Current year savings",'7.  Persistence Report'!$H$27:$H$500,"2016")</f>
        <v>283145</v>
      </c>
      <c r="G322" s="294">
        <f>SUMIFS('7.  Persistence Report'!AY$27:AY$500,'7.  Persistence Report'!$D$27:$D$500,$B322,'7.  Persistence Report'!$J$27:$J$500,"Current year savings",'7.  Persistence Report'!$H$27:$H$500,"2016")</f>
        <v>283145</v>
      </c>
      <c r="H322" s="294">
        <f>SUMIFS('7.  Persistence Report'!AZ$27:AZ$500,'7.  Persistence Report'!$D$27:$D$500,$B322,'7.  Persistence Report'!$J$27:$J$500,"Current year savings",'7.  Persistence Report'!$H$27:$H$500,"2016")</f>
        <v>283145</v>
      </c>
      <c r="I322" s="294">
        <f>SUMIFS('7.  Persistence Report'!BA$27:BA$500,'7.  Persistence Report'!$D$27:$D$500,$B322,'7.  Persistence Report'!$J$27:$J$500,"Current year savings",'7.  Persistence Report'!$H$27:$H$500,"2016")</f>
        <v>203870</v>
      </c>
      <c r="J322" s="294">
        <f>SUMIFS('7.  Persistence Report'!BB$27:BB$500,'7.  Persistence Report'!$D$27:$D$500,$B322,'7.  Persistence Report'!$J$27:$J$500,"Current year savings",'7.  Persistence Report'!$H$27:$H$500,"2016")</f>
        <v>203870</v>
      </c>
      <c r="K322" s="294">
        <f>SUMIFS('7.  Persistence Report'!BC$27:BC$500,'7.  Persistence Report'!$D$27:$D$500,$B322,'7.  Persistence Report'!$J$27:$J$500,"Current year savings",'7.  Persistence Report'!$H$27:$H$500,"2016")</f>
        <v>203870</v>
      </c>
      <c r="L322" s="294">
        <f>SUMIFS('7.  Persistence Report'!BD$27:BD$500,'7.  Persistence Report'!$D$27:$D$500,$B322,'7.  Persistence Report'!$J$27:$J$500,"Current year savings",'7.  Persistence Report'!$H$27:$H$500,"2016")</f>
        <v>203870</v>
      </c>
      <c r="M322" s="294">
        <f>SUMIFS('7.  Persistence Report'!BE$27:BE$500,'7.  Persistence Report'!$D$27:$D$500,$B322,'7.  Persistence Report'!$J$27:$J$500,"Current year savings",'7.  Persistence Report'!$H$27:$H$500,"2016")</f>
        <v>203870</v>
      </c>
      <c r="N322" s="294">
        <v>12</v>
      </c>
      <c r="O322" s="294">
        <f>SUMIFS('7.  Persistence Report'!Q$27:Q$500,'7.  Persistence Report'!$D$27:$D$500,$B322,'7.  Persistence Report'!$J$27:$J$500,"Current year savings",'7.  Persistence Report'!$H$27:$H$500,"2016")</f>
        <v>27</v>
      </c>
      <c r="P322" s="294">
        <f>SUMIFS('7.  Persistence Report'!R$27:R$500,'7.  Persistence Report'!$D$27:$D$500,$B322,'7.  Persistence Report'!$J$27:$J$500,"Current year savings",'7.  Persistence Report'!$H$27:$H$500,"2016")</f>
        <v>27</v>
      </c>
      <c r="Q322" s="294">
        <f>SUMIFS('7.  Persistence Report'!S$27:S$500,'7.  Persistence Report'!$D$27:$D$500,$B322,'7.  Persistence Report'!$J$27:$J$500,"Current year savings",'7.  Persistence Report'!$H$27:$H$500,"2016")</f>
        <v>27</v>
      </c>
      <c r="R322" s="294">
        <f>SUMIFS('7.  Persistence Report'!T$27:T$500,'7.  Persistence Report'!$D$27:$D$500,$B322,'7.  Persistence Report'!$J$27:$J$500,"Current year savings",'7.  Persistence Report'!$H$27:$H$500,"2016")</f>
        <v>27</v>
      </c>
      <c r="S322" s="294">
        <f>SUMIFS('7.  Persistence Report'!U$27:U$500,'7.  Persistence Report'!$D$27:$D$500,$B322,'7.  Persistence Report'!$J$27:$J$500,"Current year savings",'7.  Persistence Report'!$H$27:$H$500,"2016")</f>
        <v>27</v>
      </c>
      <c r="T322" s="294">
        <f>SUMIFS('7.  Persistence Report'!V$27:V$500,'7.  Persistence Report'!$D$27:$D$500,$B322,'7.  Persistence Report'!$J$27:$J$500,"Current year savings",'7.  Persistence Report'!$H$27:$H$500,"2016")</f>
        <v>18</v>
      </c>
      <c r="U322" s="294">
        <f>SUMIFS('7.  Persistence Report'!W$27:W$500,'7.  Persistence Report'!$D$27:$D$500,$B322,'7.  Persistence Report'!$J$27:$J$500,"Current year savings",'7.  Persistence Report'!$H$27:$H$500,"2016")</f>
        <v>18</v>
      </c>
      <c r="V322" s="294">
        <f>SUMIFS('7.  Persistence Report'!X$27:X$500,'7.  Persistence Report'!$D$27:$D$500,$B322,'7.  Persistence Report'!$J$27:$J$500,"Current year savings",'7.  Persistence Report'!$H$27:$H$500,"2016")</f>
        <v>18</v>
      </c>
      <c r="W322" s="294">
        <f>SUMIFS('7.  Persistence Report'!Y$27:Y$500,'7.  Persistence Report'!$D$27:$D$500,$B322,'7.  Persistence Report'!$J$27:$J$500,"Current year savings",'7.  Persistence Report'!$H$27:$H$500,"2016")</f>
        <v>18</v>
      </c>
      <c r="X322" s="294">
        <f>SUMIFS('7.  Persistence Report'!Z$27:Z$500,'7.  Persistence Report'!$D$27:$D$500,$B322,'7.  Persistence Report'!$J$27:$J$500,"Current year savings",'7.  Persistence Report'!$H$27:$H$500,"2016")</f>
        <v>18</v>
      </c>
      <c r="Y322" s="425"/>
      <c r="Z322" s="409"/>
      <c r="AA322" s="409">
        <v>1</v>
      </c>
      <c r="AB322" s="409"/>
      <c r="AC322" s="409"/>
      <c r="AD322" s="409"/>
      <c r="AE322" s="409"/>
      <c r="AF322" s="409"/>
      <c r="AG322" s="414"/>
      <c r="AH322" s="414"/>
      <c r="AI322" s="414"/>
      <c r="AJ322" s="414"/>
      <c r="AK322" s="414"/>
      <c r="AL322" s="414"/>
      <c r="AM322" s="295">
        <f>SUM(Y322:AL322)</f>
        <v>1</v>
      </c>
    </row>
    <row r="323" spans="1:39" outlineLevel="1">
      <c r="B323" s="293" t="s">
        <v>289</v>
      </c>
      <c r="C323" s="290" t="s">
        <v>163</v>
      </c>
      <c r="D323" s="294">
        <f>SUMIFS('7.  Persistence Report'!AV$27:AV$500,'7.  Persistence Report'!$D$27:$D$500,$B322,'7.  Persistence Report'!$J$27:$J$500,"Adjustment",'7.  Persistence Report'!$H$27:$H$500,"2016")</f>
        <v>339655</v>
      </c>
      <c r="E323" s="294">
        <f>SUMIFS('7.  Persistence Report'!AW$27:AW$500,'7.  Persistence Report'!$D$27:$D$500,$B322,'7.  Persistence Report'!$J$27:$J$500,"Adjustment",'7.  Persistence Report'!$H$27:$H$500,"2016")</f>
        <v>339655</v>
      </c>
      <c r="F323" s="294">
        <f>SUMIFS('7.  Persistence Report'!AX$27:AX$500,'7.  Persistence Report'!$D$27:$D$500,$B322,'7.  Persistence Report'!$J$27:$J$500,"Adjustment",'7.  Persistence Report'!$H$27:$H$500,"2016")</f>
        <v>339655</v>
      </c>
      <c r="G323" s="294">
        <f>SUMIFS('7.  Persistence Report'!AY$27:AY$500,'7.  Persistence Report'!$D$27:$D$500,$B322,'7.  Persistence Report'!$J$27:$J$500,"Adjustment",'7.  Persistence Report'!$H$27:$H$500,"2016")</f>
        <v>338820</v>
      </c>
      <c r="H323" s="294">
        <f>SUMIFS('7.  Persistence Report'!AZ$27:AZ$500,'7.  Persistence Report'!$D$27:$D$500,$B322,'7.  Persistence Report'!$J$27:$J$500,"Adjustment",'7.  Persistence Report'!$H$27:$H$500,"2016")</f>
        <v>338820</v>
      </c>
      <c r="I323" s="294">
        <f>SUMIFS('7.  Persistence Report'!BA$27:BA$500,'7.  Persistence Report'!$D$27:$D$500,$B322,'7.  Persistence Report'!$J$27:$J$500,"Adjustment",'7.  Persistence Report'!$H$27:$H$500,"2016")</f>
        <v>259545</v>
      </c>
      <c r="J323" s="294">
        <f>SUMIFS('7.  Persistence Report'!BB$27:BB$500,'7.  Persistence Report'!$D$27:$D$500,$B322,'7.  Persistence Report'!$J$27:$J$500,"Adjustment",'7.  Persistence Report'!$H$27:$H$500,"2016")</f>
        <v>259545</v>
      </c>
      <c r="K323" s="294">
        <f>SUMIFS('7.  Persistence Report'!BC$27:BC$500,'7.  Persistence Report'!$D$27:$D$500,$B322,'7.  Persistence Report'!$J$27:$J$500,"Adjustment",'7.  Persistence Report'!$H$27:$H$500,"2016")</f>
        <v>259545</v>
      </c>
      <c r="L323" s="294">
        <f>SUMIFS('7.  Persistence Report'!BD$27:BD$500,'7.  Persistence Report'!$D$27:$D$500,$B322,'7.  Persistence Report'!$J$27:$J$500,"Adjustment",'7.  Persistence Report'!$H$27:$H$500,"2016")</f>
        <v>259545</v>
      </c>
      <c r="M323" s="294">
        <f>SUMIFS('7.  Persistence Report'!BE$27:BE$500,'7.  Persistence Report'!$D$27:$D$500,$B322,'7.  Persistence Report'!$J$27:$J$500,"Adjustment",'7.  Persistence Report'!$H$27:$H$500,"2016")</f>
        <v>259545</v>
      </c>
      <c r="N323" s="294">
        <f>N322</f>
        <v>12</v>
      </c>
      <c r="O323" s="294">
        <f>SUMIFS('7.  Persistence Report'!Q$27:Q$500,'7.  Persistence Report'!$D$27:$D$500,$B322,'7.  Persistence Report'!$J$27:$J$500,"Adjustment",'7.  Persistence Report'!$H$27:$H$500,"2016")</f>
        <v>19</v>
      </c>
      <c r="P323" s="294">
        <f>SUMIFS('7.  Persistence Report'!R$27:R$500,'7.  Persistence Report'!$D$27:$D$500,$B322,'7.  Persistence Report'!$J$27:$J$500,"Adjustment",'7.  Persistence Report'!$H$27:$H$500,"2016")</f>
        <v>19</v>
      </c>
      <c r="Q323" s="294">
        <f>SUMIFS('7.  Persistence Report'!S$27:S$500,'7.  Persistence Report'!$D$27:$D$500,$B322,'7.  Persistence Report'!$J$27:$J$500,"Adjustment",'7.  Persistence Report'!$H$27:$H$500,"2016")</f>
        <v>19</v>
      </c>
      <c r="R323" s="294">
        <f>SUMIFS('7.  Persistence Report'!T$27:T$500,'7.  Persistence Report'!$D$27:$D$500,$B322,'7.  Persistence Report'!$J$27:$J$500,"Adjustment",'7.  Persistence Report'!$H$27:$H$500,"2016")</f>
        <v>19</v>
      </c>
      <c r="S323" s="294">
        <f>SUMIFS('7.  Persistence Report'!U$27:U$500,'7.  Persistence Report'!$D$27:$D$500,$B322,'7.  Persistence Report'!$J$27:$J$500,"Adjustment",'7.  Persistence Report'!$H$27:$H$500,"2016")</f>
        <v>19</v>
      </c>
      <c r="T323" s="294">
        <f>SUMIFS('7.  Persistence Report'!V$27:V$500,'7.  Persistence Report'!$D$27:$D$500,$B322,'7.  Persistence Report'!$J$27:$J$500,"Adjustment",'7.  Persistence Report'!$H$27:$H$500,"2016")</f>
        <v>10</v>
      </c>
      <c r="U323" s="294">
        <f>SUMIFS('7.  Persistence Report'!W$27:W$500,'7.  Persistence Report'!$D$27:$D$500,$B322,'7.  Persistence Report'!$J$27:$J$500,"Adjustment",'7.  Persistence Report'!$H$27:$H$500,"2016")</f>
        <v>10</v>
      </c>
      <c r="V323" s="294">
        <f>SUMIFS('7.  Persistence Report'!X$27:X$500,'7.  Persistence Report'!$D$27:$D$500,$B322,'7.  Persistence Report'!$J$27:$J$500,"Adjustment",'7.  Persistence Report'!$H$27:$H$500,"2016")</f>
        <v>10</v>
      </c>
      <c r="W323" s="294">
        <f>SUMIFS('7.  Persistence Report'!Y$27:Y$500,'7.  Persistence Report'!$D$27:$D$500,$B322,'7.  Persistence Report'!$J$27:$J$500,"Adjustment",'7.  Persistence Report'!$H$27:$H$500,"2016")</f>
        <v>10</v>
      </c>
      <c r="X323" s="294">
        <f>SUMIFS('7.  Persistence Report'!Z$27:Z$500,'7.  Persistence Report'!$D$27:$D$500,$B322,'7.  Persistence Report'!$J$27:$J$500,"Adjustment",'7.  Persistence Report'!$H$27:$H$500,"2016")</f>
        <v>10</v>
      </c>
      <c r="Y323" s="410">
        <f>Y322</f>
        <v>0</v>
      </c>
      <c r="Z323" s="410">
        <f t="shared" ref="Z323" si="889">Z322</f>
        <v>0</v>
      </c>
      <c r="AA323" s="410">
        <f t="shared" ref="AA323" si="890">AA322</f>
        <v>1</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500</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f>SUMIFS('7.  Persistence Report'!AV$27:AV$500,'7.  Persistence Report'!$D$27:$D$500,$B326,'7.  Persistence Report'!$J$27:$J$500,"Current year savings",'7.  Persistence Report'!$H$27:$H$500,"2016")</f>
        <v>0</v>
      </c>
      <c r="E326" s="294">
        <f>SUMIFS('7.  Persistence Report'!AW$27:AW$500,'7.  Persistence Report'!$D$27:$D$500,$B326,'7.  Persistence Report'!$J$27:$J$500,"Current year savings",'7.  Persistence Report'!$H$27:$H$500,"2016")</f>
        <v>0</v>
      </c>
      <c r="F326" s="294">
        <f>SUMIFS('7.  Persistence Report'!AX$27:AX$500,'7.  Persistence Report'!$D$27:$D$500,$B326,'7.  Persistence Report'!$J$27:$J$500,"Current year savings",'7.  Persistence Report'!$H$27:$H$500,"2016")</f>
        <v>0</v>
      </c>
      <c r="G326" s="294">
        <f>SUMIFS('7.  Persistence Report'!AY$27:AY$500,'7.  Persistence Report'!$D$27:$D$500,$B326,'7.  Persistence Report'!$J$27:$J$500,"Current year savings",'7.  Persistence Report'!$H$27:$H$500,"2016")</f>
        <v>0</v>
      </c>
      <c r="H326" s="294">
        <f>SUMIFS('7.  Persistence Report'!AZ$27:AZ$500,'7.  Persistence Report'!$D$27:$D$500,$B326,'7.  Persistence Report'!$J$27:$J$500,"Current year savings",'7.  Persistence Report'!$H$27:$H$500,"2016")</f>
        <v>0</v>
      </c>
      <c r="I326" s="294">
        <f>SUMIFS('7.  Persistence Report'!BA$27:BA$500,'7.  Persistence Report'!$D$27:$D$500,$B326,'7.  Persistence Report'!$J$27:$J$500,"Current year savings",'7.  Persistence Report'!$H$27:$H$500,"2016")</f>
        <v>0</v>
      </c>
      <c r="J326" s="294">
        <f>SUMIFS('7.  Persistence Report'!BB$27:BB$500,'7.  Persistence Report'!$D$27:$D$500,$B326,'7.  Persistence Report'!$J$27:$J$500,"Current year savings",'7.  Persistence Report'!$H$27:$H$500,"2016")</f>
        <v>0</v>
      </c>
      <c r="K326" s="294">
        <f>SUMIFS('7.  Persistence Report'!BC$27:BC$500,'7.  Persistence Report'!$D$27:$D$500,$B326,'7.  Persistence Report'!$J$27:$J$500,"Current year savings",'7.  Persistence Report'!$H$27:$H$500,"2016")</f>
        <v>0</v>
      </c>
      <c r="L326" s="294">
        <f>SUMIFS('7.  Persistence Report'!BD$27:BD$500,'7.  Persistence Report'!$D$27:$D$500,$B326,'7.  Persistence Report'!$J$27:$J$500,"Current year savings",'7.  Persistence Report'!$H$27:$H$500,"2016")</f>
        <v>0</v>
      </c>
      <c r="M326" s="294">
        <f>SUMIFS('7.  Persistence Report'!BE$27:BE$500,'7.  Persistence Report'!$D$27:$D$500,$B326,'7.  Persistence Report'!$J$27:$J$500,"Current year savings",'7.  Persistence Report'!$H$27:$H$500,"2016")</f>
        <v>0</v>
      </c>
      <c r="N326" s="294">
        <v>0</v>
      </c>
      <c r="O326" s="294">
        <f>SUMIFS('7.  Persistence Report'!Q$27:Q$500,'7.  Persistence Report'!$D$27:$D$500,$B326,'7.  Persistence Report'!$J$27:$J$500,"Current year savings",'7.  Persistence Report'!$H$27:$H$500,"2016")</f>
        <v>0</v>
      </c>
      <c r="P326" s="294">
        <f>SUMIFS('7.  Persistence Report'!R$27:R$500,'7.  Persistence Report'!$D$27:$D$500,$B326,'7.  Persistence Report'!$J$27:$J$500,"Current year savings",'7.  Persistence Report'!$H$27:$H$500,"2016")</f>
        <v>0</v>
      </c>
      <c r="Q326" s="294">
        <f>SUMIFS('7.  Persistence Report'!S$27:S$500,'7.  Persistence Report'!$D$27:$D$500,$B326,'7.  Persistence Report'!$J$27:$J$500,"Current year savings",'7.  Persistence Report'!$H$27:$H$500,"2016")</f>
        <v>0</v>
      </c>
      <c r="R326" s="294">
        <f>SUMIFS('7.  Persistence Report'!T$27:T$500,'7.  Persistence Report'!$D$27:$D$500,$B326,'7.  Persistence Report'!$J$27:$J$500,"Current year savings",'7.  Persistence Report'!$H$27:$H$500,"2016")</f>
        <v>0</v>
      </c>
      <c r="S326" s="294">
        <f>SUMIFS('7.  Persistence Report'!U$27:U$500,'7.  Persistence Report'!$D$27:$D$500,$B326,'7.  Persistence Report'!$J$27:$J$500,"Current year savings",'7.  Persistence Report'!$H$27:$H$500,"2016")</f>
        <v>0</v>
      </c>
      <c r="T326" s="294">
        <f>SUMIFS('7.  Persistence Report'!V$27:V$500,'7.  Persistence Report'!$D$27:$D$500,$B326,'7.  Persistence Report'!$J$27:$J$500,"Current year savings",'7.  Persistence Report'!$H$27:$H$500,"2016")</f>
        <v>0</v>
      </c>
      <c r="U326" s="294">
        <f>SUMIFS('7.  Persistence Report'!W$27:W$500,'7.  Persistence Report'!$D$27:$D$500,$B326,'7.  Persistence Report'!$J$27:$J$500,"Current year savings",'7.  Persistence Report'!$H$27:$H$500,"2016")</f>
        <v>0</v>
      </c>
      <c r="V326" s="294">
        <f>SUMIFS('7.  Persistence Report'!X$27:X$500,'7.  Persistence Report'!$D$27:$D$500,$B326,'7.  Persistence Report'!$J$27:$J$500,"Current year savings",'7.  Persistence Report'!$H$27:$H$500,"2016")</f>
        <v>0</v>
      </c>
      <c r="W326" s="294">
        <f>SUMIFS('7.  Persistence Report'!Y$27:Y$500,'7.  Persistence Report'!$D$27:$D$500,$B326,'7.  Persistence Report'!$J$27:$J$500,"Current year savings",'7.  Persistence Report'!$H$27:$H$500,"2016")</f>
        <v>0</v>
      </c>
      <c r="X326" s="294">
        <f>SUMIFS('7.  Persistence Report'!Z$27:Z$500,'7.  Persistence Report'!$D$27:$D$500,$B326,'7.  Persistence Report'!$J$27:$J$500,"Current year savings",'7.  Persistence Report'!$H$27:$H$500,"2016")</f>
        <v>0</v>
      </c>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f>SUMIFS('7.  Persistence Report'!AV$27:AV$500,'7.  Persistence Report'!$D$27:$D$500,$B326,'7.  Persistence Report'!$J$27:$J$500,"Adjustment",'7.  Persistence Report'!$H$27:$H$500,"2016")</f>
        <v>0</v>
      </c>
      <c r="E327" s="294">
        <f>SUMIFS('7.  Persistence Report'!AW$27:AW$500,'7.  Persistence Report'!$D$27:$D$500,$B326,'7.  Persistence Report'!$J$27:$J$500,"Adjustment",'7.  Persistence Report'!$H$27:$H$500,"2016")</f>
        <v>0</v>
      </c>
      <c r="F327" s="294">
        <f>SUMIFS('7.  Persistence Report'!AX$27:AX$500,'7.  Persistence Report'!$D$27:$D$500,$B326,'7.  Persistence Report'!$J$27:$J$500,"Adjustment",'7.  Persistence Report'!$H$27:$H$500,"2016")</f>
        <v>0</v>
      </c>
      <c r="G327" s="294">
        <f>SUMIFS('7.  Persistence Report'!AY$27:AY$500,'7.  Persistence Report'!$D$27:$D$500,$B326,'7.  Persistence Report'!$J$27:$J$500,"Adjustment",'7.  Persistence Report'!$H$27:$H$500,"2016")</f>
        <v>0</v>
      </c>
      <c r="H327" s="294">
        <f>SUMIFS('7.  Persistence Report'!AZ$27:AZ$500,'7.  Persistence Report'!$D$27:$D$500,$B326,'7.  Persistence Report'!$J$27:$J$500,"Adjustment",'7.  Persistence Report'!$H$27:$H$500,"2016")</f>
        <v>0</v>
      </c>
      <c r="I327" s="294">
        <f>SUMIFS('7.  Persistence Report'!BA$27:BA$500,'7.  Persistence Report'!$D$27:$D$500,$B326,'7.  Persistence Report'!$J$27:$J$500,"Adjustment",'7.  Persistence Report'!$H$27:$H$500,"2016")</f>
        <v>0</v>
      </c>
      <c r="J327" s="294">
        <f>SUMIFS('7.  Persistence Report'!BB$27:BB$500,'7.  Persistence Report'!$D$27:$D$500,$B326,'7.  Persistence Report'!$J$27:$J$500,"Adjustment",'7.  Persistence Report'!$H$27:$H$500,"2016")</f>
        <v>0</v>
      </c>
      <c r="K327" s="294">
        <f>SUMIFS('7.  Persistence Report'!BC$27:BC$500,'7.  Persistence Report'!$D$27:$D$500,$B326,'7.  Persistence Report'!$J$27:$J$500,"Adjustment",'7.  Persistence Report'!$H$27:$H$500,"2016")</f>
        <v>0</v>
      </c>
      <c r="L327" s="294">
        <f>SUMIFS('7.  Persistence Report'!BD$27:BD$500,'7.  Persistence Report'!$D$27:$D$500,$B326,'7.  Persistence Report'!$J$27:$J$500,"Adjustment",'7.  Persistence Report'!$H$27:$H$500,"2016")</f>
        <v>0</v>
      </c>
      <c r="M327" s="294">
        <f>SUMIFS('7.  Persistence Report'!BE$27:BE$500,'7.  Persistence Report'!$D$27:$D$500,$B326,'7.  Persistence Report'!$J$27:$J$500,"Adjustment",'7.  Persistence Report'!$H$27:$H$500,"2016")</f>
        <v>0</v>
      </c>
      <c r="N327" s="294">
        <f>N326</f>
        <v>0</v>
      </c>
      <c r="O327" s="294">
        <f>SUMIFS('7.  Persistence Report'!Q$27:Q$500,'7.  Persistence Report'!$D$27:$D$500,$B326,'7.  Persistence Report'!$J$27:$J$500,"Adjustment",'7.  Persistence Report'!$H$27:$H$500,"2016")</f>
        <v>0</v>
      </c>
      <c r="P327" s="294">
        <f>SUMIFS('7.  Persistence Report'!R$27:R$500,'7.  Persistence Report'!$D$27:$D$500,$B326,'7.  Persistence Report'!$J$27:$J$500,"Adjustment",'7.  Persistence Report'!$H$27:$H$500,"2016")</f>
        <v>0</v>
      </c>
      <c r="Q327" s="294">
        <f>SUMIFS('7.  Persistence Report'!S$27:S$500,'7.  Persistence Report'!$D$27:$D$500,$B326,'7.  Persistence Report'!$J$27:$J$500,"Adjustment",'7.  Persistence Report'!$H$27:$H$500,"2016")</f>
        <v>0</v>
      </c>
      <c r="R327" s="294">
        <f>SUMIFS('7.  Persistence Report'!T$27:T$500,'7.  Persistence Report'!$D$27:$D$500,$B326,'7.  Persistence Report'!$J$27:$J$500,"Adjustment",'7.  Persistence Report'!$H$27:$H$500,"2016")</f>
        <v>0</v>
      </c>
      <c r="S327" s="294">
        <f>SUMIFS('7.  Persistence Report'!U$27:U$500,'7.  Persistence Report'!$D$27:$D$500,$B326,'7.  Persistence Report'!$J$27:$J$500,"Adjustment",'7.  Persistence Report'!$H$27:$H$500,"2016")</f>
        <v>0</v>
      </c>
      <c r="T327" s="294">
        <f>SUMIFS('7.  Persistence Report'!V$27:V$500,'7.  Persistence Report'!$D$27:$D$500,$B326,'7.  Persistence Report'!$J$27:$J$500,"Adjustment",'7.  Persistence Report'!$H$27:$H$500,"2016")</f>
        <v>0</v>
      </c>
      <c r="U327" s="294">
        <f>SUMIFS('7.  Persistence Report'!W$27:W$500,'7.  Persistence Report'!$D$27:$D$500,$B326,'7.  Persistence Report'!$J$27:$J$500,"Adjustment",'7.  Persistence Report'!$H$27:$H$500,"2016")</f>
        <v>0</v>
      </c>
      <c r="V327" s="294">
        <f>SUMIFS('7.  Persistence Report'!X$27:X$500,'7.  Persistence Report'!$D$27:$D$500,$B326,'7.  Persistence Report'!$J$27:$J$500,"Adjustment",'7.  Persistence Report'!$H$27:$H$500,"2016")</f>
        <v>0</v>
      </c>
      <c r="W327" s="294">
        <f>SUMIFS('7.  Persistence Report'!Y$27:Y$500,'7.  Persistence Report'!$D$27:$D$500,$B326,'7.  Persistence Report'!$J$27:$J$500,"Adjustment",'7.  Persistence Report'!$H$27:$H$500,"2016")</f>
        <v>0</v>
      </c>
      <c r="X327" s="294">
        <f>SUMIFS('7.  Persistence Report'!Z$27:Z$500,'7.  Persistence Report'!$D$27:$D$500,$B326,'7.  Persistence Report'!$J$27:$J$500,"Adjustment",'7.  Persistence Report'!$H$27:$H$500,"2016")</f>
        <v>0</v>
      </c>
      <c r="Y327" s="410">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f>SUMIFS('7.  Persistence Report'!AV$27:AV$500,'7.  Persistence Report'!$D$27:$D$500,$B329,'7.  Persistence Report'!$J$27:$J$500,"Current year savings",'7.  Persistence Report'!$H$27:$H$500,"2016")</f>
        <v>0</v>
      </c>
      <c r="E329" s="294">
        <f>SUMIFS('7.  Persistence Report'!AW$27:AW$500,'7.  Persistence Report'!$D$27:$D$500,$B329,'7.  Persistence Report'!$J$27:$J$500,"Current year savings",'7.  Persistence Report'!$H$27:$H$500,"2016")</f>
        <v>0</v>
      </c>
      <c r="F329" s="294">
        <f>SUMIFS('7.  Persistence Report'!AX$27:AX$500,'7.  Persistence Report'!$D$27:$D$500,$B329,'7.  Persistence Report'!$J$27:$J$500,"Current year savings",'7.  Persistence Report'!$H$27:$H$500,"2016")</f>
        <v>0</v>
      </c>
      <c r="G329" s="294">
        <f>SUMIFS('7.  Persistence Report'!AY$27:AY$500,'7.  Persistence Report'!$D$27:$D$500,$B329,'7.  Persistence Report'!$J$27:$J$500,"Current year savings",'7.  Persistence Report'!$H$27:$H$500,"2016")</f>
        <v>0</v>
      </c>
      <c r="H329" s="294">
        <f>SUMIFS('7.  Persistence Report'!AZ$27:AZ$500,'7.  Persistence Report'!$D$27:$D$500,$B329,'7.  Persistence Report'!$J$27:$J$500,"Current year savings",'7.  Persistence Report'!$H$27:$H$500,"2016")</f>
        <v>0</v>
      </c>
      <c r="I329" s="294">
        <f>SUMIFS('7.  Persistence Report'!BA$27:BA$500,'7.  Persistence Report'!$D$27:$D$500,$B329,'7.  Persistence Report'!$J$27:$J$500,"Current year savings",'7.  Persistence Report'!$H$27:$H$500,"2016")</f>
        <v>0</v>
      </c>
      <c r="J329" s="294">
        <f>SUMIFS('7.  Persistence Report'!BB$27:BB$500,'7.  Persistence Report'!$D$27:$D$500,$B329,'7.  Persistence Report'!$J$27:$J$500,"Current year savings",'7.  Persistence Report'!$H$27:$H$500,"2016")</f>
        <v>0</v>
      </c>
      <c r="K329" s="294">
        <f>SUMIFS('7.  Persistence Report'!BC$27:BC$500,'7.  Persistence Report'!$D$27:$D$500,$B329,'7.  Persistence Report'!$J$27:$J$500,"Current year savings",'7.  Persistence Report'!$H$27:$H$500,"2016")</f>
        <v>0</v>
      </c>
      <c r="L329" s="294">
        <f>SUMIFS('7.  Persistence Report'!BD$27:BD$500,'7.  Persistence Report'!$D$27:$D$500,$B329,'7.  Persistence Report'!$J$27:$J$500,"Current year savings",'7.  Persistence Report'!$H$27:$H$500,"2016")</f>
        <v>0</v>
      </c>
      <c r="M329" s="294">
        <f>SUMIFS('7.  Persistence Report'!BE$27:BE$500,'7.  Persistence Report'!$D$27:$D$500,$B329,'7.  Persistence Report'!$J$27:$J$500,"Current year savings",'7.  Persistence Report'!$H$27:$H$500,"2016")</f>
        <v>0</v>
      </c>
      <c r="N329" s="294">
        <v>0</v>
      </c>
      <c r="O329" s="294">
        <f>SUMIFS('7.  Persistence Report'!Q$27:Q$500,'7.  Persistence Report'!$D$27:$D$500,$B329,'7.  Persistence Report'!$J$27:$J$500,"Current year savings",'7.  Persistence Report'!$H$27:$H$500,"2016")</f>
        <v>0</v>
      </c>
      <c r="P329" s="294">
        <f>SUMIFS('7.  Persistence Report'!R$27:R$500,'7.  Persistence Report'!$D$27:$D$500,$B329,'7.  Persistence Report'!$J$27:$J$500,"Current year savings",'7.  Persistence Report'!$H$27:$H$500,"2016")</f>
        <v>0</v>
      </c>
      <c r="Q329" s="294">
        <f>SUMIFS('7.  Persistence Report'!S$27:S$500,'7.  Persistence Report'!$D$27:$D$500,$B329,'7.  Persistence Report'!$J$27:$J$500,"Current year savings",'7.  Persistence Report'!$H$27:$H$500,"2016")</f>
        <v>0</v>
      </c>
      <c r="R329" s="294">
        <f>SUMIFS('7.  Persistence Report'!T$27:T$500,'7.  Persistence Report'!$D$27:$D$500,$B329,'7.  Persistence Report'!$J$27:$J$500,"Current year savings",'7.  Persistence Report'!$H$27:$H$500,"2016")</f>
        <v>0</v>
      </c>
      <c r="S329" s="294">
        <f>SUMIFS('7.  Persistence Report'!U$27:U$500,'7.  Persistence Report'!$D$27:$D$500,$B329,'7.  Persistence Report'!$J$27:$J$500,"Current year savings",'7.  Persistence Report'!$H$27:$H$500,"2016")</f>
        <v>0</v>
      </c>
      <c r="T329" s="294">
        <f>SUMIFS('7.  Persistence Report'!V$27:V$500,'7.  Persistence Report'!$D$27:$D$500,$B329,'7.  Persistence Report'!$J$27:$J$500,"Current year savings",'7.  Persistence Report'!$H$27:$H$500,"2016")</f>
        <v>0</v>
      </c>
      <c r="U329" s="294">
        <f>SUMIFS('7.  Persistence Report'!W$27:W$500,'7.  Persistence Report'!$D$27:$D$500,$B329,'7.  Persistence Report'!$J$27:$J$500,"Current year savings",'7.  Persistence Report'!$H$27:$H$500,"2016")</f>
        <v>0</v>
      </c>
      <c r="V329" s="294">
        <f>SUMIFS('7.  Persistence Report'!X$27:X$500,'7.  Persistence Report'!$D$27:$D$500,$B329,'7.  Persistence Report'!$J$27:$J$500,"Current year savings",'7.  Persistence Report'!$H$27:$H$500,"2016")</f>
        <v>0</v>
      </c>
      <c r="W329" s="294">
        <f>SUMIFS('7.  Persistence Report'!Y$27:Y$500,'7.  Persistence Report'!$D$27:$D$500,$B329,'7.  Persistence Report'!$J$27:$J$500,"Current year savings",'7.  Persistence Report'!$H$27:$H$500,"2016")</f>
        <v>0</v>
      </c>
      <c r="X329" s="294">
        <f>SUMIFS('7.  Persistence Report'!Z$27:Z$500,'7.  Persistence Report'!$D$27:$D$500,$B329,'7.  Persistence Report'!$J$27:$J$500,"Current year savings",'7.  Persistence Report'!$H$27:$H$500,"2016")</f>
        <v>0</v>
      </c>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f>SUMIFS('7.  Persistence Report'!AV$27:AV$500,'7.  Persistence Report'!$D$27:$D$500,$B329,'7.  Persistence Report'!$J$27:$J$500,"Adjustment",'7.  Persistence Report'!$H$27:$H$500,"2016")</f>
        <v>0</v>
      </c>
      <c r="E330" s="294">
        <f>SUMIFS('7.  Persistence Report'!AW$27:AW$500,'7.  Persistence Report'!$D$27:$D$500,$B329,'7.  Persistence Report'!$J$27:$J$500,"Adjustment",'7.  Persistence Report'!$H$27:$H$500,"2016")</f>
        <v>0</v>
      </c>
      <c r="F330" s="294">
        <f>SUMIFS('7.  Persistence Report'!AX$27:AX$500,'7.  Persistence Report'!$D$27:$D$500,$B329,'7.  Persistence Report'!$J$27:$J$500,"Adjustment",'7.  Persistence Report'!$H$27:$H$500,"2016")</f>
        <v>0</v>
      </c>
      <c r="G330" s="294">
        <f>SUMIFS('7.  Persistence Report'!AY$27:AY$500,'7.  Persistence Report'!$D$27:$D$500,$B329,'7.  Persistence Report'!$J$27:$J$500,"Adjustment",'7.  Persistence Report'!$H$27:$H$500,"2016")</f>
        <v>0</v>
      </c>
      <c r="H330" s="294">
        <f>SUMIFS('7.  Persistence Report'!AZ$27:AZ$500,'7.  Persistence Report'!$D$27:$D$500,$B329,'7.  Persistence Report'!$J$27:$J$500,"Adjustment",'7.  Persistence Report'!$H$27:$H$500,"2016")</f>
        <v>0</v>
      </c>
      <c r="I330" s="294">
        <f>SUMIFS('7.  Persistence Report'!BA$27:BA$500,'7.  Persistence Report'!$D$27:$D$500,$B329,'7.  Persistence Report'!$J$27:$J$500,"Adjustment",'7.  Persistence Report'!$H$27:$H$500,"2016")</f>
        <v>0</v>
      </c>
      <c r="J330" s="294">
        <f>SUMIFS('7.  Persistence Report'!BB$27:BB$500,'7.  Persistence Report'!$D$27:$D$500,$B329,'7.  Persistence Report'!$J$27:$J$500,"Adjustment",'7.  Persistence Report'!$H$27:$H$500,"2016")</f>
        <v>0</v>
      </c>
      <c r="K330" s="294">
        <f>SUMIFS('7.  Persistence Report'!BC$27:BC$500,'7.  Persistence Report'!$D$27:$D$500,$B329,'7.  Persistence Report'!$J$27:$J$500,"Adjustment",'7.  Persistence Report'!$H$27:$H$500,"2016")</f>
        <v>0</v>
      </c>
      <c r="L330" s="294">
        <f>SUMIFS('7.  Persistence Report'!BD$27:BD$500,'7.  Persistence Report'!$D$27:$D$500,$B329,'7.  Persistence Report'!$J$27:$J$500,"Adjustment",'7.  Persistence Report'!$H$27:$H$500,"2016")</f>
        <v>0</v>
      </c>
      <c r="M330" s="294">
        <f>SUMIFS('7.  Persistence Report'!BE$27:BE$500,'7.  Persistence Report'!$D$27:$D$500,$B329,'7.  Persistence Report'!$J$27:$J$500,"Adjustment",'7.  Persistence Report'!$H$27:$H$500,"2016")</f>
        <v>0</v>
      </c>
      <c r="N330" s="294">
        <f>N329</f>
        <v>0</v>
      </c>
      <c r="O330" s="294">
        <f>SUMIFS('7.  Persistence Report'!Q$27:Q$500,'7.  Persistence Report'!$D$27:$D$500,$B329,'7.  Persistence Report'!$J$27:$J$500,"Adjustment",'7.  Persistence Report'!$H$27:$H$500,"2016")</f>
        <v>0</v>
      </c>
      <c r="P330" s="294">
        <f>SUMIFS('7.  Persistence Report'!R$27:R$500,'7.  Persistence Report'!$D$27:$D$500,$B329,'7.  Persistence Report'!$J$27:$J$500,"Adjustment",'7.  Persistence Report'!$H$27:$H$500,"2016")</f>
        <v>0</v>
      </c>
      <c r="Q330" s="294">
        <f>SUMIFS('7.  Persistence Report'!S$27:S$500,'7.  Persistence Report'!$D$27:$D$500,$B329,'7.  Persistence Report'!$J$27:$J$500,"Adjustment",'7.  Persistence Report'!$H$27:$H$500,"2016")</f>
        <v>0</v>
      </c>
      <c r="R330" s="294">
        <f>SUMIFS('7.  Persistence Report'!T$27:T$500,'7.  Persistence Report'!$D$27:$D$500,$B329,'7.  Persistence Report'!$J$27:$J$500,"Adjustment",'7.  Persistence Report'!$H$27:$H$500,"2016")</f>
        <v>0</v>
      </c>
      <c r="S330" s="294">
        <f>SUMIFS('7.  Persistence Report'!U$27:U$500,'7.  Persistence Report'!$D$27:$D$500,$B329,'7.  Persistence Report'!$J$27:$J$500,"Adjustment",'7.  Persistence Report'!$H$27:$H$500,"2016")</f>
        <v>0</v>
      </c>
      <c r="T330" s="294">
        <f>SUMIFS('7.  Persistence Report'!V$27:V$500,'7.  Persistence Report'!$D$27:$D$500,$B329,'7.  Persistence Report'!$J$27:$J$500,"Adjustment",'7.  Persistence Report'!$H$27:$H$500,"2016")</f>
        <v>0</v>
      </c>
      <c r="U330" s="294">
        <f>SUMIFS('7.  Persistence Report'!W$27:W$500,'7.  Persistence Report'!$D$27:$D$500,$B329,'7.  Persistence Report'!$J$27:$J$500,"Adjustment",'7.  Persistence Report'!$H$27:$H$500,"2016")</f>
        <v>0</v>
      </c>
      <c r="V330" s="294">
        <f>SUMIFS('7.  Persistence Report'!X$27:X$500,'7.  Persistence Report'!$D$27:$D$500,$B329,'7.  Persistence Report'!$J$27:$J$500,"Adjustment",'7.  Persistence Report'!$H$27:$H$500,"2016")</f>
        <v>0</v>
      </c>
      <c r="W330" s="294">
        <f>SUMIFS('7.  Persistence Report'!Y$27:Y$500,'7.  Persistence Report'!$D$27:$D$500,$B329,'7.  Persistence Report'!$J$27:$J$500,"Adjustment",'7.  Persistence Report'!$H$27:$H$500,"2016")</f>
        <v>0</v>
      </c>
      <c r="X330" s="294">
        <f>SUMIFS('7.  Persistence Report'!Z$27:Z$500,'7.  Persistence Report'!$D$27:$D$500,$B329,'7.  Persistence Report'!$J$27:$J$500,"Adjustment",'7.  Persistence Report'!$H$27:$H$500,"2016")</f>
        <v>0</v>
      </c>
      <c r="Y330" s="410">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f>SUMIFS('7.  Persistence Report'!AV$27:AV$500,'7.  Persistence Report'!$D$27:$D$500,$B332,'7.  Persistence Report'!$J$27:$J$500,"Current year savings",'7.  Persistence Report'!$H$27:$H$500,"2016")</f>
        <v>0</v>
      </c>
      <c r="E332" s="294">
        <f>SUMIFS('7.  Persistence Report'!AW$27:AW$500,'7.  Persistence Report'!$D$27:$D$500,$B332,'7.  Persistence Report'!$J$27:$J$500,"Current year savings",'7.  Persistence Report'!$H$27:$H$500,"2016")</f>
        <v>0</v>
      </c>
      <c r="F332" s="294">
        <f>SUMIFS('7.  Persistence Report'!AX$27:AX$500,'7.  Persistence Report'!$D$27:$D$500,$B332,'7.  Persistence Report'!$J$27:$J$500,"Current year savings",'7.  Persistence Report'!$H$27:$H$500,"2016")</f>
        <v>0</v>
      </c>
      <c r="G332" s="294">
        <f>SUMIFS('7.  Persistence Report'!AY$27:AY$500,'7.  Persistence Report'!$D$27:$D$500,$B332,'7.  Persistence Report'!$J$27:$J$500,"Current year savings",'7.  Persistence Report'!$H$27:$H$500,"2016")</f>
        <v>0</v>
      </c>
      <c r="H332" s="294">
        <f>SUMIFS('7.  Persistence Report'!AZ$27:AZ$500,'7.  Persistence Report'!$D$27:$D$500,$B332,'7.  Persistence Report'!$J$27:$J$500,"Current year savings",'7.  Persistence Report'!$H$27:$H$500,"2016")</f>
        <v>0</v>
      </c>
      <c r="I332" s="294">
        <f>SUMIFS('7.  Persistence Report'!BA$27:BA$500,'7.  Persistence Report'!$D$27:$D$500,$B332,'7.  Persistence Report'!$J$27:$J$500,"Current year savings",'7.  Persistence Report'!$H$27:$H$500,"2016")</f>
        <v>0</v>
      </c>
      <c r="J332" s="294">
        <f>SUMIFS('7.  Persistence Report'!BB$27:BB$500,'7.  Persistence Report'!$D$27:$D$500,$B332,'7.  Persistence Report'!$J$27:$J$500,"Current year savings",'7.  Persistence Report'!$H$27:$H$500,"2016")</f>
        <v>0</v>
      </c>
      <c r="K332" s="294">
        <f>SUMIFS('7.  Persistence Report'!BC$27:BC$500,'7.  Persistence Report'!$D$27:$D$500,$B332,'7.  Persistence Report'!$J$27:$J$500,"Current year savings",'7.  Persistence Report'!$H$27:$H$500,"2016")</f>
        <v>0</v>
      </c>
      <c r="L332" s="294">
        <f>SUMIFS('7.  Persistence Report'!BD$27:BD$500,'7.  Persistence Report'!$D$27:$D$500,$B332,'7.  Persistence Report'!$J$27:$J$500,"Current year savings",'7.  Persistence Report'!$H$27:$H$500,"2016")</f>
        <v>0</v>
      </c>
      <c r="M332" s="294">
        <f>SUMIFS('7.  Persistence Report'!BE$27:BE$500,'7.  Persistence Report'!$D$27:$D$500,$B332,'7.  Persistence Report'!$J$27:$J$500,"Current year savings",'7.  Persistence Report'!$H$27:$H$500,"2016")</f>
        <v>0</v>
      </c>
      <c r="N332" s="294">
        <v>0</v>
      </c>
      <c r="O332" s="294">
        <f>SUMIFS('7.  Persistence Report'!Q$27:Q$500,'7.  Persistence Report'!$D$27:$D$500,$B332,'7.  Persistence Report'!$J$27:$J$500,"Current year savings",'7.  Persistence Report'!$H$27:$H$500,"2016")</f>
        <v>0</v>
      </c>
      <c r="P332" s="294">
        <f>SUMIFS('7.  Persistence Report'!R$27:R$500,'7.  Persistence Report'!$D$27:$D$500,$B332,'7.  Persistence Report'!$J$27:$J$500,"Current year savings",'7.  Persistence Report'!$H$27:$H$500,"2016")</f>
        <v>0</v>
      </c>
      <c r="Q332" s="294">
        <f>SUMIFS('7.  Persistence Report'!S$27:S$500,'7.  Persistence Report'!$D$27:$D$500,$B332,'7.  Persistence Report'!$J$27:$J$500,"Current year savings",'7.  Persistence Report'!$H$27:$H$500,"2016")</f>
        <v>0</v>
      </c>
      <c r="R332" s="294">
        <f>SUMIFS('7.  Persistence Report'!T$27:T$500,'7.  Persistence Report'!$D$27:$D$500,$B332,'7.  Persistence Report'!$J$27:$J$500,"Current year savings",'7.  Persistence Report'!$H$27:$H$500,"2016")</f>
        <v>0</v>
      </c>
      <c r="S332" s="294">
        <f>SUMIFS('7.  Persistence Report'!U$27:U$500,'7.  Persistence Report'!$D$27:$D$500,$B332,'7.  Persistence Report'!$J$27:$J$500,"Current year savings",'7.  Persistence Report'!$H$27:$H$500,"2016")</f>
        <v>0</v>
      </c>
      <c r="T332" s="294">
        <f>SUMIFS('7.  Persistence Report'!V$27:V$500,'7.  Persistence Report'!$D$27:$D$500,$B332,'7.  Persistence Report'!$J$27:$J$500,"Current year savings",'7.  Persistence Report'!$H$27:$H$500,"2016")</f>
        <v>0</v>
      </c>
      <c r="U332" s="294">
        <f>SUMIFS('7.  Persistence Report'!W$27:W$500,'7.  Persistence Report'!$D$27:$D$500,$B332,'7.  Persistence Report'!$J$27:$J$500,"Current year savings",'7.  Persistence Report'!$H$27:$H$500,"2016")</f>
        <v>0</v>
      </c>
      <c r="V332" s="294">
        <f>SUMIFS('7.  Persistence Report'!X$27:X$500,'7.  Persistence Report'!$D$27:$D$500,$B332,'7.  Persistence Report'!$J$27:$J$500,"Current year savings",'7.  Persistence Report'!$H$27:$H$500,"2016")</f>
        <v>0</v>
      </c>
      <c r="W332" s="294">
        <f>SUMIFS('7.  Persistence Report'!Y$27:Y$500,'7.  Persistence Report'!$D$27:$D$500,$B332,'7.  Persistence Report'!$J$27:$J$500,"Current year savings",'7.  Persistence Report'!$H$27:$H$500,"2016")</f>
        <v>0</v>
      </c>
      <c r="X332" s="294">
        <f>SUMIFS('7.  Persistence Report'!Z$27:Z$500,'7.  Persistence Report'!$D$27:$D$500,$B332,'7.  Persistence Report'!$J$27:$J$500,"Current year savings",'7.  Persistence Report'!$H$27:$H$500,"2016")</f>
        <v>0</v>
      </c>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f>SUMIFS('7.  Persistence Report'!AV$27:AV$500,'7.  Persistence Report'!$D$27:$D$500,$B332,'7.  Persistence Report'!$J$27:$J$500,"Adjustment",'7.  Persistence Report'!$H$27:$H$500,"2016")</f>
        <v>0</v>
      </c>
      <c r="E333" s="294">
        <f>SUMIFS('7.  Persistence Report'!AW$27:AW$500,'7.  Persistence Report'!$D$27:$D$500,$B332,'7.  Persistence Report'!$J$27:$J$500,"Adjustment",'7.  Persistence Report'!$H$27:$H$500,"2016")</f>
        <v>0</v>
      </c>
      <c r="F333" s="294">
        <f>SUMIFS('7.  Persistence Report'!AX$27:AX$500,'7.  Persistence Report'!$D$27:$D$500,$B332,'7.  Persistence Report'!$J$27:$J$500,"Adjustment",'7.  Persistence Report'!$H$27:$H$500,"2016")</f>
        <v>0</v>
      </c>
      <c r="G333" s="294">
        <f>SUMIFS('7.  Persistence Report'!AY$27:AY$500,'7.  Persistence Report'!$D$27:$D$500,$B332,'7.  Persistence Report'!$J$27:$J$500,"Adjustment",'7.  Persistence Report'!$H$27:$H$500,"2016")</f>
        <v>0</v>
      </c>
      <c r="H333" s="294">
        <f>SUMIFS('7.  Persistence Report'!AZ$27:AZ$500,'7.  Persistence Report'!$D$27:$D$500,$B332,'7.  Persistence Report'!$J$27:$J$500,"Adjustment",'7.  Persistence Report'!$H$27:$H$500,"2016")</f>
        <v>0</v>
      </c>
      <c r="I333" s="294">
        <f>SUMIFS('7.  Persistence Report'!BA$27:BA$500,'7.  Persistence Report'!$D$27:$D$500,$B332,'7.  Persistence Report'!$J$27:$J$500,"Adjustment",'7.  Persistence Report'!$H$27:$H$500,"2016")</f>
        <v>0</v>
      </c>
      <c r="J333" s="294">
        <f>SUMIFS('7.  Persistence Report'!BB$27:BB$500,'7.  Persistence Report'!$D$27:$D$500,$B332,'7.  Persistence Report'!$J$27:$J$500,"Adjustment",'7.  Persistence Report'!$H$27:$H$500,"2016")</f>
        <v>0</v>
      </c>
      <c r="K333" s="294">
        <f>SUMIFS('7.  Persistence Report'!BC$27:BC$500,'7.  Persistence Report'!$D$27:$D$500,$B332,'7.  Persistence Report'!$J$27:$J$500,"Adjustment",'7.  Persistence Report'!$H$27:$H$500,"2016")</f>
        <v>0</v>
      </c>
      <c r="L333" s="294">
        <f>SUMIFS('7.  Persistence Report'!BD$27:BD$500,'7.  Persistence Report'!$D$27:$D$500,$B332,'7.  Persistence Report'!$J$27:$J$500,"Adjustment",'7.  Persistence Report'!$H$27:$H$500,"2016")</f>
        <v>0</v>
      </c>
      <c r="M333" s="294">
        <f>SUMIFS('7.  Persistence Report'!BE$27:BE$500,'7.  Persistence Report'!$D$27:$D$500,$B332,'7.  Persistence Report'!$J$27:$J$500,"Adjustment",'7.  Persistence Report'!$H$27:$H$500,"2016")</f>
        <v>0</v>
      </c>
      <c r="N333" s="294">
        <f>N332</f>
        <v>0</v>
      </c>
      <c r="O333" s="294">
        <f>SUMIFS('7.  Persistence Report'!Q$27:Q$500,'7.  Persistence Report'!$D$27:$D$500,$B332,'7.  Persistence Report'!$J$27:$J$500,"Adjustment",'7.  Persistence Report'!$H$27:$H$500,"2016")</f>
        <v>0</v>
      </c>
      <c r="P333" s="294">
        <f>SUMIFS('7.  Persistence Report'!R$27:R$500,'7.  Persistence Report'!$D$27:$D$500,$B332,'7.  Persistence Report'!$J$27:$J$500,"Adjustment",'7.  Persistence Report'!$H$27:$H$500,"2016")</f>
        <v>0</v>
      </c>
      <c r="Q333" s="294">
        <f>SUMIFS('7.  Persistence Report'!S$27:S$500,'7.  Persistence Report'!$D$27:$D$500,$B332,'7.  Persistence Report'!$J$27:$J$500,"Adjustment",'7.  Persistence Report'!$H$27:$H$500,"2016")</f>
        <v>0</v>
      </c>
      <c r="R333" s="294">
        <f>SUMIFS('7.  Persistence Report'!T$27:T$500,'7.  Persistence Report'!$D$27:$D$500,$B332,'7.  Persistence Report'!$J$27:$J$500,"Adjustment",'7.  Persistence Report'!$H$27:$H$500,"2016")</f>
        <v>0</v>
      </c>
      <c r="S333" s="294">
        <f>SUMIFS('7.  Persistence Report'!U$27:U$500,'7.  Persistence Report'!$D$27:$D$500,$B332,'7.  Persistence Report'!$J$27:$J$500,"Adjustment",'7.  Persistence Report'!$H$27:$H$500,"2016")</f>
        <v>0</v>
      </c>
      <c r="T333" s="294">
        <f>SUMIFS('7.  Persistence Report'!V$27:V$500,'7.  Persistence Report'!$D$27:$D$500,$B332,'7.  Persistence Report'!$J$27:$J$500,"Adjustment",'7.  Persistence Report'!$H$27:$H$500,"2016")</f>
        <v>0</v>
      </c>
      <c r="U333" s="294">
        <f>SUMIFS('7.  Persistence Report'!W$27:W$500,'7.  Persistence Report'!$D$27:$D$500,$B332,'7.  Persistence Report'!$J$27:$J$500,"Adjustment",'7.  Persistence Report'!$H$27:$H$500,"2016")</f>
        <v>0</v>
      </c>
      <c r="V333" s="294">
        <f>SUMIFS('7.  Persistence Report'!X$27:X$500,'7.  Persistence Report'!$D$27:$D$500,$B332,'7.  Persistence Report'!$J$27:$J$500,"Adjustment",'7.  Persistence Report'!$H$27:$H$500,"2016")</f>
        <v>0</v>
      </c>
      <c r="W333" s="294">
        <f>SUMIFS('7.  Persistence Report'!Y$27:Y$500,'7.  Persistence Report'!$D$27:$D$500,$B332,'7.  Persistence Report'!$J$27:$J$500,"Adjustment",'7.  Persistence Report'!$H$27:$H$500,"2016")</f>
        <v>0</v>
      </c>
      <c r="X333" s="294">
        <f>SUMIFS('7.  Persistence Report'!Z$27:Z$500,'7.  Persistence Report'!$D$27:$D$500,$B332,'7.  Persistence Report'!$J$27:$J$500,"Adjustment",'7.  Persistence Report'!$H$27:$H$500,"2016")</f>
        <v>0</v>
      </c>
      <c r="Y333" s="410">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501</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f>SUMIFS('7.  Persistence Report'!AV$27:AV$500,'7.  Persistence Report'!$D$27:$D$500,$B351,'7.  Persistence Report'!$J$27:$J$500,"Current year savings",'7.  Persistence Report'!$H$27:$H$500,"2016")</f>
        <v>0</v>
      </c>
      <c r="E351" s="294">
        <f>SUMIFS('7.  Persistence Report'!AW$27:AW$500,'7.  Persistence Report'!$D$27:$D$500,$B351,'7.  Persistence Report'!$J$27:$J$500,"Current year savings",'7.  Persistence Report'!$H$27:$H$500,"2016")</f>
        <v>0</v>
      </c>
      <c r="F351" s="294">
        <f>SUMIFS('7.  Persistence Report'!AX$27:AX$500,'7.  Persistence Report'!$D$27:$D$500,$B351,'7.  Persistence Report'!$J$27:$J$500,"Current year savings",'7.  Persistence Report'!$H$27:$H$500,"2016")</f>
        <v>0</v>
      </c>
      <c r="G351" s="294">
        <f>SUMIFS('7.  Persistence Report'!AY$27:AY$500,'7.  Persistence Report'!$D$27:$D$500,$B351,'7.  Persistence Report'!$J$27:$J$500,"Current year savings",'7.  Persistence Report'!$H$27:$H$500,"2016")</f>
        <v>0</v>
      </c>
      <c r="H351" s="294">
        <f>SUMIFS('7.  Persistence Report'!AZ$27:AZ$500,'7.  Persistence Report'!$D$27:$D$500,$B351,'7.  Persistence Report'!$J$27:$J$500,"Current year savings",'7.  Persistence Report'!$H$27:$H$500,"2016")</f>
        <v>0</v>
      </c>
      <c r="I351" s="294">
        <f>SUMIFS('7.  Persistence Report'!BA$27:BA$500,'7.  Persistence Report'!$D$27:$D$500,$B351,'7.  Persistence Report'!$J$27:$J$500,"Current year savings",'7.  Persistence Report'!$H$27:$H$500,"2016")</f>
        <v>0</v>
      </c>
      <c r="J351" s="294">
        <f>SUMIFS('7.  Persistence Report'!BB$27:BB$500,'7.  Persistence Report'!$D$27:$D$500,$B351,'7.  Persistence Report'!$J$27:$J$500,"Current year savings",'7.  Persistence Report'!$H$27:$H$500,"2016")</f>
        <v>0</v>
      </c>
      <c r="K351" s="294">
        <f>SUMIFS('7.  Persistence Report'!BC$27:BC$500,'7.  Persistence Report'!$D$27:$D$500,$B351,'7.  Persistence Report'!$J$27:$J$500,"Current year savings",'7.  Persistence Report'!$H$27:$H$500,"2016")</f>
        <v>0</v>
      </c>
      <c r="L351" s="294">
        <f>SUMIFS('7.  Persistence Report'!BD$27:BD$500,'7.  Persistence Report'!$D$27:$D$500,$B351,'7.  Persistence Report'!$J$27:$J$500,"Current year savings",'7.  Persistence Report'!$H$27:$H$500,"2016")</f>
        <v>0</v>
      </c>
      <c r="M351" s="294">
        <f>SUMIFS('7.  Persistence Report'!BE$27:BE$500,'7.  Persistence Report'!$D$27:$D$500,$B351,'7.  Persistence Report'!$J$27:$J$500,"Current year savings",'7.  Persistence Report'!$H$27:$H$500,"2016")</f>
        <v>0</v>
      </c>
      <c r="N351" s="294">
        <v>12</v>
      </c>
      <c r="O351" s="294">
        <f>SUMIFS('7.  Persistence Report'!Q$27:Q$500,'7.  Persistence Report'!$D$27:$D$500,$B351,'7.  Persistence Report'!$J$27:$J$500,"Current year savings",'7.  Persistence Report'!$H$27:$H$500,"2016")</f>
        <v>0</v>
      </c>
      <c r="P351" s="294">
        <f>SUMIFS('7.  Persistence Report'!R$27:R$500,'7.  Persistence Report'!$D$27:$D$500,$B351,'7.  Persistence Report'!$J$27:$J$500,"Current year savings",'7.  Persistence Report'!$H$27:$H$500,"2016")</f>
        <v>0</v>
      </c>
      <c r="Q351" s="294">
        <f>SUMIFS('7.  Persistence Report'!S$27:S$500,'7.  Persistence Report'!$D$27:$D$500,$B351,'7.  Persistence Report'!$J$27:$J$500,"Current year savings",'7.  Persistence Report'!$H$27:$H$500,"2016")</f>
        <v>0</v>
      </c>
      <c r="R351" s="294">
        <f>SUMIFS('7.  Persistence Report'!T$27:T$500,'7.  Persistence Report'!$D$27:$D$500,$B351,'7.  Persistence Report'!$J$27:$J$500,"Current year savings",'7.  Persistence Report'!$H$27:$H$500,"2016")</f>
        <v>0</v>
      </c>
      <c r="S351" s="294">
        <f>SUMIFS('7.  Persistence Report'!U$27:U$500,'7.  Persistence Report'!$D$27:$D$500,$B351,'7.  Persistence Report'!$J$27:$J$500,"Current year savings",'7.  Persistence Report'!$H$27:$H$500,"2016")</f>
        <v>0</v>
      </c>
      <c r="T351" s="294">
        <f>SUMIFS('7.  Persistence Report'!V$27:V$500,'7.  Persistence Report'!$D$27:$D$500,$B351,'7.  Persistence Report'!$J$27:$J$500,"Current year savings",'7.  Persistence Report'!$H$27:$H$500,"2016")</f>
        <v>0</v>
      </c>
      <c r="U351" s="294">
        <f>SUMIFS('7.  Persistence Report'!W$27:W$500,'7.  Persistence Report'!$D$27:$D$500,$B351,'7.  Persistence Report'!$J$27:$J$500,"Current year savings",'7.  Persistence Report'!$H$27:$H$500,"2016")</f>
        <v>0</v>
      </c>
      <c r="V351" s="294">
        <f>SUMIFS('7.  Persistence Report'!X$27:X$500,'7.  Persistence Report'!$D$27:$D$500,$B351,'7.  Persistence Report'!$J$27:$J$500,"Current year savings",'7.  Persistence Report'!$H$27:$H$500,"2016")</f>
        <v>0</v>
      </c>
      <c r="W351" s="294">
        <f>SUMIFS('7.  Persistence Report'!Y$27:Y$500,'7.  Persistence Report'!$D$27:$D$500,$B351,'7.  Persistence Report'!$J$27:$J$500,"Current year savings",'7.  Persistence Report'!$H$27:$H$500,"2016")</f>
        <v>0</v>
      </c>
      <c r="X351" s="294">
        <f>SUMIFS('7.  Persistence Report'!Z$27:Z$500,'7.  Persistence Report'!$D$27:$D$500,$B351,'7.  Persistence Report'!$J$27:$J$500,"Current year savings",'7.  Persistence Report'!$H$27:$H$500,"2016")</f>
        <v>0</v>
      </c>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f>SUMIFS('7.  Persistence Report'!AV$27:AV$500,'7.  Persistence Report'!$D$27:$D$500,$B351,'7.  Persistence Report'!$J$27:$J$500,"Adjustment",'7.  Persistence Report'!$H$27:$H$500,"2016")</f>
        <v>0</v>
      </c>
      <c r="E352" s="294">
        <f>SUMIFS('7.  Persistence Report'!AW$27:AW$500,'7.  Persistence Report'!$D$27:$D$500,$B351,'7.  Persistence Report'!$J$27:$J$500,"Adjustment",'7.  Persistence Report'!$H$27:$H$500,"2016")</f>
        <v>0</v>
      </c>
      <c r="F352" s="294">
        <f>SUMIFS('7.  Persistence Report'!AX$27:AX$500,'7.  Persistence Report'!$D$27:$D$500,$B351,'7.  Persistence Report'!$J$27:$J$500,"Adjustment",'7.  Persistence Report'!$H$27:$H$500,"2016")</f>
        <v>0</v>
      </c>
      <c r="G352" s="294">
        <f>SUMIFS('7.  Persistence Report'!AY$27:AY$500,'7.  Persistence Report'!$D$27:$D$500,$B351,'7.  Persistence Report'!$J$27:$J$500,"Adjustment",'7.  Persistence Report'!$H$27:$H$500,"2016")</f>
        <v>0</v>
      </c>
      <c r="H352" s="294">
        <f>SUMIFS('7.  Persistence Report'!AZ$27:AZ$500,'7.  Persistence Report'!$D$27:$D$500,$B351,'7.  Persistence Report'!$J$27:$J$500,"Adjustment",'7.  Persistence Report'!$H$27:$H$500,"2016")</f>
        <v>0</v>
      </c>
      <c r="I352" s="294">
        <f>SUMIFS('7.  Persistence Report'!BA$27:BA$500,'7.  Persistence Report'!$D$27:$D$500,$B351,'7.  Persistence Report'!$J$27:$J$500,"Adjustment",'7.  Persistence Report'!$H$27:$H$500,"2016")</f>
        <v>0</v>
      </c>
      <c r="J352" s="294">
        <f>SUMIFS('7.  Persistence Report'!BB$27:BB$500,'7.  Persistence Report'!$D$27:$D$500,$B351,'7.  Persistence Report'!$J$27:$J$500,"Adjustment",'7.  Persistence Report'!$H$27:$H$500,"2016")</f>
        <v>0</v>
      </c>
      <c r="K352" s="294">
        <f>SUMIFS('7.  Persistence Report'!BC$27:BC$500,'7.  Persistence Report'!$D$27:$D$500,$B351,'7.  Persistence Report'!$J$27:$J$500,"Adjustment",'7.  Persistence Report'!$H$27:$H$500,"2016")</f>
        <v>0</v>
      </c>
      <c r="L352" s="294">
        <f>SUMIFS('7.  Persistence Report'!BD$27:BD$500,'7.  Persistence Report'!$D$27:$D$500,$B351,'7.  Persistence Report'!$J$27:$J$500,"Adjustment",'7.  Persistence Report'!$H$27:$H$500,"2016")</f>
        <v>0</v>
      </c>
      <c r="M352" s="294">
        <f>SUMIFS('7.  Persistence Report'!BE$27:BE$500,'7.  Persistence Report'!$D$27:$D$500,$B351,'7.  Persistence Report'!$J$27:$J$500,"Adjustment",'7.  Persistence Report'!$H$27:$H$500,"2016")</f>
        <v>0</v>
      </c>
      <c r="N352" s="294">
        <f>N351</f>
        <v>12</v>
      </c>
      <c r="O352" s="294">
        <f>SUMIFS('7.  Persistence Report'!Q$27:Q$500,'7.  Persistence Report'!$D$27:$D$500,$B351,'7.  Persistence Report'!$J$27:$J$500,"Adjustment",'7.  Persistence Report'!$H$27:$H$500,"2016")</f>
        <v>0</v>
      </c>
      <c r="P352" s="294">
        <f>SUMIFS('7.  Persistence Report'!R$27:R$500,'7.  Persistence Report'!$D$27:$D$500,$B351,'7.  Persistence Report'!$J$27:$J$500,"Adjustment",'7.  Persistence Report'!$H$27:$H$500,"2016")</f>
        <v>0</v>
      </c>
      <c r="Q352" s="294">
        <f>SUMIFS('7.  Persistence Report'!S$27:S$500,'7.  Persistence Report'!$D$27:$D$500,$B351,'7.  Persistence Report'!$J$27:$J$500,"Adjustment",'7.  Persistence Report'!$H$27:$H$500,"2016")</f>
        <v>0</v>
      </c>
      <c r="R352" s="294">
        <f>SUMIFS('7.  Persistence Report'!T$27:T$500,'7.  Persistence Report'!$D$27:$D$500,$B351,'7.  Persistence Report'!$J$27:$J$500,"Adjustment",'7.  Persistence Report'!$H$27:$H$500,"2016")</f>
        <v>0</v>
      </c>
      <c r="S352" s="294">
        <f>SUMIFS('7.  Persistence Report'!U$27:U$500,'7.  Persistence Report'!$D$27:$D$500,$B351,'7.  Persistence Report'!$J$27:$J$500,"Adjustment",'7.  Persistence Report'!$H$27:$H$500,"2016")</f>
        <v>0</v>
      </c>
      <c r="T352" s="294">
        <f>SUMIFS('7.  Persistence Report'!V$27:V$500,'7.  Persistence Report'!$D$27:$D$500,$B351,'7.  Persistence Report'!$J$27:$J$500,"Adjustment",'7.  Persistence Report'!$H$27:$H$500,"2016")</f>
        <v>0</v>
      </c>
      <c r="U352" s="294">
        <f>SUMIFS('7.  Persistence Report'!W$27:W$500,'7.  Persistence Report'!$D$27:$D$500,$B351,'7.  Persistence Report'!$J$27:$J$500,"Adjustment",'7.  Persistence Report'!$H$27:$H$500,"2016")</f>
        <v>0</v>
      </c>
      <c r="V352" s="294">
        <f>SUMIFS('7.  Persistence Report'!X$27:X$500,'7.  Persistence Report'!$D$27:$D$500,$B351,'7.  Persistence Report'!$J$27:$J$500,"Adjustment",'7.  Persistence Report'!$H$27:$H$500,"2016")</f>
        <v>0</v>
      </c>
      <c r="W352" s="294">
        <f>SUMIFS('7.  Persistence Report'!Y$27:Y$500,'7.  Persistence Report'!$D$27:$D$500,$B351,'7.  Persistence Report'!$J$27:$J$500,"Adjustment",'7.  Persistence Report'!$H$27:$H$500,"2016")</f>
        <v>0</v>
      </c>
      <c r="X352" s="294">
        <f>SUMIFS('7.  Persistence Report'!Z$27:Z$500,'7.  Persistence Report'!$D$27:$D$500,$B351,'7.  Persistence Report'!$J$27:$J$500,"Adjustment",'7.  Persistence Report'!$H$27:$H$500,"2016")</f>
        <v>0</v>
      </c>
      <c r="Y352" s="410">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f>SUMIFS('7.  Persistence Report'!AV$27:AV$500,'7.  Persistence Report'!$D$27:$D$500,$B354,'7.  Persistence Report'!$J$27:$J$500,"Current year savings",'7.  Persistence Report'!$H$27:$H$500,"2016")</f>
        <v>0</v>
      </c>
      <c r="E354" s="294">
        <f>SUMIFS('7.  Persistence Report'!AW$27:AW$500,'7.  Persistence Report'!$D$27:$D$500,$B354,'7.  Persistence Report'!$J$27:$J$500,"Current year savings",'7.  Persistence Report'!$H$27:$H$500,"2016")</f>
        <v>0</v>
      </c>
      <c r="F354" s="294">
        <f>SUMIFS('7.  Persistence Report'!AX$27:AX$500,'7.  Persistence Report'!$D$27:$D$500,$B354,'7.  Persistence Report'!$J$27:$J$500,"Current year savings",'7.  Persistence Report'!$H$27:$H$500,"2016")</f>
        <v>0</v>
      </c>
      <c r="G354" s="294">
        <f>SUMIFS('7.  Persistence Report'!AY$27:AY$500,'7.  Persistence Report'!$D$27:$D$500,$B354,'7.  Persistence Report'!$J$27:$J$500,"Current year savings",'7.  Persistence Report'!$H$27:$H$500,"2016")</f>
        <v>0</v>
      </c>
      <c r="H354" s="294">
        <f>SUMIFS('7.  Persistence Report'!AZ$27:AZ$500,'7.  Persistence Report'!$D$27:$D$500,$B354,'7.  Persistence Report'!$J$27:$J$500,"Current year savings",'7.  Persistence Report'!$H$27:$H$500,"2016")</f>
        <v>0</v>
      </c>
      <c r="I354" s="294">
        <f>SUMIFS('7.  Persistence Report'!BA$27:BA$500,'7.  Persistence Report'!$D$27:$D$500,$B354,'7.  Persistence Report'!$J$27:$J$500,"Current year savings",'7.  Persistence Report'!$H$27:$H$500,"2016")</f>
        <v>0</v>
      </c>
      <c r="J354" s="294">
        <f>SUMIFS('7.  Persistence Report'!BB$27:BB$500,'7.  Persistence Report'!$D$27:$D$500,$B354,'7.  Persistence Report'!$J$27:$J$500,"Current year savings",'7.  Persistence Report'!$H$27:$H$500,"2016")</f>
        <v>0</v>
      </c>
      <c r="K354" s="294">
        <f>SUMIFS('7.  Persistence Report'!BC$27:BC$500,'7.  Persistence Report'!$D$27:$D$500,$B354,'7.  Persistence Report'!$J$27:$J$500,"Current year savings",'7.  Persistence Report'!$H$27:$H$500,"2016")</f>
        <v>0</v>
      </c>
      <c r="L354" s="294">
        <f>SUMIFS('7.  Persistence Report'!BD$27:BD$500,'7.  Persistence Report'!$D$27:$D$500,$B354,'7.  Persistence Report'!$J$27:$J$500,"Current year savings",'7.  Persistence Report'!$H$27:$H$500,"2016")</f>
        <v>0</v>
      </c>
      <c r="M354" s="294">
        <f>SUMIFS('7.  Persistence Report'!BE$27:BE$500,'7.  Persistence Report'!$D$27:$D$500,$B354,'7.  Persistence Report'!$J$27:$J$500,"Current year savings",'7.  Persistence Report'!$H$27:$H$500,"2016")</f>
        <v>0</v>
      </c>
      <c r="N354" s="290"/>
      <c r="O354" s="294">
        <f>SUMIFS('7.  Persistence Report'!Q$27:Q$500,'7.  Persistence Report'!$D$27:$D$500,$B354,'7.  Persistence Report'!$J$27:$J$500,"Current year savings",'7.  Persistence Report'!$H$27:$H$500,"2016")</f>
        <v>0</v>
      </c>
      <c r="P354" s="294">
        <f>SUMIFS('7.  Persistence Report'!R$27:R$500,'7.  Persistence Report'!$D$27:$D$500,$B354,'7.  Persistence Report'!$J$27:$J$500,"Current year savings",'7.  Persistence Report'!$H$27:$H$500,"2016")</f>
        <v>0</v>
      </c>
      <c r="Q354" s="294">
        <f>SUMIFS('7.  Persistence Report'!S$27:S$500,'7.  Persistence Report'!$D$27:$D$500,$B354,'7.  Persistence Report'!$J$27:$J$500,"Current year savings",'7.  Persistence Report'!$H$27:$H$500,"2016")</f>
        <v>0</v>
      </c>
      <c r="R354" s="294">
        <f>SUMIFS('7.  Persistence Report'!T$27:T$500,'7.  Persistence Report'!$D$27:$D$500,$B354,'7.  Persistence Report'!$J$27:$J$500,"Current year savings",'7.  Persistence Report'!$H$27:$H$500,"2016")</f>
        <v>0</v>
      </c>
      <c r="S354" s="294">
        <f>SUMIFS('7.  Persistence Report'!U$27:U$500,'7.  Persistence Report'!$D$27:$D$500,$B354,'7.  Persistence Report'!$J$27:$J$500,"Current year savings",'7.  Persistence Report'!$H$27:$H$500,"2016")</f>
        <v>0</v>
      </c>
      <c r="T354" s="294">
        <f>SUMIFS('7.  Persistence Report'!V$27:V$500,'7.  Persistence Report'!$D$27:$D$500,$B354,'7.  Persistence Report'!$J$27:$J$500,"Current year savings",'7.  Persistence Report'!$H$27:$H$500,"2016")</f>
        <v>0</v>
      </c>
      <c r="U354" s="294">
        <f>SUMIFS('7.  Persistence Report'!W$27:W$500,'7.  Persistence Report'!$D$27:$D$500,$B354,'7.  Persistence Report'!$J$27:$J$500,"Current year savings",'7.  Persistence Report'!$H$27:$H$500,"2016")</f>
        <v>0</v>
      </c>
      <c r="V354" s="294">
        <f>SUMIFS('7.  Persistence Report'!X$27:X$500,'7.  Persistence Report'!$D$27:$D$500,$B354,'7.  Persistence Report'!$J$27:$J$500,"Current year savings",'7.  Persistence Report'!$H$27:$H$500,"2016")</f>
        <v>0</v>
      </c>
      <c r="W354" s="294">
        <f>SUMIFS('7.  Persistence Report'!Y$27:Y$500,'7.  Persistence Report'!$D$27:$D$500,$B354,'7.  Persistence Report'!$J$27:$J$500,"Current year savings",'7.  Persistence Report'!$H$27:$H$500,"2016")</f>
        <v>0</v>
      </c>
      <c r="X354" s="294">
        <f>SUMIFS('7.  Persistence Report'!Z$27:Z$500,'7.  Persistence Report'!$D$27:$D$500,$B354,'7.  Persistence Report'!$J$27:$J$500,"Current year savings",'7.  Persistence Report'!$H$27:$H$500,"2016")</f>
        <v>0</v>
      </c>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f>SUMIFS('7.  Persistence Report'!AV$27:AV$500,'7.  Persistence Report'!$D$27:$D$500,$B354,'7.  Persistence Report'!$J$27:$J$500,"Adjustment",'7.  Persistence Report'!$H$27:$H$500,"2016")</f>
        <v>0</v>
      </c>
      <c r="E355" s="294">
        <f>SUMIFS('7.  Persistence Report'!AW$27:AW$500,'7.  Persistence Report'!$D$27:$D$500,$B354,'7.  Persistence Report'!$J$27:$J$500,"Adjustment",'7.  Persistence Report'!$H$27:$H$500,"2016")</f>
        <v>0</v>
      </c>
      <c r="F355" s="294">
        <f>SUMIFS('7.  Persistence Report'!AX$27:AX$500,'7.  Persistence Report'!$D$27:$D$500,$B354,'7.  Persistence Report'!$J$27:$J$500,"Adjustment",'7.  Persistence Report'!$H$27:$H$500,"2016")</f>
        <v>0</v>
      </c>
      <c r="G355" s="294">
        <f>SUMIFS('7.  Persistence Report'!AY$27:AY$500,'7.  Persistence Report'!$D$27:$D$500,$B354,'7.  Persistence Report'!$J$27:$J$500,"Adjustment",'7.  Persistence Report'!$H$27:$H$500,"2016")</f>
        <v>0</v>
      </c>
      <c r="H355" s="294">
        <f>SUMIFS('7.  Persistence Report'!AZ$27:AZ$500,'7.  Persistence Report'!$D$27:$D$500,$B354,'7.  Persistence Report'!$J$27:$J$500,"Adjustment",'7.  Persistence Report'!$H$27:$H$500,"2016")</f>
        <v>0</v>
      </c>
      <c r="I355" s="294">
        <f>SUMIFS('7.  Persistence Report'!BA$27:BA$500,'7.  Persistence Report'!$D$27:$D$500,$B354,'7.  Persistence Report'!$J$27:$J$500,"Adjustment",'7.  Persistence Report'!$H$27:$H$500,"2016")</f>
        <v>0</v>
      </c>
      <c r="J355" s="294">
        <f>SUMIFS('7.  Persistence Report'!BB$27:BB$500,'7.  Persistence Report'!$D$27:$D$500,$B354,'7.  Persistence Report'!$J$27:$J$500,"Adjustment",'7.  Persistence Report'!$H$27:$H$500,"2016")</f>
        <v>0</v>
      </c>
      <c r="K355" s="294">
        <f>SUMIFS('7.  Persistence Report'!BC$27:BC$500,'7.  Persistence Report'!$D$27:$D$500,$B354,'7.  Persistence Report'!$J$27:$J$500,"Adjustment",'7.  Persistence Report'!$H$27:$H$500,"2016")</f>
        <v>0</v>
      </c>
      <c r="L355" s="294">
        <f>SUMIFS('7.  Persistence Report'!BD$27:BD$500,'7.  Persistence Report'!$D$27:$D$500,$B354,'7.  Persistence Report'!$J$27:$J$500,"Adjustment",'7.  Persistence Report'!$H$27:$H$500,"2016")</f>
        <v>0</v>
      </c>
      <c r="M355" s="294">
        <f>SUMIFS('7.  Persistence Report'!BE$27:BE$500,'7.  Persistence Report'!$D$27:$D$500,$B354,'7.  Persistence Report'!$J$27:$J$500,"Adjustment",'7.  Persistence Report'!$H$27:$H$500,"2016")</f>
        <v>0</v>
      </c>
      <c r="N355" s="467"/>
      <c r="O355" s="294">
        <f>SUMIFS('7.  Persistence Report'!Q$27:Q$500,'7.  Persistence Report'!$D$27:$D$500,$B354,'7.  Persistence Report'!$J$27:$J$500,"Adjustment",'7.  Persistence Report'!$H$27:$H$500,"2016")</f>
        <v>0</v>
      </c>
      <c r="P355" s="294">
        <f>SUMIFS('7.  Persistence Report'!R$27:R$500,'7.  Persistence Report'!$D$27:$D$500,$B354,'7.  Persistence Report'!$J$27:$J$500,"Adjustment",'7.  Persistence Report'!$H$27:$H$500,"2016")</f>
        <v>0</v>
      </c>
      <c r="Q355" s="294">
        <f>SUMIFS('7.  Persistence Report'!S$27:S$500,'7.  Persistence Report'!$D$27:$D$500,$B354,'7.  Persistence Report'!$J$27:$J$500,"Adjustment",'7.  Persistence Report'!$H$27:$H$500,"2016")</f>
        <v>0</v>
      </c>
      <c r="R355" s="294">
        <f>SUMIFS('7.  Persistence Report'!T$27:T$500,'7.  Persistence Report'!$D$27:$D$500,$B354,'7.  Persistence Report'!$J$27:$J$500,"Adjustment",'7.  Persistence Report'!$H$27:$H$500,"2016")</f>
        <v>0</v>
      </c>
      <c r="S355" s="294">
        <f>SUMIFS('7.  Persistence Report'!U$27:U$500,'7.  Persistence Report'!$D$27:$D$500,$B354,'7.  Persistence Report'!$J$27:$J$500,"Adjustment",'7.  Persistence Report'!$H$27:$H$500,"2016")</f>
        <v>0</v>
      </c>
      <c r="T355" s="294">
        <f>SUMIFS('7.  Persistence Report'!V$27:V$500,'7.  Persistence Report'!$D$27:$D$500,$B354,'7.  Persistence Report'!$J$27:$J$500,"Adjustment",'7.  Persistence Report'!$H$27:$H$500,"2016")</f>
        <v>0</v>
      </c>
      <c r="U355" s="294">
        <f>SUMIFS('7.  Persistence Report'!W$27:W$500,'7.  Persistence Report'!$D$27:$D$500,$B354,'7.  Persistence Report'!$J$27:$J$500,"Adjustment",'7.  Persistence Report'!$H$27:$H$500,"2016")</f>
        <v>0</v>
      </c>
      <c r="V355" s="294">
        <f>SUMIFS('7.  Persistence Report'!X$27:X$500,'7.  Persistence Report'!$D$27:$D$500,$B354,'7.  Persistence Report'!$J$27:$J$500,"Adjustment",'7.  Persistence Report'!$H$27:$H$500,"2016")</f>
        <v>0</v>
      </c>
      <c r="W355" s="294">
        <f>SUMIFS('7.  Persistence Report'!Y$27:Y$500,'7.  Persistence Report'!$D$27:$D$500,$B354,'7.  Persistence Report'!$J$27:$J$500,"Adjustment",'7.  Persistence Report'!$H$27:$H$500,"2016")</f>
        <v>0</v>
      </c>
      <c r="X355" s="294">
        <f>SUMIFS('7.  Persistence Report'!Z$27:Z$500,'7.  Persistence Report'!$D$27:$D$500,$B354,'7.  Persistence Report'!$J$27:$J$500,"Adjustment",'7.  Persistence Report'!$H$27:$H$500,"2016")</f>
        <v>0</v>
      </c>
      <c r="Y355" s="410">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91928702.938502625</v>
      </c>
      <c r="E378" s="328"/>
      <c r="F378" s="328"/>
      <c r="G378" s="328"/>
      <c r="H378" s="328"/>
      <c r="I378" s="328"/>
      <c r="J378" s="328"/>
      <c r="K378" s="328"/>
      <c r="L378" s="328"/>
      <c r="M378" s="328"/>
      <c r="N378" s="328"/>
      <c r="O378" s="328">
        <f>SUM(O221:O376)</f>
        <v>11273.364061548733</v>
      </c>
      <c r="P378" s="328"/>
      <c r="Q378" s="328"/>
      <c r="R378" s="328"/>
      <c r="S378" s="328"/>
      <c r="T378" s="328"/>
      <c r="U378" s="328"/>
      <c r="V378" s="328"/>
      <c r="W378" s="328"/>
      <c r="X378" s="328"/>
      <c r="Y378" s="328">
        <f>IF(Y219="kWh",SUMPRODUCT(D221:D376,Y221:Y376))</f>
        <v>34865821.296115302</v>
      </c>
      <c r="Z378" s="328">
        <f>IF(Z219="kWh",SUMPRODUCT(D221:D376,Z221:Z376))</f>
        <v>0</v>
      </c>
      <c r="AA378" s="328">
        <f>IF(AA219="kw",SUMPRODUCT(N221:N376,O221:O376,AA221:AA376),SUMPRODUCT(D221:D376,AA221:AA376))</f>
        <v>94552.368738584817</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0</v>
      </c>
      <c r="Z379" s="391">
        <f>HLOOKUP(Z218,'2. LRAMVA Threshold'!$B$42:$Q$53,8,FALSE)</f>
        <v>0</v>
      </c>
      <c r="AA379" s="391">
        <f>HLOOKUP(AA218,'2. LRAMVA Threshold'!$B$42:$Q$53,8,FALSE)</f>
        <v>0</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0</v>
      </c>
      <c r="Z381" s="340">
        <f>HLOOKUP(Z$35,'3.  Distribution Rates'!$C$122:$P$133,8,FALSE)</f>
        <v>0</v>
      </c>
      <c r="AA381" s="340">
        <f>HLOOKUP(AA$35,'3.  Distribution Rates'!$C$122:$P$133,8,FALSE)</f>
        <v>0</v>
      </c>
      <c r="AB381" s="340">
        <f>HLOOKUP(AB$35,'3.  Distribution Rates'!$C$122:$P$133,8,FALSE)</f>
        <v>0</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ref="AM385:AM387" si="1123">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4">Y208*Y381</f>
        <v>0</v>
      </c>
      <c r="Z386" s="377">
        <f t="shared" si="1124"/>
        <v>0</v>
      </c>
      <c r="AA386" s="377">
        <f t="shared" si="1124"/>
        <v>0</v>
      </c>
      <c r="AB386" s="377">
        <f t="shared" si="1124"/>
        <v>0</v>
      </c>
      <c r="AC386" s="377">
        <f t="shared" si="1124"/>
        <v>0</v>
      </c>
      <c r="AD386" s="377">
        <f t="shared" si="1124"/>
        <v>0</v>
      </c>
      <c r="AE386" s="377">
        <f t="shared" si="1124"/>
        <v>0</v>
      </c>
      <c r="AF386" s="377">
        <f t="shared" si="1124"/>
        <v>0</v>
      </c>
      <c r="AG386" s="377">
        <f t="shared" si="1124"/>
        <v>0</v>
      </c>
      <c r="AH386" s="377">
        <f t="shared" si="1124"/>
        <v>0</v>
      </c>
      <c r="AI386" s="377">
        <f t="shared" si="1124"/>
        <v>0</v>
      </c>
      <c r="AJ386" s="377">
        <f t="shared" si="1124"/>
        <v>0</v>
      </c>
      <c r="AK386" s="377">
        <f t="shared" si="1124"/>
        <v>0</v>
      </c>
      <c r="AL386" s="377">
        <f t="shared" si="1124"/>
        <v>0</v>
      </c>
      <c r="AM386" s="628">
        <f t="shared" si="1123"/>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125">Z378*Z381</f>
        <v>0</v>
      </c>
      <c r="AA387" s="377">
        <f t="shared" si="1125"/>
        <v>0</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8">
        <f t="shared" si="1123"/>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1126">SUM(Z382:Z387)</f>
        <v>0</v>
      </c>
      <c r="AA388" s="345">
        <f t="shared" si="1126"/>
        <v>0</v>
      </c>
      <c r="AB388" s="345">
        <f t="shared" si="1126"/>
        <v>0</v>
      </c>
      <c r="AC388" s="345">
        <f t="shared" si="1126"/>
        <v>0</v>
      </c>
      <c r="AD388" s="345">
        <f t="shared" si="1126"/>
        <v>0</v>
      </c>
      <c r="AE388" s="345">
        <f t="shared" si="1126"/>
        <v>0</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1128">Z379*Z381</f>
        <v>0</v>
      </c>
      <c r="AA389" s="346">
        <f t="shared" si="1128"/>
        <v>0</v>
      </c>
      <c r="AB389" s="346">
        <f t="shared" si="1128"/>
        <v>0</v>
      </c>
      <c r="AC389" s="346">
        <f t="shared" si="1128"/>
        <v>0</v>
      </c>
      <c r="AD389" s="346">
        <f t="shared" si="1128"/>
        <v>0</v>
      </c>
      <c r="AE389" s="346">
        <f t="shared" si="1128"/>
        <v>0</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34865821.296115302</v>
      </c>
      <c r="Z392" s="290">
        <f>SUMPRODUCT(E221:E376,Z221:Z376)</f>
        <v>0</v>
      </c>
      <c r="AA392" s="290">
        <f t="shared" ref="AA392:AL392" si="1130">IF(AA219="kw",SUMPRODUCT($N$221:$N$376,$P$221:$P$376,AA221:AA376),SUMPRODUCT($E$221:$E$376,AA221:AA376))</f>
        <v>94725.190489644985</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34865821.296115302</v>
      </c>
      <c r="Z393" s="290">
        <f>SUMPRODUCT(F221:F376,Z221:Z376)</f>
        <v>0</v>
      </c>
      <c r="AA393" s="290">
        <f t="shared" ref="AA393:AL393" si="1131">IF(AA219="kw",SUMPRODUCT($N$221:$N$376,$Q$221:$Q$376,AA221:AA376),SUMPRODUCT($F$221:$F$376,AA221:AA376))</f>
        <v>94845.190489644985</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34865821.296115302</v>
      </c>
      <c r="Z394" s="290">
        <f>SUMPRODUCT(G221:G376,Z221:Z376)</f>
        <v>0</v>
      </c>
      <c r="AA394" s="290">
        <f t="shared" ref="AA394:AL394" si="1132">IF(AA219="kw",SUMPRODUCT($N$221:$N$376,$R$221:$R$376,AA221:AA376),SUMPRODUCT($G$221:$G$376,AA221:AA376))</f>
        <v>94773.190489644985</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34866212</v>
      </c>
      <c r="Z395" s="325">
        <f>SUMPRODUCT(H221:H376,Z221:Z376)</f>
        <v>0</v>
      </c>
      <c r="AA395" s="325">
        <f t="shared" ref="AA395:AL395" si="1133">IF(AA219="kw",SUMPRODUCT($N$221:$N$376,$S$221:$S$376,AA221:AA376),SUMPRODUCT($H$221:$H$376,AA221:AA376))</f>
        <v>87468</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592</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525</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09" t="s">
        <v>211</v>
      </c>
      <c r="C400" s="811" t="s">
        <v>33</v>
      </c>
      <c r="D400" s="283" t="s">
        <v>421</v>
      </c>
      <c r="E400" s="813" t="s">
        <v>209</v>
      </c>
      <c r="F400" s="814"/>
      <c r="G400" s="814"/>
      <c r="H400" s="814"/>
      <c r="I400" s="814"/>
      <c r="J400" s="814"/>
      <c r="K400" s="814"/>
      <c r="L400" s="814"/>
      <c r="M400" s="815"/>
      <c r="N400" s="819" t="s">
        <v>213</v>
      </c>
      <c r="O400" s="283" t="s">
        <v>422</v>
      </c>
      <c r="P400" s="813" t="s">
        <v>212</v>
      </c>
      <c r="Q400" s="814"/>
      <c r="R400" s="814"/>
      <c r="S400" s="814"/>
      <c r="T400" s="814"/>
      <c r="U400" s="814"/>
      <c r="V400" s="814"/>
      <c r="W400" s="814"/>
      <c r="X400" s="815"/>
      <c r="Y400" s="816" t="s">
        <v>243</v>
      </c>
      <c r="Z400" s="817"/>
      <c r="AA400" s="817"/>
      <c r="AB400" s="817"/>
      <c r="AC400" s="817"/>
      <c r="AD400" s="817"/>
      <c r="AE400" s="817"/>
      <c r="AF400" s="817"/>
      <c r="AG400" s="817"/>
      <c r="AH400" s="817"/>
      <c r="AI400" s="817"/>
      <c r="AJ400" s="817"/>
      <c r="AK400" s="817"/>
      <c r="AL400" s="817"/>
      <c r="AM400" s="818"/>
    </row>
    <row r="401" spans="1:39" ht="61.5" customHeight="1">
      <c r="B401" s="810"/>
      <c r="C401" s="812"/>
      <c r="D401" s="284">
        <v>2017</v>
      </c>
      <c r="E401" s="284">
        <v>2018</v>
      </c>
      <c r="F401" s="284">
        <v>2019</v>
      </c>
      <c r="G401" s="284">
        <v>2020</v>
      </c>
      <c r="H401" s="284">
        <v>2021</v>
      </c>
      <c r="I401" s="284">
        <v>2022</v>
      </c>
      <c r="J401" s="284">
        <v>2023</v>
      </c>
      <c r="K401" s="284">
        <v>2024</v>
      </c>
      <c r="L401" s="284">
        <v>2025</v>
      </c>
      <c r="M401" s="284">
        <v>2026</v>
      </c>
      <c r="N401" s="820"/>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 50 TO 1,499 KW</v>
      </c>
      <c r="AB401" s="284" t="str">
        <f>'1.  LRAMVA Summary'!G52</f>
        <v>GS 1,500 TO 4,999</v>
      </c>
      <c r="AC401" s="284" t="str">
        <f>'1.  LRAMVA Summary'!H52</f>
        <v>Large User</v>
      </c>
      <c r="AD401" s="284" t="str">
        <f>'1.  LRAMVA Summary'!I52</f>
        <v>Unmetered Scattered Load</v>
      </c>
      <c r="AE401" s="284" t="str">
        <f>'1.  LRAMVA Summary'!J52</f>
        <v>Street Lighting</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503</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t="str">
        <f>'1.  LRAMVA Summary'!I53</f>
        <v>kWh</v>
      </c>
      <c r="AE402" s="290" t="str">
        <f>'1.  LRAMVA Summary'!J53</f>
        <v>kW</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496</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f>SUMIFS('7.  Persistence Report'!AW$27:AW$500,'7.  Persistence Report'!$D$27:$D$500,$B404,'7.  Persistence Report'!$J$27:$J$500,"Current year savings",'7.  Persistence Report'!$H$27:$H$500,"2017")</f>
        <v>0</v>
      </c>
      <c r="E404" s="294">
        <f>SUMIFS('7.  Persistence Report'!AX$27:AX$500,'7.  Persistence Report'!$D$27:$D$500,$B404,'7.  Persistence Report'!$J$27:$J$500,"Current year savings",'7.  Persistence Report'!$H$27:$H$500,"2017")</f>
        <v>0</v>
      </c>
      <c r="F404" s="294">
        <f>SUMIFS('7.  Persistence Report'!AY$27:AY$500,'7.  Persistence Report'!$D$27:$D$500,$B404,'7.  Persistence Report'!$J$27:$J$500,"Current year savings",'7.  Persistence Report'!$H$27:$H$500,"2017")</f>
        <v>0</v>
      </c>
      <c r="G404" s="294">
        <f>SUMIFS('7.  Persistence Report'!AZ$27:AZ$500,'7.  Persistence Report'!$D$27:$D$500,$B404,'7.  Persistence Report'!$J$27:$J$500,"Current year savings",'7.  Persistence Report'!$H$27:$H$500,"2017")</f>
        <v>0</v>
      </c>
      <c r="H404" s="294">
        <f>SUMIFS('7.  Persistence Report'!BA$27:BA$500,'7.  Persistence Report'!$D$27:$D$500,$B404,'7.  Persistence Report'!$J$27:$J$500,"Current year savings",'7.  Persistence Report'!$H$27:$H$500,"2017")</f>
        <v>0</v>
      </c>
      <c r="I404" s="294">
        <f>SUMIFS('7.  Persistence Report'!BB$27:BB$500,'7.  Persistence Report'!$D$27:$D$500,$B404,'7.  Persistence Report'!$J$27:$J$500,"Current year savings",'7.  Persistence Report'!$H$27:$H$500,"2017")</f>
        <v>0</v>
      </c>
      <c r="J404" s="294">
        <f>SUMIFS('7.  Persistence Report'!BC$27:BC$500,'7.  Persistence Report'!$D$27:$D$500,$B404,'7.  Persistence Report'!$J$27:$J$500,"Current year savings",'7.  Persistence Report'!$H$27:$H$500,"2017")</f>
        <v>0</v>
      </c>
      <c r="K404" s="294">
        <f>SUMIFS('7.  Persistence Report'!BD$27:BD$500,'7.  Persistence Report'!$D$27:$D$500,$B404,'7.  Persistence Report'!$J$27:$J$500,"Current year savings",'7.  Persistence Report'!$H$27:$H$500,"2017")</f>
        <v>0</v>
      </c>
      <c r="L404" s="294">
        <f>SUMIFS('7.  Persistence Report'!BE$27:BE$500,'7.  Persistence Report'!$D$27:$D$500,$B404,'7.  Persistence Report'!$J$27:$J$500,"Current year savings",'7.  Persistence Report'!$H$27:$H$500,"2017")</f>
        <v>0</v>
      </c>
      <c r="M404" s="294">
        <f>SUMIFS('7.  Persistence Report'!BF$27:BF$500,'7.  Persistence Report'!$D$27:$D$500,$B404,'7.  Persistence Report'!$J$27:$J$500,"Current year savings",'7.  Persistence Report'!$H$27:$H$500,"2017")</f>
        <v>0</v>
      </c>
      <c r="N404" s="290"/>
      <c r="O404" s="294">
        <f>SUMIFS('7.  Persistence Report'!R$27:R$500,'7.  Persistence Report'!$D$27:$D$500,$B404,'7.  Persistence Report'!$J$27:$J$500,"Current year savings",'7.  Persistence Report'!$H$27:$H$500,"2017")</f>
        <v>0</v>
      </c>
      <c r="P404" s="294">
        <f>SUMIFS('7.  Persistence Report'!S$27:S$500,'7.  Persistence Report'!$D$27:$D$500,$B404,'7.  Persistence Report'!$J$27:$J$500,"Current year savings",'7.  Persistence Report'!$H$27:$H$500,"2017")</f>
        <v>0</v>
      </c>
      <c r="Q404" s="294">
        <f>SUMIFS('7.  Persistence Report'!T$27:T$500,'7.  Persistence Report'!$D$27:$D$500,$B404,'7.  Persistence Report'!$J$27:$J$500,"Current year savings",'7.  Persistence Report'!$H$27:$H$500,"2017")</f>
        <v>0</v>
      </c>
      <c r="R404" s="294">
        <f>SUMIFS('7.  Persistence Report'!U$27:U$500,'7.  Persistence Report'!$D$27:$D$500,$B404,'7.  Persistence Report'!$J$27:$J$500,"Current year savings",'7.  Persistence Report'!$H$27:$H$500,"2017")</f>
        <v>0</v>
      </c>
      <c r="S404" s="294">
        <f>SUMIFS('7.  Persistence Report'!V$27:V$500,'7.  Persistence Report'!$D$27:$D$500,$B404,'7.  Persistence Report'!$J$27:$J$500,"Current year savings",'7.  Persistence Report'!$H$27:$H$500,"2017")</f>
        <v>0</v>
      </c>
      <c r="T404" s="294">
        <f>SUMIFS('7.  Persistence Report'!W$27:W$500,'7.  Persistence Report'!$D$27:$D$500,$B404,'7.  Persistence Report'!$J$27:$J$500,"Current year savings",'7.  Persistence Report'!$H$27:$H$500,"2017")</f>
        <v>0</v>
      </c>
      <c r="U404" s="294">
        <f>SUMIFS('7.  Persistence Report'!X$27:X$500,'7.  Persistence Report'!$D$27:$D$500,$B404,'7.  Persistence Report'!$J$27:$J$500,"Current year savings",'7.  Persistence Report'!$H$27:$H$500,"2017")</f>
        <v>0</v>
      </c>
      <c r="V404" s="294">
        <f>SUMIFS('7.  Persistence Report'!Y$27:Y$500,'7.  Persistence Report'!$D$27:$D$500,$B404,'7.  Persistence Report'!$J$27:$J$500,"Current year savings",'7.  Persistence Report'!$H$27:$H$500,"2017")</f>
        <v>0</v>
      </c>
      <c r="W404" s="294">
        <f>SUMIFS('7.  Persistence Report'!Z$27:Z$500,'7.  Persistence Report'!$D$27:$D$500,$B404,'7.  Persistence Report'!$J$27:$J$500,"Current year savings",'7.  Persistence Report'!$H$27:$H$500,"2017")</f>
        <v>0</v>
      </c>
      <c r="X404" s="294">
        <f>SUMIFS('7.  Persistence Report'!AA$27:AA$500,'7.  Persistence Report'!$D$27:$D$500,$B404,'7.  Persistence Report'!$J$27:$J$500,"Current year savings",'7.  Persistence Report'!$H$27:$H$500,"2017")</f>
        <v>0</v>
      </c>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f>SUMIFS('7.  Persistence Report'!AW$27:AW$500,'7.  Persistence Report'!$D$27:$D$500,$B404,'7.  Persistence Report'!$J$27:$J$500,"Adjustment",'7.  Persistence Report'!$H$27:$H$500,"2017")</f>
        <v>0</v>
      </c>
      <c r="E405" s="294">
        <f>SUMIFS('7.  Persistence Report'!AX$27:AX$500,'7.  Persistence Report'!$D$27:$D$500,$B404,'7.  Persistence Report'!$J$27:$J$500,"Adjustment",'7.  Persistence Report'!$H$27:$H$500,"2017")</f>
        <v>0</v>
      </c>
      <c r="F405" s="294">
        <f>SUMIFS('7.  Persistence Report'!AY$27:AY$500,'7.  Persistence Report'!$D$27:$D$500,$B404,'7.  Persistence Report'!$J$27:$J$500,"Adjustment",'7.  Persistence Report'!$H$27:$H$500,"2017")</f>
        <v>0</v>
      </c>
      <c r="G405" s="294">
        <f>SUMIFS('7.  Persistence Report'!AZ$27:AZ$500,'7.  Persistence Report'!$D$27:$D$500,$B404,'7.  Persistence Report'!$J$27:$J$500,"Adjustment",'7.  Persistence Report'!$H$27:$H$500,"2017")</f>
        <v>0</v>
      </c>
      <c r="H405" s="294">
        <f>SUMIFS('7.  Persistence Report'!BA$27:BA$500,'7.  Persistence Report'!$D$27:$D$500,$B404,'7.  Persistence Report'!$J$27:$J$500,"Adjustment",'7.  Persistence Report'!$H$27:$H$500,"2017")</f>
        <v>0</v>
      </c>
      <c r="I405" s="294">
        <f>SUMIFS('7.  Persistence Report'!BB$27:BB$500,'7.  Persistence Report'!$D$27:$D$500,$B404,'7.  Persistence Report'!$J$27:$J$500,"Adjustment",'7.  Persistence Report'!$H$27:$H$500,"2017")</f>
        <v>0</v>
      </c>
      <c r="J405" s="294">
        <f>SUMIFS('7.  Persistence Report'!BC$27:BC$500,'7.  Persistence Report'!$D$27:$D$500,$B404,'7.  Persistence Report'!$J$27:$J$500,"Adjustment",'7.  Persistence Report'!$H$27:$H$500,"2017")</f>
        <v>0</v>
      </c>
      <c r="K405" s="294">
        <f>SUMIFS('7.  Persistence Report'!BD$27:BD$500,'7.  Persistence Report'!$D$27:$D$500,$B404,'7.  Persistence Report'!$J$27:$J$500,"Adjustment",'7.  Persistence Report'!$H$27:$H$500,"2017")</f>
        <v>0</v>
      </c>
      <c r="L405" s="294">
        <f>SUMIFS('7.  Persistence Report'!BE$27:BE$500,'7.  Persistence Report'!$D$27:$D$500,$B404,'7.  Persistence Report'!$J$27:$J$500,"Adjustment",'7.  Persistence Report'!$H$27:$H$500,"2017")</f>
        <v>0</v>
      </c>
      <c r="M405" s="294">
        <f>SUMIFS('7.  Persistence Report'!BF$27:BF$500,'7.  Persistence Report'!$D$27:$D$500,$B404,'7.  Persistence Report'!$J$27:$J$500,"Adjustment",'7.  Persistence Report'!$H$27:$H$500,"2017")</f>
        <v>0</v>
      </c>
      <c r="N405" s="467"/>
      <c r="O405" s="294">
        <f>SUMIFS('7.  Persistence Report'!R$27:R$500,'7.  Persistence Report'!$D$27:$D$500,$B404,'7.  Persistence Report'!$J$27:$J$500,"Adjustment",'7.  Persistence Report'!$H$27:$H$500,"2017")</f>
        <v>0</v>
      </c>
      <c r="P405" s="294">
        <f>SUMIFS('7.  Persistence Report'!S$27:S$500,'7.  Persistence Report'!$D$27:$D$500,$B404,'7.  Persistence Report'!$J$27:$J$500,"Adjustment",'7.  Persistence Report'!$H$27:$H$500,"2017")</f>
        <v>0</v>
      </c>
      <c r="Q405" s="294">
        <f>SUMIFS('7.  Persistence Report'!T$27:T$500,'7.  Persistence Report'!$D$27:$D$500,$B404,'7.  Persistence Report'!$J$27:$J$500,"Adjustment",'7.  Persistence Report'!$H$27:$H$500,"2017")</f>
        <v>0</v>
      </c>
      <c r="R405" s="294">
        <f>SUMIFS('7.  Persistence Report'!U$27:U$500,'7.  Persistence Report'!$D$27:$D$500,$B404,'7.  Persistence Report'!$J$27:$J$500,"Adjustment",'7.  Persistence Report'!$H$27:$H$500,"2017")</f>
        <v>0</v>
      </c>
      <c r="S405" s="294">
        <f>SUMIFS('7.  Persistence Report'!V$27:V$500,'7.  Persistence Report'!$D$27:$D$500,$B404,'7.  Persistence Report'!$J$27:$J$500,"Adjustment",'7.  Persistence Report'!$H$27:$H$500,"2017")</f>
        <v>0</v>
      </c>
      <c r="T405" s="294">
        <f>SUMIFS('7.  Persistence Report'!W$27:W$500,'7.  Persistence Report'!$D$27:$D$500,$B404,'7.  Persistence Report'!$J$27:$J$500,"Adjustment",'7.  Persistence Report'!$H$27:$H$500,"2017")</f>
        <v>0</v>
      </c>
      <c r="U405" s="294">
        <f>SUMIFS('7.  Persistence Report'!X$27:X$500,'7.  Persistence Report'!$D$27:$D$500,$B404,'7.  Persistence Report'!$J$27:$J$500,"Adjustment",'7.  Persistence Report'!$H$27:$H$500,"2017")</f>
        <v>0</v>
      </c>
      <c r="V405" s="294">
        <f>SUMIFS('7.  Persistence Report'!Y$27:Y$500,'7.  Persistence Report'!$D$27:$D$500,$B404,'7.  Persistence Report'!$J$27:$J$500,"Adjustment",'7.  Persistence Report'!$H$27:$H$500,"2017")</f>
        <v>0</v>
      </c>
      <c r="W405" s="294">
        <f>SUMIFS('7.  Persistence Report'!Z$27:Z$500,'7.  Persistence Report'!$D$27:$D$500,$B404,'7.  Persistence Report'!$J$27:$J$500,"Adjustment",'7.  Persistence Report'!$H$27:$H$500,"2017")</f>
        <v>0</v>
      </c>
      <c r="X405" s="294">
        <f>SUMIFS('7.  Persistence Report'!AA$27:AA$500,'7.  Persistence Report'!$D$27:$D$500,$B404,'7.  Persistence Report'!$J$27:$J$500,"Adjustment",'7.  Persistence Report'!$H$27:$H$500,"2017")</f>
        <v>0</v>
      </c>
      <c r="Y405" s="410">
        <f>Y404</f>
        <v>0</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f>SUMIFS('7.  Persistence Report'!AW$27:AW$500,'7.  Persistence Report'!$D$27:$D$500,$B407,'7.  Persistence Report'!$J$27:$J$500,"Current year savings",'7.  Persistence Report'!$H$27:$H$500,"2017")</f>
        <v>0</v>
      </c>
      <c r="E407" s="294">
        <f>SUMIFS('7.  Persistence Report'!AX$27:AX$500,'7.  Persistence Report'!$D$27:$D$500,$B407,'7.  Persistence Report'!$J$27:$J$500,"Current year savings",'7.  Persistence Report'!$H$27:$H$500,"2017")</f>
        <v>0</v>
      </c>
      <c r="F407" s="294">
        <f>SUMIFS('7.  Persistence Report'!AY$27:AY$500,'7.  Persistence Report'!$D$27:$D$500,$B407,'7.  Persistence Report'!$J$27:$J$500,"Current year savings",'7.  Persistence Report'!$H$27:$H$500,"2017")</f>
        <v>0</v>
      </c>
      <c r="G407" s="294">
        <f>SUMIFS('7.  Persistence Report'!AZ$27:AZ$500,'7.  Persistence Report'!$D$27:$D$500,$B407,'7.  Persistence Report'!$J$27:$J$500,"Current year savings",'7.  Persistence Report'!$H$27:$H$500,"2017")</f>
        <v>0</v>
      </c>
      <c r="H407" s="294">
        <f>SUMIFS('7.  Persistence Report'!BA$27:BA$500,'7.  Persistence Report'!$D$27:$D$500,$B407,'7.  Persistence Report'!$J$27:$J$500,"Current year savings",'7.  Persistence Report'!$H$27:$H$500,"2017")</f>
        <v>0</v>
      </c>
      <c r="I407" s="294">
        <f>SUMIFS('7.  Persistence Report'!BB$27:BB$500,'7.  Persistence Report'!$D$27:$D$500,$B407,'7.  Persistence Report'!$J$27:$J$500,"Current year savings",'7.  Persistence Report'!$H$27:$H$500,"2017")</f>
        <v>0</v>
      </c>
      <c r="J407" s="294">
        <f>SUMIFS('7.  Persistence Report'!BC$27:BC$500,'7.  Persistence Report'!$D$27:$D$500,$B407,'7.  Persistence Report'!$J$27:$J$500,"Current year savings",'7.  Persistence Report'!$H$27:$H$500,"2017")</f>
        <v>0</v>
      </c>
      <c r="K407" s="294">
        <f>SUMIFS('7.  Persistence Report'!BD$27:BD$500,'7.  Persistence Report'!$D$27:$D$500,$B407,'7.  Persistence Report'!$J$27:$J$500,"Current year savings",'7.  Persistence Report'!$H$27:$H$500,"2017")</f>
        <v>0</v>
      </c>
      <c r="L407" s="294">
        <f>SUMIFS('7.  Persistence Report'!BE$27:BE$500,'7.  Persistence Report'!$D$27:$D$500,$B407,'7.  Persistence Report'!$J$27:$J$500,"Current year savings",'7.  Persistence Report'!$H$27:$H$500,"2017")</f>
        <v>0</v>
      </c>
      <c r="M407" s="294">
        <f>SUMIFS('7.  Persistence Report'!BF$27:BF$500,'7.  Persistence Report'!$D$27:$D$500,$B407,'7.  Persistence Report'!$J$27:$J$500,"Current year savings",'7.  Persistence Report'!$H$27:$H$500,"2017")</f>
        <v>0</v>
      </c>
      <c r="N407" s="290"/>
      <c r="O407" s="294">
        <f>SUMIFS('7.  Persistence Report'!R$27:R$500,'7.  Persistence Report'!$D$27:$D$500,$B407,'7.  Persistence Report'!$J$27:$J$500,"Current year savings",'7.  Persistence Report'!$H$27:$H$500,"2017")</f>
        <v>0</v>
      </c>
      <c r="P407" s="294">
        <f>SUMIFS('7.  Persistence Report'!S$27:S$500,'7.  Persistence Report'!$D$27:$D$500,$B407,'7.  Persistence Report'!$J$27:$J$500,"Current year savings",'7.  Persistence Report'!$H$27:$H$500,"2017")</f>
        <v>0</v>
      </c>
      <c r="Q407" s="294">
        <f>SUMIFS('7.  Persistence Report'!T$27:T$500,'7.  Persistence Report'!$D$27:$D$500,$B407,'7.  Persistence Report'!$J$27:$J$500,"Current year savings",'7.  Persistence Report'!$H$27:$H$500,"2017")</f>
        <v>0</v>
      </c>
      <c r="R407" s="294">
        <f>SUMIFS('7.  Persistence Report'!U$27:U$500,'7.  Persistence Report'!$D$27:$D$500,$B407,'7.  Persistence Report'!$J$27:$J$500,"Current year savings",'7.  Persistence Report'!$H$27:$H$500,"2017")</f>
        <v>0</v>
      </c>
      <c r="S407" s="294">
        <f>SUMIFS('7.  Persistence Report'!V$27:V$500,'7.  Persistence Report'!$D$27:$D$500,$B407,'7.  Persistence Report'!$J$27:$J$500,"Current year savings",'7.  Persistence Report'!$H$27:$H$500,"2017")</f>
        <v>0</v>
      </c>
      <c r="T407" s="294">
        <f>SUMIFS('7.  Persistence Report'!W$27:W$500,'7.  Persistence Report'!$D$27:$D$500,$B407,'7.  Persistence Report'!$J$27:$J$500,"Current year savings",'7.  Persistence Report'!$H$27:$H$500,"2017")</f>
        <v>0</v>
      </c>
      <c r="U407" s="294">
        <f>SUMIFS('7.  Persistence Report'!X$27:X$500,'7.  Persistence Report'!$D$27:$D$500,$B407,'7.  Persistence Report'!$J$27:$J$500,"Current year savings",'7.  Persistence Report'!$H$27:$H$500,"2017")</f>
        <v>0</v>
      </c>
      <c r="V407" s="294">
        <f>SUMIFS('7.  Persistence Report'!Y$27:Y$500,'7.  Persistence Report'!$D$27:$D$500,$B407,'7.  Persistence Report'!$J$27:$J$500,"Current year savings",'7.  Persistence Report'!$H$27:$H$500,"2017")</f>
        <v>0</v>
      </c>
      <c r="W407" s="294">
        <f>SUMIFS('7.  Persistence Report'!Z$27:Z$500,'7.  Persistence Report'!$D$27:$D$500,$B407,'7.  Persistence Report'!$J$27:$J$500,"Current year savings",'7.  Persistence Report'!$H$27:$H$500,"2017")</f>
        <v>0</v>
      </c>
      <c r="X407" s="294">
        <f>SUMIFS('7.  Persistence Report'!AA$27:AA$500,'7.  Persistence Report'!$D$27:$D$500,$B407,'7.  Persistence Report'!$J$27:$J$500,"Current year savings",'7.  Persistence Report'!$H$27:$H$500,"2017")</f>
        <v>0</v>
      </c>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f>SUMIFS('7.  Persistence Report'!AW$27:AW$500,'7.  Persistence Report'!$D$27:$D$500,$B407,'7.  Persistence Report'!$J$27:$J$500,"Adjustment",'7.  Persistence Report'!$H$27:$H$500,"2017")</f>
        <v>0</v>
      </c>
      <c r="E408" s="294">
        <f>SUMIFS('7.  Persistence Report'!AX$27:AX$500,'7.  Persistence Report'!$D$27:$D$500,$B407,'7.  Persistence Report'!$J$27:$J$500,"Adjustment",'7.  Persistence Report'!$H$27:$H$500,"2017")</f>
        <v>0</v>
      </c>
      <c r="F408" s="294">
        <f>SUMIFS('7.  Persistence Report'!AY$27:AY$500,'7.  Persistence Report'!$D$27:$D$500,$B407,'7.  Persistence Report'!$J$27:$J$500,"Adjustment",'7.  Persistence Report'!$H$27:$H$500,"2017")</f>
        <v>0</v>
      </c>
      <c r="G408" s="294">
        <f>SUMIFS('7.  Persistence Report'!AZ$27:AZ$500,'7.  Persistence Report'!$D$27:$D$500,$B407,'7.  Persistence Report'!$J$27:$J$500,"Adjustment",'7.  Persistence Report'!$H$27:$H$500,"2017")</f>
        <v>0</v>
      </c>
      <c r="H408" s="294">
        <f>SUMIFS('7.  Persistence Report'!BA$27:BA$500,'7.  Persistence Report'!$D$27:$D$500,$B407,'7.  Persistence Report'!$J$27:$J$500,"Adjustment",'7.  Persistence Report'!$H$27:$H$500,"2017")</f>
        <v>0</v>
      </c>
      <c r="I408" s="294">
        <f>SUMIFS('7.  Persistence Report'!BB$27:BB$500,'7.  Persistence Report'!$D$27:$D$500,$B407,'7.  Persistence Report'!$J$27:$J$500,"Adjustment",'7.  Persistence Report'!$H$27:$H$500,"2017")</f>
        <v>0</v>
      </c>
      <c r="J408" s="294">
        <f>SUMIFS('7.  Persistence Report'!BC$27:BC$500,'7.  Persistence Report'!$D$27:$D$500,$B407,'7.  Persistence Report'!$J$27:$J$500,"Adjustment",'7.  Persistence Report'!$H$27:$H$500,"2017")</f>
        <v>0</v>
      </c>
      <c r="K408" s="294">
        <f>SUMIFS('7.  Persistence Report'!BD$27:BD$500,'7.  Persistence Report'!$D$27:$D$500,$B407,'7.  Persistence Report'!$J$27:$J$500,"Adjustment",'7.  Persistence Report'!$H$27:$H$500,"2017")</f>
        <v>0</v>
      </c>
      <c r="L408" s="294">
        <f>SUMIFS('7.  Persistence Report'!BE$27:BE$500,'7.  Persistence Report'!$D$27:$D$500,$B407,'7.  Persistence Report'!$J$27:$J$500,"Adjustment",'7.  Persistence Report'!$H$27:$H$500,"2017")</f>
        <v>0</v>
      </c>
      <c r="M408" s="294">
        <f>SUMIFS('7.  Persistence Report'!BF$27:BF$500,'7.  Persistence Report'!$D$27:$D$500,$B407,'7.  Persistence Report'!$J$27:$J$500,"Adjustment",'7.  Persistence Report'!$H$27:$H$500,"2017")</f>
        <v>0</v>
      </c>
      <c r="N408" s="467"/>
      <c r="O408" s="294">
        <f>SUMIFS('7.  Persistence Report'!R$27:R$500,'7.  Persistence Report'!$D$27:$D$500,$B407,'7.  Persistence Report'!$J$27:$J$500,"Adjustment",'7.  Persistence Report'!$H$27:$H$500,"2017")</f>
        <v>0</v>
      </c>
      <c r="P408" s="294">
        <f>SUMIFS('7.  Persistence Report'!S$27:S$500,'7.  Persistence Report'!$D$27:$D$500,$B407,'7.  Persistence Report'!$J$27:$J$500,"Adjustment",'7.  Persistence Report'!$H$27:$H$500,"2017")</f>
        <v>0</v>
      </c>
      <c r="Q408" s="294">
        <f>SUMIFS('7.  Persistence Report'!T$27:T$500,'7.  Persistence Report'!$D$27:$D$500,$B407,'7.  Persistence Report'!$J$27:$J$500,"Adjustment",'7.  Persistence Report'!$H$27:$H$500,"2017")</f>
        <v>0</v>
      </c>
      <c r="R408" s="294">
        <f>SUMIFS('7.  Persistence Report'!U$27:U$500,'7.  Persistence Report'!$D$27:$D$500,$B407,'7.  Persistence Report'!$J$27:$J$500,"Adjustment",'7.  Persistence Report'!$H$27:$H$500,"2017")</f>
        <v>0</v>
      </c>
      <c r="S408" s="294">
        <f>SUMIFS('7.  Persistence Report'!V$27:V$500,'7.  Persistence Report'!$D$27:$D$500,$B407,'7.  Persistence Report'!$J$27:$J$500,"Adjustment",'7.  Persistence Report'!$H$27:$H$500,"2017")</f>
        <v>0</v>
      </c>
      <c r="T408" s="294">
        <f>SUMIFS('7.  Persistence Report'!W$27:W$500,'7.  Persistence Report'!$D$27:$D$500,$B407,'7.  Persistence Report'!$J$27:$J$500,"Adjustment",'7.  Persistence Report'!$H$27:$H$500,"2017")</f>
        <v>0</v>
      </c>
      <c r="U408" s="294">
        <f>SUMIFS('7.  Persistence Report'!X$27:X$500,'7.  Persistence Report'!$D$27:$D$500,$B407,'7.  Persistence Report'!$J$27:$J$500,"Adjustment",'7.  Persistence Report'!$H$27:$H$500,"2017")</f>
        <v>0</v>
      </c>
      <c r="V408" s="294">
        <f>SUMIFS('7.  Persistence Report'!Y$27:Y$500,'7.  Persistence Report'!$D$27:$D$500,$B407,'7.  Persistence Report'!$J$27:$J$500,"Adjustment",'7.  Persistence Report'!$H$27:$H$500,"2017")</f>
        <v>0</v>
      </c>
      <c r="W408" s="294">
        <f>SUMIFS('7.  Persistence Report'!Z$27:Z$500,'7.  Persistence Report'!$D$27:$D$500,$B407,'7.  Persistence Report'!$J$27:$J$500,"Adjustment",'7.  Persistence Report'!$H$27:$H$500,"2017")</f>
        <v>0</v>
      </c>
      <c r="X408" s="294">
        <f>SUMIFS('7.  Persistence Report'!AA$27:AA$500,'7.  Persistence Report'!$D$27:$D$500,$B407,'7.  Persistence Report'!$J$27:$J$500,"Adjustment",'7.  Persistence Report'!$H$27:$H$500,"2017")</f>
        <v>0</v>
      </c>
      <c r="Y408" s="410">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f>SUMIFS('7.  Persistence Report'!AW$27:AW$500,'7.  Persistence Report'!$D$27:$D$500,$B410,'7.  Persistence Report'!$J$27:$J$500,"Current year savings",'7.  Persistence Report'!$H$27:$H$500,"2017")</f>
        <v>0</v>
      </c>
      <c r="E410" s="294">
        <f>SUMIFS('7.  Persistence Report'!AX$27:AX$500,'7.  Persistence Report'!$D$27:$D$500,$B410,'7.  Persistence Report'!$J$27:$J$500,"Current year savings",'7.  Persistence Report'!$H$27:$H$500,"2017")</f>
        <v>0</v>
      </c>
      <c r="F410" s="294">
        <f>SUMIFS('7.  Persistence Report'!AY$27:AY$500,'7.  Persistence Report'!$D$27:$D$500,$B410,'7.  Persistence Report'!$J$27:$J$500,"Current year savings",'7.  Persistence Report'!$H$27:$H$500,"2017")</f>
        <v>0</v>
      </c>
      <c r="G410" s="294">
        <f>SUMIFS('7.  Persistence Report'!AZ$27:AZ$500,'7.  Persistence Report'!$D$27:$D$500,$B410,'7.  Persistence Report'!$J$27:$J$500,"Current year savings",'7.  Persistence Report'!$H$27:$H$500,"2017")</f>
        <v>0</v>
      </c>
      <c r="H410" s="294">
        <f>SUMIFS('7.  Persistence Report'!BA$27:BA$500,'7.  Persistence Report'!$D$27:$D$500,$B410,'7.  Persistence Report'!$J$27:$J$500,"Current year savings",'7.  Persistence Report'!$H$27:$H$500,"2017")</f>
        <v>0</v>
      </c>
      <c r="I410" s="294">
        <f>SUMIFS('7.  Persistence Report'!BB$27:BB$500,'7.  Persistence Report'!$D$27:$D$500,$B410,'7.  Persistence Report'!$J$27:$J$500,"Current year savings",'7.  Persistence Report'!$H$27:$H$500,"2017")</f>
        <v>0</v>
      </c>
      <c r="J410" s="294">
        <f>SUMIFS('7.  Persistence Report'!BC$27:BC$500,'7.  Persistence Report'!$D$27:$D$500,$B410,'7.  Persistence Report'!$J$27:$J$500,"Current year savings",'7.  Persistence Report'!$H$27:$H$500,"2017")</f>
        <v>0</v>
      </c>
      <c r="K410" s="294">
        <f>SUMIFS('7.  Persistence Report'!BD$27:BD$500,'7.  Persistence Report'!$D$27:$D$500,$B410,'7.  Persistence Report'!$J$27:$J$500,"Current year savings",'7.  Persistence Report'!$H$27:$H$500,"2017")</f>
        <v>0</v>
      </c>
      <c r="L410" s="294">
        <f>SUMIFS('7.  Persistence Report'!BE$27:BE$500,'7.  Persistence Report'!$D$27:$D$500,$B410,'7.  Persistence Report'!$J$27:$J$500,"Current year savings",'7.  Persistence Report'!$H$27:$H$500,"2017")</f>
        <v>0</v>
      </c>
      <c r="M410" s="294">
        <f>SUMIFS('7.  Persistence Report'!BF$27:BF$500,'7.  Persistence Report'!$D$27:$D$500,$B410,'7.  Persistence Report'!$J$27:$J$500,"Current year savings",'7.  Persistence Report'!$H$27:$H$500,"2017")</f>
        <v>0</v>
      </c>
      <c r="N410" s="290"/>
      <c r="O410" s="294">
        <f>SUMIFS('7.  Persistence Report'!R$27:R$500,'7.  Persistence Report'!$D$27:$D$500,$B410,'7.  Persistence Report'!$J$27:$J$500,"Current year savings",'7.  Persistence Report'!$H$27:$H$500,"2017")</f>
        <v>0</v>
      </c>
      <c r="P410" s="294">
        <f>SUMIFS('7.  Persistence Report'!S$27:S$500,'7.  Persistence Report'!$D$27:$D$500,$B410,'7.  Persistence Report'!$J$27:$J$500,"Current year savings",'7.  Persistence Report'!$H$27:$H$500,"2017")</f>
        <v>0</v>
      </c>
      <c r="Q410" s="294">
        <f>SUMIFS('7.  Persistence Report'!T$27:T$500,'7.  Persistence Report'!$D$27:$D$500,$B410,'7.  Persistence Report'!$J$27:$J$500,"Current year savings",'7.  Persistence Report'!$H$27:$H$500,"2017")</f>
        <v>0</v>
      </c>
      <c r="R410" s="294">
        <f>SUMIFS('7.  Persistence Report'!U$27:U$500,'7.  Persistence Report'!$D$27:$D$500,$B410,'7.  Persistence Report'!$J$27:$J$500,"Current year savings",'7.  Persistence Report'!$H$27:$H$500,"2017")</f>
        <v>0</v>
      </c>
      <c r="S410" s="294">
        <f>SUMIFS('7.  Persistence Report'!V$27:V$500,'7.  Persistence Report'!$D$27:$D$500,$B410,'7.  Persistence Report'!$J$27:$J$500,"Current year savings",'7.  Persistence Report'!$H$27:$H$500,"2017")</f>
        <v>0</v>
      </c>
      <c r="T410" s="294">
        <f>SUMIFS('7.  Persistence Report'!W$27:W$500,'7.  Persistence Report'!$D$27:$D$500,$B410,'7.  Persistence Report'!$J$27:$J$500,"Current year savings",'7.  Persistence Report'!$H$27:$H$500,"2017")</f>
        <v>0</v>
      </c>
      <c r="U410" s="294">
        <f>SUMIFS('7.  Persistence Report'!X$27:X$500,'7.  Persistence Report'!$D$27:$D$500,$B410,'7.  Persistence Report'!$J$27:$J$500,"Current year savings",'7.  Persistence Report'!$H$27:$H$500,"2017")</f>
        <v>0</v>
      </c>
      <c r="V410" s="294">
        <f>SUMIFS('7.  Persistence Report'!Y$27:Y$500,'7.  Persistence Report'!$D$27:$D$500,$B410,'7.  Persistence Report'!$J$27:$J$500,"Current year savings",'7.  Persistence Report'!$H$27:$H$500,"2017")</f>
        <v>0</v>
      </c>
      <c r="W410" s="294">
        <f>SUMIFS('7.  Persistence Report'!Z$27:Z$500,'7.  Persistence Report'!$D$27:$D$500,$B410,'7.  Persistence Report'!$J$27:$J$500,"Current year savings",'7.  Persistence Report'!$H$27:$H$500,"2017")</f>
        <v>0</v>
      </c>
      <c r="X410" s="294">
        <f>SUMIFS('7.  Persistence Report'!AA$27:AA$500,'7.  Persistence Report'!$D$27:$D$500,$B410,'7.  Persistence Report'!$J$27:$J$500,"Current year savings",'7.  Persistence Report'!$H$27:$H$500,"2017")</f>
        <v>0</v>
      </c>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f>SUMIFS('7.  Persistence Report'!AW$27:AW$500,'7.  Persistence Report'!$D$27:$D$500,$B410,'7.  Persistence Report'!$J$27:$J$500,"Adjustment",'7.  Persistence Report'!$H$27:$H$500,"2017")</f>
        <v>0</v>
      </c>
      <c r="E411" s="294">
        <f>SUMIFS('7.  Persistence Report'!AX$27:AX$500,'7.  Persistence Report'!$D$27:$D$500,$B410,'7.  Persistence Report'!$J$27:$J$500,"Adjustment",'7.  Persistence Report'!$H$27:$H$500,"2017")</f>
        <v>0</v>
      </c>
      <c r="F411" s="294">
        <f>SUMIFS('7.  Persistence Report'!AY$27:AY$500,'7.  Persistence Report'!$D$27:$D$500,$B410,'7.  Persistence Report'!$J$27:$J$500,"Adjustment",'7.  Persistence Report'!$H$27:$H$500,"2017")</f>
        <v>0</v>
      </c>
      <c r="G411" s="294">
        <f>SUMIFS('7.  Persistence Report'!AZ$27:AZ$500,'7.  Persistence Report'!$D$27:$D$500,$B410,'7.  Persistence Report'!$J$27:$J$500,"Adjustment",'7.  Persistence Report'!$H$27:$H$500,"2017")</f>
        <v>0</v>
      </c>
      <c r="H411" s="294">
        <f>SUMIFS('7.  Persistence Report'!BA$27:BA$500,'7.  Persistence Report'!$D$27:$D$500,$B410,'7.  Persistence Report'!$J$27:$J$500,"Adjustment",'7.  Persistence Report'!$H$27:$H$500,"2017")</f>
        <v>0</v>
      </c>
      <c r="I411" s="294">
        <f>SUMIFS('7.  Persistence Report'!BB$27:BB$500,'7.  Persistence Report'!$D$27:$D$500,$B410,'7.  Persistence Report'!$J$27:$J$500,"Adjustment",'7.  Persistence Report'!$H$27:$H$500,"2017")</f>
        <v>0</v>
      </c>
      <c r="J411" s="294">
        <f>SUMIFS('7.  Persistence Report'!BC$27:BC$500,'7.  Persistence Report'!$D$27:$D$500,$B410,'7.  Persistence Report'!$J$27:$J$500,"Adjustment",'7.  Persistence Report'!$H$27:$H$500,"2017")</f>
        <v>0</v>
      </c>
      <c r="K411" s="294">
        <f>SUMIFS('7.  Persistence Report'!BD$27:BD$500,'7.  Persistence Report'!$D$27:$D$500,$B410,'7.  Persistence Report'!$J$27:$J$500,"Adjustment",'7.  Persistence Report'!$H$27:$H$500,"2017")</f>
        <v>0</v>
      </c>
      <c r="L411" s="294">
        <f>SUMIFS('7.  Persistence Report'!BE$27:BE$500,'7.  Persistence Report'!$D$27:$D$500,$B410,'7.  Persistence Report'!$J$27:$J$500,"Adjustment",'7.  Persistence Report'!$H$27:$H$500,"2017")</f>
        <v>0</v>
      </c>
      <c r="M411" s="294">
        <f>SUMIFS('7.  Persistence Report'!BF$27:BF$500,'7.  Persistence Report'!$D$27:$D$500,$B410,'7.  Persistence Report'!$J$27:$J$500,"Adjustment",'7.  Persistence Report'!$H$27:$H$500,"2017")</f>
        <v>0</v>
      </c>
      <c r="N411" s="467"/>
      <c r="O411" s="294">
        <f>SUMIFS('7.  Persistence Report'!R$27:R$500,'7.  Persistence Report'!$D$27:$D$500,$B410,'7.  Persistence Report'!$J$27:$J$500,"Adjustment",'7.  Persistence Report'!$H$27:$H$500,"2017")</f>
        <v>0</v>
      </c>
      <c r="P411" s="294">
        <f>SUMIFS('7.  Persistence Report'!S$27:S$500,'7.  Persistence Report'!$D$27:$D$500,$B410,'7.  Persistence Report'!$J$27:$J$500,"Adjustment",'7.  Persistence Report'!$H$27:$H$500,"2017")</f>
        <v>0</v>
      </c>
      <c r="Q411" s="294">
        <f>SUMIFS('7.  Persistence Report'!T$27:T$500,'7.  Persistence Report'!$D$27:$D$500,$B410,'7.  Persistence Report'!$J$27:$J$500,"Adjustment",'7.  Persistence Report'!$H$27:$H$500,"2017")</f>
        <v>0</v>
      </c>
      <c r="R411" s="294">
        <f>SUMIFS('7.  Persistence Report'!U$27:U$500,'7.  Persistence Report'!$D$27:$D$500,$B410,'7.  Persistence Report'!$J$27:$J$500,"Adjustment",'7.  Persistence Report'!$H$27:$H$500,"2017")</f>
        <v>0</v>
      </c>
      <c r="S411" s="294">
        <f>SUMIFS('7.  Persistence Report'!V$27:V$500,'7.  Persistence Report'!$D$27:$D$500,$B410,'7.  Persistence Report'!$J$27:$J$500,"Adjustment",'7.  Persistence Report'!$H$27:$H$500,"2017")</f>
        <v>0</v>
      </c>
      <c r="T411" s="294">
        <f>SUMIFS('7.  Persistence Report'!W$27:W$500,'7.  Persistence Report'!$D$27:$D$500,$B410,'7.  Persistence Report'!$J$27:$J$500,"Adjustment",'7.  Persistence Report'!$H$27:$H$500,"2017")</f>
        <v>0</v>
      </c>
      <c r="U411" s="294">
        <f>SUMIFS('7.  Persistence Report'!X$27:X$500,'7.  Persistence Report'!$D$27:$D$500,$B410,'7.  Persistence Report'!$J$27:$J$500,"Adjustment",'7.  Persistence Report'!$H$27:$H$500,"2017")</f>
        <v>0</v>
      </c>
      <c r="V411" s="294">
        <f>SUMIFS('7.  Persistence Report'!Y$27:Y$500,'7.  Persistence Report'!$D$27:$D$500,$B410,'7.  Persistence Report'!$J$27:$J$500,"Adjustment",'7.  Persistence Report'!$H$27:$H$500,"2017")</f>
        <v>0</v>
      </c>
      <c r="W411" s="294">
        <f>SUMIFS('7.  Persistence Report'!Z$27:Z$500,'7.  Persistence Report'!$D$27:$D$500,$B410,'7.  Persistence Report'!$J$27:$J$500,"Adjustment",'7.  Persistence Report'!$H$27:$H$500,"2017")</f>
        <v>0</v>
      </c>
      <c r="X411" s="294">
        <f>SUMIFS('7.  Persistence Report'!AA$27:AA$500,'7.  Persistence Report'!$D$27:$D$500,$B410,'7.  Persistence Report'!$J$27:$J$500,"Adjustment",'7.  Persistence Report'!$H$27:$H$500,"2017")</f>
        <v>0</v>
      </c>
      <c r="Y411" s="410">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682</v>
      </c>
      <c r="C413" s="290" t="s">
        <v>25</v>
      </c>
      <c r="D413" s="294">
        <f>SUMIFS('7.  Persistence Report'!AW$27:AW$500,'7.  Persistence Report'!$D$27:$D$500,$B413,'7.  Persistence Report'!$J$27:$J$500,"Current year savings",'7.  Persistence Report'!$H$27:$H$500,"2017")</f>
        <v>0</v>
      </c>
      <c r="E413" s="294">
        <f>SUMIFS('7.  Persistence Report'!AX$27:AX$500,'7.  Persistence Report'!$D$27:$D$500,$B413,'7.  Persistence Report'!$J$27:$J$500,"Current year savings",'7.  Persistence Report'!$H$27:$H$500,"2017")</f>
        <v>0</v>
      </c>
      <c r="F413" s="294">
        <f>SUMIFS('7.  Persistence Report'!AY$27:AY$500,'7.  Persistence Report'!$D$27:$D$500,$B413,'7.  Persistence Report'!$J$27:$J$500,"Current year savings",'7.  Persistence Report'!$H$27:$H$500,"2017")</f>
        <v>0</v>
      </c>
      <c r="G413" s="294">
        <f>SUMIFS('7.  Persistence Report'!AZ$27:AZ$500,'7.  Persistence Report'!$D$27:$D$500,$B413,'7.  Persistence Report'!$J$27:$J$500,"Current year savings",'7.  Persistence Report'!$H$27:$H$500,"2017")</f>
        <v>0</v>
      </c>
      <c r="H413" s="294">
        <f>SUMIFS('7.  Persistence Report'!BA$27:BA$500,'7.  Persistence Report'!$D$27:$D$500,$B413,'7.  Persistence Report'!$J$27:$J$500,"Current year savings",'7.  Persistence Report'!$H$27:$H$500,"2017")</f>
        <v>0</v>
      </c>
      <c r="I413" s="294">
        <f>SUMIFS('7.  Persistence Report'!BB$27:BB$500,'7.  Persistence Report'!$D$27:$D$500,$B413,'7.  Persistence Report'!$J$27:$J$500,"Current year savings",'7.  Persistence Report'!$H$27:$H$500,"2017")</f>
        <v>0</v>
      </c>
      <c r="J413" s="294">
        <f>SUMIFS('7.  Persistence Report'!BC$27:BC$500,'7.  Persistence Report'!$D$27:$D$500,$B413,'7.  Persistence Report'!$J$27:$J$500,"Current year savings",'7.  Persistence Report'!$H$27:$H$500,"2017")</f>
        <v>0</v>
      </c>
      <c r="K413" s="294">
        <f>SUMIFS('7.  Persistence Report'!BD$27:BD$500,'7.  Persistence Report'!$D$27:$D$500,$B413,'7.  Persistence Report'!$J$27:$J$500,"Current year savings",'7.  Persistence Report'!$H$27:$H$500,"2017")</f>
        <v>0</v>
      </c>
      <c r="L413" s="294">
        <f>SUMIFS('7.  Persistence Report'!BE$27:BE$500,'7.  Persistence Report'!$D$27:$D$500,$B413,'7.  Persistence Report'!$J$27:$J$500,"Current year savings",'7.  Persistence Report'!$H$27:$H$500,"2017")</f>
        <v>0</v>
      </c>
      <c r="M413" s="294">
        <f>SUMIFS('7.  Persistence Report'!BF$27:BF$500,'7.  Persistence Report'!$D$27:$D$500,$B413,'7.  Persistence Report'!$J$27:$J$500,"Current year savings",'7.  Persistence Report'!$H$27:$H$500,"2017")</f>
        <v>0</v>
      </c>
      <c r="N413" s="290"/>
      <c r="O413" s="294">
        <f>SUMIFS('7.  Persistence Report'!R$27:R$500,'7.  Persistence Report'!$D$27:$D$500,$B413,'7.  Persistence Report'!$J$27:$J$500,"Current year savings",'7.  Persistence Report'!$H$27:$H$500,"2017")</f>
        <v>0</v>
      </c>
      <c r="P413" s="294">
        <f>SUMIFS('7.  Persistence Report'!S$27:S$500,'7.  Persistence Report'!$D$27:$D$500,$B413,'7.  Persistence Report'!$J$27:$J$500,"Current year savings",'7.  Persistence Report'!$H$27:$H$500,"2017")</f>
        <v>0</v>
      </c>
      <c r="Q413" s="294">
        <f>SUMIFS('7.  Persistence Report'!T$27:T$500,'7.  Persistence Report'!$D$27:$D$500,$B413,'7.  Persistence Report'!$J$27:$J$500,"Current year savings",'7.  Persistence Report'!$H$27:$H$500,"2017")</f>
        <v>0</v>
      </c>
      <c r="R413" s="294">
        <f>SUMIFS('7.  Persistence Report'!U$27:U$500,'7.  Persistence Report'!$D$27:$D$500,$B413,'7.  Persistence Report'!$J$27:$J$500,"Current year savings",'7.  Persistence Report'!$H$27:$H$500,"2017")</f>
        <v>0</v>
      </c>
      <c r="S413" s="294">
        <f>SUMIFS('7.  Persistence Report'!V$27:V$500,'7.  Persistence Report'!$D$27:$D$500,$B413,'7.  Persistence Report'!$J$27:$J$500,"Current year savings",'7.  Persistence Report'!$H$27:$H$500,"2017")</f>
        <v>0</v>
      </c>
      <c r="T413" s="294">
        <f>SUMIFS('7.  Persistence Report'!W$27:W$500,'7.  Persistence Report'!$D$27:$D$500,$B413,'7.  Persistence Report'!$J$27:$J$500,"Current year savings",'7.  Persistence Report'!$H$27:$H$500,"2017")</f>
        <v>0</v>
      </c>
      <c r="U413" s="294">
        <f>SUMIFS('7.  Persistence Report'!X$27:X$500,'7.  Persistence Report'!$D$27:$D$500,$B413,'7.  Persistence Report'!$J$27:$J$500,"Current year savings",'7.  Persistence Report'!$H$27:$H$500,"2017")</f>
        <v>0</v>
      </c>
      <c r="V413" s="294">
        <f>SUMIFS('7.  Persistence Report'!Y$27:Y$500,'7.  Persistence Report'!$D$27:$D$500,$B413,'7.  Persistence Report'!$J$27:$J$500,"Current year savings",'7.  Persistence Report'!$H$27:$H$500,"2017")</f>
        <v>0</v>
      </c>
      <c r="W413" s="294">
        <f>SUMIFS('7.  Persistence Report'!Z$27:Z$500,'7.  Persistence Report'!$D$27:$D$500,$B413,'7.  Persistence Report'!$J$27:$J$500,"Current year savings",'7.  Persistence Report'!$H$27:$H$500,"2017")</f>
        <v>0</v>
      </c>
      <c r="X413" s="294">
        <f>SUMIFS('7.  Persistence Report'!AA$27:AA$500,'7.  Persistence Report'!$D$27:$D$500,$B413,'7.  Persistence Report'!$J$27:$J$500,"Current year savings",'7.  Persistence Report'!$H$27:$H$500,"2017")</f>
        <v>0</v>
      </c>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f>SUMIFS('7.  Persistence Report'!AW$27:AW$500,'7.  Persistence Report'!$D$27:$D$500,$B413,'7.  Persistence Report'!$J$27:$J$500,"Adjustment",'7.  Persistence Report'!$H$27:$H$500,"2017")</f>
        <v>0</v>
      </c>
      <c r="E414" s="294">
        <f>SUMIFS('7.  Persistence Report'!AX$27:AX$500,'7.  Persistence Report'!$D$27:$D$500,$B413,'7.  Persistence Report'!$J$27:$J$500,"Adjustment",'7.  Persistence Report'!$H$27:$H$500,"2017")</f>
        <v>0</v>
      </c>
      <c r="F414" s="294">
        <f>SUMIFS('7.  Persistence Report'!AY$27:AY$500,'7.  Persistence Report'!$D$27:$D$500,$B413,'7.  Persistence Report'!$J$27:$J$500,"Adjustment",'7.  Persistence Report'!$H$27:$H$500,"2017")</f>
        <v>0</v>
      </c>
      <c r="G414" s="294">
        <f>SUMIFS('7.  Persistence Report'!AZ$27:AZ$500,'7.  Persistence Report'!$D$27:$D$500,$B413,'7.  Persistence Report'!$J$27:$J$500,"Adjustment",'7.  Persistence Report'!$H$27:$H$500,"2017")</f>
        <v>0</v>
      </c>
      <c r="H414" s="294">
        <f>SUMIFS('7.  Persistence Report'!BA$27:BA$500,'7.  Persistence Report'!$D$27:$D$500,$B413,'7.  Persistence Report'!$J$27:$J$500,"Adjustment",'7.  Persistence Report'!$H$27:$H$500,"2017")</f>
        <v>0</v>
      </c>
      <c r="I414" s="294">
        <f>SUMIFS('7.  Persistence Report'!BB$27:BB$500,'7.  Persistence Report'!$D$27:$D$500,$B413,'7.  Persistence Report'!$J$27:$J$500,"Adjustment",'7.  Persistence Report'!$H$27:$H$500,"2017")</f>
        <v>0</v>
      </c>
      <c r="J414" s="294">
        <f>SUMIFS('7.  Persistence Report'!BC$27:BC$500,'7.  Persistence Report'!$D$27:$D$500,$B413,'7.  Persistence Report'!$J$27:$J$500,"Adjustment",'7.  Persistence Report'!$H$27:$H$500,"2017")</f>
        <v>0</v>
      </c>
      <c r="K414" s="294">
        <f>SUMIFS('7.  Persistence Report'!BD$27:BD$500,'7.  Persistence Report'!$D$27:$D$500,$B413,'7.  Persistence Report'!$J$27:$J$500,"Adjustment",'7.  Persistence Report'!$H$27:$H$500,"2017")</f>
        <v>0</v>
      </c>
      <c r="L414" s="294">
        <f>SUMIFS('7.  Persistence Report'!BE$27:BE$500,'7.  Persistence Report'!$D$27:$D$500,$B413,'7.  Persistence Report'!$J$27:$J$500,"Adjustment",'7.  Persistence Report'!$H$27:$H$500,"2017")</f>
        <v>0</v>
      </c>
      <c r="M414" s="294">
        <f>SUMIFS('7.  Persistence Report'!BF$27:BF$500,'7.  Persistence Report'!$D$27:$D$500,$B413,'7.  Persistence Report'!$J$27:$J$500,"Adjustment",'7.  Persistence Report'!$H$27:$H$500,"2017")</f>
        <v>0</v>
      </c>
      <c r="N414" s="467"/>
      <c r="O414" s="294">
        <f>SUMIFS('7.  Persistence Report'!R$27:R$500,'7.  Persistence Report'!$D$27:$D$500,$B413,'7.  Persistence Report'!$J$27:$J$500,"Adjustment",'7.  Persistence Report'!$H$27:$H$500,"2017")</f>
        <v>0</v>
      </c>
      <c r="P414" s="294">
        <f>SUMIFS('7.  Persistence Report'!S$27:S$500,'7.  Persistence Report'!$D$27:$D$500,$B413,'7.  Persistence Report'!$J$27:$J$500,"Adjustment",'7.  Persistence Report'!$H$27:$H$500,"2017")</f>
        <v>0</v>
      </c>
      <c r="Q414" s="294">
        <f>SUMIFS('7.  Persistence Report'!T$27:T$500,'7.  Persistence Report'!$D$27:$D$500,$B413,'7.  Persistence Report'!$J$27:$J$500,"Adjustment",'7.  Persistence Report'!$H$27:$H$500,"2017")</f>
        <v>0</v>
      </c>
      <c r="R414" s="294">
        <f>SUMIFS('7.  Persistence Report'!U$27:U$500,'7.  Persistence Report'!$D$27:$D$500,$B413,'7.  Persistence Report'!$J$27:$J$500,"Adjustment",'7.  Persistence Report'!$H$27:$H$500,"2017")</f>
        <v>0</v>
      </c>
      <c r="S414" s="294">
        <f>SUMIFS('7.  Persistence Report'!V$27:V$500,'7.  Persistence Report'!$D$27:$D$500,$B413,'7.  Persistence Report'!$J$27:$J$500,"Adjustment",'7.  Persistence Report'!$H$27:$H$500,"2017")</f>
        <v>0</v>
      </c>
      <c r="T414" s="294">
        <f>SUMIFS('7.  Persistence Report'!W$27:W$500,'7.  Persistence Report'!$D$27:$D$500,$B413,'7.  Persistence Report'!$J$27:$J$500,"Adjustment",'7.  Persistence Report'!$H$27:$H$500,"2017")</f>
        <v>0</v>
      </c>
      <c r="U414" s="294">
        <f>SUMIFS('7.  Persistence Report'!X$27:X$500,'7.  Persistence Report'!$D$27:$D$500,$B413,'7.  Persistence Report'!$J$27:$J$500,"Adjustment",'7.  Persistence Report'!$H$27:$H$500,"2017")</f>
        <v>0</v>
      </c>
      <c r="V414" s="294">
        <f>SUMIFS('7.  Persistence Report'!Y$27:Y$500,'7.  Persistence Report'!$D$27:$D$500,$B413,'7.  Persistence Report'!$J$27:$J$500,"Adjustment",'7.  Persistence Report'!$H$27:$H$500,"2017")</f>
        <v>0</v>
      </c>
      <c r="W414" s="294">
        <f>SUMIFS('7.  Persistence Report'!Z$27:Z$500,'7.  Persistence Report'!$D$27:$D$500,$B413,'7.  Persistence Report'!$J$27:$J$500,"Adjustment",'7.  Persistence Report'!$H$27:$H$500,"2017")</f>
        <v>0</v>
      </c>
      <c r="X414" s="294">
        <f>SUMIFS('7.  Persistence Report'!AA$27:AA$500,'7.  Persistence Report'!$D$27:$D$500,$B413,'7.  Persistence Report'!$J$27:$J$500,"Adjustment",'7.  Persistence Report'!$H$27:$H$500,"2017")</f>
        <v>0</v>
      </c>
      <c r="Y414" s="410">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f>SUMIFS('7.  Persistence Report'!AW$27:AW$500,'7.  Persistence Report'!$D$27:$D$500,$B416,'7.  Persistence Report'!$J$27:$J$500,"Current year savings",'7.  Persistence Report'!$H$27:$H$500,"2017")</f>
        <v>0</v>
      </c>
      <c r="E416" s="294">
        <f>SUMIFS('7.  Persistence Report'!AX$27:AX$500,'7.  Persistence Report'!$D$27:$D$500,$B416,'7.  Persistence Report'!$J$27:$J$500,"Current year savings",'7.  Persistence Report'!$H$27:$H$500,"2017")</f>
        <v>0</v>
      </c>
      <c r="F416" s="294">
        <f>SUMIFS('7.  Persistence Report'!AY$27:AY$500,'7.  Persistence Report'!$D$27:$D$500,$B416,'7.  Persistence Report'!$J$27:$J$500,"Current year savings",'7.  Persistence Report'!$H$27:$H$500,"2017")</f>
        <v>0</v>
      </c>
      <c r="G416" s="294">
        <f>SUMIFS('7.  Persistence Report'!AZ$27:AZ$500,'7.  Persistence Report'!$D$27:$D$500,$B416,'7.  Persistence Report'!$J$27:$J$500,"Current year savings",'7.  Persistence Report'!$H$27:$H$500,"2017")</f>
        <v>0</v>
      </c>
      <c r="H416" s="294">
        <f>SUMIFS('7.  Persistence Report'!BA$27:BA$500,'7.  Persistence Report'!$D$27:$D$500,$B416,'7.  Persistence Report'!$J$27:$J$500,"Current year savings",'7.  Persistence Report'!$H$27:$H$500,"2017")</f>
        <v>0</v>
      </c>
      <c r="I416" s="294">
        <f>SUMIFS('7.  Persistence Report'!BB$27:BB$500,'7.  Persistence Report'!$D$27:$D$500,$B416,'7.  Persistence Report'!$J$27:$J$500,"Current year savings",'7.  Persistence Report'!$H$27:$H$500,"2017")</f>
        <v>0</v>
      </c>
      <c r="J416" s="294">
        <f>SUMIFS('7.  Persistence Report'!BC$27:BC$500,'7.  Persistence Report'!$D$27:$D$500,$B416,'7.  Persistence Report'!$J$27:$J$500,"Current year savings",'7.  Persistence Report'!$H$27:$H$500,"2017")</f>
        <v>0</v>
      </c>
      <c r="K416" s="294">
        <f>SUMIFS('7.  Persistence Report'!BD$27:BD$500,'7.  Persistence Report'!$D$27:$D$500,$B416,'7.  Persistence Report'!$J$27:$J$500,"Current year savings",'7.  Persistence Report'!$H$27:$H$500,"2017")</f>
        <v>0</v>
      </c>
      <c r="L416" s="294">
        <f>SUMIFS('7.  Persistence Report'!BE$27:BE$500,'7.  Persistence Report'!$D$27:$D$500,$B416,'7.  Persistence Report'!$J$27:$J$500,"Current year savings",'7.  Persistence Report'!$H$27:$H$500,"2017")</f>
        <v>0</v>
      </c>
      <c r="M416" s="294">
        <f>SUMIFS('7.  Persistence Report'!BF$27:BF$500,'7.  Persistence Report'!$D$27:$D$500,$B416,'7.  Persistence Report'!$J$27:$J$500,"Current year savings",'7.  Persistence Report'!$H$27:$H$500,"2017")</f>
        <v>0</v>
      </c>
      <c r="N416" s="290"/>
      <c r="O416" s="294">
        <f>SUMIFS('7.  Persistence Report'!R$27:R$500,'7.  Persistence Report'!$D$27:$D$500,$B416,'7.  Persistence Report'!$J$27:$J$500,"Current year savings",'7.  Persistence Report'!$H$27:$H$500,"2017")</f>
        <v>0</v>
      </c>
      <c r="P416" s="294">
        <f>SUMIFS('7.  Persistence Report'!S$27:S$500,'7.  Persistence Report'!$D$27:$D$500,$B416,'7.  Persistence Report'!$J$27:$J$500,"Current year savings",'7.  Persistence Report'!$H$27:$H$500,"2017")</f>
        <v>0</v>
      </c>
      <c r="Q416" s="294">
        <f>SUMIFS('7.  Persistence Report'!T$27:T$500,'7.  Persistence Report'!$D$27:$D$500,$B416,'7.  Persistence Report'!$J$27:$J$500,"Current year savings",'7.  Persistence Report'!$H$27:$H$500,"2017")</f>
        <v>0</v>
      </c>
      <c r="R416" s="294">
        <f>SUMIFS('7.  Persistence Report'!U$27:U$500,'7.  Persistence Report'!$D$27:$D$500,$B416,'7.  Persistence Report'!$J$27:$J$500,"Current year savings",'7.  Persistence Report'!$H$27:$H$500,"2017")</f>
        <v>0</v>
      </c>
      <c r="S416" s="294">
        <f>SUMIFS('7.  Persistence Report'!V$27:V$500,'7.  Persistence Report'!$D$27:$D$500,$B416,'7.  Persistence Report'!$J$27:$J$500,"Current year savings",'7.  Persistence Report'!$H$27:$H$500,"2017")</f>
        <v>0</v>
      </c>
      <c r="T416" s="294">
        <f>SUMIFS('7.  Persistence Report'!W$27:W$500,'7.  Persistence Report'!$D$27:$D$500,$B416,'7.  Persistence Report'!$J$27:$J$500,"Current year savings",'7.  Persistence Report'!$H$27:$H$500,"2017")</f>
        <v>0</v>
      </c>
      <c r="U416" s="294">
        <f>SUMIFS('7.  Persistence Report'!X$27:X$500,'7.  Persistence Report'!$D$27:$D$500,$B416,'7.  Persistence Report'!$J$27:$J$500,"Current year savings",'7.  Persistence Report'!$H$27:$H$500,"2017")</f>
        <v>0</v>
      </c>
      <c r="V416" s="294">
        <f>SUMIFS('7.  Persistence Report'!Y$27:Y$500,'7.  Persistence Report'!$D$27:$D$500,$B416,'7.  Persistence Report'!$J$27:$J$500,"Current year savings",'7.  Persistence Report'!$H$27:$H$500,"2017")</f>
        <v>0</v>
      </c>
      <c r="W416" s="294">
        <f>SUMIFS('7.  Persistence Report'!Z$27:Z$500,'7.  Persistence Report'!$D$27:$D$500,$B416,'7.  Persistence Report'!$J$27:$J$500,"Current year savings",'7.  Persistence Report'!$H$27:$H$500,"2017")</f>
        <v>0</v>
      </c>
      <c r="X416" s="294">
        <f>SUMIFS('7.  Persistence Report'!AA$27:AA$500,'7.  Persistence Report'!$D$27:$D$500,$B416,'7.  Persistence Report'!$J$27:$J$500,"Current year savings",'7.  Persistence Report'!$H$27:$H$500,"2017")</f>
        <v>0</v>
      </c>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f>SUMIFS('7.  Persistence Report'!AW$27:AW$500,'7.  Persistence Report'!$D$27:$D$500,$B416,'7.  Persistence Report'!$J$27:$J$500,"Adjustment",'7.  Persistence Report'!$H$27:$H$500,"2017")</f>
        <v>0</v>
      </c>
      <c r="E417" s="294">
        <f>SUMIFS('7.  Persistence Report'!AX$27:AX$500,'7.  Persistence Report'!$D$27:$D$500,$B416,'7.  Persistence Report'!$J$27:$J$500,"Adjustment",'7.  Persistence Report'!$H$27:$H$500,"2017")</f>
        <v>0</v>
      </c>
      <c r="F417" s="294">
        <f>SUMIFS('7.  Persistence Report'!AY$27:AY$500,'7.  Persistence Report'!$D$27:$D$500,$B416,'7.  Persistence Report'!$J$27:$J$500,"Adjustment",'7.  Persistence Report'!$H$27:$H$500,"2017")</f>
        <v>0</v>
      </c>
      <c r="G417" s="294">
        <f>SUMIFS('7.  Persistence Report'!AZ$27:AZ$500,'7.  Persistence Report'!$D$27:$D$500,$B416,'7.  Persistence Report'!$J$27:$J$500,"Adjustment",'7.  Persistence Report'!$H$27:$H$500,"2017")</f>
        <v>0</v>
      </c>
      <c r="H417" s="294">
        <f>SUMIFS('7.  Persistence Report'!BA$27:BA$500,'7.  Persistence Report'!$D$27:$D$500,$B416,'7.  Persistence Report'!$J$27:$J$500,"Adjustment",'7.  Persistence Report'!$H$27:$H$500,"2017")</f>
        <v>0</v>
      </c>
      <c r="I417" s="294">
        <f>SUMIFS('7.  Persistence Report'!BB$27:BB$500,'7.  Persistence Report'!$D$27:$D$500,$B416,'7.  Persistence Report'!$J$27:$J$500,"Adjustment",'7.  Persistence Report'!$H$27:$H$500,"2017")</f>
        <v>0</v>
      </c>
      <c r="J417" s="294">
        <f>SUMIFS('7.  Persistence Report'!BC$27:BC$500,'7.  Persistence Report'!$D$27:$D$500,$B416,'7.  Persistence Report'!$J$27:$J$500,"Adjustment",'7.  Persistence Report'!$H$27:$H$500,"2017")</f>
        <v>0</v>
      </c>
      <c r="K417" s="294">
        <f>SUMIFS('7.  Persistence Report'!BD$27:BD$500,'7.  Persistence Report'!$D$27:$D$500,$B416,'7.  Persistence Report'!$J$27:$J$500,"Adjustment",'7.  Persistence Report'!$H$27:$H$500,"2017")</f>
        <v>0</v>
      </c>
      <c r="L417" s="294">
        <f>SUMIFS('7.  Persistence Report'!BE$27:BE$500,'7.  Persistence Report'!$D$27:$D$500,$B416,'7.  Persistence Report'!$J$27:$J$500,"Adjustment",'7.  Persistence Report'!$H$27:$H$500,"2017")</f>
        <v>0</v>
      </c>
      <c r="M417" s="294">
        <f>SUMIFS('7.  Persistence Report'!BF$27:BF$500,'7.  Persistence Report'!$D$27:$D$500,$B416,'7.  Persistence Report'!$J$27:$J$500,"Adjustment",'7.  Persistence Report'!$H$27:$H$500,"2017")</f>
        <v>0</v>
      </c>
      <c r="N417" s="467"/>
      <c r="O417" s="294">
        <f>SUMIFS('7.  Persistence Report'!R$27:R$500,'7.  Persistence Report'!$D$27:$D$500,$B416,'7.  Persistence Report'!$J$27:$J$500,"Adjustment",'7.  Persistence Report'!$H$27:$H$500,"2017")</f>
        <v>0</v>
      </c>
      <c r="P417" s="294">
        <f>SUMIFS('7.  Persistence Report'!S$27:S$500,'7.  Persistence Report'!$D$27:$D$500,$B416,'7.  Persistence Report'!$J$27:$J$500,"Adjustment",'7.  Persistence Report'!$H$27:$H$500,"2017")</f>
        <v>0</v>
      </c>
      <c r="Q417" s="294">
        <f>SUMIFS('7.  Persistence Report'!T$27:T$500,'7.  Persistence Report'!$D$27:$D$500,$B416,'7.  Persistence Report'!$J$27:$J$500,"Adjustment",'7.  Persistence Report'!$H$27:$H$500,"2017")</f>
        <v>0</v>
      </c>
      <c r="R417" s="294">
        <f>SUMIFS('7.  Persistence Report'!U$27:U$500,'7.  Persistence Report'!$D$27:$D$500,$B416,'7.  Persistence Report'!$J$27:$J$500,"Adjustment",'7.  Persistence Report'!$H$27:$H$500,"2017")</f>
        <v>0</v>
      </c>
      <c r="S417" s="294">
        <f>SUMIFS('7.  Persistence Report'!V$27:V$500,'7.  Persistence Report'!$D$27:$D$500,$B416,'7.  Persistence Report'!$J$27:$J$500,"Adjustment",'7.  Persistence Report'!$H$27:$H$500,"2017")</f>
        <v>0</v>
      </c>
      <c r="T417" s="294">
        <f>SUMIFS('7.  Persistence Report'!W$27:W$500,'7.  Persistence Report'!$D$27:$D$500,$B416,'7.  Persistence Report'!$J$27:$J$500,"Adjustment",'7.  Persistence Report'!$H$27:$H$500,"2017")</f>
        <v>0</v>
      </c>
      <c r="U417" s="294">
        <f>SUMIFS('7.  Persistence Report'!X$27:X$500,'7.  Persistence Report'!$D$27:$D$500,$B416,'7.  Persistence Report'!$J$27:$J$500,"Adjustment",'7.  Persistence Report'!$H$27:$H$500,"2017")</f>
        <v>0</v>
      </c>
      <c r="V417" s="294">
        <f>SUMIFS('7.  Persistence Report'!Y$27:Y$500,'7.  Persistence Report'!$D$27:$D$500,$B416,'7.  Persistence Report'!$J$27:$J$500,"Adjustment",'7.  Persistence Report'!$H$27:$H$500,"2017")</f>
        <v>0</v>
      </c>
      <c r="W417" s="294">
        <f>SUMIFS('7.  Persistence Report'!Z$27:Z$500,'7.  Persistence Report'!$D$27:$D$500,$B416,'7.  Persistence Report'!$J$27:$J$500,"Adjustment",'7.  Persistence Report'!$H$27:$H$500,"2017")</f>
        <v>0</v>
      </c>
      <c r="X417" s="294">
        <f>SUMIFS('7.  Persistence Report'!AA$27:AA$500,'7.  Persistence Report'!$D$27:$D$500,$B416,'7.  Persistence Report'!$J$27:$J$500,"Adjustment",'7.  Persistence Report'!$H$27:$H$500,"2017")</f>
        <v>0</v>
      </c>
      <c r="Y417" s="410">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497</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f>SUMIFS('7.  Persistence Report'!AW$27:AW$500,'7.  Persistence Report'!$D$27:$D$500,$B420,'7.  Persistence Report'!$J$27:$J$500,"Current year savings",'7.  Persistence Report'!$H$27:$H$500,"2017")</f>
        <v>0</v>
      </c>
      <c r="E420" s="294">
        <f>SUMIFS('7.  Persistence Report'!AX$27:AX$500,'7.  Persistence Report'!$D$27:$D$500,$B420,'7.  Persistence Report'!$J$27:$J$500,"Current year savings",'7.  Persistence Report'!$H$27:$H$500,"2017")</f>
        <v>0</v>
      </c>
      <c r="F420" s="294">
        <f>SUMIFS('7.  Persistence Report'!AY$27:AY$500,'7.  Persistence Report'!$D$27:$D$500,$B420,'7.  Persistence Report'!$J$27:$J$500,"Current year savings",'7.  Persistence Report'!$H$27:$H$500,"2017")</f>
        <v>0</v>
      </c>
      <c r="G420" s="294">
        <f>SUMIFS('7.  Persistence Report'!AZ$27:AZ$500,'7.  Persistence Report'!$D$27:$D$500,$B420,'7.  Persistence Report'!$J$27:$J$500,"Current year savings",'7.  Persistence Report'!$H$27:$H$500,"2017")</f>
        <v>0</v>
      </c>
      <c r="H420" s="294">
        <f>SUMIFS('7.  Persistence Report'!BA$27:BA$500,'7.  Persistence Report'!$D$27:$D$500,$B420,'7.  Persistence Report'!$J$27:$J$500,"Current year savings",'7.  Persistence Report'!$H$27:$H$500,"2017")</f>
        <v>0</v>
      </c>
      <c r="I420" s="294">
        <f>SUMIFS('7.  Persistence Report'!BB$27:BB$500,'7.  Persistence Report'!$D$27:$D$500,$B420,'7.  Persistence Report'!$J$27:$J$500,"Current year savings",'7.  Persistence Report'!$H$27:$H$500,"2017")</f>
        <v>0</v>
      </c>
      <c r="J420" s="294">
        <f>SUMIFS('7.  Persistence Report'!BC$27:BC$500,'7.  Persistence Report'!$D$27:$D$500,$B420,'7.  Persistence Report'!$J$27:$J$500,"Current year savings",'7.  Persistence Report'!$H$27:$H$500,"2017")</f>
        <v>0</v>
      </c>
      <c r="K420" s="294">
        <f>SUMIFS('7.  Persistence Report'!BD$27:BD$500,'7.  Persistence Report'!$D$27:$D$500,$B420,'7.  Persistence Report'!$J$27:$J$500,"Current year savings",'7.  Persistence Report'!$H$27:$H$500,"2017")</f>
        <v>0</v>
      </c>
      <c r="L420" s="294">
        <f>SUMIFS('7.  Persistence Report'!BE$27:BE$500,'7.  Persistence Report'!$D$27:$D$500,$B420,'7.  Persistence Report'!$J$27:$J$500,"Current year savings",'7.  Persistence Report'!$H$27:$H$500,"2017")</f>
        <v>0</v>
      </c>
      <c r="M420" s="294">
        <f>SUMIFS('7.  Persistence Report'!BF$27:BF$500,'7.  Persistence Report'!$D$27:$D$500,$B420,'7.  Persistence Report'!$J$27:$J$500,"Current year savings",'7.  Persistence Report'!$H$27:$H$500,"2017")</f>
        <v>0</v>
      </c>
      <c r="N420" s="294">
        <v>12</v>
      </c>
      <c r="O420" s="294">
        <f>SUMIFS('7.  Persistence Report'!R$27:R$500,'7.  Persistence Report'!$D$27:$D$500,$B420,'7.  Persistence Report'!$J$27:$J$500,"Current year savings",'7.  Persistence Report'!$H$27:$H$500,"2017")</f>
        <v>0</v>
      </c>
      <c r="P420" s="294">
        <f>SUMIFS('7.  Persistence Report'!S$27:S$500,'7.  Persistence Report'!$D$27:$D$500,$B420,'7.  Persistence Report'!$J$27:$J$500,"Current year savings",'7.  Persistence Report'!$H$27:$H$500,"2017")</f>
        <v>0</v>
      </c>
      <c r="Q420" s="294">
        <f>SUMIFS('7.  Persistence Report'!T$27:T$500,'7.  Persistence Report'!$D$27:$D$500,$B420,'7.  Persistence Report'!$J$27:$J$500,"Current year savings",'7.  Persistence Report'!$H$27:$H$500,"2017")</f>
        <v>0</v>
      </c>
      <c r="R420" s="294">
        <f>SUMIFS('7.  Persistence Report'!U$27:U$500,'7.  Persistence Report'!$D$27:$D$500,$B420,'7.  Persistence Report'!$J$27:$J$500,"Current year savings",'7.  Persistence Report'!$H$27:$H$500,"2017")</f>
        <v>0</v>
      </c>
      <c r="S420" s="294">
        <f>SUMIFS('7.  Persistence Report'!V$27:V$500,'7.  Persistence Report'!$D$27:$D$500,$B420,'7.  Persistence Report'!$J$27:$J$500,"Current year savings",'7.  Persistence Report'!$H$27:$H$500,"2017")</f>
        <v>0</v>
      </c>
      <c r="T420" s="294">
        <f>SUMIFS('7.  Persistence Report'!W$27:W$500,'7.  Persistence Report'!$D$27:$D$500,$B420,'7.  Persistence Report'!$J$27:$J$500,"Current year savings",'7.  Persistence Report'!$H$27:$H$500,"2017")</f>
        <v>0</v>
      </c>
      <c r="U420" s="294">
        <f>SUMIFS('7.  Persistence Report'!X$27:X$500,'7.  Persistence Report'!$D$27:$D$500,$B420,'7.  Persistence Report'!$J$27:$J$500,"Current year savings",'7.  Persistence Report'!$H$27:$H$500,"2017")</f>
        <v>0</v>
      </c>
      <c r="V420" s="294">
        <f>SUMIFS('7.  Persistence Report'!Y$27:Y$500,'7.  Persistence Report'!$D$27:$D$500,$B420,'7.  Persistence Report'!$J$27:$J$500,"Current year savings",'7.  Persistence Report'!$H$27:$H$500,"2017")</f>
        <v>0</v>
      </c>
      <c r="W420" s="294">
        <f>SUMIFS('7.  Persistence Report'!Z$27:Z$500,'7.  Persistence Report'!$D$27:$D$500,$B420,'7.  Persistence Report'!$J$27:$J$500,"Current year savings",'7.  Persistence Report'!$H$27:$H$500,"2017")</f>
        <v>0</v>
      </c>
      <c r="X420" s="294">
        <f>SUMIFS('7.  Persistence Report'!AA$27:AA$500,'7.  Persistence Report'!$D$27:$D$500,$B420,'7.  Persistence Report'!$J$27:$J$500,"Current year savings",'7.  Persistence Report'!$H$27:$H$500,"2017")</f>
        <v>0</v>
      </c>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f>SUMIFS('7.  Persistence Report'!AW$27:AW$500,'7.  Persistence Report'!$D$27:$D$500,$B420,'7.  Persistence Report'!$J$27:$J$500,"Adjustment",'7.  Persistence Report'!$H$27:$H$500,"2017")</f>
        <v>0</v>
      </c>
      <c r="E421" s="294">
        <f>SUMIFS('7.  Persistence Report'!AX$27:AX$500,'7.  Persistence Report'!$D$27:$D$500,$B420,'7.  Persistence Report'!$J$27:$J$500,"Adjustment",'7.  Persistence Report'!$H$27:$H$500,"2017")</f>
        <v>0</v>
      </c>
      <c r="F421" s="294">
        <f>SUMIFS('7.  Persistence Report'!AY$27:AY$500,'7.  Persistence Report'!$D$27:$D$500,$B420,'7.  Persistence Report'!$J$27:$J$500,"Adjustment",'7.  Persistence Report'!$H$27:$H$500,"2017")</f>
        <v>0</v>
      </c>
      <c r="G421" s="294">
        <f>SUMIFS('7.  Persistence Report'!AZ$27:AZ$500,'7.  Persistence Report'!$D$27:$D$500,$B420,'7.  Persistence Report'!$J$27:$J$500,"Adjustment",'7.  Persistence Report'!$H$27:$H$500,"2017")</f>
        <v>0</v>
      </c>
      <c r="H421" s="294">
        <f>SUMIFS('7.  Persistence Report'!BA$27:BA$500,'7.  Persistence Report'!$D$27:$D$500,$B420,'7.  Persistence Report'!$J$27:$J$500,"Adjustment",'7.  Persistence Report'!$H$27:$H$500,"2017")</f>
        <v>0</v>
      </c>
      <c r="I421" s="294">
        <f>SUMIFS('7.  Persistence Report'!BB$27:BB$500,'7.  Persistence Report'!$D$27:$D$500,$B420,'7.  Persistence Report'!$J$27:$J$500,"Adjustment",'7.  Persistence Report'!$H$27:$H$500,"2017")</f>
        <v>0</v>
      </c>
      <c r="J421" s="294">
        <f>SUMIFS('7.  Persistence Report'!BC$27:BC$500,'7.  Persistence Report'!$D$27:$D$500,$B420,'7.  Persistence Report'!$J$27:$J$500,"Adjustment",'7.  Persistence Report'!$H$27:$H$500,"2017")</f>
        <v>0</v>
      </c>
      <c r="K421" s="294">
        <f>SUMIFS('7.  Persistence Report'!BD$27:BD$500,'7.  Persistence Report'!$D$27:$D$500,$B420,'7.  Persistence Report'!$J$27:$J$500,"Adjustment",'7.  Persistence Report'!$H$27:$H$500,"2017")</f>
        <v>0</v>
      </c>
      <c r="L421" s="294">
        <f>SUMIFS('7.  Persistence Report'!BE$27:BE$500,'7.  Persistence Report'!$D$27:$D$500,$B420,'7.  Persistence Report'!$J$27:$J$500,"Adjustment",'7.  Persistence Report'!$H$27:$H$500,"2017")</f>
        <v>0</v>
      </c>
      <c r="M421" s="294">
        <f>SUMIFS('7.  Persistence Report'!BF$27:BF$500,'7.  Persistence Report'!$D$27:$D$500,$B420,'7.  Persistence Report'!$J$27:$J$500,"Adjustment",'7.  Persistence Report'!$H$27:$H$500,"2017")</f>
        <v>0</v>
      </c>
      <c r="N421" s="294">
        <f>N420</f>
        <v>12</v>
      </c>
      <c r="O421" s="294">
        <f>SUMIFS('7.  Persistence Report'!R$27:R$500,'7.  Persistence Report'!$D$27:$D$500,$B420,'7.  Persistence Report'!$J$27:$J$500,"Adjustment",'7.  Persistence Report'!$H$27:$H$500,"2017")</f>
        <v>0</v>
      </c>
      <c r="P421" s="294">
        <f>SUMIFS('7.  Persistence Report'!S$27:S$500,'7.  Persistence Report'!$D$27:$D$500,$B420,'7.  Persistence Report'!$J$27:$J$500,"Adjustment",'7.  Persistence Report'!$H$27:$H$500,"2017")</f>
        <v>0</v>
      </c>
      <c r="Q421" s="294">
        <f>SUMIFS('7.  Persistence Report'!T$27:T$500,'7.  Persistence Report'!$D$27:$D$500,$B420,'7.  Persistence Report'!$J$27:$J$500,"Adjustment",'7.  Persistence Report'!$H$27:$H$500,"2017")</f>
        <v>0</v>
      </c>
      <c r="R421" s="294">
        <f>SUMIFS('7.  Persistence Report'!U$27:U$500,'7.  Persistence Report'!$D$27:$D$500,$B420,'7.  Persistence Report'!$J$27:$J$500,"Adjustment",'7.  Persistence Report'!$H$27:$H$500,"2017")</f>
        <v>0</v>
      </c>
      <c r="S421" s="294">
        <f>SUMIFS('7.  Persistence Report'!V$27:V$500,'7.  Persistence Report'!$D$27:$D$500,$B420,'7.  Persistence Report'!$J$27:$J$500,"Adjustment",'7.  Persistence Report'!$H$27:$H$500,"2017")</f>
        <v>0</v>
      </c>
      <c r="T421" s="294">
        <f>SUMIFS('7.  Persistence Report'!W$27:W$500,'7.  Persistence Report'!$D$27:$D$500,$B420,'7.  Persistence Report'!$J$27:$J$500,"Adjustment",'7.  Persistence Report'!$H$27:$H$500,"2017")</f>
        <v>0</v>
      </c>
      <c r="U421" s="294">
        <f>SUMIFS('7.  Persistence Report'!X$27:X$500,'7.  Persistence Report'!$D$27:$D$500,$B420,'7.  Persistence Report'!$J$27:$J$500,"Adjustment",'7.  Persistence Report'!$H$27:$H$500,"2017")</f>
        <v>0</v>
      </c>
      <c r="V421" s="294">
        <f>SUMIFS('7.  Persistence Report'!Y$27:Y$500,'7.  Persistence Report'!$D$27:$D$500,$B420,'7.  Persistence Report'!$J$27:$J$500,"Adjustment",'7.  Persistence Report'!$H$27:$H$500,"2017")</f>
        <v>0</v>
      </c>
      <c r="W421" s="294">
        <f>SUMIFS('7.  Persistence Report'!Z$27:Z$500,'7.  Persistence Report'!$D$27:$D$500,$B420,'7.  Persistence Report'!$J$27:$J$500,"Adjustment",'7.  Persistence Report'!$H$27:$H$500,"2017")</f>
        <v>0</v>
      </c>
      <c r="X421" s="294">
        <f>SUMIFS('7.  Persistence Report'!AA$27:AA$500,'7.  Persistence Report'!$D$27:$D$500,$B420,'7.  Persistence Report'!$J$27:$J$500,"Adjustment",'7.  Persistence Report'!$H$27:$H$500,"2017")</f>
        <v>0</v>
      </c>
      <c r="Y421" s="410">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f>SUMIFS('7.  Persistence Report'!AW$27:AW$500,'7.  Persistence Report'!$D$27:$D$500,$B423,'7.  Persistence Report'!$J$27:$J$500,"Current year savings",'7.  Persistence Report'!$H$27:$H$500,"2017")</f>
        <v>0</v>
      </c>
      <c r="E423" s="294">
        <f>SUMIFS('7.  Persistence Report'!AX$27:AX$500,'7.  Persistence Report'!$D$27:$D$500,$B423,'7.  Persistence Report'!$J$27:$J$500,"Current year savings",'7.  Persistence Report'!$H$27:$H$500,"2017")</f>
        <v>0</v>
      </c>
      <c r="F423" s="294">
        <f>SUMIFS('7.  Persistence Report'!AY$27:AY$500,'7.  Persistence Report'!$D$27:$D$500,$B423,'7.  Persistence Report'!$J$27:$J$500,"Current year savings",'7.  Persistence Report'!$H$27:$H$500,"2017")</f>
        <v>0</v>
      </c>
      <c r="G423" s="294">
        <f>SUMIFS('7.  Persistence Report'!AZ$27:AZ$500,'7.  Persistence Report'!$D$27:$D$500,$B423,'7.  Persistence Report'!$J$27:$J$500,"Current year savings",'7.  Persistence Report'!$H$27:$H$500,"2017")</f>
        <v>0</v>
      </c>
      <c r="H423" s="294">
        <f>SUMIFS('7.  Persistence Report'!BA$27:BA$500,'7.  Persistence Report'!$D$27:$D$500,$B423,'7.  Persistence Report'!$J$27:$J$500,"Current year savings",'7.  Persistence Report'!$H$27:$H$500,"2017")</f>
        <v>0</v>
      </c>
      <c r="I423" s="294">
        <f>SUMIFS('7.  Persistence Report'!BB$27:BB$500,'7.  Persistence Report'!$D$27:$D$500,$B423,'7.  Persistence Report'!$J$27:$J$500,"Current year savings",'7.  Persistence Report'!$H$27:$H$500,"2017")</f>
        <v>0</v>
      </c>
      <c r="J423" s="294">
        <f>SUMIFS('7.  Persistence Report'!BC$27:BC$500,'7.  Persistence Report'!$D$27:$D$500,$B423,'7.  Persistence Report'!$J$27:$J$500,"Current year savings",'7.  Persistence Report'!$H$27:$H$500,"2017")</f>
        <v>0</v>
      </c>
      <c r="K423" s="294">
        <f>SUMIFS('7.  Persistence Report'!BD$27:BD$500,'7.  Persistence Report'!$D$27:$D$500,$B423,'7.  Persistence Report'!$J$27:$J$500,"Current year savings",'7.  Persistence Report'!$H$27:$H$500,"2017")</f>
        <v>0</v>
      </c>
      <c r="L423" s="294">
        <f>SUMIFS('7.  Persistence Report'!BE$27:BE$500,'7.  Persistence Report'!$D$27:$D$500,$B423,'7.  Persistence Report'!$J$27:$J$500,"Current year savings",'7.  Persistence Report'!$H$27:$H$500,"2017")</f>
        <v>0</v>
      </c>
      <c r="M423" s="294">
        <f>SUMIFS('7.  Persistence Report'!BF$27:BF$500,'7.  Persistence Report'!$D$27:$D$500,$B423,'7.  Persistence Report'!$J$27:$J$500,"Current year savings",'7.  Persistence Report'!$H$27:$H$500,"2017")</f>
        <v>0</v>
      </c>
      <c r="N423" s="294">
        <v>12</v>
      </c>
      <c r="O423" s="294">
        <f>SUMIFS('7.  Persistence Report'!R$27:R$500,'7.  Persistence Report'!$D$27:$D$500,$B423,'7.  Persistence Report'!$J$27:$J$500,"Current year savings",'7.  Persistence Report'!$H$27:$H$500,"2017")</f>
        <v>0</v>
      </c>
      <c r="P423" s="294">
        <f>SUMIFS('7.  Persistence Report'!S$27:S$500,'7.  Persistence Report'!$D$27:$D$500,$B423,'7.  Persistence Report'!$J$27:$J$500,"Current year savings",'7.  Persistence Report'!$H$27:$H$500,"2017")</f>
        <v>0</v>
      </c>
      <c r="Q423" s="294">
        <f>SUMIFS('7.  Persistence Report'!T$27:T$500,'7.  Persistence Report'!$D$27:$D$500,$B423,'7.  Persistence Report'!$J$27:$J$500,"Current year savings",'7.  Persistence Report'!$H$27:$H$500,"2017")</f>
        <v>0</v>
      </c>
      <c r="R423" s="294">
        <f>SUMIFS('7.  Persistence Report'!U$27:U$500,'7.  Persistence Report'!$D$27:$D$500,$B423,'7.  Persistence Report'!$J$27:$J$500,"Current year savings",'7.  Persistence Report'!$H$27:$H$500,"2017")</f>
        <v>0</v>
      </c>
      <c r="S423" s="294">
        <f>SUMIFS('7.  Persistence Report'!V$27:V$500,'7.  Persistence Report'!$D$27:$D$500,$B423,'7.  Persistence Report'!$J$27:$J$500,"Current year savings",'7.  Persistence Report'!$H$27:$H$500,"2017")</f>
        <v>0</v>
      </c>
      <c r="T423" s="294">
        <f>SUMIFS('7.  Persistence Report'!W$27:W$500,'7.  Persistence Report'!$D$27:$D$500,$B423,'7.  Persistence Report'!$J$27:$J$500,"Current year savings",'7.  Persistence Report'!$H$27:$H$500,"2017")</f>
        <v>0</v>
      </c>
      <c r="U423" s="294">
        <f>SUMIFS('7.  Persistence Report'!X$27:X$500,'7.  Persistence Report'!$D$27:$D$500,$B423,'7.  Persistence Report'!$J$27:$J$500,"Current year savings",'7.  Persistence Report'!$H$27:$H$500,"2017")</f>
        <v>0</v>
      </c>
      <c r="V423" s="294">
        <f>SUMIFS('7.  Persistence Report'!Y$27:Y$500,'7.  Persistence Report'!$D$27:$D$500,$B423,'7.  Persistence Report'!$J$27:$J$500,"Current year savings",'7.  Persistence Report'!$H$27:$H$500,"2017")</f>
        <v>0</v>
      </c>
      <c r="W423" s="294">
        <f>SUMIFS('7.  Persistence Report'!Z$27:Z$500,'7.  Persistence Report'!$D$27:$D$500,$B423,'7.  Persistence Report'!$J$27:$J$500,"Current year savings",'7.  Persistence Report'!$H$27:$H$500,"2017")</f>
        <v>0</v>
      </c>
      <c r="X423" s="294">
        <f>SUMIFS('7.  Persistence Report'!AA$27:AA$500,'7.  Persistence Report'!$D$27:$D$500,$B423,'7.  Persistence Report'!$J$27:$J$500,"Current year savings",'7.  Persistence Report'!$H$27:$H$500,"2017")</f>
        <v>0</v>
      </c>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f>SUMIFS('7.  Persistence Report'!AW$27:AW$500,'7.  Persistence Report'!$D$27:$D$500,$B423,'7.  Persistence Report'!$J$27:$J$500,"Adjustment",'7.  Persistence Report'!$H$27:$H$500,"2017")</f>
        <v>0</v>
      </c>
      <c r="E424" s="294">
        <f>SUMIFS('7.  Persistence Report'!AX$27:AX$500,'7.  Persistence Report'!$D$27:$D$500,$B423,'7.  Persistence Report'!$J$27:$J$500,"Adjustment",'7.  Persistence Report'!$H$27:$H$500,"2017")</f>
        <v>0</v>
      </c>
      <c r="F424" s="294">
        <f>SUMIFS('7.  Persistence Report'!AY$27:AY$500,'7.  Persistence Report'!$D$27:$D$500,$B423,'7.  Persistence Report'!$J$27:$J$500,"Adjustment",'7.  Persistence Report'!$H$27:$H$500,"2017")</f>
        <v>0</v>
      </c>
      <c r="G424" s="294">
        <f>SUMIFS('7.  Persistence Report'!AZ$27:AZ$500,'7.  Persistence Report'!$D$27:$D$500,$B423,'7.  Persistence Report'!$J$27:$J$500,"Adjustment",'7.  Persistence Report'!$H$27:$H$500,"2017")</f>
        <v>0</v>
      </c>
      <c r="H424" s="294">
        <f>SUMIFS('7.  Persistence Report'!BA$27:BA$500,'7.  Persistence Report'!$D$27:$D$500,$B423,'7.  Persistence Report'!$J$27:$J$500,"Adjustment",'7.  Persistence Report'!$H$27:$H$500,"2017")</f>
        <v>0</v>
      </c>
      <c r="I424" s="294">
        <f>SUMIFS('7.  Persistence Report'!BB$27:BB$500,'7.  Persistence Report'!$D$27:$D$500,$B423,'7.  Persistence Report'!$J$27:$J$500,"Adjustment",'7.  Persistence Report'!$H$27:$H$500,"2017")</f>
        <v>0</v>
      </c>
      <c r="J424" s="294">
        <f>SUMIFS('7.  Persistence Report'!BC$27:BC$500,'7.  Persistence Report'!$D$27:$D$500,$B423,'7.  Persistence Report'!$J$27:$J$500,"Adjustment",'7.  Persistence Report'!$H$27:$H$500,"2017")</f>
        <v>0</v>
      </c>
      <c r="K424" s="294">
        <f>SUMIFS('7.  Persistence Report'!BD$27:BD$500,'7.  Persistence Report'!$D$27:$D$500,$B423,'7.  Persistence Report'!$J$27:$J$500,"Adjustment",'7.  Persistence Report'!$H$27:$H$500,"2017")</f>
        <v>0</v>
      </c>
      <c r="L424" s="294">
        <f>SUMIFS('7.  Persistence Report'!BE$27:BE$500,'7.  Persistence Report'!$D$27:$D$500,$B423,'7.  Persistence Report'!$J$27:$J$500,"Adjustment",'7.  Persistence Report'!$H$27:$H$500,"2017")</f>
        <v>0</v>
      </c>
      <c r="M424" s="294">
        <f>SUMIFS('7.  Persistence Report'!BF$27:BF$500,'7.  Persistence Report'!$D$27:$D$500,$B423,'7.  Persistence Report'!$J$27:$J$500,"Adjustment",'7.  Persistence Report'!$H$27:$H$500,"2017")</f>
        <v>0</v>
      </c>
      <c r="N424" s="294">
        <f>N423</f>
        <v>12</v>
      </c>
      <c r="O424" s="294">
        <f>SUMIFS('7.  Persistence Report'!R$27:R$500,'7.  Persistence Report'!$D$27:$D$500,$B423,'7.  Persistence Report'!$J$27:$J$500,"Adjustment",'7.  Persistence Report'!$H$27:$H$500,"2017")</f>
        <v>0</v>
      </c>
      <c r="P424" s="294">
        <f>SUMIFS('7.  Persistence Report'!S$27:S$500,'7.  Persistence Report'!$D$27:$D$500,$B423,'7.  Persistence Report'!$J$27:$J$500,"Adjustment",'7.  Persistence Report'!$H$27:$H$500,"2017")</f>
        <v>0</v>
      </c>
      <c r="Q424" s="294">
        <f>SUMIFS('7.  Persistence Report'!T$27:T$500,'7.  Persistence Report'!$D$27:$D$500,$B423,'7.  Persistence Report'!$J$27:$J$500,"Adjustment",'7.  Persistence Report'!$H$27:$H$500,"2017")</f>
        <v>0</v>
      </c>
      <c r="R424" s="294">
        <f>SUMIFS('7.  Persistence Report'!U$27:U$500,'7.  Persistence Report'!$D$27:$D$500,$B423,'7.  Persistence Report'!$J$27:$J$500,"Adjustment",'7.  Persistence Report'!$H$27:$H$500,"2017")</f>
        <v>0</v>
      </c>
      <c r="S424" s="294">
        <f>SUMIFS('7.  Persistence Report'!V$27:V$500,'7.  Persistence Report'!$D$27:$D$500,$B423,'7.  Persistence Report'!$J$27:$J$500,"Adjustment",'7.  Persistence Report'!$H$27:$H$500,"2017")</f>
        <v>0</v>
      </c>
      <c r="T424" s="294">
        <f>SUMIFS('7.  Persistence Report'!W$27:W$500,'7.  Persistence Report'!$D$27:$D$500,$B423,'7.  Persistence Report'!$J$27:$J$500,"Adjustment",'7.  Persistence Report'!$H$27:$H$500,"2017")</f>
        <v>0</v>
      </c>
      <c r="U424" s="294">
        <f>SUMIFS('7.  Persistence Report'!X$27:X$500,'7.  Persistence Report'!$D$27:$D$500,$B423,'7.  Persistence Report'!$J$27:$J$500,"Adjustment",'7.  Persistence Report'!$H$27:$H$500,"2017")</f>
        <v>0</v>
      </c>
      <c r="V424" s="294">
        <f>SUMIFS('7.  Persistence Report'!Y$27:Y$500,'7.  Persistence Report'!$D$27:$D$500,$B423,'7.  Persistence Report'!$J$27:$J$500,"Adjustment",'7.  Persistence Report'!$H$27:$H$500,"2017")</f>
        <v>0</v>
      </c>
      <c r="W424" s="294">
        <f>SUMIFS('7.  Persistence Report'!Z$27:Z$500,'7.  Persistence Report'!$D$27:$D$500,$B423,'7.  Persistence Report'!$J$27:$J$500,"Adjustment",'7.  Persistence Report'!$H$27:$H$500,"2017")</f>
        <v>0</v>
      </c>
      <c r="X424" s="294">
        <f>SUMIFS('7.  Persistence Report'!AA$27:AA$500,'7.  Persistence Report'!$D$27:$D$500,$B423,'7.  Persistence Report'!$J$27:$J$500,"Adjustment",'7.  Persistence Report'!$H$27:$H$500,"2017")</f>
        <v>0</v>
      </c>
      <c r="Y424" s="410">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f>SUMIFS('7.  Persistence Report'!AW$27:AW$500,'7.  Persistence Report'!$D$27:$D$500,$B426,'7.  Persistence Report'!$J$27:$J$500,"Current year savings",'7.  Persistence Report'!$H$27:$H$500,"2017")</f>
        <v>0</v>
      </c>
      <c r="E426" s="294">
        <f>SUMIFS('7.  Persistence Report'!AX$27:AX$500,'7.  Persistence Report'!$D$27:$D$500,$B426,'7.  Persistence Report'!$J$27:$J$500,"Current year savings",'7.  Persistence Report'!$H$27:$H$500,"2017")</f>
        <v>0</v>
      </c>
      <c r="F426" s="294">
        <f>SUMIFS('7.  Persistence Report'!AY$27:AY$500,'7.  Persistence Report'!$D$27:$D$500,$B426,'7.  Persistence Report'!$J$27:$J$500,"Current year savings",'7.  Persistence Report'!$H$27:$H$500,"2017")</f>
        <v>0</v>
      </c>
      <c r="G426" s="294">
        <f>SUMIFS('7.  Persistence Report'!AZ$27:AZ$500,'7.  Persistence Report'!$D$27:$D$500,$B426,'7.  Persistence Report'!$J$27:$J$500,"Current year savings",'7.  Persistence Report'!$H$27:$H$500,"2017")</f>
        <v>0</v>
      </c>
      <c r="H426" s="294">
        <f>SUMIFS('7.  Persistence Report'!BA$27:BA$500,'7.  Persistence Report'!$D$27:$D$500,$B426,'7.  Persistence Report'!$J$27:$J$500,"Current year savings",'7.  Persistence Report'!$H$27:$H$500,"2017")</f>
        <v>0</v>
      </c>
      <c r="I426" s="294">
        <f>SUMIFS('7.  Persistence Report'!BB$27:BB$500,'7.  Persistence Report'!$D$27:$D$500,$B426,'7.  Persistence Report'!$J$27:$J$500,"Current year savings",'7.  Persistence Report'!$H$27:$H$500,"2017")</f>
        <v>0</v>
      </c>
      <c r="J426" s="294">
        <f>SUMIFS('7.  Persistence Report'!BC$27:BC$500,'7.  Persistence Report'!$D$27:$D$500,$B426,'7.  Persistence Report'!$J$27:$J$500,"Current year savings",'7.  Persistence Report'!$H$27:$H$500,"2017")</f>
        <v>0</v>
      </c>
      <c r="K426" s="294">
        <f>SUMIFS('7.  Persistence Report'!BD$27:BD$500,'7.  Persistence Report'!$D$27:$D$500,$B426,'7.  Persistence Report'!$J$27:$J$500,"Current year savings",'7.  Persistence Report'!$H$27:$H$500,"2017")</f>
        <v>0</v>
      </c>
      <c r="L426" s="294">
        <f>SUMIFS('7.  Persistence Report'!BE$27:BE$500,'7.  Persistence Report'!$D$27:$D$500,$B426,'7.  Persistence Report'!$J$27:$J$500,"Current year savings",'7.  Persistence Report'!$H$27:$H$500,"2017")</f>
        <v>0</v>
      </c>
      <c r="M426" s="294">
        <f>SUMIFS('7.  Persistence Report'!BF$27:BF$500,'7.  Persistence Report'!$D$27:$D$500,$B426,'7.  Persistence Report'!$J$27:$J$500,"Current year savings",'7.  Persistence Report'!$H$27:$H$500,"2017")</f>
        <v>0</v>
      </c>
      <c r="N426" s="294">
        <v>12</v>
      </c>
      <c r="O426" s="294">
        <f>SUMIFS('7.  Persistence Report'!R$27:R$500,'7.  Persistence Report'!$D$27:$D$500,$B426,'7.  Persistence Report'!$J$27:$J$500,"Current year savings",'7.  Persistence Report'!$H$27:$H$500,"2017")</f>
        <v>0</v>
      </c>
      <c r="P426" s="294">
        <f>SUMIFS('7.  Persistence Report'!S$27:S$500,'7.  Persistence Report'!$D$27:$D$500,$B426,'7.  Persistence Report'!$J$27:$J$500,"Current year savings",'7.  Persistence Report'!$H$27:$H$500,"2017")</f>
        <v>0</v>
      </c>
      <c r="Q426" s="294">
        <f>SUMIFS('7.  Persistence Report'!T$27:T$500,'7.  Persistence Report'!$D$27:$D$500,$B426,'7.  Persistence Report'!$J$27:$J$500,"Current year savings",'7.  Persistence Report'!$H$27:$H$500,"2017")</f>
        <v>0</v>
      </c>
      <c r="R426" s="294">
        <f>SUMIFS('7.  Persistence Report'!U$27:U$500,'7.  Persistence Report'!$D$27:$D$500,$B426,'7.  Persistence Report'!$J$27:$J$500,"Current year savings",'7.  Persistence Report'!$H$27:$H$500,"2017")</f>
        <v>0</v>
      </c>
      <c r="S426" s="294">
        <f>SUMIFS('7.  Persistence Report'!V$27:V$500,'7.  Persistence Report'!$D$27:$D$500,$B426,'7.  Persistence Report'!$J$27:$J$500,"Current year savings",'7.  Persistence Report'!$H$27:$H$500,"2017")</f>
        <v>0</v>
      </c>
      <c r="T426" s="294">
        <f>SUMIFS('7.  Persistence Report'!W$27:W$500,'7.  Persistence Report'!$D$27:$D$500,$B426,'7.  Persistence Report'!$J$27:$J$500,"Current year savings",'7.  Persistence Report'!$H$27:$H$500,"2017")</f>
        <v>0</v>
      </c>
      <c r="U426" s="294">
        <f>SUMIFS('7.  Persistence Report'!X$27:X$500,'7.  Persistence Report'!$D$27:$D$500,$B426,'7.  Persistence Report'!$J$27:$J$500,"Current year savings",'7.  Persistence Report'!$H$27:$H$500,"2017")</f>
        <v>0</v>
      </c>
      <c r="V426" s="294">
        <f>SUMIFS('7.  Persistence Report'!Y$27:Y$500,'7.  Persistence Report'!$D$27:$D$500,$B426,'7.  Persistence Report'!$J$27:$J$500,"Current year savings",'7.  Persistence Report'!$H$27:$H$500,"2017")</f>
        <v>0</v>
      </c>
      <c r="W426" s="294">
        <f>SUMIFS('7.  Persistence Report'!Z$27:Z$500,'7.  Persistence Report'!$D$27:$D$500,$B426,'7.  Persistence Report'!$J$27:$J$500,"Current year savings",'7.  Persistence Report'!$H$27:$H$500,"2017")</f>
        <v>0</v>
      </c>
      <c r="X426" s="294">
        <f>SUMIFS('7.  Persistence Report'!AA$27:AA$500,'7.  Persistence Report'!$D$27:$D$500,$B426,'7.  Persistence Report'!$J$27:$J$500,"Current year savings",'7.  Persistence Report'!$H$27:$H$500,"2017")</f>
        <v>0</v>
      </c>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f>SUMIFS('7.  Persistence Report'!AW$27:AW$500,'7.  Persistence Report'!$D$27:$D$500,$B426,'7.  Persistence Report'!$J$27:$J$500,"Adjustment",'7.  Persistence Report'!$H$27:$H$500,"2017")</f>
        <v>0</v>
      </c>
      <c r="E427" s="294">
        <f>SUMIFS('7.  Persistence Report'!AX$27:AX$500,'7.  Persistence Report'!$D$27:$D$500,$B426,'7.  Persistence Report'!$J$27:$J$500,"Adjustment",'7.  Persistence Report'!$H$27:$H$500,"2017")</f>
        <v>0</v>
      </c>
      <c r="F427" s="294">
        <f>SUMIFS('7.  Persistence Report'!AY$27:AY$500,'7.  Persistence Report'!$D$27:$D$500,$B426,'7.  Persistence Report'!$J$27:$J$500,"Adjustment",'7.  Persistence Report'!$H$27:$H$500,"2017")</f>
        <v>0</v>
      </c>
      <c r="G427" s="294">
        <f>SUMIFS('7.  Persistence Report'!AZ$27:AZ$500,'7.  Persistence Report'!$D$27:$D$500,$B426,'7.  Persistence Report'!$J$27:$J$500,"Adjustment",'7.  Persistence Report'!$H$27:$H$500,"2017")</f>
        <v>0</v>
      </c>
      <c r="H427" s="294">
        <f>SUMIFS('7.  Persistence Report'!BA$27:BA$500,'7.  Persistence Report'!$D$27:$D$500,$B426,'7.  Persistence Report'!$J$27:$J$500,"Adjustment",'7.  Persistence Report'!$H$27:$H$500,"2017")</f>
        <v>0</v>
      </c>
      <c r="I427" s="294">
        <f>SUMIFS('7.  Persistence Report'!BB$27:BB$500,'7.  Persistence Report'!$D$27:$D$500,$B426,'7.  Persistence Report'!$J$27:$J$500,"Adjustment",'7.  Persistence Report'!$H$27:$H$500,"2017")</f>
        <v>0</v>
      </c>
      <c r="J427" s="294">
        <f>SUMIFS('7.  Persistence Report'!BC$27:BC$500,'7.  Persistence Report'!$D$27:$D$500,$B426,'7.  Persistence Report'!$J$27:$J$500,"Adjustment",'7.  Persistence Report'!$H$27:$H$500,"2017")</f>
        <v>0</v>
      </c>
      <c r="K427" s="294">
        <f>SUMIFS('7.  Persistence Report'!BD$27:BD$500,'7.  Persistence Report'!$D$27:$D$500,$B426,'7.  Persistence Report'!$J$27:$J$500,"Adjustment",'7.  Persistence Report'!$H$27:$H$500,"2017")</f>
        <v>0</v>
      </c>
      <c r="L427" s="294">
        <f>SUMIFS('7.  Persistence Report'!BE$27:BE$500,'7.  Persistence Report'!$D$27:$D$500,$B426,'7.  Persistence Report'!$J$27:$J$500,"Adjustment",'7.  Persistence Report'!$H$27:$H$500,"2017")</f>
        <v>0</v>
      </c>
      <c r="M427" s="294">
        <f>SUMIFS('7.  Persistence Report'!BF$27:BF$500,'7.  Persistence Report'!$D$27:$D$500,$B426,'7.  Persistence Report'!$J$27:$J$500,"Adjustment",'7.  Persistence Report'!$H$27:$H$500,"2017")</f>
        <v>0</v>
      </c>
      <c r="N427" s="294">
        <f>N426</f>
        <v>12</v>
      </c>
      <c r="O427" s="294">
        <f>SUMIFS('7.  Persistence Report'!R$27:R$500,'7.  Persistence Report'!$D$27:$D$500,$B426,'7.  Persistence Report'!$J$27:$J$500,"Adjustment",'7.  Persistence Report'!$H$27:$H$500,"2017")</f>
        <v>0</v>
      </c>
      <c r="P427" s="294">
        <f>SUMIFS('7.  Persistence Report'!S$27:S$500,'7.  Persistence Report'!$D$27:$D$500,$B426,'7.  Persistence Report'!$J$27:$J$500,"Adjustment",'7.  Persistence Report'!$H$27:$H$500,"2017")</f>
        <v>0</v>
      </c>
      <c r="Q427" s="294">
        <f>SUMIFS('7.  Persistence Report'!T$27:T$500,'7.  Persistence Report'!$D$27:$D$500,$B426,'7.  Persistence Report'!$J$27:$J$500,"Adjustment",'7.  Persistence Report'!$H$27:$H$500,"2017")</f>
        <v>0</v>
      </c>
      <c r="R427" s="294">
        <f>SUMIFS('7.  Persistence Report'!U$27:U$500,'7.  Persistence Report'!$D$27:$D$500,$B426,'7.  Persistence Report'!$J$27:$J$500,"Adjustment",'7.  Persistence Report'!$H$27:$H$500,"2017")</f>
        <v>0</v>
      </c>
      <c r="S427" s="294">
        <f>SUMIFS('7.  Persistence Report'!V$27:V$500,'7.  Persistence Report'!$D$27:$D$500,$B426,'7.  Persistence Report'!$J$27:$J$500,"Adjustment",'7.  Persistence Report'!$H$27:$H$500,"2017")</f>
        <v>0</v>
      </c>
      <c r="T427" s="294">
        <f>SUMIFS('7.  Persistence Report'!W$27:W$500,'7.  Persistence Report'!$D$27:$D$500,$B426,'7.  Persistence Report'!$J$27:$J$500,"Adjustment",'7.  Persistence Report'!$H$27:$H$500,"2017")</f>
        <v>0</v>
      </c>
      <c r="U427" s="294">
        <f>SUMIFS('7.  Persistence Report'!X$27:X$500,'7.  Persistence Report'!$D$27:$D$500,$B426,'7.  Persistence Report'!$J$27:$J$500,"Adjustment",'7.  Persistence Report'!$H$27:$H$500,"2017")</f>
        <v>0</v>
      </c>
      <c r="V427" s="294">
        <f>SUMIFS('7.  Persistence Report'!Y$27:Y$500,'7.  Persistence Report'!$D$27:$D$500,$B426,'7.  Persistence Report'!$J$27:$J$500,"Adjustment",'7.  Persistence Report'!$H$27:$H$500,"2017")</f>
        <v>0</v>
      </c>
      <c r="W427" s="294">
        <f>SUMIFS('7.  Persistence Report'!Z$27:Z$500,'7.  Persistence Report'!$D$27:$D$500,$B426,'7.  Persistence Report'!$J$27:$J$500,"Adjustment",'7.  Persistence Report'!$H$27:$H$500,"2017")</f>
        <v>0</v>
      </c>
      <c r="X427" s="294">
        <f>SUMIFS('7.  Persistence Report'!AA$27:AA$500,'7.  Persistence Report'!$D$27:$D$500,$B426,'7.  Persistence Report'!$J$27:$J$500,"Adjustment",'7.  Persistence Report'!$H$27:$H$500,"2017")</f>
        <v>0</v>
      </c>
      <c r="Y427" s="410">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f>SUMIFS('7.  Persistence Report'!AW$27:AW$500,'7.  Persistence Report'!$D$27:$D$500,$B429,'7.  Persistence Report'!$J$27:$J$500,"Current year savings",'7.  Persistence Report'!$H$27:$H$500,"2017")</f>
        <v>0</v>
      </c>
      <c r="E429" s="294">
        <f>SUMIFS('7.  Persistence Report'!AX$27:AX$500,'7.  Persistence Report'!$D$27:$D$500,$B429,'7.  Persistence Report'!$J$27:$J$500,"Current year savings",'7.  Persistence Report'!$H$27:$H$500,"2017")</f>
        <v>0</v>
      </c>
      <c r="F429" s="294">
        <f>SUMIFS('7.  Persistence Report'!AY$27:AY$500,'7.  Persistence Report'!$D$27:$D$500,$B429,'7.  Persistence Report'!$J$27:$J$500,"Current year savings",'7.  Persistence Report'!$H$27:$H$500,"2017")</f>
        <v>0</v>
      </c>
      <c r="G429" s="294">
        <f>SUMIFS('7.  Persistence Report'!AZ$27:AZ$500,'7.  Persistence Report'!$D$27:$D$500,$B429,'7.  Persistence Report'!$J$27:$J$500,"Current year savings",'7.  Persistence Report'!$H$27:$H$500,"2017")</f>
        <v>0</v>
      </c>
      <c r="H429" s="294">
        <f>SUMIFS('7.  Persistence Report'!BA$27:BA$500,'7.  Persistence Report'!$D$27:$D$500,$B429,'7.  Persistence Report'!$J$27:$J$500,"Current year savings",'7.  Persistence Report'!$H$27:$H$500,"2017")</f>
        <v>0</v>
      </c>
      <c r="I429" s="294">
        <f>SUMIFS('7.  Persistence Report'!BB$27:BB$500,'7.  Persistence Report'!$D$27:$D$500,$B429,'7.  Persistence Report'!$J$27:$J$500,"Current year savings",'7.  Persistence Report'!$H$27:$H$500,"2017")</f>
        <v>0</v>
      </c>
      <c r="J429" s="294">
        <f>SUMIFS('7.  Persistence Report'!BC$27:BC$500,'7.  Persistence Report'!$D$27:$D$500,$B429,'7.  Persistence Report'!$J$27:$J$500,"Current year savings",'7.  Persistence Report'!$H$27:$H$500,"2017")</f>
        <v>0</v>
      </c>
      <c r="K429" s="294">
        <f>SUMIFS('7.  Persistence Report'!BD$27:BD$500,'7.  Persistence Report'!$D$27:$D$500,$B429,'7.  Persistence Report'!$J$27:$J$500,"Current year savings",'7.  Persistence Report'!$H$27:$H$500,"2017")</f>
        <v>0</v>
      </c>
      <c r="L429" s="294">
        <f>SUMIFS('7.  Persistence Report'!BE$27:BE$500,'7.  Persistence Report'!$D$27:$D$500,$B429,'7.  Persistence Report'!$J$27:$J$500,"Current year savings",'7.  Persistence Report'!$H$27:$H$500,"2017")</f>
        <v>0</v>
      </c>
      <c r="M429" s="294">
        <f>SUMIFS('7.  Persistence Report'!BF$27:BF$500,'7.  Persistence Report'!$D$27:$D$500,$B429,'7.  Persistence Report'!$J$27:$J$500,"Current year savings",'7.  Persistence Report'!$H$27:$H$500,"2017")</f>
        <v>0</v>
      </c>
      <c r="N429" s="294">
        <v>12</v>
      </c>
      <c r="O429" s="294">
        <f>SUMIFS('7.  Persistence Report'!R$27:R$500,'7.  Persistence Report'!$D$27:$D$500,$B429,'7.  Persistence Report'!$J$27:$J$500,"Current year savings",'7.  Persistence Report'!$H$27:$H$500,"2017")</f>
        <v>0</v>
      </c>
      <c r="P429" s="294">
        <f>SUMIFS('7.  Persistence Report'!S$27:S$500,'7.  Persistence Report'!$D$27:$D$500,$B429,'7.  Persistence Report'!$J$27:$J$500,"Current year savings",'7.  Persistence Report'!$H$27:$H$500,"2017")</f>
        <v>0</v>
      </c>
      <c r="Q429" s="294">
        <f>SUMIFS('7.  Persistence Report'!T$27:T$500,'7.  Persistence Report'!$D$27:$D$500,$B429,'7.  Persistence Report'!$J$27:$J$500,"Current year savings",'7.  Persistence Report'!$H$27:$H$500,"2017")</f>
        <v>0</v>
      </c>
      <c r="R429" s="294">
        <f>SUMIFS('7.  Persistence Report'!U$27:U$500,'7.  Persistence Report'!$D$27:$D$500,$B429,'7.  Persistence Report'!$J$27:$J$500,"Current year savings",'7.  Persistence Report'!$H$27:$H$500,"2017")</f>
        <v>0</v>
      </c>
      <c r="S429" s="294">
        <f>SUMIFS('7.  Persistence Report'!V$27:V$500,'7.  Persistence Report'!$D$27:$D$500,$B429,'7.  Persistence Report'!$J$27:$J$500,"Current year savings",'7.  Persistence Report'!$H$27:$H$500,"2017")</f>
        <v>0</v>
      </c>
      <c r="T429" s="294">
        <f>SUMIFS('7.  Persistence Report'!W$27:W$500,'7.  Persistence Report'!$D$27:$D$500,$B429,'7.  Persistence Report'!$J$27:$J$500,"Current year savings",'7.  Persistence Report'!$H$27:$H$500,"2017")</f>
        <v>0</v>
      </c>
      <c r="U429" s="294">
        <f>SUMIFS('7.  Persistence Report'!X$27:X$500,'7.  Persistence Report'!$D$27:$D$500,$B429,'7.  Persistence Report'!$J$27:$J$500,"Current year savings",'7.  Persistence Report'!$H$27:$H$500,"2017")</f>
        <v>0</v>
      </c>
      <c r="V429" s="294">
        <f>SUMIFS('7.  Persistence Report'!Y$27:Y$500,'7.  Persistence Report'!$D$27:$D$500,$B429,'7.  Persistence Report'!$J$27:$J$500,"Current year savings",'7.  Persistence Report'!$H$27:$H$500,"2017")</f>
        <v>0</v>
      </c>
      <c r="W429" s="294">
        <f>SUMIFS('7.  Persistence Report'!Z$27:Z$500,'7.  Persistence Report'!$D$27:$D$500,$B429,'7.  Persistence Report'!$J$27:$J$500,"Current year savings",'7.  Persistence Report'!$H$27:$H$500,"2017")</f>
        <v>0</v>
      </c>
      <c r="X429" s="294">
        <f>SUMIFS('7.  Persistence Report'!AA$27:AA$500,'7.  Persistence Report'!$D$27:$D$500,$B429,'7.  Persistence Report'!$J$27:$J$500,"Current year savings",'7.  Persistence Report'!$H$27:$H$500,"2017")</f>
        <v>0</v>
      </c>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f>SUMIFS('7.  Persistence Report'!AW$27:AW$500,'7.  Persistence Report'!$D$27:$D$500,$B429,'7.  Persistence Report'!$J$27:$J$500,"Adjustment",'7.  Persistence Report'!$H$27:$H$500,"2017")</f>
        <v>0</v>
      </c>
      <c r="E430" s="294">
        <f>SUMIFS('7.  Persistence Report'!AX$27:AX$500,'7.  Persistence Report'!$D$27:$D$500,$B429,'7.  Persistence Report'!$J$27:$J$500,"Adjustment",'7.  Persistence Report'!$H$27:$H$500,"2017")</f>
        <v>0</v>
      </c>
      <c r="F430" s="294">
        <f>SUMIFS('7.  Persistence Report'!AY$27:AY$500,'7.  Persistence Report'!$D$27:$D$500,$B429,'7.  Persistence Report'!$J$27:$J$500,"Adjustment",'7.  Persistence Report'!$H$27:$H$500,"2017")</f>
        <v>0</v>
      </c>
      <c r="G430" s="294">
        <f>SUMIFS('7.  Persistence Report'!AZ$27:AZ$500,'7.  Persistence Report'!$D$27:$D$500,$B429,'7.  Persistence Report'!$J$27:$J$500,"Adjustment",'7.  Persistence Report'!$H$27:$H$500,"2017")</f>
        <v>0</v>
      </c>
      <c r="H430" s="294">
        <f>SUMIFS('7.  Persistence Report'!BA$27:BA$500,'7.  Persistence Report'!$D$27:$D$500,$B429,'7.  Persistence Report'!$J$27:$J$500,"Adjustment",'7.  Persistence Report'!$H$27:$H$500,"2017")</f>
        <v>0</v>
      </c>
      <c r="I430" s="294">
        <f>SUMIFS('7.  Persistence Report'!BB$27:BB$500,'7.  Persistence Report'!$D$27:$D$500,$B429,'7.  Persistence Report'!$J$27:$J$500,"Adjustment",'7.  Persistence Report'!$H$27:$H$500,"2017")</f>
        <v>0</v>
      </c>
      <c r="J430" s="294">
        <f>SUMIFS('7.  Persistence Report'!BC$27:BC$500,'7.  Persistence Report'!$D$27:$D$500,$B429,'7.  Persistence Report'!$J$27:$J$500,"Adjustment",'7.  Persistence Report'!$H$27:$H$500,"2017")</f>
        <v>0</v>
      </c>
      <c r="K430" s="294">
        <f>SUMIFS('7.  Persistence Report'!BD$27:BD$500,'7.  Persistence Report'!$D$27:$D$500,$B429,'7.  Persistence Report'!$J$27:$J$500,"Adjustment",'7.  Persistence Report'!$H$27:$H$500,"2017")</f>
        <v>0</v>
      </c>
      <c r="L430" s="294">
        <f>SUMIFS('7.  Persistence Report'!BE$27:BE$500,'7.  Persistence Report'!$D$27:$D$500,$B429,'7.  Persistence Report'!$J$27:$J$500,"Adjustment",'7.  Persistence Report'!$H$27:$H$500,"2017")</f>
        <v>0</v>
      </c>
      <c r="M430" s="294">
        <f>SUMIFS('7.  Persistence Report'!BF$27:BF$500,'7.  Persistence Report'!$D$27:$D$500,$B429,'7.  Persistence Report'!$J$27:$J$500,"Adjustment",'7.  Persistence Report'!$H$27:$H$500,"2017")</f>
        <v>0</v>
      </c>
      <c r="N430" s="294">
        <f>N429</f>
        <v>12</v>
      </c>
      <c r="O430" s="294">
        <f>SUMIFS('7.  Persistence Report'!R$27:R$500,'7.  Persistence Report'!$D$27:$D$500,$B429,'7.  Persistence Report'!$J$27:$J$500,"Adjustment",'7.  Persistence Report'!$H$27:$H$500,"2017")</f>
        <v>0</v>
      </c>
      <c r="P430" s="294">
        <f>SUMIFS('7.  Persistence Report'!S$27:S$500,'7.  Persistence Report'!$D$27:$D$500,$B429,'7.  Persistence Report'!$J$27:$J$500,"Adjustment",'7.  Persistence Report'!$H$27:$H$500,"2017")</f>
        <v>0</v>
      </c>
      <c r="Q430" s="294">
        <f>SUMIFS('7.  Persistence Report'!T$27:T$500,'7.  Persistence Report'!$D$27:$D$500,$B429,'7.  Persistence Report'!$J$27:$J$500,"Adjustment",'7.  Persistence Report'!$H$27:$H$500,"2017")</f>
        <v>0</v>
      </c>
      <c r="R430" s="294">
        <f>SUMIFS('7.  Persistence Report'!U$27:U$500,'7.  Persistence Report'!$D$27:$D$500,$B429,'7.  Persistence Report'!$J$27:$J$500,"Adjustment",'7.  Persistence Report'!$H$27:$H$500,"2017")</f>
        <v>0</v>
      </c>
      <c r="S430" s="294">
        <f>SUMIFS('7.  Persistence Report'!V$27:V$500,'7.  Persistence Report'!$D$27:$D$500,$B429,'7.  Persistence Report'!$J$27:$J$500,"Adjustment",'7.  Persistence Report'!$H$27:$H$500,"2017")</f>
        <v>0</v>
      </c>
      <c r="T430" s="294">
        <f>SUMIFS('7.  Persistence Report'!W$27:W$500,'7.  Persistence Report'!$D$27:$D$500,$B429,'7.  Persistence Report'!$J$27:$J$500,"Adjustment",'7.  Persistence Report'!$H$27:$H$500,"2017")</f>
        <v>0</v>
      </c>
      <c r="U430" s="294">
        <f>SUMIFS('7.  Persistence Report'!X$27:X$500,'7.  Persistence Report'!$D$27:$D$500,$B429,'7.  Persistence Report'!$J$27:$J$500,"Adjustment",'7.  Persistence Report'!$H$27:$H$500,"2017")</f>
        <v>0</v>
      </c>
      <c r="V430" s="294">
        <f>SUMIFS('7.  Persistence Report'!Y$27:Y$500,'7.  Persistence Report'!$D$27:$D$500,$B429,'7.  Persistence Report'!$J$27:$J$500,"Adjustment",'7.  Persistence Report'!$H$27:$H$500,"2017")</f>
        <v>0</v>
      </c>
      <c r="W430" s="294">
        <f>SUMIFS('7.  Persistence Report'!Z$27:Z$500,'7.  Persistence Report'!$D$27:$D$500,$B429,'7.  Persistence Report'!$J$27:$J$500,"Adjustment",'7.  Persistence Report'!$H$27:$H$500,"2017")</f>
        <v>0</v>
      </c>
      <c r="X430" s="294">
        <f>SUMIFS('7.  Persistence Report'!AA$27:AA$500,'7.  Persistence Report'!$D$27:$D$500,$B429,'7.  Persistence Report'!$J$27:$J$500,"Adjustment",'7.  Persistence Report'!$H$27:$H$500,"2017")</f>
        <v>0</v>
      </c>
      <c r="Y430" s="410">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f>SUMIFS('7.  Persistence Report'!AW$27:AW$500,'7.  Persistence Report'!$D$27:$D$500,$B432,'7.  Persistence Report'!$J$27:$J$500,"Current year savings",'7.  Persistence Report'!$H$27:$H$500,"2017")</f>
        <v>0</v>
      </c>
      <c r="E432" s="294">
        <f>SUMIFS('7.  Persistence Report'!AX$27:AX$500,'7.  Persistence Report'!$D$27:$D$500,$B432,'7.  Persistence Report'!$J$27:$J$500,"Current year savings",'7.  Persistence Report'!$H$27:$H$500,"2017")</f>
        <v>0</v>
      </c>
      <c r="F432" s="294">
        <f>SUMIFS('7.  Persistence Report'!AY$27:AY$500,'7.  Persistence Report'!$D$27:$D$500,$B432,'7.  Persistence Report'!$J$27:$J$500,"Current year savings",'7.  Persistence Report'!$H$27:$H$500,"2017")</f>
        <v>0</v>
      </c>
      <c r="G432" s="294">
        <f>SUMIFS('7.  Persistence Report'!AZ$27:AZ$500,'7.  Persistence Report'!$D$27:$D$500,$B432,'7.  Persistence Report'!$J$27:$J$500,"Current year savings",'7.  Persistence Report'!$H$27:$H$500,"2017")</f>
        <v>0</v>
      </c>
      <c r="H432" s="294">
        <f>SUMIFS('7.  Persistence Report'!BA$27:BA$500,'7.  Persistence Report'!$D$27:$D$500,$B432,'7.  Persistence Report'!$J$27:$J$500,"Current year savings",'7.  Persistence Report'!$H$27:$H$500,"2017")</f>
        <v>0</v>
      </c>
      <c r="I432" s="294">
        <f>SUMIFS('7.  Persistence Report'!BB$27:BB$500,'7.  Persistence Report'!$D$27:$D$500,$B432,'7.  Persistence Report'!$J$27:$J$500,"Current year savings",'7.  Persistence Report'!$H$27:$H$500,"2017")</f>
        <v>0</v>
      </c>
      <c r="J432" s="294">
        <f>SUMIFS('7.  Persistence Report'!BC$27:BC$500,'7.  Persistence Report'!$D$27:$D$500,$B432,'7.  Persistence Report'!$J$27:$J$500,"Current year savings",'7.  Persistence Report'!$H$27:$H$500,"2017")</f>
        <v>0</v>
      </c>
      <c r="K432" s="294">
        <f>SUMIFS('7.  Persistence Report'!BD$27:BD$500,'7.  Persistence Report'!$D$27:$D$500,$B432,'7.  Persistence Report'!$J$27:$J$500,"Current year savings",'7.  Persistence Report'!$H$27:$H$500,"2017")</f>
        <v>0</v>
      </c>
      <c r="L432" s="294">
        <f>SUMIFS('7.  Persistence Report'!BE$27:BE$500,'7.  Persistence Report'!$D$27:$D$500,$B432,'7.  Persistence Report'!$J$27:$J$500,"Current year savings",'7.  Persistence Report'!$H$27:$H$500,"2017")</f>
        <v>0</v>
      </c>
      <c r="M432" s="294">
        <f>SUMIFS('7.  Persistence Report'!BF$27:BF$500,'7.  Persistence Report'!$D$27:$D$500,$B432,'7.  Persistence Report'!$J$27:$J$500,"Current year savings",'7.  Persistence Report'!$H$27:$H$500,"2017")</f>
        <v>0</v>
      </c>
      <c r="N432" s="294">
        <v>3</v>
      </c>
      <c r="O432" s="294">
        <f>SUMIFS('7.  Persistence Report'!R$27:R$500,'7.  Persistence Report'!$D$27:$D$500,$B432,'7.  Persistence Report'!$J$27:$J$500,"Current year savings",'7.  Persistence Report'!$H$27:$H$500,"2017")</f>
        <v>0</v>
      </c>
      <c r="P432" s="294">
        <f>SUMIFS('7.  Persistence Report'!S$27:S$500,'7.  Persistence Report'!$D$27:$D$500,$B432,'7.  Persistence Report'!$J$27:$J$500,"Current year savings",'7.  Persistence Report'!$H$27:$H$500,"2017")</f>
        <v>0</v>
      </c>
      <c r="Q432" s="294">
        <f>SUMIFS('7.  Persistence Report'!T$27:T$500,'7.  Persistence Report'!$D$27:$D$500,$B432,'7.  Persistence Report'!$J$27:$J$500,"Current year savings",'7.  Persistence Report'!$H$27:$H$500,"2017")</f>
        <v>0</v>
      </c>
      <c r="R432" s="294">
        <f>SUMIFS('7.  Persistence Report'!U$27:U$500,'7.  Persistence Report'!$D$27:$D$500,$B432,'7.  Persistence Report'!$J$27:$J$500,"Current year savings",'7.  Persistence Report'!$H$27:$H$500,"2017")</f>
        <v>0</v>
      </c>
      <c r="S432" s="294">
        <f>SUMIFS('7.  Persistence Report'!V$27:V$500,'7.  Persistence Report'!$D$27:$D$500,$B432,'7.  Persistence Report'!$J$27:$J$500,"Current year savings",'7.  Persistence Report'!$H$27:$H$500,"2017")</f>
        <v>0</v>
      </c>
      <c r="T432" s="294">
        <f>SUMIFS('7.  Persistence Report'!W$27:W$500,'7.  Persistence Report'!$D$27:$D$500,$B432,'7.  Persistence Report'!$J$27:$J$500,"Current year savings",'7.  Persistence Report'!$H$27:$H$500,"2017")</f>
        <v>0</v>
      </c>
      <c r="U432" s="294">
        <f>SUMIFS('7.  Persistence Report'!X$27:X$500,'7.  Persistence Report'!$D$27:$D$500,$B432,'7.  Persistence Report'!$J$27:$J$500,"Current year savings",'7.  Persistence Report'!$H$27:$H$500,"2017")</f>
        <v>0</v>
      </c>
      <c r="V432" s="294">
        <f>SUMIFS('7.  Persistence Report'!Y$27:Y$500,'7.  Persistence Report'!$D$27:$D$500,$B432,'7.  Persistence Report'!$J$27:$J$500,"Current year savings",'7.  Persistence Report'!$H$27:$H$500,"2017")</f>
        <v>0</v>
      </c>
      <c r="W432" s="294">
        <f>SUMIFS('7.  Persistence Report'!Z$27:Z$500,'7.  Persistence Report'!$D$27:$D$500,$B432,'7.  Persistence Report'!$J$27:$J$500,"Current year savings",'7.  Persistence Report'!$H$27:$H$500,"2017")</f>
        <v>0</v>
      </c>
      <c r="X432" s="294">
        <f>SUMIFS('7.  Persistence Report'!AA$27:AA$500,'7.  Persistence Report'!$D$27:$D$500,$B432,'7.  Persistence Report'!$J$27:$J$500,"Current year savings",'7.  Persistence Report'!$H$27:$H$500,"2017")</f>
        <v>0</v>
      </c>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f>SUMIFS('7.  Persistence Report'!AW$27:AW$500,'7.  Persistence Report'!$D$27:$D$500,$B432,'7.  Persistence Report'!$J$27:$J$500,"Adjustment",'7.  Persistence Report'!$H$27:$H$500,"2017")</f>
        <v>0</v>
      </c>
      <c r="E433" s="294">
        <f>SUMIFS('7.  Persistence Report'!AX$27:AX$500,'7.  Persistence Report'!$D$27:$D$500,$B432,'7.  Persistence Report'!$J$27:$J$500,"Adjustment",'7.  Persistence Report'!$H$27:$H$500,"2017")</f>
        <v>0</v>
      </c>
      <c r="F433" s="294">
        <f>SUMIFS('7.  Persistence Report'!AY$27:AY$500,'7.  Persistence Report'!$D$27:$D$500,$B432,'7.  Persistence Report'!$J$27:$J$500,"Adjustment",'7.  Persistence Report'!$H$27:$H$500,"2017")</f>
        <v>0</v>
      </c>
      <c r="G433" s="294">
        <f>SUMIFS('7.  Persistence Report'!AZ$27:AZ$500,'7.  Persistence Report'!$D$27:$D$500,$B432,'7.  Persistence Report'!$J$27:$J$500,"Adjustment",'7.  Persistence Report'!$H$27:$H$500,"2017")</f>
        <v>0</v>
      </c>
      <c r="H433" s="294">
        <f>SUMIFS('7.  Persistence Report'!BA$27:BA$500,'7.  Persistence Report'!$D$27:$D$500,$B432,'7.  Persistence Report'!$J$27:$J$500,"Adjustment",'7.  Persistence Report'!$H$27:$H$500,"2017")</f>
        <v>0</v>
      </c>
      <c r="I433" s="294">
        <f>SUMIFS('7.  Persistence Report'!BB$27:BB$500,'7.  Persistence Report'!$D$27:$D$500,$B432,'7.  Persistence Report'!$J$27:$J$500,"Adjustment",'7.  Persistence Report'!$H$27:$H$500,"2017")</f>
        <v>0</v>
      </c>
      <c r="J433" s="294">
        <f>SUMIFS('7.  Persistence Report'!BC$27:BC$500,'7.  Persistence Report'!$D$27:$D$500,$B432,'7.  Persistence Report'!$J$27:$J$500,"Adjustment",'7.  Persistence Report'!$H$27:$H$500,"2017")</f>
        <v>0</v>
      </c>
      <c r="K433" s="294">
        <f>SUMIFS('7.  Persistence Report'!BD$27:BD$500,'7.  Persistence Report'!$D$27:$D$500,$B432,'7.  Persistence Report'!$J$27:$J$500,"Adjustment",'7.  Persistence Report'!$H$27:$H$500,"2017")</f>
        <v>0</v>
      </c>
      <c r="L433" s="294">
        <f>SUMIFS('7.  Persistence Report'!BE$27:BE$500,'7.  Persistence Report'!$D$27:$D$500,$B432,'7.  Persistence Report'!$J$27:$J$500,"Adjustment",'7.  Persistence Report'!$H$27:$H$500,"2017")</f>
        <v>0</v>
      </c>
      <c r="M433" s="294">
        <f>SUMIFS('7.  Persistence Report'!BF$27:BF$500,'7.  Persistence Report'!$D$27:$D$500,$B432,'7.  Persistence Report'!$J$27:$J$500,"Adjustment",'7.  Persistence Report'!$H$27:$H$500,"2017")</f>
        <v>0</v>
      </c>
      <c r="N433" s="294">
        <f>N432</f>
        <v>3</v>
      </c>
      <c r="O433" s="294">
        <f>SUMIFS('7.  Persistence Report'!R$27:R$500,'7.  Persistence Report'!$D$27:$D$500,$B432,'7.  Persistence Report'!$J$27:$J$500,"Adjustment",'7.  Persistence Report'!$H$27:$H$500,"2017")</f>
        <v>0</v>
      </c>
      <c r="P433" s="294">
        <f>SUMIFS('7.  Persistence Report'!S$27:S$500,'7.  Persistence Report'!$D$27:$D$500,$B432,'7.  Persistence Report'!$J$27:$J$500,"Adjustment",'7.  Persistence Report'!$H$27:$H$500,"2017")</f>
        <v>0</v>
      </c>
      <c r="Q433" s="294">
        <f>SUMIFS('7.  Persistence Report'!T$27:T$500,'7.  Persistence Report'!$D$27:$D$500,$B432,'7.  Persistence Report'!$J$27:$J$500,"Adjustment",'7.  Persistence Report'!$H$27:$H$500,"2017")</f>
        <v>0</v>
      </c>
      <c r="R433" s="294">
        <f>SUMIFS('7.  Persistence Report'!U$27:U$500,'7.  Persistence Report'!$D$27:$D$500,$B432,'7.  Persistence Report'!$J$27:$J$500,"Adjustment",'7.  Persistence Report'!$H$27:$H$500,"2017")</f>
        <v>0</v>
      </c>
      <c r="S433" s="294">
        <f>SUMIFS('7.  Persistence Report'!V$27:V$500,'7.  Persistence Report'!$D$27:$D$500,$B432,'7.  Persistence Report'!$J$27:$J$500,"Adjustment",'7.  Persistence Report'!$H$27:$H$500,"2017")</f>
        <v>0</v>
      </c>
      <c r="T433" s="294">
        <f>SUMIFS('7.  Persistence Report'!W$27:W$500,'7.  Persistence Report'!$D$27:$D$500,$B432,'7.  Persistence Report'!$J$27:$J$500,"Adjustment",'7.  Persistence Report'!$H$27:$H$500,"2017")</f>
        <v>0</v>
      </c>
      <c r="U433" s="294">
        <f>SUMIFS('7.  Persistence Report'!X$27:X$500,'7.  Persistence Report'!$D$27:$D$500,$B432,'7.  Persistence Report'!$J$27:$J$500,"Adjustment",'7.  Persistence Report'!$H$27:$H$500,"2017")</f>
        <v>0</v>
      </c>
      <c r="V433" s="294">
        <f>SUMIFS('7.  Persistence Report'!Y$27:Y$500,'7.  Persistence Report'!$D$27:$D$500,$B432,'7.  Persistence Report'!$J$27:$J$500,"Adjustment",'7.  Persistence Report'!$H$27:$H$500,"2017")</f>
        <v>0</v>
      </c>
      <c r="W433" s="294">
        <f>SUMIFS('7.  Persistence Report'!Z$27:Z$500,'7.  Persistence Report'!$D$27:$D$500,$B432,'7.  Persistence Report'!$J$27:$J$500,"Adjustment",'7.  Persistence Report'!$H$27:$H$500,"2017")</f>
        <v>0</v>
      </c>
      <c r="X433" s="294">
        <f>SUMIFS('7.  Persistence Report'!AA$27:AA$500,'7.  Persistence Report'!$D$27:$D$500,$B432,'7.  Persistence Report'!$J$27:$J$500,"Adjustment",'7.  Persistence Report'!$H$27:$H$500,"2017")</f>
        <v>0</v>
      </c>
      <c r="Y433" s="410">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f>SUMIFS('7.  Persistence Report'!AW$27:AW$500,'7.  Persistence Report'!$D$27:$D$500,$B436,'7.  Persistence Report'!$J$27:$J$500,"Current year savings",'7.  Persistence Report'!$H$27:$H$500,"2017")</f>
        <v>0</v>
      </c>
      <c r="E436" s="294">
        <f>SUMIFS('7.  Persistence Report'!AX$27:AX$500,'7.  Persistence Report'!$D$27:$D$500,$B436,'7.  Persistence Report'!$J$27:$J$500,"Current year savings",'7.  Persistence Report'!$H$27:$H$500,"2017")</f>
        <v>0</v>
      </c>
      <c r="F436" s="294">
        <f>SUMIFS('7.  Persistence Report'!AY$27:AY$500,'7.  Persistence Report'!$D$27:$D$500,$B436,'7.  Persistence Report'!$J$27:$J$500,"Current year savings",'7.  Persistence Report'!$H$27:$H$500,"2017")</f>
        <v>0</v>
      </c>
      <c r="G436" s="294">
        <f>SUMIFS('7.  Persistence Report'!AZ$27:AZ$500,'7.  Persistence Report'!$D$27:$D$500,$B436,'7.  Persistence Report'!$J$27:$J$500,"Current year savings",'7.  Persistence Report'!$H$27:$H$500,"2017")</f>
        <v>0</v>
      </c>
      <c r="H436" s="294">
        <f>SUMIFS('7.  Persistence Report'!BA$27:BA$500,'7.  Persistence Report'!$D$27:$D$500,$B436,'7.  Persistence Report'!$J$27:$J$500,"Current year savings",'7.  Persistence Report'!$H$27:$H$500,"2017")</f>
        <v>0</v>
      </c>
      <c r="I436" s="294">
        <f>SUMIFS('7.  Persistence Report'!BB$27:BB$500,'7.  Persistence Report'!$D$27:$D$500,$B436,'7.  Persistence Report'!$J$27:$J$500,"Current year savings",'7.  Persistence Report'!$H$27:$H$500,"2017")</f>
        <v>0</v>
      </c>
      <c r="J436" s="294">
        <f>SUMIFS('7.  Persistence Report'!BC$27:BC$500,'7.  Persistence Report'!$D$27:$D$500,$B436,'7.  Persistence Report'!$J$27:$J$500,"Current year savings",'7.  Persistence Report'!$H$27:$H$500,"2017")</f>
        <v>0</v>
      </c>
      <c r="K436" s="294">
        <f>SUMIFS('7.  Persistence Report'!BD$27:BD$500,'7.  Persistence Report'!$D$27:$D$500,$B436,'7.  Persistence Report'!$J$27:$J$500,"Current year savings",'7.  Persistence Report'!$H$27:$H$500,"2017")</f>
        <v>0</v>
      </c>
      <c r="L436" s="294">
        <f>SUMIFS('7.  Persistence Report'!BE$27:BE$500,'7.  Persistence Report'!$D$27:$D$500,$B436,'7.  Persistence Report'!$J$27:$J$500,"Current year savings",'7.  Persistence Report'!$H$27:$H$500,"2017")</f>
        <v>0</v>
      </c>
      <c r="M436" s="294">
        <f>SUMIFS('7.  Persistence Report'!BF$27:BF$500,'7.  Persistence Report'!$D$27:$D$500,$B436,'7.  Persistence Report'!$J$27:$J$500,"Current year savings",'7.  Persistence Report'!$H$27:$H$500,"2017")</f>
        <v>0</v>
      </c>
      <c r="N436" s="294">
        <v>12</v>
      </c>
      <c r="O436" s="294">
        <f>SUMIFS('7.  Persistence Report'!R$27:R$500,'7.  Persistence Report'!$D$27:$D$500,$B436,'7.  Persistence Report'!$J$27:$J$500,"Current year savings",'7.  Persistence Report'!$H$27:$H$500,"2017")</f>
        <v>0</v>
      </c>
      <c r="P436" s="294">
        <f>SUMIFS('7.  Persistence Report'!S$27:S$500,'7.  Persistence Report'!$D$27:$D$500,$B436,'7.  Persistence Report'!$J$27:$J$500,"Current year savings",'7.  Persistence Report'!$H$27:$H$500,"2017")</f>
        <v>0</v>
      </c>
      <c r="Q436" s="294">
        <f>SUMIFS('7.  Persistence Report'!T$27:T$500,'7.  Persistence Report'!$D$27:$D$500,$B436,'7.  Persistence Report'!$J$27:$J$500,"Current year savings",'7.  Persistence Report'!$H$27:$H$500,"2017")</f>
        <v>0</v>
      </c>
      <c r="R436" s="294">
        <f>SUMIFS('7.  Persistence Report'!U$27:U$500,'7.  Persistence Report'!$D$27:$D$500,$B436,'7.  Persistence Report'!$J$27:$J$500,"Current year savings",'7.  Persistence Report'!$H$27:$H$500,"2017")</f>
        <v>0</v>
      </c>
      <c r="S436" s="294">
        <f>SUMIFS('7.  Persistence Report'!V$27:V$500,'7.  Persistence Report'!$D$27:$D$500,$B436,'7.  Persistence Report'!$J$27:$J$500,"Current year savings",'7.  Persistence Report'!$H$27:$H$500,"2017")</f>
        <v>0</v>
      </c>
      <c r="T436" s="294">
        <f>SUMIFS('7.  Persistence Report'!W$27:W$500,'7.  Persistence Report'!$D$27:$D$500,$B436,'7.  Persistence Report'!$J$27:$J$500,"Current year savings",'7.  Persistence Report'!$H$27:$H$500,"2017")</f>
        <v>0</v>
      </c>
      <c r="U436" s="294">
        <f>SUMIFS('7.  Persistence Report'!X$27:X$500,'7.  Persistence Report'!$D$27:$D$500,$B436,'7.  Persistence Report'!$J$27:$J$500,"Current year savings",'7.  Persistence Report'!$H$27:$H$500,"2017")</f>
        <v>0</v>
      </c>
      <c r="V436" s="294">
        <f>SUMIFS('7.  Persistence Report'!Y$27:Y$500,'7.  Persistence Report'!$D$27:$D$500,$B436,'7.  Persistence Report'!$J$27:$J$500,"Current year savings",'7.  Persistence Report'!$H$27:$H$500,"2017")</f>
        <v>0</v>
      </c>
      <c r="W436" s="294">
        <f>SUMIFS('7.  Persistence Report'!Z$27:Z$500,'7.  Persistence Report'!$D$27:$D$500,$B436,'7.  Persistence Report'!$J$27:$J$500,"Current year savings",'7.  Persistence Report'!$H$27:$H$500,"2017")</f>
        <v>0</v>
      </c>
      <c r="X436" s="294">
        <f>SUMIFS('7.  Persistence Report'!AA$27:AA$500,'7.  Persistence Report'!$D$27:$D$500,$B436,'7.  Persistence Report'!$J$27:$J$500,"Current year savings",'7.  Persistence Report'!$H$27:$H$500,"2017")</f>
        <v>0</v>
      </c>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f>SUMIFS('7.  Persistence Report'!AW$27:AW$500,'7.  Persistence Report'!$D$27:$D$500,$B436,'7.  Persistence Report'!$J$27:$J$500,"Adjustment",'7.  Persistence Report'!$H$27:$H$500,"2017")</f>
        <v>0</v>
      </c>
      <c r="E437" s="294">
        <f>SUMIFS('7.  Persistence Report'!AX$27:AX$500,'7.  Persistence Report'!$D$27:$D$500,$B436,'7.  Persistence Report'!$J$27:$J$500,"Adjustment",'7.  Persistence Report'!$H$27:$H$500,"2017")</f>
        <v>0</v>
      </c>
      <c r="F437" s="294">
        <f>SUMIFS('7.  Persistence Report'!AY$27:AY$500,'7.  Persistence Report'!$D$27:$D$500,$B436,'7.  Persistence Report'!$J$27:$J$500,"Adjustment",'7.  Persistence Report'!$H$27:$H$500,"2017")</f>
        <v>0</v>
      </c>
      <c r="G437" s="294">
        <f>SUMIFS('7.  Persistence Report'!AZ$27:AZ$500,'7.  Persistence Report'!$D$27:$D$500,$B436,'7.  Persistence Report'!$J$27:$J$500,"Adjustment",'7.  Persistence Report'!$H$27:$H$500,"2017")</f>
        <v>0</v>
      </c>
      <c r="H437" s="294">
        <f>SUMIFS('7.  Persistence Report'!BA$27:BA$500,'7.  Persistence Report'!$D$27:$D$500,$B436,'7.  Persistence Report'!$J$27:$J$500,"Adjustment",'7.  Persistence Report'!$H$27:$H$500,"2017")</f>
        <v>0</v>
      </c>
      <c r="I437" s="294">
        <f>SUMIFS('7.  Persistence Report'!BB$27:BB$500,'7.  Persistence Report'!$D$27:$D$500,$B436,'7.  Persistence Report'!$J$27:$J$500,"Adjustment",'7.  Persistence Report'!$H$27:$H$500,"2017")</f>
        <v>0</v>
      </c>
      <c r="J437" s="294">
        <f>SUMIFS('7.  Persistence Report'!BC$27:BC$500,'7.  Persistence Report'!$D$27:$D$500,$B436,'7.  Persistence Report'!$J$27:$J$500,"Adjustment",'7.  Persistence Report'!$H$27:$H$500,"2017")</f>
        <v>0</v>
      </c>
      <c r="K437" s="294">
        <f>SUMIFS('7.  Persistence Report'!BD$27:BD$500,'7.  Persistence Report'!$D$27:$D$500,$B436,'7.  Persistence Report'!$J$27:$J$500,"Adjustment",'7.  Persistence Report'!$H$27:$H$500,"2017")</f>
        <v>0</v>
      </c>
      <c r="L437" s="294">
        <f>SUMIFS('7.  Persistence Report'!BE$27:BE$500,'7.  Persistence Report'!$D$27:$D$500,$B436,'7.  Persistence Report'!$J$27:$J$500,"Adjustment",'7.  Persistence Report'!$H$27:$H$500,"2017")</f>
        <v>0</v>
      </c>
      <c r="M437" s="294">
        <f>SUMIFS('7.  Persistence Report'!BF$27:BF$500,'7.  Persistence Report'!$D$27:$D$500,$B436,'7.  Persistence Report'!$J$27:$J$500,"Adjustment",'7.  Persistence Report'!$H$27:$H$500,"2017")</f>
        <v>0</v>
      </c>
      <c r="N437" s="294">
        <f>N436</f>
        <v>12</v>
      </c>
      <c r="O437" s="294">
        <f>SUMIFS('7.  Persistence Report'!R$27:R$500,'7.  Persistence Report'!$D$27:$D$500,$B436,'7.  Persistence Report'!$J$27:$J$500,"Adjustment",'7.  Persistence Report'!$H$27:$H$500,"2017")</f>
        <v>0</v>
      </c>
      <c r="P437" s="294">
        <f>SUMIFS('7.  Persistence Report'!S$27:S$500,'7.  Persistence Report'!$D$27:$D$500,$B436,'7.  Persistence Report'!$J$27:$J$500,"Adjustment",'7.  Persistence Report'!$H$27:$H$500,"2017")</f>
        <v>0</v>
      </c>
      <c r="Q437" s="294">
        <f>SUMIFS('7.  Persistence Report'!T$27:T$500,'7.  Persistence Report'!$D$27:$D$500,$B436,'7.  Persistence Report'!$J$27:$J$500,"Adjustment",'7.  Persistence Report'!$H$27:$H$500,"2017")</f>
        <v>0</v>
      </c>
      <c r="R437" s="294">
        <f>SUMIFS('7.  Persistence Report'!U$27:U$500,'7.  Persistence Report'!$D$27:$D$500,$B436,'7.  Persistence Report'!$J$27:$J$500,"Adjustment",'7.  Persistence Report'!$H$27:$H$500,"2017")</f>
        <v>0</v>
      </c>
      <c r="S437" s="294">
        <f>SUMIFS('7.  Persistence Report'!V$27:V$500,'7.  Persistence Report'!$D$27:$D$500,$B436,'7.  Persistence Report'!$J$27:$J$500,"Adjustment",'7.  Persistence Report'!$H$27:$H$500,"2017")</f>
        <v>0</v>
      </c>
      <c r="T437" s="294">
        <f>SUMIFS('7.  Persistence Report'!W$27:W$500,'7.  Persistence Report'!$D$27:$D$500,$B436,'7.  Persistence Report'!$J$27:$J$500,"Adjustment",'7.  Persistence Report'!$H$27:$H$500,"2017")</f>
        <v>0</v>
      </c>
      <c r="U437" s="294">
        <f>SUMIFS('7.  Persistence Report'!X$27:X$500,'7.  Persistence Report'!$D$27:$D$500,$B436,'7.  Persistence Report'!$J$27:$J$500,"Adjustment",'7.  Persistence Report'!$H$27:$H$500,"2017")</f>
        <v>0</v>
      </c>
      <c r="V437" s="294">
        <f>SUMIFS('7.  Persistence Report'!Y$27:Y$500,'7.  Persistence Report'!$D$27:$D$500,$B436,'7.  Persistence Report'!$J$27:$J$500,"Adjustment",'7.  Persistence Report'!$H$27:$H$500,"2017")</f>
        <v>0</v>
      </c>
      <c r="W437" s="294">
        <f>SUMIFS('7.  Persistence Report'!Z$27:Z$500,'7.  Persistence Report'!$D$27:$D$500,$B436,'7.  Persistence Report'!$J$27:$J$500,"Adjustment",'7.  Persistence Report'!$H$27:$H$500,"2017")</f>
        <v>0</v>
      </c>
      <c r="X437" s="294">
        <f>SUMIFS('7.  Persistence Report'!AA$27:AA$500,'7.  Persistence Report'!$D$27:$D$500,$B436,'7.  Persistence Report'!$J$27:$J$500,"Adjustment",'7.  Persistence Report'!$H$27:$H$500,"2017")</f>
        <v>0</v>
      </c>
      <c r="Y437" s="410">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f>SUMIFS('7.  Persistence Report'!AW$27:AW$500,'7.  Persistence Report'!$D$27:$D$500,$B439,'7.  Persistence Report'!$J$27:$J$500,"Current year savings",'7.  Persistence Report'!$H$27:$H$500,"2017")</f>
        <v>0</v>
      </c>
      <c r="E439" s="294">
        <f>SUMIFS('7.  Persistence Report'!AX$27:AX$500,'7.  Persistence Report'!$D$27:$D$500,$B439,'7.  Persistence Report'!$J$27:$J$500,"Current year savings",'7.  Persistence Report'!$H$27:$H$500,"2017")</f>
        <v>0</v>
      </c>
      <c r="F439" s="294">
        <f>SUMIFS('7.  Persistence Report'!AY$27:AY$500,'7.  Persistence Report'!$D$27:$D$500,$B439,'7.  Persistence Report'!$J$27:$J$500,"Current year savings",'7.  Persistence Report'!$H$27:$H$500,"2017")</f>
        <v>0</v>
      </c>
      <c r="G439" s="294">
        <f>SUMIFS('7.  Persistence Report'!AZ$27:AZ$500,'7.  Persistence Report'!$D$27:$D$500,$B439,'7.  Persistence Report'!$J$27:$J$500,"Current year savings",'7.  Persistence Report'!$H$27:$H$500,"2017")</f>
        <v>0</v>
      </c>
      <c r="H439" s="294">
        <f>SUMIFS('7.  Persistence Report'!BA$27:BA$500,'7.  Persistence Report'!$D$27:$D$500,$B439,'7.  Persistence Report'!$J$27:$J$500,"Current year savings",'7.  Persistence Report'!$H$27:$H$500,"2017")</f>
        <v>0</v>
      </c>
      <c r="I439" s="294">
        <f>SUMIFS('7.  Persistence Report'!BB$27:BB$500,'7.  Persistence Report'!$D$27:$D$500,$B439,'7.  Persistence Report'!$J$27:$J$500,"Current year savings",'7.  Persistence Report'!$H$27:$H$500,"2017")</f>
        <v>0</v>
      </c>
      <c r="J439" s="294">
        <f>SUMIFS('7.  Persistence Report'!BC$27:BC$500,'7.  Persistence Report'!$D$27:$D$500,$B439,'7.  Persistence Report'!$J$27:$J$500,"Current year savings",'7.  Persistence Report'!$H$27:$H$500,"2017")</f>
        <v>0</v>
      </c>
      <c r="K439" s="294">
        <f>SUMIFS('7.  Persistence Report'!BD$27:BD$500,'7.  Persistence Report'!$D$27:$D$500,$B439,'7.  Persistence Report'!$J$27:$J$500,"Current year savings",'7.  Persistence Report'!$H$27:$H$500,"2017")</f>
        <v>0</v>
      </c>
      <c r="L439" s="294">
        <f>SUMIFS('7.  Persistence Report'!BE$27:BE$500,'7.  Persistence Report'!$D$27:$D$500,$B439,'7.  Persistence Report'!$J$27:$J$500,"Current year savings",'7.  Persistence Report'!$H$27:$H$500,"2017")</f>
        <v>0</v>
      </c>
      <c r="M439" s="294">
        <f>SUMIFS('7.  Persistence Report'!BF$27:BF$500,'7.  Persistence Report'!$D$27:$D$500,$B439,'7.  Persistence Report'!$J$27:$J$500,"Current year savings",'7.  Persistence Report'!$H$27:$H$500,"2017")</f>
        <v>0</v>
      </c>
      <c r="N439" s="294">
        <v>12</v>
      </c>
      <c r="O439" s="294">
        <f>SUMIFS('7.  Persistence Report'!R$27:R$500,'7.  Persistence Report'!$D$27:$D$500,$B439,'7.  Persistence Report'!$J$27:$J$500,"Current year savings",'7.  Persistence Report'!$H$27:$H$500,"2017")</f>
        <v>0</v>
      </c>
      <c r="P439" s="294">
        <f>SUMIFS('7.  Persistence Report'!S$27:S$500,'7.  Persistence Report'!$D$27:$D$500,$B439,'7.  Persistence Report'!$J$27:$J$500,"Current year savings",'7.  Persistence Report'!$H$27:$H$500,"2017")</f>
        <v>0</v>
      </c>
      <c r="Q439" s="294">
        <f>SUMIFS('7.  Persistence Report'!T$27:T$500,'7.  Persistence Report'!$D$27:$D$500,$B439,'7.  Persistence Report'!$J$27:$J$500,"Current year savings",'7.  Persistence Report'!$H$27:$H$500,"2017")</f>
        <v>0</v>
      </c>
      <c r="R439" s="294">
        <f>SUMIFS('7.  Persistence Report'!U$27:U$500,'7.  Persistence Report'!$D$27:$D$500,$B439,'7.  Persistence Report'!$J$27:$J$500,"Current year savings",'7.  Persistence Report'!$H$27:$H$500,"2017")</f>
        <v>0</v>
      </c>
      <c r="S439" s="294">
        <f>SUMIFS('7.  Persistence Report'!V$27:V$500,'7.  Persistence Report'!$D$27:$D$500,$B439,'7.  Persistence Report'!$J$27:$J$500,"Current year savings",'7.  Persistence Report'!$H$27:$H$500,"2017")</f>
        <v>0</v>
      </c>
      <c r="T439" s="294">
        <f>SUMIFS('7.  Persistence Report'!W$27:W$500,'7.  Persistence Report'!$D$27:$D$500,$B439,'7.  Persistence Report'!$J$27:$J$500,"Current year savings",'7.  Persistence Report'!$H$27:$H$500,"2017")</f>
        <v>0</v>
      </c>
      <c r="U439" s="294">
        <f>SUMIFS('7.  Persistence Report'!X$27:X$500,'7.  Persistence Report'!$D$27:$D$500,$B439,'7.  Persistence Report'!$J$27:$J$500,"Current year savings",'7.  Persistence Report'!$H$27:$H$500,"2017")</f>
        <v>0</v>
      </c>
      <c r="V439" s="294">
        <f>SUMIFS('7.  Persistence Report'!Y$27:Y$500,'7.  Persistence Report'!$D$27:$D$500,$B439,'7.  Persistence Report'!$J$27:$J$500,"Current year savings",'7.  Persistence Report'!$H$27:$H$500,"2017")</f>
        <v>0</v>
      </c>
      <c r="W439" s="294">
        <f>SUMIFS('7.  Persistence Report'!Z$27:Z$500,'7.  Persistence Report'!$D$27:$D$500,$B439,'7.  Persistence Report'!$J$27:$J$500,"Current year savings",'7.  Persistence Report'!$H$27:$H$500,"2017")</f>
        <v>0</v>
      </c>
      <c r="X439" s="294">
        <f>SUMIFS('7.  Persistence Report'!AA$27:AA$500,'7.  Persistence Report'!$D$27:$D$500,$B439,'7.  Persistence Report'!$J$27:$J$500,"Current year savings",'7.  Persistence Report'!$H$27:$H$500,"2017")</f>
        <v>0</v>
      </c>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f>SUMIFS('7.  Persistence Report'!AW$27:AW$500,'7.  Persistence Report'!$D$27:$D$500,$B439,'7.  Persistence Report'!$J$27:$J$500,"Adjustment",'7.  Persistence Report'!$H$27:$H$500,"2017")</f>
        <v>0</v>
      </c>
      <c r="E440" s="294">
        <f>SUMIFS('7.  Persistence Report'!AX$27:AX$500,'7.  Persistence Report'!$D$27:$D$500,$B439,'7.  Persistence Report'!$J$27:$J$500,"Adjustment",'7.  Persistence Report'!$H$27:$H$500,"2017")</f>
        <v>0</v>
      </c>
      <c r="F440" s="294">
        <f>SUMIFS('7.  Persistence Report'!AY$27:AY$500,'7.  Persistence Report'!$D$27:$D$500,$B439,'7.  Persistence Report'!$J$27:$J$500,"Adjustment",'7.  Persistence Report'!$H$27:$H$500,"2017")</f>
        <v>0</v>
      </c>
      <c r="G440" s="294">
        <f>SUMIFS('7.  Persistence Report'!AZ$27:AZ$500,'7.  Persistence Report'!$D$27:$D$500,$B439,'7.  Persistence Report'!$J$27:$J$500,"Adjustment",'7.  Persistence Report'!$H$27:$H$500,"2017")</f>
        <v>0</v>
      </c>
      <c r="H440" s="294">
        <f>SUMIFS('7.  Persistence Report'!BA$27:BA$500,'7.  Persistence Report'!$D$27:$D$500,$B439,'7.  Persistence Report'!$J$27:$J$500,"Adjustment",'7.  Persistence Report'!$H$27:$H$500,"2017")</f>
        <v>0</v>
      </c>
      <c r="I440" s="294">
        <f>SUMIFS('7.  Persistence Report'!BB$27:BB$500,'7.  Persistence Report'!$D$27:$D$500,$B439,'7.  Persistence Report'!$J$27:$J$500,"Adjustment",'7.  Persistence Report'!$H$27:$H$500,"2017")</f>
        <v>0</v>
      </c>
      <c r="J440" s="294">
        <f>SUMIFS('7.  Persistence Report'!BC$27:BC$500,'7.  Persistence Report'!$D$27:$D$500,$B439,'7.  Persistence Report'!$J$27:$J$500,"Adjustment",'7.  Persistence Report'!$H$27:$H$500,"2017")</f>
        <v>0</v>
      </c>
      <c r="K440" s="294">
        <f>SUMIFS('7.  Persistence Report'!BD$27:BD$500,'7.  Persistence Report'!$D$27:$D$500,$B439,'7.  Persistence Report'!$J$27:$J$500,"Adjustment",'7.  Persistence Report'!$H$27:$H$500,"2017")</f>
        <v>0</v>
      </c>
      <c r="L440" s="294">
        <f>SUMIFS('7.  Persistence Report'!BE$27:BE$500,'7.  Persistence Report'!$D$27:$D$500,$B439,'7.  Persistence Report'!$J$27:$J$500,"Adjustment",'7.  Persistence Report'!$H$27:$H$500,"2017")</f>
        <v>0</v>
      </c>
      <c r="M440" s="294">
        <f>SUMIFS('7.  Persistence Report'!BF$27:BF$500,'7.  Persistence Report'!$D$27:$D$500,$B439,'7.  Persistence Report'!$J$27:$J$500,"Adjustment",'7.  Persistence Report'!$H$27:$H$500,"2017")</f>
        <v>0</v>
      </c>
      <c r="N440" s="294">
        <f>N439</f>
        <v>12</v>
      </c>
      <c r="O440" s="294">
        <f>SUMIFS('7.  Persistence Report'!R$27:R$500,'7.  Persistence Report'!$D$27:$D$500,$B439,'7.  Persistence Report'!$J$27:$J$500,"Adjustment",'7.  Persistence Report'!$H$27:$H$500,"2017")</f>
        <v>0</v>
      </c>
      <c r="P440" s="294">
        <f>SUMIFS('7.  Persistence Report'!S$27:S$500,'7.  Persistence Report'!$D$27:$D$500,$B439,'7.  Persistence Report'!$J$27:$J$500,"Adjustment",'7.  Persistence Report'!$H$27:$H$500,"2017")</f>
        <v>0</v>
      </c>
      <c r="Q440" s="294">
        <f>SUMIFS('7.  Persistence Report'!T$27:T$500,'7.  Persistence Report'!$D$27:$D$500,$B439,'7.  Persistence Report'!$J$27:$J$500,"Adjustment",'7.  Persistence Report'!$H$27:$H$500,"2017")</f>
        <v>0</v>
      </c>
      <c r="R440" s="294">
        <f>SUMIFS('7.  Persistence Report'!U$27:U$500,'7.  Persistence Report'!$D$27:$D$500,$B439,'7.  Persistence Report'!$J$27:$J$500,"Adjustment",'7.  Persistence Report'!$H$27:$H$500,"2017")</f>
        <v>0</v>
      </c>
      <c r="S440" s="294">
        <f>SUMIFS('7.  Persistence Report'!V$27:V$500,'7.  Persistence Report'!$D$27:$D$500,$B439,'7.  Persistence Report'!$J$27:$J$500,"Adjustment",'7.  Persistence Report'!$H$27:$H$500,"2017")</f>
        <v>0</v>
      </c>
      <c r="T440" s="294">
        <f>SUMIFS('7.  Persistence Report'!W$27:W$500,'7.  Persistence Report'!$D$27:$D$500,$B439,'7.  Persistence Report'!$J$27:$J$500,"Adjustment",'7.  Persistence Report'!$H$27:$H$500,"2017")</f>
        <v>0</v>
      </c>
      <c r="U440" s="294">
        <f>SUMIFS('7.  Persistence Report'!X$27:X$500,'7.  Persistence Report'!$D$27:$D$500,$B439,'7.  Persistence Report'!$J$27:$J$500,"Adjustment",'7.  Persistence Report'!$H$27:$H$500,"2017")</f>
        <v>0</v>
      </c>
      <c r="V440" s="294">
        <f>SUMIFS('7.  Persistence Report'!Y$27:Y$500,'7.  Persistence Report'!$D$27:$D$500,$B439,'7.  Persistence Report'!$J$27:$J$500,"Adjustment",'7.  Persistence Report'!$H$27:$H$500,"2017")</f>
        <v>0</v>
      </c>
      <c r="W440" s="294">
        <f>SUMIFS('7.  Persistence Report'!Z$27:Z$500,'7.  Persistence Report'!$D$27:$D$500,$B439,'7.  Persistence Report'!$J$27:$J$500,"Adjustment",'7.  Persistence Report'!$H$27:$H$500,"2017")</f>
        <v>0</v>
      </c>
      <c r="X440" s="294">
        <f>SUMIFS('7.  Persistence Report'!AA$27:AA$500,'7.  Persistence Report'!$D$27:$D$500,$B439,'7.  Persistence Report'!$J$27:$J$500,"Adjustment",'7.  Persistence Report'!$H$27:$H$500,"2017")</f>
        <v>0</v>
      </c>
      <c r="Y440" s="410">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f>SUMIFS('7.  Persistence Report'!AW$27:AW$500,'7.  Persistence Report'!$D$27:$D$500,$B442,'7.  Persistence Report'!$J$27:$J$500,"Current year savings",'7.  Persistence Report'!$H$27:$H$500,"2017")</f>
        <v>0</v>
      </c>
      <c r="E442" s="294">
        <f>SUMIFS('7.  Persistence Report'!AX$27:AX$500,'7.  Persistence Report'!$D$27:$D$500,$B442,'7.  Persistence Report'!$J$27:$J$500,"Current year savings",'7.  Persistence Report'!$H$27:$H$500,"2017")</f>
        <v>0</v>
      </c>
      <c r="F442" s="294">
        <f>SUMIFS('7.  Persistence Report'!AY$27:AY$500,'7.  Persistence Report'!$D$27:$D$500,$B442,'7.  Persistence Report'!$J$27:$J$500,"Current year savings",'7.  Persistence Report'!$H$27:$H$500,"2017")</f>
        <v>0</v>
      </c>
      <c r="G442" s="294">
        <f>SUMIFS('7.  Persistence Report'!AZ$27:AZ$500,'7.  Persistence Report'!$D$27:$D$500,$B442,'7.  Persistence Report'!$J$27:$J$500,"Current year savings",'7.  Persistence Report'!$H$27:$H$500,"2017")</f>
        <v>0</v>
      </c>
      <c r="H442" s="294">
        <f>SUMIFS('7.  Persistence Report'!BA$27:BA$500,'7.  Persistence Report'!$D$27:$D$500,$B442,'7.  Persistence Report'!$J$27:$J$500,"Current year savings",'7.  Persistence Report'!$H$27:$H$500,"2017")</f>
        <v>0</v>
      </c>
      <c r="I442" s="294">
        <f>SUMIFS('7.  Persistence Report'!BB$27:BB$500,'7.  Persistence Report'!$D$27:$D$500,$B442,'7.  Persistence Report'!$J$27:$J$500,"Current year savings",'7.  Persistence Report'!$H$27:$H$500,"2017")</f>
        <v>0</v>
      </c>
      <c r="J442" s="294">
        <f>SUMIFS('7.  Persistence Report'!BC$27:BC$500,'7.  Persistence Report'!$D$27:$D$500,$B442,'7.  Persistence Report'!$J$27:$J$500,"Current year savings",'7.  Persistence Report'!$H$27:$H$500,"2017")</f>
        <v>0</v>
      </c>
      <c r="K442" s="294">
        <f>SUMIFS('7.  Persistence Report'!BD$27:BD$500,'7.  Persistence Report'!$D$27:$D$500,$B442,'7.  Persistence Report'!$J$27:$J$500,"Current year savings",'7.  Persistence Report'!$H$27:$H$500,"2017")</f>
        <v>0</v>
      </c>
      <c r="L442" s="294">
        <f>SUMIFS('7.  Persistence Report'!BE$27:BE$500,'7.  Persistence Report'!$D$27:$D$500,$B442,'7.  Persistence Report'!$J$27:$J$500,"Current year savings",'7.  Persistence Report'!$H$27:$H$500,"2017")</f>
        <v>0</v>
      </c>
      <c r="M442" s="294">
        <f>SUMIFS('7.  Persistence Report'!BF$27:BF$500,'7.  Persistence Report'!$D$27:$D$500,$B442,'7.  Persistence Report'!$J$27:$J$500,"Current year savings",'7.  Persistence Report'!$H$27:$H$500,"2017")</f>
        <v>0</v>
      </c>
      <c r="N442" s="294">
        <v>12</v>
      </c>
      <c r="O442" s="294">
        <f>SUMIFS('7.  Persistence Report'!R$27:R$500,'7.  Persistence Report'!$D$27:$D$500,$B442,'7.  Persistence Report'!$J$27:$J$500,"Current year savings",'7.  Persistence Report'!$H$27:$H$500,"2017")</f>
        <v>0</v>
      </c>
      <c r="P442" s="294">
        <f>SUMIFS('7.  Persistence Report'!S$27:S$500,'7.  Persistence Report'!$D$27:$D$500,$B442,'7.  Persistence Report'!$J$27:$J$500,"Current year savings",'7.  Persistence Report'!$H$27:$H$500,"2017")</f>
        <v>0</v>
      </c>
      <c r="Q442" s="294">
        <f>SUMIFS('7.  Persistence Report'!T$27:T$500,'7.  Persistence Report'!$D$27:$D$500,$B442,'7.  Persistence Report'!$J$27:$J$500,"Current year savings",'7.  Persistence Report'!$H$27:$H$500,"2017")</f>
        <v>0</v>
      </c>
      <c r="R442" s="294">
        <f>SUMIFS('7.  Persistence Report'!U$27:U$500,'7.  Persistence Report'!$D$27:$D$500,$B442,'7.  Persistence Report'!$J$27:$J$500,"Current year savings",'7.  Persistence Report'!$H$27:$H$500,"2017")</f>
        <v>0</v>
      </c>
      <c r="S442" s="294">
        <f>SUMIFS('7.  Persistence Report'!V$27:V$500,'7.  Persistence Report'!$D$27:$D$500,$B442,'7.  Persistence Report'!$J$27:$J$500,"Current year savings",'7.  Persistence Report'!$H$27:$H$500,"2017")</f>
        <v>0</v>
      </c>
      <c r="T442" s="294">
        <f>SUMIFS('7.  Persistence Report'!W$27:W$500,'7.  Persistence Report'!$D$27:$D$500,$B442,'7.  Persistence Report'!$J$27:$J$500,"Current year savings",'7.  Persistence Report'!$H$27:$H$500,"2017")</f>
        <v>0</v>
      </c>
      <c r="U442" s="294">
        <f>SUMIFS('7.  Persistence Report'!X$27:X$500,'7.  Persistence Report'!$D$27:$D$500,$B442,'7.  Persistence Report'!$J$27:$J$500,"Current year savings",'7.  Persistence Report'!$H$27:$H$500,"2017")</f>
        <v>0</v>
      </c>
      <c r="V442" s="294">
        <f>SUMIFS('7.  Persistence Report'!Y$27:Y$500,'7.  Persistence Report'!$D$27:$D$500,$B442,'7.  Persistence Report'!$J$27:$J$500,"Current year savings",'7.  Persistence Report'!$H$27:$H$500,"2017")</f>
        <v>0</v>
      </c>
      <c r="W442" s="294">
        <f>SUMIFS('7.  Persistence Report'!Z$27:Z$500,'7.  Persistence Report'!$D$27:$D$500,$B442,'7.  Persistence Report'!$J$27:$J$500,"Current year savings",'7.  Persistence Report'!$H$27:$H$500,"2017")</f>
        <v>0</v>
      </c>
      <c r="X442" s="294">
        <f>SUMIFS('7.  Persistence Report'!AA$27:AA$500,'7.  Persistence Report'!$D$27:$D$500,$B442,'7.  Persistence Report'!$J$27:$J$500,"Current year savings",'7.  Persistence Report'!$H$27:$H$500,"2017")</f>
        <v>0</v>
      </c>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f>SUMIFS('7.  Persistence Report'!AW$27:AW$500,'7.  Persistence Report'!$D$27:$D$500,$B442,'7.  Persistence Report'!$J$27:$J$500,"Adjustment",'7.  Persistence Report'!$H$27:$H$500,"2017")</f>
        <v>0</v>
      </c>
      <c r="E443" s="294">
        <f>SUMIFS('7.  Persistence Report'!AX$27:AX$500,'7.  Persistence Report'!$D$27:$D$500,$B442,'7.  Persistence Report'!$J$27:$J$500,"Adjustment",'7.  Persistence Report'!$H$27:$H$500,"2017")</f>
        <v>0</v>
      </c>
      <c r="F443" s="294">
        <f>SUMIFS('7.  Persistence Report'!AY$27:AY$500,'7.  Persistence Report'!$D$27:$D$500,$B442,'7.  Persistence Report'!$J$27:$J$500,"Adjustment",'7.  Persistence Report'!$H$27:$H$500,"2017")</f>
        <v>0</v>
      </c>
      <c r="G443" s="294">
        <f>SUMIFS('7.  Persistence Report'!AZ$27:AZ$500,'7.  Persistence Report'!$D$27:$D$500,$B442,'7.  Persistence Report'!$J$27:$J$500,"Adjustment",'7.  Persistence Report'!$H$27:$H$500,"2017")</f>
        <v>0</v>
      </c>
      <c r="H443" s="294">
        <f>SUMIFS('7.  Persistence Report'!BA$27:BA$500,'7.  Persistence Report'!$D$27:$D$500,$B442,'7.  Persistence Report'!$J$27:$J$500,"Adjustment",'7.  Persistence Report'!$H$27:$H$500,"2017")</f>
        <v>0</v>
      </c>
      <c r="I443" s="294">
        <f>SUMIFS('7.  Persistence Report'!BB$27:BB$500,'7.  Persistence Report'!$D$27:$D$500,$B442,'7.  Persistence Report'!$J$27:$J$500,"Adjustment",'7.  Persistence Report'!$H$27:$H$500,"2017")</f>
        <v>0</v>
      </c>
      <c r="J443" s="294">
        <f>SUMIFS('7.  Persistence Report'!BC$27:BC$500,'7.  Persistence Report'!$D$27:$D$500,$B442,'7.  Persistence Report'!$J$27:$J$500,"Adjustment",'7.  Persistence Report'!$H$27:$H$500,"2017")</f>
        <v>0</v>
      </c>
      <c r="K443" s="294">
        <f>SUMIFS('7.  Persistence Report'!BD$27:BD$500,'7.  Persistence Report'!$D$27:$D$500,$B442,'7.  Persistence Report'!$J$27:$J$500,"Adjustment",'7.  Persistence Report'!$H$27:$H$500,"2017")</f>
        <v>0</v>
      </c>
      <c r="L443" s="294">
        <f>SUMIFS('7.  Persistence Report'!BE$27:BE$500,'7.  Persistence Report'!$D$27:$D$500,$B442,'7.  Persistence Report'!$J$27:$J$500,"Adjustment",'7.  Persistence Report'!$H$27:$H$500,"2017")</f>
        <v>0</v>
      </c>
      <c r="M443" s="294">
        <f>SUMIFS('7.  Persistence Report'!BF$27:BF$500,'7.  Persistence Report'!$D$27:$D$500,$B442,'7.  Persistence Report'!$J$27:$J$500,"Adjustment",'7.  Persistence Report'!$H$27:$H$500,"2017")</f>
        <v>0</v>
      </c>
      <c r="N443" s="294">
        <f>N442</f>
        <v>12</v>
      </c>
      <c r="O443" s="294">
        <f>SUMIFS('7.  Persistence Report'!R$27:R$500,'7.  Persistence Report'!$D$27:$D$500,$B442,'7.  Persistence Report'!$J$27:$J$500,"Adjustment",'7.  Persistence Report'!$H$27:$H$500,"2017")</f>
        <v>0</v>
      </c>
      <c r="P443" s="294">
        <f>SUMIFS('7.  Persistence Report'!S$27:S$500,'7.  Persistence Report'!$D$27:$D$500,$B442,'7.  Persistence Report'!$J$27:$J$500,"Adjustment",'7.  Persistence Report'!$H$27:$H$500,"2017")</f>
        <v>0</v>
      </c>
      <c r="Q443" s="294">
        <f>SUMIFS('7.  Persistence Report'!T$27:T$500,'7.  Persistence Report'!$D$27:$D$500,$B442,'7.  Persistence Report'!$J$27:$J$500,"Adjustment",'7.  Persistence Report'!$H$27:$H$500,"2017")</f>
        <v>0</v>
      </c>
      <c r="R443" s="294">
        <f>SUMIFS('7.  Persistence Report'!U$27:U$500,'7.  Persistence Report'!$D$27:$D$500,$B442,'7.  Persistence Report'!$J$27:$J$500,"Adjustment",'7.  Persistence Report'!$H$27:$H$500,"2017")</f>
        <v>0</v>
      </c>
      <c r="S443" s="294">
        <f>SUMIFS('7.  Persistence Report'!V$27:V$500,'7.  Persistence Report'!$D$27:$D$500,$B442,'7.  Persistence Report'!$J$27:$J$500,"Adjustment",'7.  Persistence Report'!$H$27:$H$500,"2017")</f>
        <v>0</v>
      </c>
      <c r="T443" s="294">
        <f>SUMIFS('7.  Persistence Report'!W$27:W$500,'7.  Persistence Report'!$D$27:$D$500,$B442,'7.  Persistence Report'!$J$27:$J$500,"Adjustment",'7.  Persistence Report'!$H$27:$H$500,"2017")</f>
        <v>0</v>
      </c>
      <c r="U443" s="294">
        <f>SUMIFS('7.  Persistence Report'!X$27:X$500,'7.  Persistence Report'!$D$27:$D$500,$B442,'7.  Persistence Report'!$J$27:$J$500,"Adjustment",'7.  Persistence Report'!$H$27:$H$500,"2017")</f>
        <v>0</v>
      </c>
      <c r="V443" s="294">
        <f>SUMIFS('7.  Persistence Report'!Y$27:Y$500,'7.  Persistence Report'!$D$27:$D$500,$B442,'7.  Persistence Report'!$J$27:$J$500,"Adjustment",'7.  Persistence Report'!$H$27:$H$500,"2017")</f>
        <v>0</v>
      </c>
      <c r="W443" s="294">
        <f>SUMIFS('7.  Persistence Report'!Z$27:Z$500,'7.  Persistence Report'!$D$27:$D$500,$B442,'7.  Persistence Report'!$J$27:$J$500,"Adjustment",'7.  Persistence Report'!$H$27:$H$500,"2017")</f>
        <v>0</v>
      </c>
      <c r="X443" s="294">
        <f>SUMIFS('7.  Persistence Report'!AA$27:AA$500,'7.  Persistence Report'!$D$27:$D$500,$B442,'7.  Persistence Report'!$J$27:$J$500,"Adjustment",'7.  Persistence Report'!$H$27:$H$500,"2017")</f>
        <v>0</v>
      </c>
      <c r="Y443" s="410">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f>SUMIFS('7.  Persistence Report'!AW$27:AW$500,'7.  Persistence Report'!$D$27:$D$500,$B446,'7.  Persistence Report'!$J$27:$J$500,"Current year savings",'7.  Persistence Report'!$H$27:$H$500,"2017")</f>
        <v>0</v>
      </c>
      <c r="E446" s="294">
        <f>SUMIFS('7.  Persistence Report'!AX$27:AX$500,'7.  Persistence Report'!$D$27:$D$500,$B446,'7.  Persistence Report'!$J$27:$J$500,"Current year savings",'7.  Persistence Report'!$H$27:$H$500,"2017")</f>
        <v>0</v>
      </c>
      <c r="F446" s="294">
        <f>SUMIFS('7.  Persistence Report'!AY$27:AY$500,'7.  Persistence Report'!$D$27:$D$500,$B446,'7.  Persistence Report'!$J$27:$J$500,"Current year savings",'7.  Persistence Report'!$H$27:$H$500,"2017")</f>
        <v>0</v>
      </c>
      <c r="G446" s="294">
        <f>SUMIFS('7.  Persistence Report'!AZ$27:AZ$500,'7.  Persistence Report'!$D$27:$D$500,$B446,'7.  Persistence Report'!$J$27:$J$500,"Current year savings",'7.  Persistence Report'!$H$27:$H$500,"2017")</f>
        <v>0</v>
      </c>
      <c r="H446" s="294">
        <f>SUMIFS('7.  Persistence Report'!BA$27:BA$500,'7.  Persistence Report'!$D$27:$D$500,$B446,'7.  Persistence Report'!$J$27:$J$500,"Current year savings",'7.  Persistence Report'!$H$27:$H$500,"2017")</f>
        <v>0</v>
      </c>
      <c r="I446" s="294">
        <f>SUMIFS('7.  Persistence Report'!BB$27:BB$500,'7.  Persistence Report'!$D$27:$D$500,$B446,'7.  Persistence Report'!$J$27:$J$500,"Current year savings",'7.  Persistence Report'!$H$27:$H$500,"2017")</f>
        <v>0</v>
      </c>
      <c r="J446" s="294">
        <f>SUMIFS('7.  Persistence Report'!BC$27:BC$500,'7.  Persistence Report'!$D$27:$D$500,$B446,'7.  Persistence Report'!$J$27:$J$500,"Current year savings",'7.  Persistence Report'!$H$27:$H$500,"2017")</f>
        <v>0</v>
      </c>
      <c r="K446" s="294">
        <f>SUMIFS('7.  Persistence Report'!BD$27:BD$500,'7.  Persistence Report'!$D$27:$D$500,$B446,'7.  Persistence Report'!$J$27:$J$500,"Current year savings",'7.  Persistence Report'!$H$27:$H$500,"2017")</f>
        <v>0</v>
      </c>
      <c r="L446" s="294">
        <f>SUMIFS('7.  Persistence Report'!BE$27:BE$500,'7.  Persistence Report'!$D$27:$D$500,$B446,'7.  Persistence Report'!$J$27:$J$500,"Current year savings",'7.  Persistence Report'!$H$27:$H$500,"2017")</f>
        <v>0</v>
      </c>
      <c r="M446" s="294">
        <f>SUMIFS('7.  Persistence Report'!BF$27:BF$500,'7.  Persistence Report'!$D$27:$D$500,$B446,'7.  Persistence Report'!$J$27:$J$500,"Current year savings",'7.  Persistence Report'!$H$27:$H$500,"2017")</f>
        <v>0</v>
      </c>
      <c r="N446" s="294">
        <v>12</v>
      </c>
      <c r="O446" s="294">
        <f>SUMIFS('7.  Persistence Report'!R$27:R$500,'7.  Persistence Report'!$D$27:$D$500,$B446,'7.  Persistence Report'!$J$27:$J$500,"Current year savings",'7.  Persistence Report'!$H$27:$H$500,"2017")</f>
        <v>0</v>
      </c>
      <c r="P446" s="294">
        <f>SUMIFS('7.  Persistence Report'!S$27:S$500,'7.  Persistence Report'!$D$27:$D$500,$B446,'7.  Persistence Report'!$J$27:$J$500,"Current year savings",'7.  Persistence Report'!$H$27:$H$500,"2017")</f>
        <v>0</v>
      </c>
      <c r="Q446" s="294">
        <f>SUMIFS('7.  Persistence Report'!T$27:T$500,'7.  Persistence Report'!$D$27:$D$500,$B446,'7.  Persistence Report'!$J$27:$J$500,"Current year savings",'7.  Persistence Report'!$H$27:$H$500,"2017")</f>
        <v>0</v>
      </c>
      <c r="R446" s="294">
        <f>SUMIFS('7.  Persistence Report'!U$27:U$500,'7.  Persistence Report'!$D$27:$D$500,$B446,'7.  Persistence Report'!$J$27:$J$500,"Current year savings",'7.  Persistence Report'!$H$27:$H$500,"2017")</f>
        <v>0</v>
      </c>
      <c r="S446" s="294">
        <f>SUMIFS('7.  Persistence Report'!V$27:V$500,'7.  Persistence Report'!$D$27:$D$500,$B446,'7.  Persistence Report'!$J$27:$J$500,"Current year savings",'7.  Persistence Report'!$H$27:$H$500,"2017")</f>
        <v>0</v>
      </c>
      <c r="T446" s="294">
        <f>SUMIFS('7.  Persistence Report'!W$27:W$500,'7.  Persistence Report'!$D$27:$D$500,$B446,'7.  Persistence Report'!$J$27:$J$500,"Current year savings",'7.  Persistence Report'!$H$27:$H$500,"2017")</f>
        <v>0</v>
      </c>
      <c r="U446" s="294">
        <f>SUMIFS('7.  Persistence Report'!X$27:X$500,'7.  Persistence Report'!$D$27:$D$500,$B446,'7.  Persistence Report'!$J$27:$J$500,"Current year savings",'7.  Persistence Report'!$H$27:$H$500,"2017")</f>
        <v>0</v>
      </c>
      <c r="V446" s="294">
        <f>SUMIFS('7.  Persistence Report'!Y$27:Y$500,'7.  Persistence Report'!$D$27:$D$500,$B446,'7.  Persistence Report'!$J$27:$J$500,"Current year savings",'7.  Persistence Report'!$H$27:$H$500,"2017")</f>
        <v>0</v>
      </c>
      <c r="W446" s="294">
        <f>SUMIFS('7.  Persistence Report'!Z$27:Z$500,'7.  Persistence Report'!$D$27:$D$500,$B446,'7.  Persistence Report'!$J$27:$J$500,"Current year savings",'7.  Persistence Report'!$H$27:$H$500,"2017")</f>
        <v>0</v>
      </c>
      <c r="X446" s="294">
        <f>SUMIFS('7.  Persistence Report'!AA$27:AA$500,'7.  Persistence Report'!$D$27:$D$500,$B446,'7.  Persistence Report'!$J$27:$J$500,"Current year savings",'7.  Persistence Report'!$H$27:$H$500,"2017")</f>
        <v>0</v>
      </c>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f>SUMIFS('7.  Persistence Report'!AW$27:AW$500,'7.  Persistence Report'!$D$27:$D$500,$B446,'7.  Persistence Report'!$J$27:$J$500,"Adjustment",'7.  Persistence Report'!$H$27:$H$500,"2017")</f>
        <v>0</v>
      </c>
      <c r="E447" s="294">
        <f>SUMIFS('7.  Persistence Report'!AX$27:AX$500,'7.  Persistence Report'!$D$27:$D$500,$B446,'7.  Persistence Report'!$J$27:$J$500,"Adjustment",'7.  Persistence Report'!$H$27:$H$500,"2017")</f>
        <v>0</v>
      </c>
      <c r="F447" s="294">
        <f>SUMIFS('7.  Persistence Report'!AY$27:AY$500,'7.  Persistence Report'!$D$27:$D$500,$B446,'7.  Persistence Report'!$J$27:$J$500,"Adjustment",'7.  Persistence Report'!$H$27:$H$500,"2017")</f>
        <v>0</v>
      </c>
      <c r="G447" s="294">
        <f>SUMIFS('7.  Persistence Report'!AZ$27:AZ$500,'7.  Persistence Report'!$D$27:$D$500,$B446,'7.  Persistence Report'!$J$27:$J$500,"Adjustment",'7.  Persistence Report'!$H$27:$H$500,"2017")</f>
        <v>0</v>
      </c>
      <c r="H447" s="294">
        <f>SUMIFS('7.  Persistence Report'!BA$27:BA$500,'7.  Persistence Report'!$D$27:$D$500,$B446,'7.  Persistence Report'!$J$27:$J$500,"Adjustment",'7.  Persistence Report'!$H$27:$H$500,"2017")</f>
        <v>0</v>
      </c>
      <c r="I447" s="294">
        <f>SUMIFS('7.  Persistence Report'!BB$27:BB$500,'7.  Persistence Report'!$D$27:$D$500,$B446,'7.  Persistence Report'!$J$27:$J$500,"Adjustment",'7.  Persistence Report'!$H$27:$H$500,"2017")</f>
        <v>0</v>
      </c>
      <c r="J447" s="294">
        <f>SUMIFS('7.  Persistence Report'!BC$27:BC$500,'7.  Persistence Report'!$D$27:$D$500,$B446,'7.  Persistence Report'!$J$27:$J$500,"Adjustment",'7.  Persistence Report'!$H$27:$H$500,"2017")</f>
        <v>0</v>
      </c>
      <c r="K447" s="294">
        <f>SUMIFS('7.  Persistence Report'!BD$27:BD$500,'7.  Persistence Report'!$D$27:$D$500,$B446,'7.  Persistence Report'!$J$27:$J$500,"Adjustment",'7.  Persistence Report'!$H$27:$H$500,"2017")</f>
        <v>0</v>
      </c>
      <c r="L447" s="294">
        <f>SUMIFS('7.  Persistence Report'!BE$27:BE$500,'7.  Persistence Report'!$D$27:$D$500,$B446,'7.  Persistence Report'!$J$27:$J$500,"Adjustment",'7.  Persistence Report'!$H$27:$H$500,"2017")</f>
        <v>0</v>
      </c>
      <c r="M447" s="294">
        <f>SUMIFS('7.  Persistence Report'!BF$27:BF$500,'7.  Persistence Report'!$D$27:$D$500,$B446,'7.  Persistence Report'!$J$27:$J$500,"Adjustment",'7.  Persistence Report'!$H$27:$H$500,"2017")</f>
        <v>0</v>
      </c>
      <c r="N447" s="294">
        <f>N446</f>
        <v>12</v>
      </c>
      <c r="O447" s="294">
        <f>SUMIFS('7.  Persistence Report'!R$27:R$500,'7.  Persistence Report'!$D$27:$D$500,$B446,'7.  Persistence Report'!$J$27:$J$500,"Adjustment",'7.  Persistence Report'!$H$27:$H$500,"2017")</f>
        <v>0</v>
      </c>
      <c r="P447" s="294">
        <f>SUMIFS('7.  Persistence Report'!S$27:S$500,'7.  Persistence Report'!$D$27:$D$500,$B446,'7.  Persistence Report'!$J$27:$J$500,"Adjustment",'7.  Persistence Report'!$H$27:$H$500,"2017")</f>
        <v>0</v>
      </c>
      <c r="Q447" s="294">
        <f>SUMIFS('7.  Persistence Report'!T$27:T$500,'7.  Persistence Report'!$D$27:$D$500,$B446,'7.  Persistence Report'!$J$27:$J$500,"Adjustment",'7.  Persistence Report'!$H$27:$H$500,"2017")</f>
        <v>0</v>
      </c>
      <c r="R447" s="294">
        <f>SUMIFS('7.  Persistence Report'!U$27:U$500,'7.  Persistence Report'!$D$27:$D$500,$B446,'7.  Persistence Report'!$J$27:$J$500,"Adjustment",'7.  Persistence Report'!$H$27:$H$500,"2017")</f>
        <v>0</v>
      </c>
      <c r="S447" s="294">
        <f>SUMIFS('7.  Persistence Report'!V$27:V$500,'7.  Persistence Report'!$D$27:$D$500,$B446,'7.  Persistence Report'!$J$27:$J$500,"Adjustment",'7.  Persistence Report'!$H$27:$H$500,"2017")</f>
        <v>0</v>
      </c>
      <c r="T447" s="294">
        <f>SUMIFS('7.  Persistence Report'!W$27:W$500,'7.  Persistence Report'!$D$27:$D$500,$B446,'7.  Persistence Report'!$J$27:$J$500,"Adjustment",'7.  Persistence Report'!$H$27:$H$500,"2017")</f>
        <v>0</v>
      </c>
      <c r="U447" s="294">
        <f>SUMIFS('7.  Persistence Report'!X$27:X$500,'7.  Persistence Report'!$D$27:$D$500,$B446,'7.  Persistence Report'!$J$27:$J$500,"Adjustment",'7.  Persistence Report'!$H$27:$H$500,"2017")</f>
        <v>0</v>
      </c>
      <c r="V447" s="294">
        <f>SUMIFS('7.  Persistence Report'!Y$27:Y$500,'7.  Persistence Report'!$D$27:$D$500,$B446,'7.  Persistence Report'!$J$27:$J$500,"Adjustment",'7.  Persistence Report'!$H$27:$H$500,"2017")</f>
        <v>0</v>
      </c>
      <c r="W447" s="294">
        <f>SUMIFS('7.  Persistence Report'!Z$27:Z$500,'7.  Persistence Report'!$D$27:$D$500,$B446,'7.  Persistence Report'!$J$27:$J$500,"Adjustment",'7.  Persistence Report'!$H$27:$H$500,"2017")</f>
        <v>0</v>
      </c>
      <c r="X447" s="294">
        <f>SUMIFS('7.  Persistence Report'!AA$27:AA$500,'7.  Persistence Report'!$D$27:$D$500,$B446,'7.  Persistence Report'!$J$27:$J$500,"Adjustment",'7.  Persistence Report'!$H$27:$H$500,"2017")</f>
        <v>0</v>
      </c>
      <c r="Y447" s="410">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489</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494</v>
      </c>
      <c r="C450" s="290" t="s">
        <v>25</v>
      </c>
      <c r="D450" s="294">
        <f>SUMIFS('7.  Persistence Report'!AW$27:AW$500,'7.  Persistence Report'!$D$27:$D$500,$B450,'7.  Persistence Report'!$J$27:$J$500,"Current year savings",'7.  Persistence Report'!$H$27:$H$500,"2017")</f>
        <v>0</v>
      </c>
      <c r="E450" s="294">
        <f>SUMIFS('7.  Persistence Report'!AX$27:AX$500,'7.  Persistence Report'!$D$27:$D$500,$B450,'7.  Persistence Report'!$J$27:$J$500,"Current year savings",'7.  Persistence Report'!$H$27:$H$500,"2017")</f>
        <v>0</v>
      </c>
      <c r="F450" s="294">
        <f>SUMIFS('7.  Persistence Report'!AY$27:AY$500,'7.  Persistence Report'!$D$27:$D$500,$B450,'7.  Persistence Report'!$J$27:$J$500,"Current year savings",'7.  Persistence Report'!$H$27:$H$500,"2017")</f>
        <v>0</v>
      </c>
      <c r="G450" s="294">
        <f>SUMIFS('7.  Persistence Report'!AZ$27:AZ$500,'7.  Persistence Report'!$D$27:$D$500,$B450,'7.  Persistence Report'!$J$27:$J$500,"Current year savings",'7.  Persistence Report'!$H$27:$H$500,"2017")</f>
        <v>0</v>
      </c>
      <c r="H450" s="294">
        <f>SUMIFS('7.  Persistence Report'!BA$27:BA$500,'7.  Persistence Report'!$D$27:$D$500,$B450,'7.  Persistence Report'!$J$27:$J$500,"Current year savings",'7.  Persistence Report'!$H$27:$H$500,"2017")</f>
        <v>0</v>
      </c>
      <c r="I450" s="294">
        <f>SUMIFS('7.  Persistence Report'!BB$27:BB$500,'7.  Persistence Report'!$D$27:$D$500,$B450,'7.  Persistence Report'!$J$27:$J$500,"Current year savings",'7.  Persistence Report'!$H$27:$H$500,"2017")</f>
        <v>0</v>
      </c>
      <c r="J450" s="294">
        <f>SUMIFS('7.  Persistence Report'!BC$27:BC$500,'7.  Persistence Report'!$D$27:$D$500,$B450,'7.  Persistence Report'!$J$27:$J$500,"Current year savings",'7.  Persistence Report'!$H$27:$H$500,"2017")</f>
        <v>0</v>
      </c>
      <c r="K450" s="294">
        <f>SUMIFS('7.  Persistence Report'!BD$27:BD$500,'7.  Persistence Report'!$D$27:$D$500,$B450,'7.  Persistence Report'!$J$27:$J$500,"Current year savings",'7.  Persistence Report'!$H$27:$H$500,"2017")</f>
        <v>0</v>
      </c>
      <c r="L450" s="294">
        <f>SUMIFS('7.  Persistence Report'!BE$27:BE$500,'7.  Persistence Report'!$D$27:$D$500,$B450,'7.  Persistence Report'!$J$27:$J$500,"Current year savings",'7.  Persistence Report'!$H$27:$H$500,"2017")</f>
        <v>0</v>
      </c>
      <c r="M450" s="294">
        <f>SUMIFS('7.  Persistence Report'!BF$27:BF$500,'7.  Persistence Report'!$D$27:$D$500,$B450,'7.  Persistence Report'!$J$27:$J$500,"Current year savings",'7.  Persistence Report'!$H$27:$H$500,"2017")</f>
        <v>0</v>
      </c>
      <c r="N450" s="294">
        <v>0</v>
      </c>
      <c r="O450" s="294">
        <f>SUMIFS('7.  Persistence Report'!R$27:R$500,'7.  Persistence Report'!$D$27:$D$500,$B450,'7.  Persistence Report'!$J$27:$J$500,"Current year savings",'7.  Persistence Report'!$H$27:$H$500,"2017")</f>
        <v>0</v>
      </c>
      <c r="P450" s="294">
        <f>SUMIFS('7.  Persistence Report'!S$27:S$500,'7.  Persistence Report'!$D$27:$D$500,$B450,'7.  Persistence Report'!$J$27:$J$500,"Current year savings",'7.  Persistence Report'!$H$27:$H$500,"2017")</f>
        <v>0</v>
      </c>
      <c r="Q450" s="294">
        <f>SUMIFS('7.  Persistence Report'!T$27:T$500,'7.  Persistence Report'!$D$27:$D$500,$B450,'7.  Persistence Report'!$J$27:$J$500,"Current year savings",'7.  Persistence Report'!$H$27:$H$500,"2017")</f>
        <v>0</v>
      </c>
      <c r="R450" s="294">
        <f>SUMIFS('7.  Persistence Report'!U$27:U$500,'7.  Persistence Report'!$D$27:$D$500,$B450,'7.  Persistence Report'!$J$27:$J$500,"Current year savings",'7.  Persistence Report'!$H$27:$H$500,"2017")</f>
        <v>0</v>
      </c>
      <c r="S450" s="294">
        <f>SUMIFS('7.  Persistence Report'!V$27:V$500,'7.  Persistence Report'!$D$27:$D$500,$B450,'7.  Persistence Report'!$J$27:$J$500,"Current year savings",'7.  Persistence Report'!$H$27:$H$500,"2017")</f>
        <v>0</v>
      </c>
      <c r="T450" s="294">
        <f>SUMIFS('7.  Persistence Report'!W$27:W$500,'7.  Persistence Report'!$D$27:$D$500,$B450,'7.  Persistence Report'!$J$27:$J$500,"Current year savings",'7.  Persistence Report'!$H$27:$H$500,"2017")</f>
        <v>0</v>
      </c>
      <c r="U450" s="294">
        <f>SUMIFS('7.  Persistence Report'!X$27:X$500,'7.  Persistence Report'!$D$27:$D$500,$B450,'7.  Persistence Report'!$J$27:$J$500,"Current year savings",'7.  Persistence Report'!$H$27:$H$500,"2017")</f>
        <v>0</v>
      </c>
      <c r="V450" s="294">
        <f>SUMIFS('7.  Persistence Report'!Y$27:Y$500,'7.  Persistence Report'!$D$27:$D$500,$B450,'7.  Persistence Report'!$J$27:$J$500,"Current year savings",'7.  Persistence Report'!$H$27:$H$500,"2017")</f>
        <v>0</v>
      </c>
      <c r="W450" s="294">
        <f>SUMIFS('7.  Persistence Report'!Z$27:Z$500,'7.  Persistence Report'!$D$27:$D$500,$B450,'7.  Persistence Report'!$J$27:$J$500,"Current year savings",'7.  Persistence Report'!$H$27:$H$500,"2017")</f>
        <v>0</v>
      </c>
      <c r="X450" s="294">
        <f>SUMIFS('7.  Persistence Report'!AA$27:AA$500,'7.  Persistence Report'!$D$27:$D$500,$B450,'7.  Persistence Report'!$J$27:$J$500,"Current year savings",'7.  Persistence Report'!$H$27:$H$500,"2017")</f>
        <v>0</v>
      </c>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f>SUMIFS('7.  Persistence Report'!AW$27:AW$500,'7.  Persistence Report'!$D$27:$D$500,$B450,'7.  Persistence Report'!$J$27:$J$500,"Adjustment",'7.  Persistence Report'!$H$27:$H$500,"2017")</f>
        <v>0</v>
      </c>
      <c r="E451" s="294">
        <f>SUMIFS('7.  Persistence Report'!AX$27:AX$500,'7.  Persistence Report'!$D$27:$D$500,$B450,'7.  Persistence Report'!$J$27:$J$500,"Adjustment",'7.  Persistence Report'!$H$27:$H$500,"2017")</f>
        <v>0</v>
      </c>
      <c r="F451" s="294">
        <f>SUMIFS('7.  Persistence Report'!AY$27:AY$500,'7.  Persistence Report'!$D$27:$D$500,$B450,'7.  Persistence Report'!$J$27:$J$500,"Adjustment",'7.  Persistence Report'!$H$27:$H$500,"2017")</f>
        <v>0</v>
      </c>
      <c r="G451" s="294">
        <f>SUMIFS('7.  Persistence Report'!AZ$27:AZ$500,'7.  Persistence Report'!$D$27:$D$500,$B450,'7.  Persistence Report'!$J$27:$J$500,"Adjustment",'7.  Persistence Report'!$H$27:$H$500,"2017")</f>
        <v>0</v>
      </c>
      <c r="H451" s="294">
        <f>SUMIFS('7.  Persistence Report'!BA$27:BA$500,'7.  Persistence Report'!$D$27:$D$500,$B450,'7.  Persistence Report'!$J$27:$J$500,"Adjustment",'7.  Persistence Report'!$H$27:$H$500,"2017")</f>
        <v>0</v>
      </c>
      <c r="I451" s="294">
        <f>SUMIFS('7.  Persistence Report'!BB$27:BB$500,'7.  Persistence Report'!$D$27:$D$500,$B450,'7.  Persistence Report'!$J$27:$J$500,"Adjustment",'7.  Persistence Report'!$H$27:$H$500,"2017")</f>
        <v>0</v>
      </c>
      <c r="J451" s="294">
        <f>SUMIFS('7.  Persistence Report'!BC$27:BC$500,'7.  Persistence Report'!$D$27:$D$500,$B450,'7.  Persistence Report'!$J$27:$J$500,"Adjustment",'7.  Persistence Report'!$H$27:$H$500,"2017")</f>
        <v>0</v>
      </c>
      <c r="K451" s="294">
        <f>SUMIFS('7.  Persistence Report'!BD$27:BD$500,'7.  Persistence Report'!$D$27:$D$500,$B450,'7.  Persistence Report'!$J$27:$J$500,"Adjustment",'7.  Persistence Report'!$H$27:$H$500,"2017")</f>
        <v>0</v>
      </c>
      <c r="L451" s="294">
        <f>SUMIFS('7.  Persistence Report'!BE$27:BE$500,'7.  Persistence Report'!$D$27:$D$500,$B450,'7.  Persistence Report'!$J$27:$J$500,"Adjustment",'7.  Persistence Report'!$H$27:$H$500,"2017")</f>
        <v>0</v>
      </c>
      <c r="M451" s="294">
        <f>SUMIFS('7.  Persistence Report'!BF$27:BF$500,'7.  Persistence Report'!$D$27:$D$500,$B450,'7.  Persistence Report'!$J$27:$J$500,"Adjustment",'7.  Persistence Report'!$H$27:$H$500,"2017")</f>
        <v>0</v>
      </c>
      <c r="N451" s="294">
        <f>N450</f>
        <v>0</v>
      </c>
      <c r="O451" s="294">
        <f>SUMIFS('7.  Persistence Report'!R$27:R$500,'7.  Persistence Report'!$D$27:$D$500,$B450,'7.  Persistence Report'!$J$27:$J$500,"Adjustment",'7.  Persistence Report'!$H$27:$H$500,"2017")</f>
        <v>0</v>
      </c>
      <c r="P451" s="294">
        <f>SUMIFS('7.  Persistence Report'!S$27:S$500,'7.  Persistence Report'!$D$27:$D$500,$B450,'7.  Persistence Report'!$J$27:$J$500,"Adjustment",'7.  Persistence Report'!$H$27:$H$500,"2017")</f>
        <v>0</v>
      </c>
      <c r="Q451" s="294">
        <f>SUMIFS('7.  Persistence Report'!T$27:T$500,'7.  Persistence Report'!$D$27:$D$500,$B450,'7.  Persistence Report'!$J$27:$J$500,"Adjustment",'7.  Persistence Report'!$H$27:$H$500,"2017")</f>
        <v>0</v>
      </c>
      <c r="R451" s="294">
        <f>SUMIFS('7.  Persistence Report'!U$27:U$500,'7.  Persistence Report'!$D$27:$D$500,$B450,'7.  Persistence Report'!$J$27:$J$500,"Adjustment",'7.  Persistence Report'!$H$27:$H$500,"2017")</f>
        <v>0</v>
      </c>
      <c r="S451" s="294">
        <f>SUMIFS('7.  Persistence Report'!V$27:V$500,'7.  Persistence Report'!$D$27:$D$500,$B450,'7.  Persistence Report'!$J$27:$J$500,"Adjustment",'7.  Persistence Report'!$H$27:$H$500,"2017")</f>
        <v>0</v>
      </c>
      <c r="T451" s="294">
        <f>SUMIFS('7.  Persistence Report'!W$27:W$500,'7.  Persistence Report'!$D$27:$D$500,$B450,'7.  Persistence Report'!$J$27:$J$500,"Adjustment",'7.  Persistence Report'!$H$27:$H$500,"2017")</f>
        <v>0</v>
      </c>
      <c r="U451" s="294">
        <f>SUMIFS('7.  Persistence Report'!X$27:X$500,'7.  Persistence Report'!$D$27:$D$500,$B450,'7.  Persistence Report'!$J$27:$J$500,"Adjustment",'7.  Persistence Report'!$H$27:$H$500,"2017")</f>
        <v>0</v>
      </c>
      <c r="V451" s="294">
        <f>SUMIFS('7.  Persistence Report'!Y$27:Y$500,'7.  Persistence Report'!$D$27:$D$500,$B450,'7.  Persistence Report'!$J$27:$J$500,"Adjustment",'7.  Persistence Report'!$H$27:$H$500,"2017")</f>
        <v>0</v>
      </c>
      <c r="W451" s="294">
        <f>SUMIFS('7.  Persistence Report'!Z$27:Z$500,'7.  Persistence Report'!$D$27:$D$500,$B450,'7.  Persistence Report'!$J$27:$J$500,"Adjustment",'7.  Persistence Report'!$H$27:$H$500,"2017")</f>
        <v>0</v>
      </c>
      <c r="X451" s="294">
        <f>SUMIFS('7.  Persistence Report'!AA$27:AA$500,'7.  Persistence Report'!$D$27:$D$500,$B450,'7.  Persistence Report'!$J$27:$J$500,"Adjustment",'7.  Persistence Report'!$H$27:$H$500,"2017")</f>
        <v>0</v>
      </c>
      <c r="Y451" s="410">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490</v>
      </c>
      <c r="C453" s="290" t="s">
        <v>25</v>
      </c>
      <c r="D453" s="294">
        <f>SUMIFS('7.  Persistence Report'!AW$27:AW$500,'7.  Persistence Report'!$D$27:$D$500,$B453,'7.  Persistence Report'!$J$27:$J$500,"Current year savings",'7.  Persistence Report'!$H$27:$H$500,"2017")</f>
        <v>0</v>
      </c>
      <c r="E453" s="294">
        <f>SUMIFS('7.  Persistence Report'!AX$27:AX$500,'7.  Persistence Report'!$D$27:$D$500,$B453,'7.  Persistence Report'!$J$27:$J$500,"Current year savings",'7.  Persistence Report'!$H$27:$H$500,"2017")</f>
        <v>0</v>
      </c>
      <c r="F453" s="294">
        <f>SUMIFS('7.  Persistence Report'!AY$27:AY$500,'7.  Persistence Report'!$D$27:$D$500,$B453,'7.  Persistence Report'!$J$27:$J$500,"Current year savings",'7.  Persistence Report'!$H$27:$H$500,"2017")</f>
        <v>0</v>
      </c>
      <c r="G453" s="294">
        <f>SUMIFS('7.  Persistence Report'!AZ$27:AZ$500,'7.  Persistence Report'!$D$27:$D$500,$B453,'7.  Persistence Report'!$J$27:$J$500,"Current year savings",'7.  Persistence Report'!$H$27:$H$500,"2017")</f>
        <v>0</v>
      </c>
      <c r="H453" s="294">
        <f>SUMIFS('7.  Persistence Report'!BA$27:BA$500,'7.  Persistence Report'!$D$27:$D$500,$B453,'7.  Persistence Report'!$J$27:$J$500,"Current year savings",'7.  Persistence Report'!$H$27:$H$500,"2017")</f>
        <v>0</v>
      </c>
      <c r="I453" s="294">
        <f>SUMIFS('7.  Persistence Report'!BB$27:BB$500,'7.  Persistence Report'!$D$27:$D$500,$B453,'7.  Persistence Report'!$J$27:$J$500,"Current year savings",'7.  Persistence Report'!$H$27:$H$500,"2017")</f>
        <v>0</v>
      </c>
      <c r="J453" s="294">
        <f>SUMIFS('7.  Persistence Report'!BC$27:BC$500,'7.  Persistence Report'!$D$27:$D$500,$B453,'7.  Persistence Report'!$J$27:$J$500,"Current year savings",'7.  Persistence Report'!$H$27:$H$500,"2017")</f>
        <v>0</v>
      </c>
      <c r="K453" s="294">
        <f>SUMIFS('7.  Persistence Report'!BD$27:BD$500,'7.  Persistence Report'!$D$27:$D$500,$B453,'7.  Persistence Report'!$J$27:$J$500,"Current year savings",'7.  Persistence Report'!$H$27:$H$500,"2017")</f>
        <v>0</v>
      </c>
      <c r="L453" s="294">
        <f>SUMIFS('7.  Persistence Report'!BE$27:BE$500,'7.  Persistence Report'!$D$27:$D$500,$B453,'7.  Persistence Report'!$J$27:$J$500,"Current year savings",'7.  Persistence Report'!$H$27:$H$500,"2017")</f>
        <v>0</v>
      </c>
      <c r="M453" s="294">
        <f>SUMIFS('7.  Persistence Report'!BF$27:BF$500,'7.  Persistence Report'!$D$27:$D$500,$B453,'7.  Persistence Report'!$J$27:$J$500,"Current year savings",'7.  Persistence Report'!$H$27:$H$500,"2017")</f>
        <v>0</v>
      </c>
      <c r="N453" s="294">
        <v>0</v>
      </c>
      <c r="O453" s="294">
        <f>SUMIFS('7.  Persistence Report'!R$27:R$500,'7.  Persistence Report'!$D$27:$D$500,$B453,'7.  Persistence Report'!$J$27:$J$500,"Current year savings",'7.  Persistence Report'!$H$27:$H$500,"2017")</f>
        <v>0</v>
      </c>
      <c r="P453" s="294">
        <f>SUMIFS('7.  Persistence Report'!S$27:S$500,'7.  Persistence Report'!$D$27:$D$500,$B453,'7.  Persistence Report'!$J$27:$J$500,"Current year savings",'7.  Persistence Report'!$H$27:$H$500,"2017")</f>
        <v>0</v>
      </c>
      <c r="Q453" s="294">
        <f>SUMIFS('7.  Persistence Report'!T$27:T$500,'7.  Persistence Report'!$D$27:$D$500,$B453,'7.  Persistence Report'!$J$27:$J$500,"Current year savings",'7.  Persistence Report'!$H$27:$H$500,"2017")</f>
        <v>0</v>
      </c>
      <c r="R453" s="294">
        <f>SUMIFS('7.  Persistence Report'!U$27:U$500,'7.  Persistence Report'!$D$27:$D$500,$B453,'7.  Persistence Report'!$J$27:$J$500,"Current year savings",'7.  Persistence Report'!$H$27:$H$500,"2017")</f>
        <v>0</v>
      </c>
      <c r="S453" s="294">
        <f>SUMIFS('7.  Persistence Report'!V$27:V$500,'7.  Persistence Report'!$D$27:$D$500,$B453,'7.  Persistence Report'!$J$27:$J$500,"Current year savings",'7.  Persistence Report'!$H$27:$H$500,"2017")</f>
        <v>0</v>
      </c>
      <c r="T453" s="294">
        <f>SUMIFS('7.  Persistence Report'!W$27:W$500,'7.  Persistence Report'!$D$27:$D$500,$B453,'7.  Persistence Report'!$J$27:$J$500,"Current year savings",'7.  Persistence Report'!$H$27:$H$500,"2017")</f>
        <v>0</v>
      </c>
      <c r="U453" s="294">
        <f>SUMIFS('7.  Persistence Report'!X$27:X$500,'7.  Persistence Report'!$D$27:$D$500,$B453,'7.  Persistence Report'!$J$27:$J$500,"Current year savings",'7.  Persistence Report'!$H$27:$H$500,"2017")</f>
        <v>0</v>
      </c>
      <c r="V453" s="294">
        <f>SUMIFS('7.  Persistence Report'!Y$27:Y$500,'7.  Persistence Report'!$D$27:$D$500,$B453,'7.  Persistence Report'!$J$27:$J$500,"Current year savings",'7.  Persistence Report'!$H$27:$H$500,"2017")</f>
        <v>0</v>
      </c>
      <c r="W453" s="294">
        <f>SUMIFS('7.  Persistence Report'!Z$27:Z$500,'7.  Persistence Report'!$D$27:$D$500,$B453,'7.  Persistence Report'!$J$27:$J$500,"Current year savings",'7.  Persistence Report'!$H$27:$H$500,"2017")</f>
        <v>0</v>
      </c>
      <c r="X453" s="294">
        <f>SUMIFS('7.  Persistence Report'!AA$27:AA$500,'7.  Persistence Report'!$D$27:$D$500,$B453,'7.  Persistence Report'!$J$27:$J$500,"Current year savings",'7.  Persistence Report'!$H$27:$H$500,"2017")</f>
        <v>0</v>
      </c>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f>SUMIFS('7.  Persistence Report'!AW$27:AW$500,'7.  Persistence Report'!$D$27:$D$500,$B453,'7.  Persistence Report'!$J$27:$J$500,"Adjustment",'7.  Persistence Report'!$H$27:$H$500,"2017")</f>
        <v>0</v>
      </c>
      <c r="E454" s="294">
        <f>SUMIFS('7.  Persistence Report'!AX$27:AX$500,'7.  Persistence Report'!$D$27:$D$500,$B453,'7.  Persistence Report'!$J$27:$J$500,"Adjustment",'7.  Persistence Report'!$H$27:$H$500,"2017")</f>
        <v>0</v>
      </c>
      <c r="F454" s="294">
        <f>SUMIFS('7.  Persistence Report'!AY$27:AY$500,'7.  Persistence Report'!$D$27:$D$500,$B453,'7.  Persistence Report'!$J$27:$J$500,"Adjustment",'7.  Persistence Report'!$H$27:$H$500,"2017")</f>
        <v>0</v>
      </c>
      <c r="G454" s="294">
        <f>SUMIFS('7.  Persistence Report'!AZ$27:AZ$500,'7.  Persistence Report'!$D$27:$D$500,$B453,'7.  Persistence Report'!$J$27:$J$500,"Adjustment",'7.  Persistence Report'!$H$27:$H$500,"2017")</f>
        <v>0</v>
      </c>
      <c r="H454" s="294">
        <f>SUMIFS('7.  Persistence Report'!BA$27:BA$500,'7.  Persistence Report'!$D$27:$D$500,$B453,'7.  Persistence Report'!$J$27:$J$500,"Adjustment",'7.  Persistence Report'!$H$27:$H$500,"2017")</f>
        <v>0</v>
      </c>
      <c r="I454" s="294">
        <f>SUMIFS('7.  Persistence Report'!BB$27:BB$500,'7.  Persistence Report'!$D$27:$D$500,$B453,'7.  Persistence Report'!$J$27:$J$500,"Adjustment",'7.  Persistence Report'!$H$27:$H$500,"2017")</f>
        <v>0</v>
      </c>
      <c r="J454" s="294">
        <f>SUMIFS('7.  Persistence Report'!BC$27:BC$500,'7.  Persistence Report'!$D$27:$D$500,$B453,'7.  Persistence Report'!$J$27:$J$500,"Adjustment",'7.  Persistence Report'!$H$27:$H$500,"2017")</f>
        <v>0</v>
      </c>
      <c r="K454" s="294">
        <f>SUMIFS('7.  Persistence Report'!BD$27:BD$500,'7.  Persistence Report'!$D$27:$D$500,$B453,'7.  Persistence Report'!$J$27:$J$500,"Adjustment",'7.  Persistence Report'!$H$27:$H$500,"2017")</f>
        <v>0</v>
      </c>
      <c r="L454" s="294">
        <f>SUMIFS('7.  Persistence Report'!BE$27:BE$500,'7.  Persistence Report'!$D$27:$D$500,$B453,'7.  Persistence Report'!$J$27:$J$500,"Adjustment",'7.  Persistence Report'!$H$27:$H$500,"2017")</f>
        <v>0</v>
      </c>
      <c r="M454" s="294">
        <f>SUMIFS('7.  Persistence Report'!BF$27:BF$500,'7.  Persistence Report'!$D$27:$D$500,$B453,'7.  Persistence Report'!$J$27:$J$500,"Adjustment",'7.  Persistence Report'!$H$27:$H$500,"2017")</f>
        <v>0</v>
      </c>
      <c r="N454" s="294">
        <f>N453</f>
        <v>0</v>
      </c>
      <c r="O454" s="294">
        <f>SUMIFS('7.  Persistence Report'!R$27:R$500,'7.  Persistence Report'!$D$27:$D$500,$B453,'7.  Persistence Report'!$J$27:$J$500,"Adjustment",'7.  Persistence Report'!$H$27:$H$500,"2017")</f>
        <v>0</v>
      </c>
      <c r="P454" s="294">
        <f>SUMIFS('7.  Persistence Report'!S$27:S$500,'7.  Persistence Report'!$D$27:$D$500,$B453,'7.  Persistence Report'!$J$27:$J$500,"Adjustment",'7.  Persistence Report'!$H$27:$H$500,"2017")</f>
        <v>0</v>
      </c>
      <c r="Q454" s="294">
        <f>SUMIFS('7.  Persistence Report'!T$27:T$500,'7.  Persistence Report'!$D$27:$D$500,$B453,'7.  Persistence Report'!$J$27:$J$500,"Adjustment",'7.  Persistence Report'!$H$27:$H$500,"2017")</f>
        <v>0</v>
      </c>
      <c r="R454" s="294">
        <f>SUMIFS('7.  Persistence Report'!U$27:U$500,'7.  Persistence Report'!$D$27:$D$500,$B453,'7.  Persistence Report'!$J$27:$J$500,"Adjustment",'7.  Persistence Report'!$H$27:$H$500,"2017")</f>
        <v>0</v>
      </c>
      <c r="S454" s="294">
        <f>SUMIFS('7.  Persistence Report'!V$27:V$500,'7.  Persistence Report'!$D$27:$D$500,$B453,'7.  Persistence Report'!$J$27:$J$500,"Adjustment",'7.  Persistence Report'!$H$27:$H$500,"2017")</f>
        <v>0</v>
      </c>
      <c r="T454" s="294">
        <f>SUMIFS('7.  Persistence Report'!W$27:W$500,'7.  Persistence Report'!$D$27:$D$500,$B453,'7.  Persistence Report'!$J$27:$J$500,"Adjustment",'7.  Persistence Report'!$H$27:$H$500,"2017")</f>
        <v>0</v>
      </c>
      <c r="U454" s="294">
        <f>SUMIFS('7.  Persistence Report'!X$27:X$500,'7.  Persistence Report'!$D$27:$D$500,$B453,'7.  Persistence Report'!$J$27:$J$500,"Adjustment",'7.  Persistence Report'!$H$27:$H$500,"2017")</f>
        <v>0</v>
      </c>
      <c r="V454" s="294">
        <f>SUMIFS('7.  Persistence Report'!Y$27:Y$500,'7.  Persistence Report'!$D$27:$D$500,$B453,'7.  Persistence Report'!$J$27:$J$500,"Adjustment",'7.  Persistence Report'!$H$27:$H$500,"2017")</f>
        <v>0</v>
      </c>
      <c r="W454" s="294">
        <f>SUMIFS('7.  Persistence Report'!Z$27:Z$500,'7.  Persistence Report'!$D$27:$D$500,$B453,'7.  Persistence Report'!$J$27:$J$500,"Adjustment",'7.  Persistence Report'!$H$27:$H$500,"2017")</f>
        <v>0</v>
      </c>
      <c r="X454" s="294">
        <f>SUMIFS('7.  Persistence Report'!AA$27:AA$500,'7.  Persistence Report'!$D$27:$D$500,$B453,'7.  Persistence Report'!$J$27:$J$500,"Adjustment",'7.  Persistence Report'!$H$27:$H$500,"2017")</f>
        <v>0</v>
      </c>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495</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f>SUMIFS('7.  Persistence Report'!AW$27:AW$500,'7.  Persistence Report'!$D$27:$D$500,$B457,'7.  Persistence Report'!$J$27:$J$500,"Current year savings",'7.  Persistence Report'!$H$27:$H$500,"2017")</f>
        <v>0</v>
      </c>
      <c r="E457" s="294">
        <f>SUMIFS('7.  Persistence Report'!AX$27:AX$500,'7.  Persistence Report'!$D$27:$D$500,$B457,'7.  Persistence Report'!$J$27:$J$500,"Current year savings",'7.  Persistence Report'!$H$27:$H$500,"2017")</f>
        <v>0</v>
      </c>
      <c r="F457" s="294">
        <f>SUMIFS('7.  Persistence Report'!AY$27:AY$500,'7.  Persistence Report'!$D$27:$D$500,$B457,'7.  Persistence Report'!$J$27:$J$500,"Current year savings",'7.  Persistence Report'!$H$27:$H$500,"2017")</f>
        <v>0</v>
      </c>
      <c r="G457" s="294">
        <f>SUMIFS('7.  Persistence Report'!AZ$27:AZ$500,'7.  Persistence Report'!$D$27:$D$500,$B457,'7.  Persistence Report'!$J$27:$J$500,"Current year savings",'7.  Persistence Report'!$H$27:$H$500,"2017")</f>
        <v>0</v>
      </c>
      <c r="H457" s="294">
        <f>SUMIFS('7.  Persistence Report'!BA$27:BA$500,'7.  Persistence Report'!$D$27:$D$500,$B457,'7.  Persistence Report'!$J$27:$J$500,"Current year savings",'7.  Persistence Report'!$H$27:$H$500,"2017")</f>
        <v>0</v>
      </c>
      <c r="I457" s="294">
        <f>SUMIFS('7.  Persistence Report'!BB$27:BB$500,'7.  Persistence Report'!$D$27:$D$500,$B457,'7.  Persistence Report'!$J$27:$J$500,"Current year savings",'7.  Persistence Report'!$H$27:$H$500,"2017")</f>
        <v>0</v>
      </c>
      <c r="J457" s="294">
        <f>SUMIFS('7.  Persistence Report'!BC$27:BC$500,'7.  Persistence Report'!$D$27:$D$500,$B457,'7.  Persistence Report'!$J$27:$J$500,"Current year savings",'7.  Persistence Report'!$H$27:$H$500,"2017")</f>
        <v>0</v>
      </c>
      <c r="K457" s="294">
        <f>SUMIFS('7.  Persistence Report'!BD$27:BD$500,'7.  Persistence Report'!$D$27:$D$500,$B457,'7.  Persistence Report'!$J$27:$J$500,"Current year savings",'7.  Persistence Report'!$H$27:$H$500,"2017")</f>
        <v>0</v>
      </c>
      <c r="L457" s="294">
        <f>SUMIFS('7.  Persistence Report'!BE$27:BE$500,'7.  Persistence Report'!$D$27:$D$500,$B457,'7.  Persistence Report'!$J$27:$J$500,"Current year savings",'7.  Persistence Report'!$H$27:$H$500,"2017")</f>
        <v>0</v>
      </c>
      <c r="M457" s="294">
        <f>SUMIFS('7.  Persistence Report'!BF$27:BF$500,'7.  Persistence Report'!$D$27:$D$500,$B457,'7.  Persistence Report'!$J$27:$J$500,"Current year savings",'7.  Persistence Report'!$H$27:$H$500,"2017")</f>
        <v>0</v>
      </c>
      <c r="N457" s="294">
        <v>12</v>
      </c>
      <c r="O457" s="294">
        <f>SUMIFS('7.  Persistence Report'!R$27:R$500,'7.  Persistence Report'!$D$27:$D$500,$B457,'7.  Persistence Report'!$J$27:$J$500,"Current year savings",'7.  Persistence Report'!$H$27:$H$500,"2017")</f>
        <v>0</v>
      </c>
      <c r="P457" s="294">
        <f>SUMIFS('7.  Persistence Report'!S$27:S$500,'7.  Persistence Report'!$D$27:$D$500,$B457,'7.  Persistence Report'!$J$27:$J$500,"Current year savings",'7.  Persistence Report'!$H$27:$H$500,"2017")</f>
        <v>0</v>
      </c>
      <c r="Q457" s="294">
        <f>SUMIFS('7.  Persistence Report'!T$27:T$500,'7.  Persistence Report'!$D$27:$D$500,$B457,'7.  Persistence Report'!$J$27:$J$500,"Current year savings",'7.  Persistence Report'!$H$27:$H$500,"2017")</f>
        <v>0</v>
      </c>
      <c r="R457" s="294">
        <f>SUMIFS('7.  Persistence Report'!U$27:U$500,'7.  Persistence Report'!$D$27:$D$500,$B457,'7.  Persistence Report'!$J$27:$J$500,"Current year savings",'7.  Persistence Report'!$H$27:$H$500,"2017")</f>
        <v>0</v>
      </c>
      <c r="S457" s="294">
        <f>SUMIFS('7.  Persistence Report'!V$27:V$500,'7.  Persistence Report'!$D$27:$D$500,$B457,'7.  Persistence Report'!$J$27:$J$500,"Current year savings",'7.  Persistence Report'!$H$27:$H$500,"2017")</f>
        <v>0</v>
      </c>
      <c r="T457" s="294">
        <f>SUMIFS('7.  Persistence Report'!W$27:W$500,'7.  Persistence Report'!$D$27:$D$500,$B457,'7.  Persistence Report'!$J$27:$J$500,"Current year savings",'7.  Persistence Report'!$H$27:$H$500,"2017")</f>
        <v>0</v>
      </c>
      <c r="U457" s="294">
        <f>SUMIFS('7.  Persistence Report'!X$27:X$500,'7.  Persistence Report'!$D$27:$D$500,$B457,'7.  Persistence Report'!$J$27:$J$500,"Current year savings",'7.  Persistence Report'!$H$27:$H$500,"2017")</f>
        <v>0</v>
      </c>
      <c r="V457" s="294">
        <f>SUMIFS('7.  Persistence Report'!Y$27:Y$500,'7.  Persistence Report'!$D$27:$D$500,$B457,'7.  Persistence Report'!$J$27:$J$500,"Current year savings",'7.  Persistence Report'!$H$27:$H$500,"2017")</f>
        <v>0</v>
      </c>
      <c r="W457" s="294">
        <f>SUMIFS('7.  Persistence Report'!Z$27:Z$500,'7.  Persistence Report'!$D$27:$D$500,$B457,'7.  Persistence Report'!$J$27:$J$500,"Current year savings",'7.  Persistence Report'!$H$27:$H$500,"2017")</f>
        <v>0</v>
      </c>
      <c r="X457" s="294">
        <f>SUMIFS('7.  Persistence Report'!AA$27:AA$500,'7.  Persistence Report'!$D$27:$D$500,$B457,'7.  Persistence Report'!$J$27:$J$500,"Current year savings",'7.  Persistence Report'!$H$27:$H$500,"2017")</f>
        <v>0</v>
      </c>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f>SUMIFS('7.  Persistence Report'!AW$27:AW$500,'7.  Persistence Report'!$D$27:$D$500,$B457,'7.  Persistence Report'!$J$27:$J$500,"Adjustment",'7.  Persistence Report'!$H$27:$H$500,"2017")</f>
        <v>0</v>
      </c>
      <c r="E458" s="294">
        <f>SUMIFS('7.  Persistence Report'!AX$27:AX$500,'7.  Persistence Report'!$D$27:$D$500,$B457,'7.  Persistence Report'!$J$27:$J$500,"Adjustment",'7.  Persistence Report'!$H$27:$H$500,"2017")</f>
        <v>0</v>
      </c>
      <c r="F458" s="294">
        <f>SUMIFS('7.  Persistence Report'!AY$27:AY$500,'7.  Persistence Report'!$D$27:$D$500,$B457,'7.  Persistence Report'!$J$27:$J$500,"Adjustment",'7.  Persistence Report'!$H$27:$H$500,"2017")</f>
        <v>0</v>
      </c>
      <c r="G458" s="294">
        <f>SUMIFS('7.  Persistence Report'!AZ$27:AZ$500,'7.  Persistence Report'!$D$27:$D$500,$B457,'7.  Persistence Report'!$J$27:$J$500,"Adjustment",'7.  Persistence Report'!$H$27:$H$500,"2017")</f>
        <v>0</v>
      </c>
      <c r="H458" s="294">
        <f>SUMIFS('7.  Persistence Report'!BA$27:BA$500,'7.  Persistence Report'!$D$27:$D$500,$B457,'7.  Persistence Report'!$J$27:$J$500,"Adjustment",'7.  Persistence Report'!$H$27:$H$500,"2017")</f>
        <v>0</v>
      </c>
      <c r="I458" s="294">
        <f>SUMIFS('7.  Persistence Report'!BB$27:BB$500,'7.  Persistence Report'!$D$27:$D$500,$B457,'7.  Persistence Report'!$J$27:$J$500,"Adjustment",'7.  Persistence Report'!$H$27:$H$500,"2017")</f>
        <v>0</v>
      </c>
      <c r="J458" s="294">
        <f>SUMIFS('7.  Persistence Report'!BC$27:BC$500,'7.  Persistence Report'!$D$27:$D$500,$B457,'7.  Persistence Report'!$J$27:$J$500,"Adjustment",'7.  Persistence Report'!$H$27:$H$500,"2017")</f>
        <v>0</v>
      </c>
      <c r="K458" s="294">
        <f>SUMIFS('7.  Persistence Report'!BD$27:BD$500,'7.  Persistence Report'!$D$27:$D$500,$B457,'7.  Persistence Report'!$J$27:$J$500,"Adjustment",'7.  Persistence Report'!$H$27:$H$500,"2017")</f>
        <v>0</v>
      </c>
      <c r="L458" s="294">
        <f>SUMIFS('7.  Persistence Report'!BE$27:BE$500,'7.  Persistence Report'!$D$27:$D$500,$B457,'7.  Persistence Report'!$J$27:$J$500,"Adjustment",'7.  Persistence Report'!$H$27:$H$500,"2017")</f>
        <v>0</v>
      </c>
      <c r="M458" s="294">
        <f>SUMIFS('7.  Persistence Report'!BF$27:BF$500,'7.  Persistence Report'!$D$27:$D$500,$B457,'7.  Persistence Report'!$J$27:$J$500,"Adjustment",'7.  Persistence Report'!$H$27:$H$500,"2017")</f>
        <v>0</v>
      </c>
      <c r="N458" s="294">
        <f>N457</f>
        <v>12</v>
      </c>
      <c r="O458" s="294">
        <f>SUMIFS('7.  Persistence Report'!R$27:R$500,'7.  Persistence Report'!$D$27:$D$500,$B457,'7.  Persistence Report'!$J$27:$J$500,"Adjustment",'7.  Persistence Report'!$H$27:$H$500,"2017")</f>
        <v>0</v>
      </c>
      <c r="P458" s="294">
        <f>SUMIFS('7.  Persistence Report'!S$27:S$500,'7.  Persistence Report'!$D$27:$D$500,$B457,'7.  Persistence Report'!$J$27:$J$500,"Adjustment",'7.  Persistence Report'!$H$27:$H$500,"2017")</f>
        <v>0</v>
      </c>
      <c r="Q458" s="294">
        <f>SUMIFS('7.  Persistence Report'!T$27:T$500,'7.  Persistence Report'!$D$27:$D$500,$B457,'7.  Persistence Report'!$J$27:$J$500,"Adjustment",'7.  Persistence Report'!$H$27:$H$500,"2017")</f>
        <v>0</v>
      </c>
      <c r="R458" s="294">
        <f>SUMIFS('7.  Persistence Report'!U$27:U$500,'7.  Persistence Report'!$D$27:$D$500,$B457,'7.  Persistence Report'!$J$27:$J$500,"Adjustment",'7.  Persistence Report'!$H$27:$H$500,"2017")</f>
        <v>0</v>
      </c>
      <c r="S458" s="294">
        <f>SUMIFS('7.  Persistence Report'!V$27:V$500,'7.  Persistence Report'!$D$27:$D$500,$B457,'7.  Persistence Report'!$J$27:$J$500,"Adjustment",'7.  Persistence Report'!$H$27:$H$500,"2017")</f>
        <v>0</v>
      </c>
      <c r="T458" s="294">
        <f>SUMIFS('7.  Persistence Report'!W$27:W$500,'7.  Persistence Report'!$D$27:$D$500,$B457,'7.  Persistence Report'!$J$27:$J$500,"Adjustment",'7.  Persistence Report'!$H$27:$H$500,"2017")</f>
        <v>0</v>
      </c>
      <c r="U458" s="294">
        <f>SUMIFS('7.  Persistence Report'!X$27:X$500,'7.  Persistence Report'!$D$27:$D$500,$B457,'7.  Persistence Report'!$J$27:$J$500,"Adjustment",'7.  Persistence Report'!$H$27:$H$500,"2017")</f>
        <v>0</v>
      </c>
      <c r="V458" s="294">
        <f>SUMIFS('7.  Persistence Report'!Y$27:Y$500,'7.  Persistence Report'!$D$27:$D$500,$B457,'7.  Persistence Report'!$J$27:$J$500,"Adjustment",'7.  Persistence Report'!$H$27:$H$500,"2017")</f>
        <v>0</v>
      </c>
      <c r="W458" s="294">
        <f>SUMIFS('7.  Persistence Report'!Z$27:Z$500,'7.  Persistence Report'!$D$27:$D$500,$B457,'7.  Persistence Report'!$J$27:$J$500,"Adjustment",'7.  Persistence Report'!$H$27:$H$500,"2017")</f>
        <v>0</v>
      </c>
      <c r="X458" s="294">
        <f>SUMIFS('7.  Persistence Report'!AA$27:AA$500,'7.  Persistence Report'!$D$27:$D$500,$B457,'7.  Persistence Report'!$J$27:$J$500,"Adjustment",'7.  Persistence Report'!$H$27:$H$500,"2017")</f>
        <v>0</v>
      </c>
      <c r="Y458" s="410">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f>SUMIFS('7.  Persistence Report'!AW$27:AW$500,'7.  Persistence Report'!$D$27:$D$500,$B460,'7.  Persistence Report'!$J$27:$J$500,"Current year savings",'7.  Persistence Report'!$H$27:$H$500,"2017")</f>
        <v>0</v>
      </c>
      <c r="E460" s="294">
        <f>SUMIFS('7.  Persistence Report'!AX$27:AX$500,'7.  Persistence Report'!$D$27:$D$500,$B460,'7.  Persistence Report'!$J$27:$J$500,"Current year savings",'7.  Persistence Report'!$H$27:$H$500,"2017")</f>
        <v>0</v>
      </c>
      <c r="F460" s="294">
        <f>SUMIFS('7.  Persistence Report'!AY$27:AY$500,'7.  Persistence Report'!$D$27:$D$500,$B460,'7.  Persistence Report'!$J$27:$J$500,"Current year savings",'7.  Persistence Report'!$H$27:$H$500,"2017")</f>
        <v>0</v>
      </c>
      <c r="G460" s="294">
        <f>SUMIFS('7.  Persistence Report'!AZ$27:AZ$500,'7.  Persistence Report'!$D$27:$D$500,$B460,'7.  Persistence Report'!$J$27:$J$500,"Current year savings",'7.  Persistence Report'!$H$27:$H$500,"2017")</f>
        <v>0</v>
      </c>
      <c r="H460" s="294">
        <f>SUMIFS('7.  Persistence Report'!BA$27:BA$500,'7.  Persistence Report'!$D$27:$D$500,$B460,'7.  Persistence Report'!$J$27:$J$500,"Current year savings",'7.  Persistence Report'!$H$27:$H$500,"2017")</f>
        <v>0</v>
      </c>
      <c r="I460" s="294">
        <f>SUMIFS('7.  Persistence Report'!BB$27:BB$500,'7.  Persistence Report'!$D$27:$D$500,$B460,'7.  Persistence Report'!$J$27:$J$500,"Current year savings",'7.  Persistence Report'!$H$27:$H$500,"2017")</f>
        <v>0</v>
      </c>
      <c r="J460" s="294">
        <f>SUMIFS('7.  Persistence Report'!BC$27:BC$500,'7.  Persistence Report'!$D$27:$D$500,$B460,'7.  Persistence Report'!$J$27:$J$500,"Current year savings",'7.  Persistence Report'!$H$27:$H$500,"2017")</f>
        <v>0</v>
      </c>
      <c r="K460" s="294">
        <f>SUMIFS('7.  Persistence Report'!BD$27:BD$500,'7.  Persistence Report'!$D$27:$D$500,$B460,'7.  Persistence Report'!$J$27:$J$500,"Current year savings",'7.  Persistence Report'!$H$27:$H$500,"2017")</f>
        <v>0</v>
      </c>
      <c r="L460" s="294">
        <f>SUMIFS('7.  Persistence Report'!BE$27:BE$500,'7.  Persistence Report'!$D$27:$D$500,$B460,'7.  Persistence Report'!$J$27:$J$500,"Current year savings",'7.  Persistence Report'!$H$27:$H$500,"2017")</f>
        <v>0</v>
      </c>
      <c r="M460" s="294">
        <f>SUMIFS('7.  Persistence Report'!BF$27:BF$500,'7.  Persistence Report'!$D$27:$D$500,$B460,'7.  Persistence Report'!$J$27:$J$500,"Current year savings",'7.  Persistence Report'!$H$27:$H$500,"2017")</f>
        <v>0</v>
      </c>
      <c r="N460" s="294">
        <v>12</v>
      </c>
      <c r="O460" s="294">
        <f>SUMIFS('7.  Persistence Report'!R$27:R$500,'7.  Persistence Report'!$D$27:$D$500,$B460,'7.  Persistence Report'!$J$27:$J$500,"Current year savings",'7.  Persistence Report'!$H$27:$H$500,"2017")</f>
        <v>0</v>
      </c>
      <c r="P460" s="294">
        <f>SUMIFS('7.  Persistence Report'!S$27:S$500,'7.  Persistence Report'!$D$27:$D$500,$B460,'7.  Persistence Report'!$J$27:$J$500,"Current year savings",'7.  Persistence Report'!$H$27:$H$500,"2017")</f>
        <v>0</v>
      </c>
      <c r="Q460" s="294">
        <f>SUMIFS('7.  Persistence Report'!T$27:T$500,'7.  Persistence Report'!$D$27:$D$500,$B460,'7.  Persistence Report'!$J$27:$J$500,"Current year savings",'7.  Persistence Report'!$H$27:$H$500,"2017")</f>
        <v>0</v>
      </c>
      <c r="R460" s="294">
        <f>SUMIFS('7.  Persistence Report'!U$27:U$500,'7.  Persistence Report'!$D$27:$D$500,$B460,'7.  Persistence Report'!$J$27:$J$500,"Current year savings",'7.  Persistence Report'!$H$27:$H$500,"2017")</f>
        <v>0</v>
      </c>
      <c r="S460" s="294">
        <f>SUMIFS('7.  Persistence Report'!V$27:V$500,'7.  Persistence Report'!$D$27:$D$500,$B460,'7.  Persistence Report'!$J$27:$J$500,"Current year savings",'7.  Persistence Report'!$H$27:$H$500,"2017")</f>
        <v>0</v>
      </c>
      <c r="T460" s="294">
        <f>SUMIFS('7.  Persistence Report'!W$27:W$500,'7.  Persistence Report'!$D$27:$D$500,$B460,'7.  Persistence Report'!$J$27:$J$500,"Current year savings",'7.  Persistence Report'!$H$27:$H$500,"2017")</f>
        <v>0</v>
      </c>
      <c r="U460" s="294">
        <f>SUMIFS('7.  Persistence Report'!X$27:X$500,'7.  Persistence Report'!$D$27:$D$500,$B460,'7.  Persistence Report'!$J$27:$J$500,"Current year savings",'7.  Persistence Report'!$H$27:$H$500,"2017")</f>
        <v>0</v>
      </c>
      <c r="V460" s="294">
        <f>SUMIFS('7.  Persistence Report'!Y$27:Y$500,'7.  Persistence Report'!$D$27:$D$500,$B460,'7.  Persistence Report'!$J$27:$J$500,"Current year savings",'7.  Persistence Report'!$H$27:$H$500,"2017")</f>
        <v>0</v>
      </c>
      <c r="W460" s="294">
        <f>SUMIFS('7.  Persistence Report'!Z$27:Z$500,'7.  Persistence Report'!$D$27:$D$500,$B460,'7.  Persistence Report'!$J$27:$J$500,"Current year savings",'7.  Persistence Report'!$H$27:$H$500,"2017")</f>
        <v>0</v>
      </c>
      <c r="X460" s="294">
        <f>SUMIFS('7.  Persistence Report'!AA$27:AA$500,'7.  Persistence Report'!$D$27:$D$500,$B460,'7.  Persistence Report'!$J$27:$J$500,"Current year savings",'7.  Persistence Report'!$H$27:$H$500,"2017")</f>
        <v>0</v>
      </c>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f>SUMIFS('7.  Persistence Report'!AW$27:AW$500,'7.  Persistence Report'!$D$27:$D$500,$B460,'7.  Persistence Report'!$J$27:$J$500,"Adjustment",'7.  Persistence Report'!$H$27:$H$500,"2017")</f>
        <v>0</v>
      </c>
      <c r="E461" s="294">
        <f>SUMIFS('7.  Persistence Report'!AX$27:AX$500,'7.  Persistence Report'!$D$27:$D$500,$B460,'7.  Persistence Report'!$J$27:$J$500,"Adjustment",'7.  Persistence Report'!$H$27:$H$500,"2017")</f>
        <v>0</v>
      </c>
      <c r="F461" s="294">
        <f>SUMIFS('7.  Persistence Report'!AY$27:AY$500,'7.  Persistence Report'!$D$27:$D$500,$B460,'7.  Persistence Report'!$J$27:$J$500,"Adjustment",'7.  Persistence Report'!$H$27:$H$500,"2017")</f>
        <v>0</v>
      </c>
      <c r="G461" s="294">
        <f>SUMIFS('7.  Persistence Report'!AZ$27:AZ$500,'7.  Persistence Report'!$D$27:$D$500,$B460,'7.  Persistence Report'!$J$27:$J$500,"Adjustment",'7.  Persistence Report'!$H$27:$H$500,"2017")</f>
        <v>0</v>
      </c>
      <c r="H461" s="294">
        <f>SUMIFS('7.  Persistence Report'!BA$27:BA$500,'7.  Persistence Report'!$D$27:$D$500,$B460,'7.  Persistence Report'!$J$27:$J$500,"Adjustment",'7.  Persistence Report'!$H$27:$H$500,"2017")</f>
        <v>0</v>
      </c>
      <c r="I461" s="294">
        <f>SUMIFS('7.  Persistence Report'!BB$27:BB$500,'7.  Persistence Report'!$D$27:$D$500,$B460,'7.  Persistence Report'!$J$27:$J$500,"Adjustment",'7.  Persistence Report'!$H$27:$H$500,"2017")</f>
        <v>0</v>
      </c>
      <c r="J461" s="294">
        <f>SUMIFS('7.  Persistence Report'!BC$27:BC$500,'7.  Persistence Report'!$D$27:$D$500,$B460,'7.  Persistence Report'!$J$27:$J$500,"Adjustment",'7.  Persistence Report'!$H$27:$H$500,"2017")</f>
        <v>0</v>
      </c>
      <c r="K461" s="294">
        <f>SUMIFS('7.  Persistence Report'!BD$27:BD$500,'7.  Persistence Report'!$D$27:$D$500,$B460,'7.  Persistence Report'!$J$27:$J$500,"Adjustment",'7.  Persistence Report'!$H$27:$H$500,"2017")</f>
        <v>0</v>
      </c>
      <c r="L461" s="294">
        <f>SUMIFS('7.  Persistence Report'!BE$27:BE$500,'7.  Persistence Report'!$D$27:$D$500,$B460,'7.  Persistence Report'!$J$27:$J$500,"Adjustment",'7.  Persistence Report'!$H$27:$H$500,"2017")</f>
        <v>0</v>
      </c>
      <c r="M461" s="294">
        <f>SUMIFS('7.  Persistence Report'!BF$27:BF$500,'7.  Persistence Report'!$D$27:$D$500,$B460,'7.  Persistence Report'!$J$27:$J$500,"Adjustment",'7.  Persistence Report'!$H$27:$H$500,"2017")</f>
        <v>0</v>
      </c>
      <c r="N461" s="294">
        <f>N460</f>
        <v>12</v>
      </c>
      <c r="O461" s="294">
        <f>SUMIFS('7.  Persistence Report'!R$27:R$500,'7.  Persistence Report'!$D$27:$D$500,$B460,'7.  Persistence Report'!$J$27:$J$500,"Adjustment",'7.  Persistence Report'!$H$27:$H$500,"2017")</f>
        <v>0</v>
      </c>
      <c r="P461" s="294">
        <f>SUMIFS('7.  Persistence Report'!S$27:S$500,'7.  Persistence Report'!$D$27:$D$500,$B460,'7.  Persistence Report'!$J$27:$J$500,"Adjustment",'7.  Persistence Report'!$H$27:$H$500,"2017")</f>
        <v>0</v>
      </c>
      <c r="Q461" s="294">
        <f>SUMIFS('7.  Persistence Report'!T$27:T$500,'7.  Persistence Report'!$D$27:$D$500,$B460,'7.  Persistence Report'!$J$27:$J$500,"Adjustment",'7.  Persistence Report'!$H$27:$H$500,"2017")</f>
        <v>0</v>
      </c>
      <c r="R461" s="294">
        <f>SUMIFS('7.  Persistence Report'!U$27:U$500,'7.  Persistence Report'!$D$27:$D$500,$B460,'7.  Persistence Report'!$J$27:$J$500,"Adjustment",'7.  Persistence Report'!$H$27:$H$500,"2017")</f>
        <v>0</v>
      </c>
      <c r="S461" s="294">
        <f>SUMIFS('7.  Persistence Report'!V$27:V$500,'7.  Persistence Report'!$D$27:$D$500,$B460,'7.  Persistence Report'!$J$27:$J$500,"Adjustment",'7.  Persistence Report'!$H$27:$H$500,"2017")</f>
        <v>0</v>
      </c>
      <c r="T461" s="294">
        <f>SUMIFS('7.  Persistence Report'!W$27:W$500,'7.  Persistence Report'!$D$27:$D$500,$B460,'7.  Persistence Report'!$J$27:$J$500,"Adjustment",'7.  Persistence Report'!$H$27:$H$500,"2017")</f>
        <v>0</v>
      </c>
      <c r="U461" s="294">
        <f>SUMIFS('7.  Persistence Report'!X$27:X$500,'7.  Persistence Report'!$D$27:$D$500,$B460,'7.  Persistence Report'!$J$27:$J$500,"Adjustment",'7.  Persistence Report'!$H$27:$H$500,"2017")</f>
        <v>0</v>
      </c>
      <c r="V461" s="294">
        <f>SUMIFS('7.  Persistence Report'!Y$27:Y$500,'7.  Persistence Report'!$D$27:$D$500,$B460,'7.  Persistence Report'!$J$27:$J$500,"Adjustment",'7.  Persistence Report'!$H$27:$H$500,"2017")</f>
        <v>0</v>
      </c>
      <c r="W461" s="294">
        <f>SUMIFS('7.  Persistence Report'!Z$27:Z$500,'7.  Persistence Report'!$D$27:$D$500,$B460,'7.  Persistence Report'!$J$27:$J$500,"Adjustment",'7.  Persistence Report'!$H$27:$H$500,"2017")</f>
        <v>0</v>
      </c>
      <c r="X461" s="294">
        <f>SUMIFS('7.  Persistence Report'!AA$27:AA$500,'7.  Persistence Report'!$D$27:$D$500,$B460,'7.  Persistence Report'!$J$27:$J$500,"Adjustment",'7.  Persistence Report'!$H$27:$H$500,"2017")</f>
        <v>0</v>
      </c>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f>SUMIFS('7.  Persistence Report'!AW$27:AW$500,'7.  Persistence Report'!$D$27:$D$500,$B463,'7.  Persistence Report'!$J$27:$J$500,"Current year savings",'7.  Persistence Report'!$H$27:$H$500,"2017")</f>
        <v>0</v>
      </c>
      <c r="E463" s="294">
        <f>SUMIFS('7.  Persistence Report'!AX$27:AX$500,'7.  Persistence Report'!$D$27:$D$500,$B463,'7.  Persistence Report'!$J$27:$J$500,"Current year savings",'7.  Persistence Report'!$H$27:$H$500,"2017")</f>
        <v>0</v>
      </c>
      <c r="F463" s="294">
        <f>SUMIFS('7.  Persistence Report'!AY$27:AY$500,'7.  Persistence Report'!$D$27:$D$500,$B463,'7.  Persistence Report'!$J$27:$J$500,"Current year savings",'7.  Persistence Report'!$H$27:$H$500,"2017")</f>
        <v>0</v>
      </c>
      <c r="G463" s="294">
        <f>SUMIFS('7.  Persistence Report'!AZ$27:AZ$500,'7.  Persistence Report'!$D$27:$D$500,$B463,'7.  Persistence Report'!$J$27:$J$500,"Current year savings",'7.  Persistence Report'!$H$27:$H$500,"2017")</f>
        <v>0</v>
      </c>
      <c r="H463" s="294">
        <f>SUMIFS('7.  Persistence Report'!BA$27:BA$500,'7.  Persistence Report'!$D$27:$D$500,$B463,'7.  Persistence Report'!$J$27:$J$500,"Current year savings",'7.  Persistence Report'!$H$27:$H$500,"2017")</f>
        <v>0</v>
      </c>
      <c r="I463" s="294">
        <f>SUMIFS('7.  Persistence Report'!BB$27:BB$500,'7.  Persistence Report'!$D$27:$D$500,$B463,'7.  Persistence Report'!$J$27:$J$500,"Current year savings",'7.  Persistence Report'!$H$27:$H$500,"2017")</f>
        <v>0</v>
      </c>
      <c r="J463" s="294">
        <f>SUMIFS('7.  Persistence Report'!BC$27:BC$500,'7.  Persistence Report'!$D$27:$D$500,$B463,'7.  Persistence Report'!$J$27:$J$500,"Current year savings",'7.  Persistence Report'!$H$27:$H$500,"2017")</f>
        <v>0</v>
      </c>
      <c r="K463" s="294">
        <f>SUMIFS('7.  Persistence Report'!BD$27:BD$500,'7.  Persistence Report'!$D$27:$D$500,$B463,'7.  Persistence Report'!$J$27:$J$500,"Current year savings",'7.  Persistence Report'!$H$27:$H$500,"2017")</f>
        <v>0</v>
      </c>
      <c r="L463" s="294">
        <f>SUMIFS('7.  Persistence Report'!BE$27:BE$500,'7.  Persistence Report'!$D$27:$D$500,$B463,'7.  Persistence Report'!$J$27:$J$500,"Current year savings",'7.  Persistence Report'!$H$27:$H$500,"2017")</f>
        <v>0</v>
      </c>
      <c r="M463" s="294">
        <f>SUMIFS('7.  Persistence Report'!BF$27:BF$500,'7.  Persistence Report'!$D$27:$D$500,$B463,'7.  Persistence Report'!$J$27:$J$500,"Current year savings",'7.  Persistence Report'!$H$27:$H$500,"2017")</f>
        <v>0</v>
      </c>
      <c r="N463" s="294">
        <v>12</v>
      </c>
      <c r="O463" s="294">
        <f>SUMIFS('7.  Persistence Report'!R$27:R$500,'7.  Persistence Report'!$D$27:$D$500,$B463,'7.  Persistence Report'!$J$27:$J$500,"Current year savings",'7.  Persistence Report'!$H$27:$H$500,"2017")</f>
        <v>0</v>
      </c>
      <c r="P463" s="294">
        <f>SUMIFS('7.  Persistence Report'!S$27:S$500,'7.  Persistence Report'!$D$27:$D$500,$B463,'7.  Persistence Report'!$J$27:$J$500,"Current year savings",'7.  Persistence Report'!$H$27:$H$500,"2017")</f>
        <v>0</v>
      </c>
      <c r="Q463" s="294">
        <f>SUMIFS('7.  Persistence Report'!T$27:T$500,'7.  Persistence Report'!$D$27:$D$500,$B463,'7.  Persistence Report'!$J$27:$J$500,"Current year savings",'7.  Persistence Report'!$H$27:$H$500,"2017")</f>
        <v>0</v>
      </c>
      <c r="R463" s="294">
        <f>SUMIFS('7.  Persistence Report'!U$27:U$500,'7.  Persistence Report'!$D$27:$D$500,$B463,'7.  Persistence Report'!$J$27:$J$500,"Current year savings",'7.  Persistence Report'!$H$27:$H$500,"2017")</f>
        <v>0</v>
      </c>
      <c r="S463" s="294">
        <f>SUMIFS('7.  Persistence Report'!V$27:V$500,'7.  Persistence Report'!$D$27:$D$500,$B463,'7.  Persistence Report'!$J$27:$J$500,"Current year savings",'7.  Persistence Report'!$H$27:$H$500,"2017")</f>
        <v>0</v>
      </c>
      <c r="T463" s="294">
        <f>SUMIFS('7.  Persistence Report'!W$27:W$500,'7.  Persistence Report'!$D$27:$D$500,$B463,'7.  Persistence Report'!$J$27:$J$500,"Current year savings",'7.  Persistence Report'!$H$27:$H$500,"2017")</f>
        <v>0</v>
      </c>
      <c r="U463" s="294">
        <f>SUMIFS('7.  Persistence Report'!X$27:X$500,'7.  Persistence Report'!$D$27:$D$500,$B463,'7.  Persistence Report'!$J$27:$J$500,"Current year savings",'7.  Persistence Report'!$H$27:$H$500,"2017")</f>
        <v>0</v>
      </c>
      <c r="V463" s="294">
        <f>SUMIFS('7.  Persistence Report'!Y$27:Y$500,'7.  Persistence Report'!$D$27:$D$500,$B463,'7.  Persistence Report'!$J$27:$J$500,"Current year savings",'7.  Persistence Report'!$H$27:$H$500,"2017")</f>
        <v>0</v>
      </c>
      <c r="W463" s="294">
        <f>SUMIFS('7.  Persistence Report'!Z$27:Z$500,'7.  Persistence Report'!$D$27:$D$500,$B463,'7.  Persistence Report'!$J$27:$J$500,"Current year savings",'7.  Persistence Report'!$H$27:$H$500,"2017")</f>
        <v>0</v>
      </c>
      <c r="X463" s="294">
        <f>SUMIFS('7.  Persistence Report'!AA$27:AA$500,'7.  Persistence Report'!$D$27:$D$500,$B463,'7.  Persistence Report'!$J$27:$J$500,"Current year savings",'7.  Persistence Report'!$H$27:$H$500,"2017")</f>
        <v>0</v>
      </c>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f>SUMIFS('7.  Persistence Report'!AW$27:AW$500,'7.  Persistence Report'!$D$27:$D$500,$B463,'7.  Persistence Report'!$J$27:$J$500,"Adjustment",'7.  Persistence Report'!$H$27:$H$500,"2017")</f>
        <v>0</v>
      </c>
      <c r="E464" s="294">
        <f>SUMIFS('7.  Persistence Report'!AX$27:AX$500,'7.  Persistence Report'!$D$27:$D$500,$B463,'7.  Persistence Report'!$J$27:$J$500,"Adjustment",'7.  Persistence Report'!$H$27:$H$500,"2017")</f>
        <v>0</v>
      </c>
      <c r="F464" s="294">
        <f>SUMIFS('7.  Persistence Report'!AY$27:AY$500,'7.  Persistence Report'!$D$27:$D$500,$B463,'7.  Persistence Report'!$J$27:$J$500,"Adjustment",'7.  Persistence Report'!$H$27:$H$500,"2017")</f>
        <v>0</v>
      </c>
      <c r="G464" s="294">
        <f>SUMIFS('7.  Persistence Report'!AZ$27:AZ$500,'7.  Persistence Report'!$D$27:$D$500,$B463,'7.  Persistence Report'!$J$27:$J$500,"Adjustment",'7.  Persistence Report'!$H$27:$H$500,"2017")</f>
        <v>0</v>
      </c>
      <c r="H464" s="294">
        <f>SUMIFS('7.  Persistence Report'!BA$27:BA$500,'7.  Persistence Report'!$D$27:$D$500,$B463,'7.  Persistence Report'!$J$27:$J$500,"Adjustment",'7.  Persistence Report'!$H$27:$H$500,"2017")</f>
        <v>0</v>
      </c>
      <c r="I464" s="294">
        <f>SUMIFS('7.  Persistence Report'!BB$27:BB$500,'7.  Persistence Report'!$D$27:$D$500,$B463,'7.  Persistence Report'!$J$27:$J$500,"Adjustment",'7.  Persistence Report'!$H$27:$H$500,"2017")</f>
        <v>0</v>
      </c>
      <c r="J464" s="294">
        <f>SUMIFS('7.  Persistence Report'!BC$27:BC$500,'7.  Persistence Report'!$D$27:$D$500,$B463,'7.  Persistence Report'!$J$27:$J$500,"Adjustment",'7.  Persistence Report'!$H$27:$H$500,"2017")</f>
        <v>0</v>
      </c>
      <c r="K464" s="294">
        <f>SUMIFS('7.  Persistence Report'!BD$27:BD$500,'7.  Persistence Report'!$D$27:$D$500,$B463,'7.  Persistence Report'!$J$27:$J$500,"Adjustment",'7.  Persistence Report'!$H$27:$H$500,"2017")</f>
        <v>0</v>
      </c>
      <c r="L464" s="294">
        <f>SUMIFS('7.  Persistence Report'!BE$27:BE$500,'7.  Persistence Report'!$D$27:$D$500,$B463,'7.  Persistence Report'!$J$27:$J$500,"Adjustment",'7.  Persistence Report'!$H$27:$H$500,"2017")</f>
        <v>0</v>
      </c>
      <c r="M464" s="294">
        <f>SUMIFS('7.  Persistence Report'!BF$27:BF$500,'7.  Persistence Report'!$D$27:$D$500,$B463,'7.  Persistence Report'!$J$27:$J$500,"Adjustment",'7.  Persistence Report'!$H$27:$H$500,"2017")</f>
        <v>0</v>
      </c>
      <c r="N464" s="294">
        <f>N463</f>
        <v>12</v>
      </c>
      <c r="O464" s="294">
        <f>SUMIFS('7.  Persistence Report'!R$27:R$500,'7.  Persistence Report'!$D$27:$D$500,$B463,'7.  Persistence Report'!$J$27:$J$500,"Adjustment",'7.  Persistence Report'!$H$27:$H$500,"2017")</f>
        <v>0</v>
      </c>
      <c r="P464" s="294">
        <f>SUMIFS('7.  Persistence Report'!S$27:S$500,'7.  Persistence Report'!$D$27:$D$500,$B463,'7.  Persistence Report'!$J$27:$J$500,"Adjustment",'7.  Persistence Report'!$H$27:$H$500,"2017")</f>
        <v>0</v>
      </c>
      <c r="Q464" s="294">
        <f>SUMIFS('7.  Persistence Report'!T$27:T$500,'7.  Persistence Report'!$D$27:$D$500,$B463,'7.  Persistence Report'!$J$27:$J$500,"Adjustment",'7.  Persistence Report'!$H$27:$H$500,"2017")</f>
        <v>0</v>
      </c>
      <c r="R464" s="294">
        <f>SUMIFS('7.  Persistence Report'!U$27:U$500,'7.  Persistence Report'!$D$27:$D$500,$B463,'7.  Persistence Report'!$J$27:$J$500,"Adjustment",'7.  Persistence Report'!$H$27:$H$500,"2017")</f>
        <v>0</v>
      </c>
      <c r="S464" s="294">
        <f>SUMIFS('7.  Persistence Report'!V$27:V$500,'7.  Persistence Report'!$D$27:$D$500,$B463,'7.  Persistence Report'!$J$27:$J$500,"Adjustment",'7.  Persistence Report'!$H$27:$H$500,"2017")</f>
        <v>0</v>
      </c>
      <c r="T464" s="294">
        <f>SUMIFS('7.  Persistence Report'!W$27:W$500,'7.  Persistence Report'!$D$27:$D$500,$B463,'7.  Persistence Report'!$J$27:$J$500,"Adjustment",'7.  Persistence Report'!$H$27:$H$500,"2017")</f>
        <v>0</v>
      </c>
      <c r="U464" s="294">
        <f>SUMIFS('7.  Persistence Report'!X$27:X$500,'7.  Persistence Report'!$D$27:$D$500,$B463,'7.  Persistence Report'!$J$27:$J$500,"Adjustment",'7.  Persistence Report'!$H$27:$H$500,"2017")</f>
        <v>0</v>
      </c>
      <c r="V464" s="294">
        <f>SUMIFS('7.  Persistence Report'!Y$27:Y$500,'7.  Persistence Report'!$D$27:$D$500,$B463,'7.  Persistence Report'!$J$27:$J$500,"Adjustment",'7.  Persistence Report'!$H$27:$H$500,"2017")</f>
        <v>0</v>
      </c>
      <c r="W464" s="294">
        <f>SUMIFS('7.  Persistence Report'!Z$27:Z$500,'7.  Persistence Report'!$D$27:$D$500,$B463,'7.  Persistence Report'!$J$27:$J$500,"Adjustment",'7.  Persistence Report'!$H$27:$H$500,"2017")</f>
        <v>0</v>
      </c>
      <c r="X464" s="294">
        <f>SUMIFS('7.  Persistence Report'!AA$27:AA$500,'7.  Persistence Report'!$D$27:$D$500,$B463,'7.  Persistence Report'!$J$27:$J$500,"Adjustment",'7.  Persistence Report'!$H$27:$H$500,"2017")</f>
        <v>0</v>
      </c>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f>SUMIFS('7.  Persistence Report'!AW$27:AW$500,'7.  Persistence Report'!$D$27:$D$500,$B466,'7.  Persistence Report'!$J$27:$J$500,"Current year savings",'7.  Persistence Report'!$H$27:$H$500,"2017")</f>
        <v>0</v>
      </c>
      <c r="E466" s="294">
        <f>SUMIFS('7.  Persistence Report'!AX$27:AX$500,'7.  Persistence Report'!$D$27:$D$500,$B466,'7.  Persistence Report'!$J$27:$J$500,"Current year savings",'7.  Persistence Report'!$H$27:$H$500,"2017")</f>
        <v>0</v>
      </c>
      <c r="F466" s="294">
        <f>SUMIFS('7.  Persistence Report'!AY$27:AY$500,'7.  Persistence Report'!$D$27:$D$500,$B466,'7.  Persistence Report'!$J$27:$J$500,"Current year savings",'7.  Persistence Report'!$H$27:$H$500,"2017")</f>
        <v>0</v>
      </c>
      <c r="G466" s="294">
        <f>SUMIFS('7.  Persistence Report'!AZ$27:AZ$500,'7.  Persistence Report'!$D$27:$D$500,$B466,'7.  Persistence Report'!$J$27:$J$500,"Current year savings",'7.  Persistence Report'!$H$27:$H$500,"2017")</f>
        <v>0</v>
      </c>
      <c r="H466" s="294">
        <f>SUMIFS('7.  Persistence Report'!BA$27:BA$500,'7.  Persistence Report'!$D$27:$D$500,$B466,'7.  Persistence Report'!$J$27:$J$500,"Current year savings",'7.  Persistence Report'!$H$27:$H$500,"2017")</f>
        <v>0</v>
      </c>
      <c r="I466" s="294">
        <f>SUMIFS('7.  Persistence Report'!BB$27:BB$500,'7.  Persistence Report'!$D$27:$D$500,$B466,'7.  Persistence Report'!$J$27:$J$500,"Current year savings",'7.  Persistence Report'!$H$27:$H$500,"2017")</f>
        <v>0</v>
      </c>
      <c r="J466" s="294">
        <f>SUMIFS('7.  Persistence Report'!BC$27:BC$500,'7.  Persistence Report'!$D$27:$D$500,$B466,'7.  Persistence Report'!$J$27:$J$500,"Current year savings",'7.  Persistence Report'!$H$27:$H$500,"2017")</f>
        <v>0</v>
      </c>
      <c r="K466" s="294">
        <f>SUMIFS('7.  Persistence Report'!BD$27:BD$500,'7.  Persistence Report'!$D$27:$D$500,$B466,'7.  Persistence Report'!$J$27:$J$500,"Current year savings",'7.  Persistence Report'!$H$27:$H$500,"2017")</f>
        <v>0</v>
      </c>
      <c r="L466" s="294">
        <f>SUMIFS('7.  Persistence Report'!BE$27:BE$500,'7.  Persistence Report'!$D$27:$D$500,$B466,'7.  Persistence Report'!$J$27:$J$500,"Current year savings",'7.  Persistence Report'!$H$27:$H$500,"2017")</f>
        <v>0</v>
      </c>
      <c r="M466" s="294">
        <f>SUMIFS('7.  Persistence Report'!BF$27:BF$500,'7.  Persistence Report'!$D$27:$D$500,$B466,'7.  Persistence Report'!$J$27:$J$500,"Current year savings",'7.  Persistence Report'!$H$27:$H$500,"2017")</f>
        <v>0</v>
      </c>
      <c r="N466" s="294">
        <v>12</v>
      </c>
      <c r="O466" s="294">
        <f>SUMIFS('7.  Persistence Report'!R$27:R$500,'7.  Persistence Report'!$D$27:$D$500,$B466,'7.  Persistence Report'!$J$27:$J$500,"Current year savings",'7.  Persistence Report'!$H$27:$H$500,"2017")</f>
        <v>0</v>
      </c>
      <c r="P466" s="294">
        <f>SUMIFS('7.  Persistence Report'!S$27:S$500,'7.  Persistence Report'!$D$27:$D$500,$B466,'7.  Persistence Report'!$J$27:$J$500,"Current year savings",'7.  Persistence Report'!$H$27:$H$500,"2017")</f>
        <v>0</v>
      </c>
      <c r="Q466" s="294">
        <f>SUMIFS('7.  Persistence Report'!T$27:T$500,'7.  Persistence Report'!$D$27:$D$500,$B466,'7.  Persistence Report'!$J$27:$J$500,"Current year savings",'7.  Persistence Report'!$H$27:$H$500,"2017")</f>
        <v>0</v>
      </c>
      <c r="R466" s="294">
        <f>SUMIFS('7.  Persistence Report'!U$27:U$500,'7.  Persistence Report'!$D$27:$D$500,$B466,'7.  Persistence Report'!$J$27:$J$500,"Current year savings",'7.  Persistence Report'!$H$27:$H$500,"2017")</f>
        <v>0</v>
      </c>
      <c r="S466" s="294">
        <f>SUMIFS('7.  Persistence Report'!V$27:V$500,'7.  Persistence Report'!$D$27:$D$500,$B466,'7.  Persistence Report'!$J$27:$J$500,"Current year savings",'7.  Persistence Report'!$H$27:$H$500,"2017")</f>
        <v>0</v>
      </c>
      <c r="T466" s="294">
        <f>SUMIFS('7.  Persistence Report'!W$27:W$500,'7.  Persistence Report'!$D$27:$D$500,$B466,'7.  Persistence Report'!$J$27:$J$500,"Current year savings",'7.  Persistence Report'!$H$27:$H$500,"2017")</f>
        <v>0</v>
      </c>
      <c r="U466" s="294">
        <f>SUMIFS('7.  Persistence Report'!X$27:X$500,'7.  Persistence Report'!$D$27:$D$500,$B466,'7.  Persistence Report'!$J$27:$J$500,"Current year savings",'7.  Persistence Report'!$H$27:$H$500,"2017")</f>
        <v>0</v>
      </c>
      <c r="V466" s="294">
        <f>SUMIFS('7.  Persistence Report'!Y$27:Y$500,'7.  Persistence Report'!$D$27:$D$500,$B466,'7.  Persistence Report'!$J$27:$J$500,"Current year savings",'7.  Persistence Report'!$H$27:$H$500,"2017")</f>
        <v>0</v>
      </c>
      <c r="W466" s="294">
        <f>SUMIFS('7.  Persistence Report'!Z$27:Z$500,'7.  Persistence Report'!$D$27:$D$500,$B466,'7.  Persistence Report'!$J$27:$J$500,"Current year savings",'7.  Persistence Report'!$H$27:$H$500,"2017")</f>
        <v>0</v>
      </c>
      <c r="X466" s="294">
        <f>SUMIFS('7.  Persistence Report'!AA$27:AA$500,'7.  Persistence Report'!$D$27:$D$500,$B466,'7.  Persistence Report'!$J$27:$J$500,"Current year savings",'7.  Persistence Report'!$H$27:$H$500,"2017")</f>
        <v>0</v>
      </c>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f>SUMIFS('7.  Persistence Report'!AW$27:AW$500,'7.  Persistence Report'!$D$27:$D$500,$B466,'7.  Persistence Report'!$J$27:$J$500,"Adjustment",'7.  Persistence Report'!$H$27:$H$500,"2017")</f>
        <v>0</v>
      </c>
      <c r="E467" s="294">
        <f>SUMIFS('7.  Persistence Report'!AX$27:AX$500,'7.  Persistence Report'!$D$27:$D$500,$B466,'7.  Persistence Report'!$J$27:$J$500,"Adjustment",'7.  Persistence Report'!$H$27:$H$500,"2017")</f>
        <v>0</v>
      </c>
      <c r="F467" s="294">
        <f>SUMIFS('7.  Persistence Report'!AY$27:AY$500,'7.  Persistence Report'!$D$27:$D$500,$B466,'7.  Persistence Report'!$J$27:$J$500,"Adjustment",'7.  Persistence Report'!$H$27:$H$500,"2017")</f>
        <v>0</v>
      </c>
      <c r="G467" s="294">
        <f>SUMIFS('7.  Persistence Report'!AZ$27:AZ$500,'7.  Persistence Report'!$D$27:$D$500,$B466,'7.  Persistence Report'!$J$27:$J$500,"Adjustment",'7.  Persistence Report'!$H$27:$H$500,"2017")</f>
        <v>0</v>
      </c>
      <c r="H467" s="294">
        <f>SUMIFS('7.  Persistence Report'!BA$27:BA$500,'7.  Persistence Report'!$D$27:$D$500,$B466,'7.  Persistence Report'!$J$27:$J$500,"Adjustment",'7.  Persistence Report'!$H$27:$H$500,"2017")</f>
        <v>0</v>
      </c>
      <c r="I467" s="294">
        <f>SUMIFS('7.  Persistence Report'!BB$27:BB$500,'7.  Persistence Report'!$D$27:$D$500,$B466,'7.  Persistence Report'!$J$27:$J$500,"Adjustment",'7.  Persistence Report'!$H$27:$H$500,"2017")</f>
        <v>0</v>
      </c>
      <c r="J467" s="294">
        <f>SUMIFS('7.  Persistence Report'!BC$27:BC$500,'7.  Persistence Report'!$D$27:$D$500,$B466,'7.  Persistence Report'!$J$27:$J$500,"Adjustment",'7.  Persistence Report'!$H$27:$H$500,"2017")</f>
        <v>0</v>
      </c>
      <c r="K467" s="294">
        <f>SUMIFS('7.  Persistence Report'!BD$27:BD$500,'7.  Persistence Report'!$D$27:$D$500,$B466,'7.  Persistence Report'!$J$27:$J$500,"Adjustment",'7.  Persistence Report'!$H$27:$H$500,"2017")</f>
        <v>0</v>
      </c>
      <c r="L467" s="294">
        <f>SUMIFS('7.  Persistence Report'!BE$27:BE$500,'7.  Persistence Report'!$D$27:$D$500,$B466,'7.  Persistence Report'!$J$27:$J$500,"Adjustment",'7.  Persistence Report'!$H$27:$H$500,"2017")</f>
        <v>0</v>
      </c>
      <c r="M467" s="294">
        <f>SUMIFS('7.  Persistence Report'!BF$27:BF$500,'7.  Persistence Report'!$D$27:$D$500,$B466,'7.  Persistence Report'!$J$27:$J$500,"Adjustment",'7.  Persistence Report'!$H$27:$H$500,"2017")</f>
        <v>0</v>
      </c>
      <c r="N467" s="294">
        <f>N466</f>
        <v>12</v>
      </c>
      <c r="O467" s="294">
        <f>SUMIFS('7.  Persistence Report'!R$27:R$500,'7.  Persistence Report'!$D$27:$D$500,$B466,'7.  Persistence Report'!$J$27:$J$500,"Adjustment",'7.  Persistence Report'!$H$27:$H$500,"2017")</f>
        <v>0</v>
      </c>
      <c r="P467" s="294">
        <f>SUMIFS('7.  Persistence Report'!S$27:S$500,'7.  Persistence Report'!$D$27:$D$500,$B466,'7.  Persistence Report'!$J$27:$J$500,"Adjustment",'7.  Persistence Report'!$H$27:$H$500,"2017")</f>
        <v>0</v>
      </c>
      <c r="Q467" s="294">
        <f>SUMIFS('7.  Persistence Report'!T$27:T$500,'7.  Persistence Report'!$D$27:$D$500,$B466,'7.  Persistence Report'!$J$27:$J$500,"Adjustment",'7.  Persistence Report'!$H$27:$H$500,"2017")</f>
        <v>0</v>
      </c>
      <c r="R467" s="294">
        <f>SUMIFS('7.  Persistence Report'!U$27:U$500,'7.  Persistence Report'!$D$27:$D$500,$B466,'7.  Persistence Report'!$J$27:$J$500,"Adjustment",'7.  Persistence Report'!$H$27:$H$500,"2017")</f>
        <v>0</v>
      </c>
      <c r="S467" s="294">
        <f>SUMIFS('7.  Persistence Report'!V$27:V$500,'7.  Persistence Report'!$D$27:$D$500,$B466,'7.  Persistence Report'!$J$27:$J$500,"Adjustment",'7.  Persistence Report'!$H$27:$H$500,"2017")</f>
        <v>0</v>
      </c>
      <c r="T467" s="294">
        <f>SUMIFS('7.  Persistence Report'!W$27:W$500,'7.  Persistence Report'!$D$27:$D$500,$B466,'7.  Persistence Report'!$J$27:$J$500,"Adjustment",'7.  Persistence Report'!$H$27:$H$500,"2017")</f>
        <v>0</v>
      </c>
      <c r="U467" s="294">
        <f>SUMIFS('7.  Persistence Report'!X$27:X$500,'7.  Persistence Report'!$D$27:$D$500,$B466,'7.  Persistence Report'!$J$27:$J$500,"Adjustment",'7.  Persistence Report'!$H$27:$H$500,"2017")</f>
        <v>0</v>
      </c>
      <c r="V467" s="294">
        <f>SUMIFS('7.  Persistence Report'!Y$27:Y$500,'7.  Persistence Report'!$D$27:$D$500,$B466,'7.  Persistence Report'!$J$27:$J$500,"Adjustment",'7.  Persistence Report'!$H$27:$H$500,"2017")</f>
        <v>0</v>
      </c>
      <c r="W467" s="294">
        <f>SUMIFS('7.  Persistence Report'!Z$27:Z$500,'7.  Persistence Report'!$D$27:$D$500,$B466,'7.  Persistence Report'!$J$27:$J$500,"Adjustment",'7.  Persistence Report'!$H$27:$H$500,"2017")</f>
        <v>0</v>
      </c>
      <c r="X467" s="294">
        <f>SUMIFS('7.  Persistence Report'!AA$27:AA$500,'7.  Persistence Report'!$D$27:$D$500,$B466,'7.  Persistence Report'!$J$27:$J$500,"Adjustment",'7.  Persistence Report'!$H$27:$H$500,"2017")</f>
        <v>0</v>
      </c>
      <c r="Y467" s="410">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502</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498</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f>SUMIFS('7.  Persistence Report'!AW$27:AW$500,'7.  Persistence Report'!$D$27:$D$500,$B471,'7.  Persistence Report'!$J$27:$J$500,"Current year savings",'7.  Persistence Report'!$H$27:$H$500,"2017")</f>
        <v>32592858</v>
      </c>
      <c r="E471" s="294">
        <f>SUMIFS('7.  Persistence Report'!AX$27:AX$500,'7.  Persistence Report'!$D$27:$D$500,$B471,'7.  Persistence Report'!$J$27:$J$500,"Current year savings",'7.  Persistence Report'!$H$27:$H$500,"2017")</f>
        <v>26217487</v>
      </c>
      <c r="F471" s="294">
        <f>SUMIFS('7.  Persistence Report'!AY$27:AY$500,'7.  Persistence Report'!$D$27:$D$500,$B471,'7.  Persistence Report'!$J$27:$J$500,"Current year savings",'7.  Persistence Report'!$H$27:$H$500,"2017")</f>
        <v>26217487</v>
      </c>
      <c r="G471" s="294">
        <f>SUMIFS('7.  Persistence Report'!AZ$27:AZ$500,'7.  Persistence Report'!$D$27:$D$500,$B471,'7.  Persistence Report'!$J$27:$J$500,"Current year savings",'7.  Persistence Report'!$H$27:$H$500,"2017")</f>
        <v>26217487</v>
      </c>
      <c r="H471" s="294">
        <f>SUMIFS('7.  Persistence Report'!BA$27:BA$500,'7.  Persistence Report'!$D$27:$D$500,$B471,'7.  Persistence Report'!$J$27:$J$500,"Current year savings",'7.  Persistence Report'!$H$27:$H$500,"2017")</f>
        <v>26217487</v>
      </c>
      <c r="I471" s="294">
        <f>SUMIFS('7.  Persistence Report'!BB$27:BB$500,'7.  Persistence Report'!$D$27:$D$500,$B471,'7.  Persistence Report'!$J$27:$J$500,"Current year savings",'7.  Persistence Report'!$H$27:$H$500,"2017")</f>
        <v>26217487</v>
      </c>
      <c r="J471" s="294">
        <f>SUMIFS('7.  Persistence Report'!BC$27:BC$500,'7.  Persistence Report'!$D$27:$D$500,$B471,'7.  Persistence Report'!$J$27:$J$500,"Current year savings",'7.  Persistence Report'!$H$27:$H$500,"2017")</f>
        <v>26217487</v>
      </c>
      <c r="K471" s="294">
        <f>SUMIFS('7.  Persistence Report'!BD$27:BD$500,'7.  Persistence Report'!$D$27:$D$500,$B471,'7.  Persistence Report'!$J$27:$J$500,"Current year savings",'7.  Persistence Report'!$H$27:$H$500,"2017")</f>
        <v>26216943</v>
      </c>
      <c r="L471" s="294">
        <f>SUMIFS('7.  Persistence Report'!BE$27:BE$500,'7.  Persistence Report'!$D$27:$D$500,$B471,'7.  Persistence Report'!$J$27:$J$500,"Current year savings",'7.  Persistence Report'!$H$27:$H$500,"2017")</f>
        <v>26216943</v>
      </c>
      <c r="M471" s="294">
        <f>SUMIFS('7.  Persistence Report'!BF$27:BF$500,'7.  Persistence Report'!$D$27:$D$500,$B471,'7.  Persistence Report'!$J$27:$J$500,"Current year savings",'7.  Persistence Report'!$H$27:$H$500,"2017")</f>
        <v>26155788</v>
      </c>
      <c r="N471" s="290"/>
      <c r="O471" s="294">
        <f>SUMIFS('7.  Persistence Report'!R$27:R$500,'7.  Persistence Report'!$D$27:$D$500,$B471,'7.  Persistence Report'!$J$27:$J$500,"Current year savings",'7.  Persistence Report'!$H$27:$H$500,"2017")</f>
        <v>2259</v>
      </c>
      <c r="P471" s="294">
        <f>SUMIFS('7.  Persistence Report'!S$27:S$500,'7.  Persistence Report'!$D$27:$D$500,$B471,'7.  Persistence Report'!$J$27:$J$500,"Current year savings",'7.  Persistence Report'!$H$27:$H$500,"2017")</f>
        <v>1831</v>
      </c>
      <c r="Q471" s="294">
        <f>SUMIFS('7.  Persistence Report'!T$27:T$500,'7.  Persistence Report'!$D$27:$D$500,$B471,'7.  Persistence Report'!$J$27:$J$500,"Current year savings",'7.  Persistence Report'!$H$27:$H$500,"2017")</f>
        <v>1831</v>
      </c>
      <c r="R471" s="294">
        <f>SUMIFS('7.  Persistence Report'!U$27:U$500,'7.  Persistence Report'!$D$27:$D$500,$B471,'7.  Persistence Report'!$J$27:$J$500,"Current year savings",'7.  Persistence Report'!$H$27:$H$500,"2017")</f>
        <v>1831</v>
      </c>
      <c r="S471" s="294">
        <f>SUMIFS('7.  Persistence Report'!V$27:V$500,'7.  Persistence Report'!$D$27:$D$500,$B471,'7.  Persistence Report'!$J$27:$J$500,"Current year savings",'7.  Persistence Report'!$H$27:$H$500,"2017")</f>
        <v>1831</v>
      </c>
      <c r="T471" s="294">
        <f>SUMIFS('7.  Persistence Report'!W$27:W$500,'7.  Persistence Report'!$D$27:$D$500,$B471,'7.  Persistence Report'!$J$27:$J$500,"Current year savings",'7.  Persistence Report'!$H$27:$H$500,"2017")</f>
        <v>1831</v>
      </c>
      <c r="U471" s="294">
        <f>SUMIFS('7.  Persistence Report'!X$27:X$500,'7.  Persistence Report'!$D$27:$D$500,$B471,'7.  Persistence Report'!$J$27:$J$500,"Current year savings",'7.  Persistence Report'!$H$27:$H$500,"2017")</f>
        <v>1831</v>
      </c>
      <c r="V471" s="294">
        <f>SUMIFS('7.  Persistence Report'!Y$27:Y$500,'7.  Persistence Report'!$D$27:$D$500,$B471,'7.  Persistence Report'!$J$27:$J$500,"Current year savings",'7.  Persistence Report'!$H$27:$H$500,"2017")</f>
        <v>1831</v>
      </c>
      <c r="W471" s="294">
        <f>SUMIFS('7.  Persistence Report'!Z$27:Z$500,'7.  Persistence Report'!$D$27:$D$500,$B471,'7.  Persistence Report'!$J$27:$J$500,"Current year savings",'7.  Persistence Report'!$H$27:$H$500,"2017")</f>
        <v>1831</v>
      </c>
      <c r="X471" s="294">
        <f>SUMIFS('7.  Persistence Report'!AA$27:AA$500,'7.  Persistence Report'!$D$27:$D$500,$B471,'7.  Persistence Report'!$J$27:$J$500,"Current year savings",'7.  Persistence Report'!$H$27:$H$500,"2017")</f>
        <v>1827</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f>SUMIFS('7.  Persistence Report'!AW$27:AW$500,'7.  Persistence Report'!$D$27:$D$500,$B471,'7.  Persistence Report'!$J$27:$J$500,"Adjustment",'7.  Persistence Report'!$H$27:$H$500,"2017")</f>
        <v>38981.473771915058</v>
      </c>
      <c r="E472" s="294">
        <f>SUMIFS('7.  Persistence Report'!AX$27:AX$500,'7.  Persistence Report'!$D$27:$D$500,$B471,'7.  Persistence Report'!$J$27:$J$500,"Adjustment",'7.  Persistence Report'!$H$27:$H$500,"2017")</f>
        <v>31356.448761137304</v>
      </c>
      <c r="F472" s="294">
        <f>SUMIFS('7.  Persistence Report'!AY$27:AY$500,'7.  Persistence Report'!$D$27:$D$500,$B471,'7.  Persistence Report'!$J$27:$J$500,"Adjustment",'7.  Persistence Report'!$H$27:$H$500,"2017")</f>
        <v>31356.448761137304</v>
      </c>
      <c r="G472" s="294">
        <f>SUMIFS('7.  Persistence Report'!AZ$27:AZ$500,'7.  Persistence Report'!$D$27:$D$500,$B471,'7.  Persistence Report'!$J$27:$J$500,"Adjustment",'7.  Persistence Report'!$H$27:$H$500,"2017")</f>
        <v>0</v>
      </c>
      <c r="H472" s="294">
        <f>SUMIFS('7.  Persistence Report'!BA$27:BA$500,'7.  Persistence Report'!$D$27:$D$500,$B471,'7.  Persistence Report'!$J$27:$J$500,"Adjustment",'7.  Persistence Report'!$H$27:$H$500,"2017")</f>
        <v>0</v>
      </c>
      <c r="I472" s="294">
        <f>SUMIFS('7.  Persistence Report'!BB$27:BB$500,'7.  Persistence Report'!$D$27:$D$500,$B471,'7.  Persistence Report'!$J$27:$J$500,"Adjustment",'7.  Persistence Report'!$H$27:$H$500,"2017")</f>
        <v>0</v>
      </c>
      <c r="J472" s="294">
        <f>SUMIFS('7.  Persistence Report'!BC$27:BC$500,'7.  Persistence Report'!$D$27:$D$500,$B471,'7.  Persistence Report'!$J$27:$J$500,"Adjustment",'7.  Persistence Report'!$H$27:$H$500,"2017")</f>
        <v>0</v>
      </c>
      <c r="K472" s="294">
        <f>SUMIFS('7.  Persistence Report'!BD$27:BD$500,'7.  Persistence Report'!$D$27:$D$500,$B471,'7.  Persistence Report'!$J$27:$J$500,"Adjustment",'7.  Persistence Report'!$H$27:$H$500,"2017")</f>
        <v>0</v>
      </c>
      <c r="L472" s="294">
        <f>SUMIFS('7.  Persistence Report'!BE$27:BE$500,'7.  Persistence Report'!$D$27:$D$500,$B471,'7.  Persistence Report'!$J$27:$J$500,"Adjustment",'7.  Persistence Report'!$H$27:$H$500,"2017")</f>
        <v>0</v>
      </c>
      <c r="M472" s="294">
        <f>SUMIFS('7.  Persistence Report'!BF$27:BF$500,'7.  Persistence Report'!$D$27:$D$500,$B471,'7.  Persistence Report'!$J$27:$J$500,"Adjustment",'7.  Persistence Report'!$H$27:$H$500,"2017")</f>
        <v>0</v>
      </c>
      <c r="N472" s="290"/>
      <c r="O472" s="294">
        <f>SUMIFS('7.  Persistence Report'!R$27:R$500,'7.  Persistence Report'!$D$27:$D$500,$B471,'7.  Persistence Report'!$J$27:$J$500,"Adjustment",'7.  Persistence Report'!$H$27:$H$500,"2017")</f>
        <v>0</v>
      </c>
      <c r="P472" s="294">
        <f>SUMIFS('7.  Persistence Report'!S$27:S$500,'7.  Persistence Report'!$D$27:$D$500,$B471,'7.  Persistence Report'!$J$27:$J$500,"Adjustment",'7.  Persistence Report'!$H$27:$H$500,"2017")</f>
        <v>0</v>
      </c>
      <c r="Q472" s="294">
        <f>SUMIFS('7.  Persistence Report'!T$27:T$500,'7.  Persistence Report'!$D$27:$D$500,$B471,'7.  Persistence Report'!$J$27:$J$500,"Adjustment",'7.  Persistence Report'!$H$27:$H$500,"2017")</f>
        <v>0</v>
      </c>
      <c r="R472" s="294">
        <f>SUMIFS('7.  Persistence Report'!U$27:U$500,'7.  Persistence Report'!$D$27:$D$500,$B471,'7.  Persistence Report'!$J$27:$J$500,"Adjustment",'7.  Persistence Report'!$H$27:$H$500,"2017")</f>
        <v>0</v>
      </c>
      <c r="S472" s="294">
        <f>SUMIFS('7.  Persistence Report'!V$27:V$500,'7.  Persistence Report'!$D$27:$D$500,$B471,'7.  Persistence Report'!$J$27:$J$500,"Adjustment",'7.  Persistence Report'!$H$27:$H$500,"2017")</f>
        <v>0</v>
      </c>
      <c r="T472" s="294">
        <f>SUMIFS('7.  Persistence Report'!W$27:W$500,'7.  Persistence Report'!$D$27:$D$500,$B471,'7.  Persistence Report'!$J$27:$J$500,"Adjustment",'7.  Persistence Report'!$H$27:$H$500,"2017")</f>
        <v>0</v>
      </c>
      <c r="U472" s="294">
        <f>SUMIFS('7.  Persistence Report'!X$27:X$500,'7.  Persistence Report'!$D$27:$D$500,$B471,'7.  Persistence Report'!$J$27:$J$500,"Adjustment",'7.  Persistence Report'!$H$27:$H$500,"2017")</f>
        <v>0</v>
      </c>
      <c r="V472" s="294">
        <f>SUMIFS('7.  Persistence Report'!Y$27:Y$500,'7.  Persistence Report'!$D$27:$D$500,$B471,'7.  Persistence Report'!$J$27:$J$500,"Adjustment",'7.  Persistence Report'!$H$27:$H$500,"2017")</f>
        <v>0</v>
      </c>
      <c r="W472" s="294">
        <f>SUMIFS('7.  Persistence Report'!Z$27:Z$500,'7.  Persistence Report'!$D$27:$D$500,$B471,'7.  Persistence Report'!$J$27:$J$500,"Adjustment",'7.  Persistence Report'!$H$27:$H$500,"2017")</f>
        <v>0</v>
      </c>
      <c r="X472" s="294">
        <f>SUMIFS('7.  Persistence Report'!AA$27:AA$500,'7.  Persistence Report'!$D$27:$D$500,$B471,'7.  Persistence Report'!$J$27:$J$500,"Adjustment",'7.  Persistence Report'!$H$27:$H$500,"2017")</f>
        <v>0</v>
      </c>
      <c r="Y472" s="410">
        <f>Y471</f>
        <v>1</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f>SUMIFS('7.  Persistence Report'!AW$27:AW$500,'7.  Persistence Report'!$D$27:$D$500,$B474,'7.  Persistence Report'!$J$27:$J$500,"Current year savings",'7.  Persistence Report'!$H$27:$H$500,"2017")</f>
        <v>5227110</v>
      </c>
      <c r="E474" s="294">
        <f>SUMIFS('7.  Persistence Report'!AX$27:AX$500,'7.  Persistence Report'!$D$27:$D$500,$B474,'7.  Persistence Report'!$J$27:$J$500,"Current year savings",'7.  Persistence Report'!$H$27:$H$500,"2017")</f>
        <v>5227110</v>
      </c>
      <c r="F474" s="294">
        <f>SUMIFS('7.  Persistence Report'!AY$27:AY$500,'7.  Persistence Report'!$D$27:$D$500,$B474,'7.  Persistence Report'!$J$27:$J$500,"Current year savings",'7.  Persistence Report'!$H$27:$H$500,"2017")</f>
        <v>5227110</v>
      </c>
      <c r="G474" s="294">
        <f>SUMIFS('7.  Persistence Report'!AZ$27:AZ$500,'7.  Persistence Report'!$D$27:$D$500,$B474,'7.  Persistence Report'!$J$27:$J$500,"Current year savings",'7.  Persistence Report'!$H$27:$H$500,"2017")</f>
        <v>5227110</v>
      </c>
      <c r="H474" s="294">
        <f>SUMIFS('7.  Persistence Report'!BA$27:BA$500,'7.  Persistence Report'!$D$27:$D$500,$B474,'7.  Persistence Report'!$J$27:$J$500,"Current year savings",'7.  Persistence Report'!$H$27:$H$500,"2017")</f>
        <v>5227110</v>
      </c>
      <c r="I474" s="294">
        <f>SUMIFS('7.  Persistence Report'!BB$27:BB$500,'7.  Persistence Report'!$D$27:$D$500,$B474,'7.  Persistence Report'!$J$27:$J$500,"Current year savings",'7.  Persistence Report'!$H$27:$H$500,"2017")</f>
        <v>5227110</v>
      </c>
      <c r="J474" s="294">
        <f>SUMIFS('7.  Persistence Report'!BC$27:BC$500,'7.  Persistence Report'!$D$27:$D$500,$B474,'7.  Persistence Report'!$J$27:$J$500,"Current year savings",'7.  Persistence Report'!$H$27:$H$500,"2017")</f>
        <v>5227110</v>
      </c>
      <c r="K474" s="294">
        <f>SUMIFS('7.  Persistence Report'!BD$27:BD$500,'7.  Persistence Report'!$D$27:$D$500,$B474,'7.  Persistence Report'!$J$27:$J$500,"Current year savings",'7.  Persistence Report'!$H$27:$H$500,"2017")</f>
        <v>5227110</v>
      </c>
      <c r="L474" s="294">
        <f>SUMIFS('7.  Persistence Report'!BE$27:BE$500,'7.  Persistence Report'!$D$27:$D$500,$B474,'7.  Persistence Report'!$J$27:$J$500,"Current year savings",'7.  Persistence Report'!$H$27:$H$500,"2017")</f>
        <v>5227110</v>
      </c>
      <c r="M474" s="294">
        <f>SUMIFS('7.  Persistence Report'!BF$27:BF$500,'7.  Persistence Report'!$D$27:$D$500,$B474,'7.  Persistence Report'!$J$27:$J$500,"Current year savings",'7.  Persistence Report'!$H$27:$H$500,"2017")</f>
        <v>5227110</v>
      </c>
      <c r="N474" s="290"/>
      <c r="O474" s="294">
        <f>SUMIFS('7.  Persistence Report'!R$27:R$500,'7.  Persistence Report'!$D$27:$D$500,$B474,'7.  Persistence Report'!$J$27:$J$500,"Current year savings",'7.  Persistence Report'!$H$27:$H$500,"2017")</f>
        <v>1453</v>
      </c>
      <c r="P474" s="294">
        <f>SUMIFS('7.  Persistence Report'!S$27:S$500,'7.  Persistence Report'!$D$27:$D$500,$B474,'7.  Persistence Report'!$J$27:$J$500,"Current year savings",'7.  Persistence Report'!$H$27:$H$500,"2017")</f>
        <v>1453</v>
      </c>
      <c r="Q474" s="294">
        <f>SUMIFS('7.  Persistence Report'!T$27:T$500,'7.  Persistence Report'!$D$27:$D$500,$B474,'7.  Persistence Report'!$J$27:$J$500,"Current year savings",'7.  Persistence Report'!$H$27:$H$500,"2017")</f>
        <v>1453</v>
      </c>
      <c r="R474" s="294">
        <f>SUMIFS('7.  Persistence Report'!U$27:U$500,'7.  Persistence Report'!$D$27:$D$500,$B474,'7.  Persistence Report'!$J$27:$J$500,"Current year savings",'7.  Persistence Report'!$H$27:$H$500,"2017")</f>
        <v>1453</v>
      </c>
      <c r="S474" s="294">
        <f>SUMIFS('7.  Persistence Report'!V$27:V$500,'7.  Persistence Report'!$D$27:$D$500,$B474,'7.  Persistence Report'!$J$27:$J$500,"Current year savings",'7.  Persistence Report'!$H$27:$H$500,"2017")</f>
        <v>1453</v>
      </c>
      <c r="T474" s="294">
        <f>SUMIFS('7.  Persistence Report'!W$27:W$500,'7.  Persistence Report'!$D$27:$D$500,$B474,'7.  Persistence Report'!$J$27:$J$500,"Current year savings",'7.  Persistence Report'!$H$27:$H$500,"2017")</f>
        <v>1453</v>
      </c>
      <c r="U474" s="294">
        <f>SUMIFS('7.  Persistence Report'!X$27:X$500,'7.  Persistence Report'!$D$27:$D$500,$B474,'7.  Persistence Report'!$J$27:$J$500,"Current year savings",'7.  Persistence Report'!$H$27:$H$500,"2017")</f>
        <v>1453</v>
      </c>
      <c r="V474" s="294">
        <f>SUMIFS('7.  Persistence Report'!Y$27:Y$500,'7.  Persistence Report'!$D$27:$D$500,$B474,'7.  Persistence Report'!$J$27:$J$500,"Current year savings",'7.  Persistence Report'!$H$27:$H$500,"2017")</f>
        <v>1453</v>
      </c>
      <c r="W474" s="294">
        <f>SUMIFS('7.  Persistence Report'!Z$27:Z$500,'7.  Persistence Report'!$D$27:$D$500,$B474,'7.  Persistence Report'!$J$27:$J$500,"Current year savings",'7.  Persistence Report'!$H$27:$H$500,"2017")</f>
        <v>1453</v>
      </c>
      <c r="X474" s="294">
        <f>SUMIFS('7.  Persistence Report'!AA$27:AA$500,'7.  Persistence Report'!$D$27:$D$500,$B474,'7.  Persistence Report'!$J$27:$J$500,"Current year savings",'7.  Persistence Report'!$H$27:$H$500,"2017")</f>
        <v>1453</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f>SUMIFS('7.  Persistence Report'!AW$27:AW$500,'7.  Persistence Report'!$D$27:$D$500,$B474,'7.  Persistence Report'!$J$27:$J$500,"Adjustment",'7.  Persistence Report'!$H$27:$H$500,"2017")</f>
        <v>898832.35908275621</v>
      </c>
      <c r="E475" s="294">
        <f>SUMIFS('7.  Persistence Report'!AX$27:AX$500,'7.  Persistence Report'!$D$27:$D$500,$B474,'7.  Persistence Report'!$J$27:$J$500,"Adjustment",'7.  Persistence Report'!$H$27:$H$500,"2017")</f>
        <v>898832.35908275621</v>
      </c>
      <c r="F475" s="294">
        <f>SUMIFS('7.  Persistence Report'!AY$27:AY$500,'7.  Persistence Report'!$D$27:$D$500,$B474,'7.  Persistence Report'!$J$27:$J$500,"Adjustment",'7.  Persistence Report'!$H$27:$H$500,"2017")</f>
        <v>898832.35908275621</v>
      </c>
      <c r="G475" s="294">
        <f>SUMIFS('7.  Persistence Report'!AZ$27:AZ$500,'7.  Persistence Report'!$D$27:$D$500,$B474,'7.  Persistence Report'!$J$27:$J$500,"Adjustment",'7.  Persistence Report'!$H$27:$H$500,"2017")</f>
        <v>0</v>
      </c>
      <c r="H475" s="294">
        <f>SUMIFS('7.  Persistence Report'!BA$27:BA$500,'7.  Persistence Report'!$D$27:$D$500,$B474,'7.  Persistence Report'!$J$27:$J$500,"Adjustment",'7.  Persistence Report'!$H$27:$H$500,"2017")</f>
        <v>0</v>
      </c>
      <c r="I475" s="294">
        <f>SUMIFS('7.  Persistence Report'!BB$27:BB$500,'7.  Persistence Report'!$D$27:$D$500,$B474,'7.  Persistence Report'!$J$27:$J$500,"Adjustment",'7.  Persistence Report'!$H$27:$H$500,"2017")</f>
        <v>0</v>
      </c>
      <c r="J475" s="294">
        <f>SUMIFS('7.  Persistence Report'!BC$27:BC$500,'7.  Persistence Report'!$D$27:$D$500,$B474,'7.  Persistence Report'!$J$27:$J$500,"Adjustment",'7.  Persistence Report'!$H$27:$H$500,"2017")</f>
        <v>0</v>
      </c>
      <c r="K475" s="294">
        <f>SUMIFS('7.  Persistence Report'!BD$27:BD$500,'7.  Persistence Report'!$D$27:$D$500,$B474,'7.  Persistence Report'!$J$27:$J$500,"Adjustment",'7.  Persistence Report'!$H$27:$H$500,"2017")</f>
        <v>0</v>
      </c>
      <c r="L475" s="294">
        <f>SUMIFS('7.  Persistence Report'!BE$27:BE$500,'7.  Persistence Report'!$D$27:$D$500,$B474,'7.  Persistence Report'!$J$27:$J$500,"Adjustment",'7.  Persistence Report'!$H$27:$H$500,"2017")</f>
        <v>0</v>
      </c>
      <c r="M475" s="294">
        <f>SUMIFS('7.  Persistence Report'!BF$27:BF$500,'7.  Persistence Report'!$D$27:$D$500,$B474,'7.  Persistence Report'!$J$27:$J$500,"Adjustment",'7.  Persistence Report'!$H$27:$H$500,"2017")</f>
        <v>0</v>
      </c>
      <c r="N475" s="290"/>
      <c r="O475" s="294">
        <f>SUMIFS('7.  Persistence Report'!R$27:R$500,'7.  Persistence Report'!$D$27:$D$500,$B474,'7.  Persistence Report'!$J$27:$J$500,"Adjustment",'7.  Persistence Report'!$H$27:$H$500,"2017")</f>
        <v>0</v>
      </c>
      <c r="P475" s="294">
        <f>SUMIFS('7.  Persistence Report'!S$27:S$500,'7.  Persistence Report'!$D$27:$D$500,$B474,'7.  Persistence Report'!$J$27:$J$500,"Adjustment",'7.  Persistence Report'!$H$27:$H$500,"2017")</f>
        <v>0</v>
      </c>
      <c r="Q475" s="294">
        <f>SUMIFS('7.  Persistence Report'!T$27:T$500,'7.  Persistence Report'!$D$27:$D$500,$B474,'7.  Persistence Report'!$J$27:$J$500,"Adjustment",'7.  Persistence Report'!$H$27:$H$500,"2017")</f>
        <v>0</v>
      </c>
      <c r="R475" s="294">
        <f>SUMIFS('7.  Persistence Report'!U$27:U$500,'7.  Persistence Report'!$D$27:$D$500,$B474,'7.  Persistence Report'!$J$27:$J$500,"Adjustment",'7.  Persistence Report'!$H$27:$H$500,"2017")</f>
        <v>0</v>
      </c>
      <c r="S475" s="294">
        <f>SUMIFS('7.  Persistence Report'!V$27:V$500,'7.  Persistence Report'!$D$27:$D$500,$B474,'7.  Persistence Report'!$J$27:$J$500,"Adjustment",'7.  Persistence Report'!$H$27:$H$500,"2017")</f>
        <v>0</v>
      </c>
      <c r="T475" s="294">
        <f>SUMIFS('7.  Persistence Report'!W$27:W$500,'7.  Persistence Report'!$D$27:$D$500,$B474,'7.  Persistence Report'!$J$27:$J$500,"Adjustment",'7.  Persistence Report'!$H$27:$H$500,"2017")</f>
        <v>0</v>
      </c>
      <c r="U475" s="294">
        <f>SUMIFS('7.  Persistence Report'!X$27:X$500,'7.  Persistence Report'!$D$27:$D$500,$B474,'7.  Persistence Report'!$J$27:$J$500,"Adjustment",'7.  Persistence Report'!$H$27:$H$500,"2017")</f>
        <v>0</v>
      </c>
      <c r="V475" s="294">
        <f>SUMIFS('7.  Persistence Report'!Y$27:Y$500,'7.  Persistence Report'!$D$27:$D$500,$B474,'7.  Persistence Report'!$J$27:$J$500,"Adjustment",'7.  Persistence Report'!$H$27:$H$500,"2017")</f>
        <v>0</v>
      </c>
      <c r="W475" s="294">
        <f>SUMIFS('7.  Persistence Report'!Z$27:Z$500,'7.  Persistence Report'!$D$27:$D$500,$B474,'7.  Persistence Report'!$J$27:$J$500,"Adjustment",'7.  Persistence Report'!$H$27:$H$500,"2017")</f>
        <v>0</v>
      </c>
      <c r="X475" s="294">
        <f>SUMIFS('7.  Persistence Report'!AA$27:AA$500,'7.  Persistence Report'!$D$27:$D$500,$B474,'7.  Persistence Report'!$J$27:$J$500,"Adjustment",'7.  Persistence Report'!$H$27:$H$500,"2017")</f>
        <v>0</v>
      </c>
      <c r="Y475" s="410">
        <f>Y474</f>
        <v>1</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1">
        <v>23</v>
      </c>
      <c r="B477" s="427" t="s">
        <v>115</v>
      </c>
      <c r="C477" s="290" t="s">
        <v>25</v>
      </c>
      <c r="D477" s="294">
        <f>SUMIFS('7.  Persistence Report'!AW$27:AW$500,'7.  Persistence Report'!$D$27:$D$500,$B477,'7.  Persistence Report'!$J$27:$J$500,"Current year savings",'7.  Persistence Report'!$H$27:$H$500,"2017")</f>
        <v>11429</v>
      </c>
      <c r="E477" s="294">
        <f>SUMIFS('7.  Persistence Report'!AX$27:AX$500,'7.  Persistence Report'!$D$27:$D$500,$B477,'7.  Persistence Report'!$J$27:$J$500,"Current year savings",'7.  Persistence Report'!$H$27:$H$500,"2017")</f>
        <v>11429</v>
      </c>
      <c r="F477" s="294">
        <f>SUMIFS('7.  Persistence Report'!AY$27:AY$500,'7.  Persistence Report'!$D$27:$D$500,$B477,'7.  Persistence Report'!$J$27:$J$500,"Current year savings",'7.  Persistence Report'!$H$27:$H$500,"2017")</f>
        <v>11429</v>
      </c>
      <c r="G477" s="294">
        <f>SUMIFS('7.  Persistence Report'!AZ$27:AZ$500,'7.  Persistence Report'!$D$27:$D$500,$B477,'7.  Persistence Report'!$J$27:$J$500,"Current year savings",'7.  Persistence Report'!$H$27:$H$500,"2017")</f>
        <v>11429</v>
      </c>
      <c r="H477" s="294">
        <f>SUMIFS('7.  Persistence Report'!BA$27:BA$500,'7.  Persistence Report'!$D$27:$D$500,$B477,'7.  Persistence Report'!$J$27:$J$500,"Current year savings",'7.  Persistence Report'!$H$27:$H$500,"2017")</f>
        <v>11429</v>
      </c>
      <c r="I477" s="294">
        <f>SUMIFS('7.  Persistence Report'!BB$27:BB$500,'7.  Persistence Report'!$D$27:$D$500,$B477,'7.  Persistence Report'!$J$27:$J$500,"Current year savings",'7.  Persistence Report'!$H$27:$H$500,"2017")</f>
        <v>11429</v>
      </c>
      <c r="J477" s="294">
        <f>SUMIFS('7.  Persistence Report'!BC$27:BC$500,'7.  Persistence Report'!$D$27:$D$500,$B477,'7.  Persistence Report'!$J$27:$J$500,"Current year savings",'7.  Persistence Report'!$H$27:$H$500,"2017")</f>
        <v>11429</v>
      </c>
      <c r="K477" s="294">
        <f>SUMIFS('7.  Persistence Report'!BD$27:BD$500,'7.  Persistence Report'!$D$27:$D$500,$B477,'7.  Persistence Report'!$J$27:$J$500,"Current year savings",'7.  Persistence Report'!$H$27:$H$500,"2017")</f>
        <v>11429</v>
      </c>
      <c r="L477" s="294">
        <f>SUMIFS('7.  Persistence Report'!BE$27:BE$500,'7.  Persistence Report'!$D$27:$D$500,$B477,'7.  Persistence Report'!$J$27:$J$500,"Current year savings",'7.  Persistence Report'!$H$27:$H$500,"2017")</f>
        <v>11429</v>
      </c>
      <c r="M477" s="294">
        <f>SUMIFS('7.  Persistence Report'!BF$27:BF$500,'7.  Persistence Report'!$D$27:$D$500,$B477,'7.  Persistence Report'!$J$27:$J$500,"Current year savings",'7.  Persistence Report'!$H$27:$H$500,"2017")</f>
        <v>11429</v>
      </c>
      <c r="N477" s="290"/>
      <c r="O477" s="294">
        <f>SUMIFS('7.  Persistence Report'!R$27:R$500,'7.  Persistence Report'!$D$27:$D$500,$B477,'7.  Persistence Report'!$J$27:$J$500,"Current year savings",'7.  Persistence Report'!$H$27:$H$500,"2017")</f>
        <v>6</v>
      </c>
      <c r="P477" s="294">
        <f>SUMIFS('7.  Persistence Report'!S$27:S$500,'7.  Persistence Report'!$D$27:$D$500,$B477,'7.  Persistence Report'!$J$27:$J$500,"Current year savings",'7.  Persistence Report'!$H$27:$H$500,"2017")</f>
        <v>6</v>
      </c>
      <c r="Q477" s="294">
        <f>SUMIFS('7.  Persistence Report'!T$27:T$500,'7.  Persistence Report'!$D$27:$D$500,$B477,'7.  Persistence Report'!$J$27:$J$500,"Current year savings",'7.  Persistence Report'!$H$27:$H$500,"2017")</f>
        <v>6</v>
      </c>
      <c r="R477" s="294">
        <f>SUMIFS('7.  Persistence Report'!U$27:U$500,'7.  Persistence Report'!$D$27:$D$500,$B477,'7.  Persistence Report'!$J$27:$J$500,"Current year savings",'7.  Persistence Report'!$H$27:$H$500,"2017")</f>
        <v>6</v>
      </c>
      <c r="S477" s="294">
        <f>SUMIFS('7.  Persistence Report'!V$27:V$500,'7.  Persistence Report'!$D$27:$D$500,$B477,'7.  Persistence Report'!$J$27:$J$500,"Current year savings",'7.  Persistence Report'!$H$27:$H$500,"2017")</f>
        <v>6</v>
      </c>
      <c r="T477" s="294">
        <f>SUMIFS('7.  Persistence Report'!W$27:W$500,'7.  Persistence Report'!$D$27:$D$500,$B477,'7.  Persistence Report'!$J$27:$J$500,"Current year savings",'7.  Persistence Report'!$H$27:$H$500,"2017")</f>
        <v>6</v>
      </c>
      <c r="U477" s="294">
        <f>SUMIFS('7.  Persistence Report'!X$27:X$500,'7.  Persistence Report'!$D$27:$D$500,$B477,'7.  Persistence Report'!$J$27:$J$500,"Current year savings",'7.  Persistence Report'!$H$27:$H$500,"2017")</f>
        <v>6</v>
      </c>
      <c r="V477" s="294">
        <f>SUMIFS('7.  Persistence Report'!Y$27:Y$500,'7.  Persistence Report'!$D$27:$D$500,$B477,'7.  Persistence Report'!$J$27:$J$500,"Current year savings",'7.  Persistence Report'!$H$27:$H$500,"2017")</f>
        <v>6</v>
      </c>
      <c r="W477" s="294">
        <f>SUMIFS('7.  Persistence Report'!Z$27:Z$500,'7.  Persistence Report'!$D$27:$D$500,$B477,'7.  Persistence Report'!$J$27:$J$500,"Current year savings",'7.  Persistence Report'!$H$27:$H$500,"2017")</f>
        <v>6</v>
      </c>
      <c r="X477" s="294">
        <f>SUMIFS('7.  Persistence Report'!AA$27:AA$500,'7.  Persistence Report'!$D$27:$D$500,$B477,'7.  Persistence Report'!$J$27:$J$500,"Current year savings",'7.  Persistence Report'!$H$27:$H$500,"2017")</f>
        <v>6</v>
      </c>
      <c r="Y477" s="409">
        <v>1</v>
      </c>
      <c r="Z477" s="409"/>
      <c r="AA477" s="409"/>
      <c r="AB477" s="409"/>
      <c r="AC477" s="409"/>
      <c r="AD477" s="409"/>
      <c r="AE477" s="409"/>
      <c r="AF477" s="409"/>
      <c r="AG477" s="409"/>
      <c r="AH477" s="409"/>
      <c r="AI477" s="409"/>
      <c r="AJ477" s="409"/>
      <c r="AK477" s="409"/>
      <c r="AL477" s="409"/>
      <c r="AM477" s="295">
        <f>SUM(Y477:AL477)</f>
        <v>1</v>
      </c>
    </row>
    <row r="478" spans="1:39" outlineLevel="1">
      <c r="A478" s="531"/>
      <c r="B478" s="430" t="s">
        <v>308</v>
      </c>
      <c r="C478" s="290" t="s">
        <v>163</v>
      </c>
      <c r="D478" s="294">
        <f>SUMIFS('7.  Persistence Report'!AW$27:AW$500,'7.  Persistence Report'!$D$27:$D$500,$B477,'7.  Persistence Report'!$J$27:$J$500,"Adjustment",'7.  Persistence Report'!$H$27:$H$500,"2017")</f>
        <v>6055.1990141602219</v>
      </c>
      <c r="E478" s="294">
        <f>SUMIFS('7.  Persistence Report'!AX$27:AX$500,'7.  Persistence Report'!$D$27:$D$500,$B477,'7.  Persistence Report'!$J$27:$J$500,"Adjustment",'7.  Persistence Report'!$H$27:$H$500,"2017")</f>
        <v>6055.1990141602219</v>
      </c>
      <c r="F478" s="294">
        <f>SUMIFS('7.  Persistence Report'!AY$27:AY$500,'7.  Persistence Report'!$D$27:$D$500,$B477,'7.  Persistence Report'!$J$27:$J$500,"Adjustment",'7.  Persistence Report'!$H$27:$H$500,"2017")</f>
        <v>6055.1990141602219</v>
      </c>
      <c r="G478" s="294">
        <f>SUMIFS('7.  Persistence Report'!AZ$27:AZ$500,'7.  Persistence Report'!$D$27:$D$500,$B477,'7.  Persistence Report'!$J$27:$J$500,"Adjustment",'7.  Persistence Report'!$H$27:$H$500,"2017")</f>
        <v>0</v>
      </c>
      <c r="H478" s="294">
        <f>SUMIFS('7.  Persistence Report'!BA$27:BA$500,'7.  Persistence Report'!$D$27:$D$500,$B477,'7.  Persistence Report'!$J$27:$J$500,"Adjustment",'7.  Persistence Report'!$H$27:$H$500,"2017")</f>
        <v>0</v>
      </c>
      <c r="I478" s="294">
        <f>SUMIFS('7.  Persistence Report'!BB$27:BB$500,'7.  Persistence Report'!$D$27:$D$500,$B477,'7.  Persistence Report'!$J$27:$J$500,"Adjustment",'7.  Persistence Report'!$H$27:$H$500,"2017")</f>
        <v>0</v>
      </c>
      <c r="J478" s="294">
        <f>SUMIFS('7.  Persistence Report'!BC$27:BC$500,'7.  Persistence Report'!$D$27:$D$500,$B477,'7.  Persistence Report'!$J$27:$J$500,"Adjustment",'7.  Persistence Report'!$H$27:$H$500,"2017")</f>
        <v>0</v>
      </c>
      <c r="K478" s="294">
        <f>SUMIFS('7.  Persistence Report'!BD$27:BD$500,'7.  Persistence Report'!$D$27:$D$500,$B477,'7.  Persistence Report'!$J$27:$J$500,"Adjustment",'7.  Persistence Report'!$H$27:$H$500,"2017")</f>
        <v>0</v>
      </c>
      <c r="L478" s="294">
        <f>SUMIFS('7.  Persistence Report'!BE$27:BE$500,'7.  Persistence Report'!$D$27:$D$500,$B477,'7.  Persistence Report'!$J$27:$J$500,"Adjustment",'7.  Persistence Report'!$H$27:$H$500,"2017")</f>
        <v>0</v>
      </c>
      <c r="M478" s="294">
        <f>SUMIFS('7.  Persistence Report'!BF$27:BF$500,'7.  Persistence Report'!$D$27:$D$500,$B477,'7.  Persistence Report'!$J$27:$J$500,"Adjustment",'7.  Persistence Report'!$H$27:$H$500,"2017")</f>
        <v>0</v>
      </c>
      <c r="N478" s="290"/>
      <c r="O478" s="294">
        <f>SUMIFS('7.  Persistence Report'!R$27:R$500,'7.  Persistence Report'!$D$27:$D$500,$B477,'7.  Persistence Report'!$J$27:$J$500,"Adjustment",'7.  Persistence Report'!$H$27:$H$500,"2017")</f>
        <v>0</v>
      </c>
      <c r="P478" s="294">
        <f>SUMIFS('7.  Persistence Report'!S$27:S$500,'7.  Persistence Report'!$D$27:$D$500,$B477,'7.  Persistence Report'!$J$27:$J$500,"Adjustment",'7.  Persistence Report'!$H$27:$H$500,"2017")</f>
        <v>0</v>
      </c>
      <c r="Q478" s="294">
        <f>SUMIFS('7.  Persistence Report'!T$27:T$500,'7.  Persistence Report'!$D$27:$D$500,$B477,'7.  Persistence Report'!$J$27:$J$500,"Adjustment",'7.  Persistence Report'!$H$27:$H$500,"2017")</f>
        <v>0</v>
      </c>
      <c r="R478" s="294">
        <f>SUMIFS('7.  Persistence Report'!U$27:U$500,'7.  Persistence Report'!$D$27:$D$500,$B477,'7.  Persistence Report'!$J$27:$J$500,"Adjustment",'7.  Persistence Report'!$H$27:$H$500,"2017")</f>
        <v>0</v>
      </c>
      <c r="S478" s="294">
        <f>SUMIFS('7.  Persistence Report'!V$27:V$500,'7.  Persistence Report'!$D$27:$D$500,$B477,'7.  Persistence Report'!$J$27:$J$500,"Adjustment",'7.  Persistence Report'!$H$27:$H$500,"2017")</f>
        <v>0</v>
      </c>
      <c r="T478" s="294">
        <f>SUMIFS('7.  Persistence Report'!W$27:W$500,'7.  Persistence Report'!$D$27:$D$500,$B477,'7.  Persistence Report'!$J$27:$J$500,"Adjustment",'7.  Persistence Report'!$H$27:$H$500,"2017")</f>
        <v>0</v>
      </c>
      <c r="U478" s="294">
        <f>SUMIFS('7.  Persistence Report'!X$27:X$500,'7.  Persistence Report'!$D$27:$D$500,$B477,'7.  Persistence Report'!$J$27:$J$500,"Adjustment",'7.  Persistence Report'!$H$27:$H$500,"2017")</f>
        <v>0</v>
      </c>
      <c r="V478" s="294">
        <f>SUMIFS('7.  Persistence Report'!Y$27:Y$500,'7.  Persistence Report'!$D$27:$D$500,$B477,'7.  Persistence Report'!$J$27:$J$500,"Adjustment",'7.  Persistence Report'!$H$27:$H$500,"2017")</f>
        <v>0</v>
      </c>
      <c r="W478" s="294">
        <f>SUMIFS('7.  Persistence Report'!Z$27:Z$500,'7.  Persistence Report'!$D$27:$D$500,$B477,'7.  Persistence Report'!$J$27:$J$500,"Adjustment",'7.  Persistence Report'!$H$27:$H$500,"2017")</f>
        <v>0</v>
      </c>
      <c r="X478" s="294">
        <f>SUMIFS('7.  Persistence Report'!AA$27:AA$500,'7.  Persistence Report'!$D$27:$D$500,$B477,'7.  Persistence Report'!$J$27:$J$500,"Adjustment",'7.  Persistence Report'!$H$27:$H$500,"2017")</f>
        <v>0</v>
      </c>
      <c r="Y478" s="410">
        <f>Y477</f>
        <v>1</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f>SUMIFS('7.  Persistence Report'!AW$27:AW$500,'7.  Persistence Report'!$D$27:$D$500,$B480,'7.  Persistence Report'!$J$27:$J$500,"Current year savings",'7.  Persistence Report'!$H$27:$H$500,"2017")</f>
        <v>903720</v>
      </c>
      <c r="E480" s="294">
        <f>SUMIFS('7.  Persistence Report'!AX$27:AX$500,'7.  Persistence Report'!$D$27:$D$500,$B480,'7.  Persistence Report'!$J$27:$J$500,"Current year savings",'7.  Persistence Report'!$H$27:$H$500,"2017")</f>
        <v>903720</v>
      </c>
      <c r="F480" s="294">
        <f>SUMIFS('7.  Persistence Report'!AY$27:AY$500,'7.  Persistence Report'!$D$27:$D$500,$B480,'7.  Persistence Report'!$J$27:$J$500,"Current year savings",'7.  Persistence Report'!$H$27:$H$500,"2017")</f>
        <v>903720</v>
      </c>
      <c r="G480" s="294">
        <f>SUMIFS('7.  Persistence Report'!AZ$27:AZ$500,'7.  Persistence Report'!$D$27:$D$500,$B480,'7.  Persistence Report'!$J$27:$J$500,"Current year savings",'7.  Persistence Report'!$H$27:$H$500,"2017")</f>
        <v>903720</v>
      </c>
      <c r="H480" s="294">
        <f>SUMIFS('7.  Persistence Report'!BA$27:BA$500,'7.  Persistence Report'!$D$27:$D$500,$B480,'7.  Persistence Report'!$J$27:$J$500,"Current year savings",'7.  Persistence Report'!$H$27:$H$500,"2017")</f>
        <v>903720</v>
      </c>
      <c r="I480" s="294">
        <f>SUMIFS('7.  Persistence Report'!BB$27:BB$500,'7.  Persistence Report'!$D$27:$D$500,$B480,'7.  Persistence Report'!$J$27:$J$500,"Current year savings",'7.  Persistence Report'!$H$27:$H$500,"2017")</f>
        <v>903720</v>
      </c>
      <c r="J480" s="294">
        <f>SUMIFS('7.  Persistence Report'!BC$27:BC$500,'7.  Persistence Report'!$D$27:$D$500,$B480,'7.  Persistence Report'!$J$27:$J$500,"Current year savings",'7.  Persistence Report'!$H$27:$H$500,"2017")</f>
        <v>903720</v>
      </c>
      <c r="K480" s="294">
        <f>SUMIFS('7.  Persistence Report'!BD$27:BD$500,'7.  Persistence Report'!$D$27:$D$500,$B480,'7.  Persistence Report'!$J$27:$J$500,"Current year savings",'7.  Persistence Report'!$H$27:$H$500,"2017")</f>
        <v>903720</v>
      </c>
      <c r="L480" s="294">
        <f>SUMIFS('7.  Persistence Report'!BE$27:BE$500,'7.  Persistence Report'!$D$27:$D$500,$B480,'7.  Persistence Report'!$J$27:$J$500,"Current year savings",'7.  Persistence Report'!$H$27:$H$500,"2017")</f>
        <v>903720</v>
      </c>
      <c r="M480" s="294">
        <f>SUMIFS('7.  Persistence Report'!BF$27:BF$500,'7.  Persistence Report'!$D$27:$D$500,$B480,'7.  Persistence Report'!$J$27:$J$500,"Current year savings",'7.  Persistence Report'!$H$27:$H$500,"2017")</f>
        <v>903048</v>
      </c>
      <c r="N480" s="290"/>
      <c r="O480" s="294">
        <f>SUMIFS('7.  Persistence Report'!R$27:R$500,'7.  Persistence Report'!$D$27:$D$500,$B480,'7.  Persistence Report'!$J$27:$J$500,"Current year savings",'7.  Persistence Report'!$H$27:$H$500,"2017")</f>
        <v>64</v>
      </c>
      <c r="P480" s="294">
        <f>SUMIFS('7.  Persistence Report'!S$27:S$500,'7.  Persistence Report'!$D$27:$D$500,$B480,'7.  Persistence Report'!$J$27:$J$500,"Current year savings",'7.  Persistence Report'!$H$27:$H$500,"2017")</f>
        <v>64</v>
      </c>
      <c r="Q480" s="294">
        <f>SUMIFS('7.  Persistence Report'!T$27:T$500,'7.  Persistence Report'!$D$27:$D$500,$B480,'7.  Persistence Report'!$J$27:$J$500,"Current year savings",'7.  Persistence Report'!$H$27:$H$500,"2017")</f>
        <v>64</v>
      </c>
      <c r="R480" s="294">
        <f>SUMIFS('7.  Persistence Report'!U$27:U$500,'7.  Persistence Report'!$D$27:$D$500,$B480,'7.  Persistence Report'!$J$27:$J$500,"Current year savings",'7.  Persistence Report'!$H$27:$H$500,"2017")</f>
        <v>64</v>
      </c>
      <c r="S480" s="294">
        <f>SUMIFS('7.  Persistence Report'!V$27:V$500,'7.  Persistence Report'!$D$27:$D$500,$B480,'7.  Persistence Report'!$J$27:$J$500,"Current year savings",'7.  Persistence Report'!$H$27:$H$500,"2017")</f>
        <v>64</v>
      </c>
      <c r="T480" s="294">
        <f>SUMIFS('7.  Persistence Report'!W$27:W$500,'7.  Persistence Report'!$D$27:$D$500,$B480,'7.  Persistence Report'!$J$27:$J$500,"Current year savings",'7.  Persistence Report'!$H$27:$H$500,"2017")</f>
        <v>64</v>
      </c>
      <c r="U480" s="294">
        <f>SUMIFS('7.  Persistence Report'!X$27:X$500,'7.  Persistence Report'!$D$27:$D$500,$B480,'7.  Persistence Report'!$J$27:$J$500,"Current year savings",'7.  Persistence Report'!$H$27:$H$500,"2017")</f>
        <v>64</v>
      </c>
      <c r="V480" s="294">
        <f>SUMIFS('7.  Persistence Report'!Y$27:Y$500,'7.  Persistence Report'!$D$27:$D$500,$B480,'7.  Persistence Report'!$J$27:$J$500,"Current year savings",'7.  Persistence Report'!$H$27:$H$500,"2017")</f>
        <v>64</v>
      </c>
      <c r="W480" s="294">
        <f>SUMIFS('7.  Persistence Report'!Z$27:Z$500,'7.  Persistence Report'!$D$27:$D$500,$B480,'7.  Persistence Report'!$J$27:$J$500,"Current year savings",'7.  Persistence Report'!$H$27:$H$500,"2017")</f>
        <v>64</v>
      </c>
      <c r="X480" s="294">
        <f>SUMIFS('7.  Persistence Report'!AA$27:AA$500,'7.  Persistence Report'!$D$27:$D$500,$B480,'7.  Persistence Report'!$J$27:$J$500,"Current year savings",'7.  Persistence Report'!$H$27:$H$500,"2017")</f>
        <v>64</v>
      </c>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f>SUMIFS('7.  Persistence Report'!AW$27:AW$500,'7.  Persistence Report'!$D$27:$D$500,$B480,'7.  Persistence Report'!$J$27:$J$500,"Adjustment",'7.  Persistence Report'!$H$27:$H$500,"2017")</f>
        <v>0</v>
      </c>
      <c r="E481" s="294">
        <f>SUMIFS('7.  Persistence Report'!AX$27:AX$500,'7.  Persistence Report'!$D$27:$D$500,$B480,'7.  Persistence Report'!$J$27:$J$500,"Adjustment",'7.  Persistence Report'!$H$27:$H$500,"2017")</f>
        <v>0</v>
      </c>
      <c r="F481" s="294">
        <f>SUMIFS('7.  Persistence Report'!AY$27:AY$500,'7.  Persistence Report'!$D$27:$D$500,$B480,'7.  Persistence Report'!$J$27:$J$500,"Adjustment",'7.  Persistence Report'!$H$27:$H$500,"2017")</f>
        <v>0</v>
      </c>
      <c r="G481" s="294">
        <f>SUMIFS('7.  Persistence Report'!AZ$27:AZ$500,'7.  Persistence Report'!$D$27:$D$500,$B480,'7.  Persistence Report'!$J$27:$J$500,"Adjustment",'7.  Persistence Report'!$H$27:$H$500,"2017")</f>
        <v>0</v>
      </c>
      <c r="H481" s="294">
        <f>SUMIFS('7.  Persistence Report'!BA$27:BA$500,'7.  Persistence Report'!$D$27:$D$500,$B480,'7.  Persistence Report'!$J$27:$J$500,"Adjustment",'7.  Persistence Report'!$H$27:$H$500,"2017")</f>
        <v>0</v>
      </c>
      <c r="I481" s="294">
        <f>SUMIFS('7.  Persistence Report'!BB$27:BB$500,'7.  Persistence Report'!$D$27:$D$500,$B480,'7.  Persistence Report'!$J$27:$J$500,"Adjustment",'7.  Persistence Report'!$H$27:$H$500,"2017")</f>
        <v>0</v>
      </c>
      <c r="J481" s="294">
        <f>SUMIFS('7.  Persistence Report'!BC$27:BC$500,'7.  Persistence Report'!$D$27:$D$500,$B480,'7.  Persistence Report'!$J$27:$J$500,"Adjustment",'7.  Persistence Report'!$H$27:$H$500,"2017")</f>
        <v>0</v>
      </c>
      <c r="K481" s="294">
        <f>SUMIFS('7.  Persistence Report'!BD$27:BD$500,'7.  Persistence Report'!$D$27:$D$500,$B480,'7.  Persistence Report'!$J$27:$J$500,"Adjustment",'7.  Persistence Report'!$H$27:$H$500,"2017")</f>
        <v>0</v>
      </c>
      <c r="L481" s="294">
        <f>SUMIFS('7.  Persistence Report'!BE$27:BE$500,'7.  Persistence Report'!$D$27:$D$500,$B480,'7.  Persistence Report'!$J$27:$J$500,"Adjustment",'7.  Persistence Report'!$H$27:$H$500,"2017")</f>
        <v>0</v>
      </c>
      <c r="M481" s="294">
        <f>SUMIFS('7.  Persistence Report'!BF$27:BF$500,'7.  Persistence Report'!$D$27:$D$500,$B480,'7.  Persistence Report'!$J$27:$J$500,"Adjustment",'7.  Persistence Report'!$H$27:$H$500,"2017")</f>
        <v>0</v>
      </c>
      <c r="N481" s="290"/>
      <c r="O481" s="294">
        <f>SUMIFS('7.  Persistence Report'!R$27:R$500,'7.  Persistence Report'!$D$27:$D$500,$B480,'7.  Persistence Report'!$J$27:$J$500,"Adjustment",'7.  Persistence Report'!$H$27:$H$500,"2017")</f>
        <v>0</v>
      </c>
      <c r="P481" s="294">
        <f>SUMIFS('7.  Persistence Report'!S$27:S$500,'7.  Persistence Report'!$D$27:$D$500,$B480,'7.  Persistence Report'!$J$27:$J$500,"Adjustment",'7.  Persistence Report'!$H$27:$H$500,"2017")</f>
        <v>0</v>
      </c>
      <c r="Q481" s="294">
        <f>SUMIFS('7.  Persistence Report'!T$27:T$500,'7.  Persistence Report'!$D$27:$D$500,$B480,'7.  Persistence Report'!$J$27:$J$500,"Adjustment",'7.  Persistence Report'!$H$27:$H$500,"2017")</f>
        <v>0</v>
      </c>
      <c r="R481" s="294">
        <f>SUMIFS('7.  Persistence Report'!U$27:U$500,'7.  Persistence Report'!$D$27:$D$500,$B480,'7.  Persistence Report'!$J$27:$J$500,"Adjustment",'7.  Persistence Report'!$H$27:$H$500,"2017")</f>
        <v>0</v>
      </c>
      <c r="S481" s="294">
        <f>SUMIFS('7.  Persistence Report'!V$27:V$500,'7.  Persistence Report'!$D$27:$D$500,$B480,'7.  Persistence Report'!$J$27:$J$500,"Adjustment",'7.  Persistence Report'!$H$27:$H$500,"2017")</f>
        <v>0</v>
      </c>
      <c r="T481" s="294">
        <f>SUMIFS('7.  Persistence Report'!W$27:W$500,'7.  Persistence Report'!$D$27:$D$500,$B480,'7.  Persistence Report'!$J$27:$J$500,"Adjustment",'7.  Persistence Report'!$H$27:$H$500,"2017")</f>
        <v>0</v>
      </c>
      <c r="U481" s="294">
        <f>SUMIFS('7.  Persistence Report'!X$27:X$500,'7.  Persistence Report'!$D$27:$D$500,$B480,'7.  Persistence Report'!$J$27:$J$500,"Adjustment",'7.  Persistence Report'!$H$27:$H$500,"2017")</f>
        <v>0</v>
      </c>
      <c r="V481" s="294">
        <f>SUMIFS('7.  Persistence Report'!Y$27:Y$500,'7.  Persistence Report'!$D$27:$D$500,$B480,'7.  Persistence Report'!$J$27:$J$500,"Adjustment",'7.  Persistence Report'!$H$27:$H$500,"2017")</f>
        <v>0</v>
      </c>
      <c r="W481" s="294">
        <f>SUMIFS('7.  Persistence Report'!Z$27:Z$500,'7.  Persistence Report'!$D$27:$D$500,$B480,'7.  Persistence Report'!$J$27:$J$500,"Adjustment",'7.  Persistence Report'!$H$27:$H$500,"2017")</f>
        <v>0</v>
      </c>
      <c r="X481" s="294">
        <f>SUMIFS('7.  Persistence Report'!AA$27:AA$500,'7.  Persistence Report'!$D$27:$D$500,$B480,'7.  Persistence Report'!$J$27:$J$500,"Adjustment",'7.  Persistence Report'!$H$27:$H$500,"2017")</f>
        <v>0</v>
      </c>
      <c r="Y481" s="410">
        <f>Y480</f>
        <v>1</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499</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f>SUMIFS('7.  Persistence Report'!AW$27:AW$500,'7.  Persistence Report'!$D$27:$D$500,$B484,'7.  Persistence Report'!$J$27:$J$500,"Current year savings",'7.  Persistence Report'!$H$27:$H$500,"2017")</f>
        <v>2417346</v>
      </c>
      <c r="E484" s="294">
        <f>SUMIFS('7.  Persistence Report'!AX$27:AX$500,'7.  Persistence Report'!$D$27:$D$500,$B484,'7.  Persistence Report'!$J$27:$J$500,"Current year savings",'7.  Persistence Report'!$H$27:$H$500,"2017")</f>
        <v>2417346</v>
      </c>
      <c r="F484" s="294">
        <f>SUMIFS('7.  Persistence Report'!AY$27:AY$500,'7.  Persistence Report'!$D$27:$D$500,$B484,'7.  Persistence Report'!$J$27:$J$500,"Current year savings",'7.  Persistence Report'!$H$27:$H$500,"2017")</f>
        <v>2417346</v>
      </c>
      <c r="G484" s="294">
        <f>SUMIFS('7.  Persistence Report'!AZ$27:AZ$500,'7.  Persistence Report'!$D$27:$D$500,$B484,'7.  Persistence Report'!$J$27:$J$500,"Current year savings",'7.  Persistence Report'!$H$27:$H$500,"2017")</f>
        <v>2417346</v>
      </c>
      <c r="H484" s="294">
        <f>SUMIFS('7.  Persistence Report'!BA$27:BA$500,'7.  Persistence Report'!$D$27:$D$500,$B484,'7.  Persistence Report'!$J$27:$J$500,"Current year savings",'7.  Persistence Report'!$H$27:$H$500,"2017")</f>
        <v>2417346</v>
      </c>
      <c r="I484" s="294">
        <f>SUMIFS('7.  Persistence Report'!BB$27:BB$500,'7.  Persistence Report'!$D$27:$D$500,$B484,'7.  Persistence Report'!$J$27:$J$500,"Current year savings",'7.  Persistence Report'!$H$27:$H$500,"2017")</f>
        <v>2417346</v>
      </c>
      <c r="J484" s="294">
        <f>SUMIFS('7.  Persistence Report'!BC$27:BC$500,'7.  Persistence Report'!$D$27:$D$500,$B484,'7.  Persistence Report'!$J$27:$J$500,"Current year savings",'7.  Persistence Report'!$H$27:$H$500,"2017")</f>
        <v>2417346</v>
      </c>
      <c r="K484" s="294">
        <f>SUMIFS('7.  Persistence Report'!BD$27:BD$500,'7.  Persistence Report'!$D$27:$D$500,$B484,'7.  Persistence Report'!$J$27:$J$500,"Current year savings",'7.  Persistence Report'!$H$27:$H$500,"2017")</f>
        <v>2417346</v>
      </c>
      <c r="L484" s="294">
        <f>SUMIFS('7.  Persistence Report'!BE$27:BE$500,'7.  Persistence Report'!$D$27:$D$500,$B484,'7.  Persistence Report'!$J$27:$J$500,"Current year savings",'7.  Persistence Report'!$H$27:$H$500,"2017")</f>
        <v>2417346</v>
      </c>
      <c r="M484" s="294">
        <f>SUMIFS('7.  Persistence Report'!BF$27:BF$500,'7.  Persistence Report'!$D$27:$D$500,$B484,'7.  Persistence Report'!$J$27:$J$500,"Current year savings",'7.  Persistence Report'!$H$27:$H$500,"2017")</f>
        <v>2087814</v>
      </c>
      <c r="N484" s="294">
        <v>12</v>
      </c>
      <c r="O484" s="294">
        <f>SUMIFS('7.  Persistence Report'!R$27:R$500,'7.  Persistence Report'!$D$27:$D$500,$B484,'7.  Persistence Report'!$J$27:$J$500,"Current year savings",'7.  Persistence Report'!$H$27:$H$500,"2017")</f>
        <v>107</v>
      </c>
      <c r="P484" s="294">
        <f>SUMIFS('7.  Persistence Report'!S$27:S$500,'7.  Persistence Report'!$D$27:$D$500,$B484,'7.  Persistence Report'!$J$27:$J$500,"Current year savings",'7.  Persistence Report'!$H$27:$H$500,"2017")</f>
        <v>107</v>
      </c>
      <c r="Q484" s="294">
        <f>SUMIFS('7.  Persistence Report'!T$27:T$500,'7.  Persistence Report'!$D$27:$D$500,$B484,'7.  Persistence Report'!$J$27:$J$500,"Current year savings",'7.  Persistence Report'!$H$27:$H$500,"2017")</f>
        <v>107</v>
      </c>
      <c r="R484" s="294">
        <f>SUMIFS('7.  Persistence Report'!U$27:U$500,'7.  Persistence Report'!$D$27:$D$500,$B484,'7.  Persistence Report'!$J$27:$J$500,"Current year savings",'7.  Persistence Report'!$H$27:$H$500,"2017")</f>
        <v>107</v>
      </c>
      <c r="S484" s="294">
        <f>SUMIFS('7.  Persistence Report'!V$27:V$500,'7.  Persistence Report'!$D$27:$D$500,$B484,'7.  Persistence Report'!$J$27:$J$500,"Current year savings",'7.  Persistence Report'!$H$27:$H$500,"2017")</f>
        <v>107</v>
      </c>
      <c r="T484" s="294">
        <f>SUMIFS('7.  Persistence Report'!W$27:W$500,'7.  Persistence Report'!$D$27:$D$500,$B484,'7.  Persistence Report'!$J$27:$J$500,"Current year savings",'7.  Persistence Report'!$H$27:$H$500,"2017")</f>
        <v>107</v>
      </c>
      <c r="U484" s="294">
        <f>SUMIFS('7.  Persistence Report'!X$27:X$500,'7.  Persistence Report'!$D$27:$D$500,$B484,'7.  Persistence Report'!$J$27:$J$500,"Current year savings",'7.  Persistence Report'!$H$27:$H$500,"2017")</f>
        <v>107</v>
      </c>
      <c r="V484" s="294">
        <f>SUMIFS('7.  Persistence Report'!Y$27:Y$500,'7.  Persistence Report'!$D$27:$D$500,$B484,'7.  Persistence Report'!$J$27:$J$500,"Current year savings",'7.  Persistence Report'!$H$27:$H$500,"2017")</f>
        <v>107</v>
      </c>
      <c r="W484" s="294">
        <f>SUMIFS('7.  Persistence Report'!Z$27:Z$500,'7.  Persistence Report'!$D$27:$D$500,$B484,'7.  Persistence Report'!$J$27:$J$500,"Current year savings",'7.  Persistence Report'!$H$27:$H$500,"2017")</f>
        <v>107</v>
      </c>
      <c r="X484" s="294">
        <f>SUMIFS('7.  Persistence Report'!AA$27:AA$500,'7.  Persistence Report'!$D$27:$D$500,$B484,'7.  Persistence Report'!$J$27:$J$500,"Current year savings",'7.  Persistence Report'!$H$27:$H$500,"2017")</f>
        <v>93</v>
      </c>
      <c r="Y484" s="425"/>
      <c r="Z484" s="409"/>
      <c r="AA484" s="409">
        <v>1</v>
      </c>
      <c r="AB484" s="409"/>
      <c r="AC484" s="409"/>
      <c r="AD484" s="409"/>
      <c r="AE484" s="409"/>
      <c r="AF484" s="414"/>
      <c r="AG484" s="414"/>
      <c r="AH484" s="414"/>
      <c r="AI484" s="414"/>
      <c r="AJ484" s="414"/>
      <c r="AK484" s="414"/>
      <c r="AL484" s="414"/>
      <c r="AM484" s="295">
        <f>SUM(Y484:AL484)</f>
        <v>1</v>
      </c>
    </row>
    <row r="485" spans="1:39" outlineLevel="1">
      <c r="A485" s="531"/>
      <c r="B485" s="430" t="s">
        <v>308</v>
      </c>
      <c r="C485" s="290" t="s">
        <v>163</v>
      </c>
      <c r="D485" s="294">
        <f>SUMIFS('7.  Persistence Report'!AW$27:AW$500,'7.  Persistence Report'!$D$27:$D$500,$B484,'7.  Persistence Report'!$J$27:$J$500,"Adjustment",'7.  Persistence Report'!$H$27:$H$500,"2017")</f>
        <v>0</v>
      </c>
      <c r="E485" s="294">
        <f>SUMIFS('7.  Persistence Report'!AX$27:AX$500,'7.  Persistence Report'!$D$27:$D$500,$B484,'7.  Persistence Report'!$J$27:$J$500,"Adjustment",'7.  Persistence Report'!$H$27:$H$500,"2017")</f>
        <v>0</v>
      </c>
      <c r="F485" s="294">
        <f>SUMIFS('7.  Persistence Report'!AY$27:AY$500,'7.  Persistence Report'!$D$27:$D$500,$B484,'7.  Persistence Report'!$J$27:$J$500,"Adjustment",'7.  Persistence Report'!$H$27:$H$500,"2017")</f>
        <v>0</v>
      </c>
      <c r="G485" s="294">
        <f>SUMIFS('7.  Persistence Report'!AZ$27:AZ$500,'7.  Persistence Report'!$D$27:$D$500,$B484,'7.  Persistence Report'!$J$27:$J$500,"Adjustment",'7.  Persistence Report'!$H$27:$H$500,"2017")</f>
        <v>0</v>
      </c>
      <c r="H485" s="294">
        <f>SUMIFS('7.  Persistence Report'!BA$27:BA$500,'7.  Persistence Report'!$D$27:$D$500,$B484,'7.  Persistence Report'!$J$27:$J$500,"Adjustment",'7.  Persistence Report'!$H$27:$H$500,"2017")</f>
        <v>0</v>
      </c>
      <c r="I485" s="294">
        <f>SUMIFS('7.  Persistence Report'!BB$27:BB$500,'7.  Persistence Report'!$D$27:$D$500,$B484,'7.  Persistence Report'!$J$27:$J$500,"Adjustment",'7.  Persistence Report'!$H$27:$H$500,"2017")</f>
        <v>0</v>
      </c>
      <c r="J485" s="294">
        <f>SUMIFS('7.  Persistence Report'!BC$27:BC$500,'7.  Persistence Report'!$D$27:$D$500,$B484,'7.  Persistence Report'!$J$27:$J$500,"Adjustment",'7.  Persistence Report'!$H$27:$H$500,"2017")</f>
        <v>0</v>
      </c>
      <c r="K485" s="294">
        <f>SUMIFS('7.  Persistence Report'!BD$27:BD$500,'7.  Persistence Report'!$D$27:$D$500,$B484,'7.  Persistence Report'!$J$27:$J$500,"Adjustment",'7.  Persistence Report'!$H$27:$H$500,"2017")</f>
        <v>0</v>
      </c>
      <c r="L485" s="294">
        <f>SUMIFS('7.  Persistence Report'!BE$27:BE$500,'7.  Persistence Report'!$D$27:$D$500,$B484,'7.  Persistence Report'!$J$27:$J$500,"Adjustment",'7.  Persistence Report'!$H$27:$H$500,"2017")</f>
        <v>0</v>
      </c>
      <c r="M485" s="294">
        <f>SUMIFS('7.  Persistence Report'!BF$27:BF$500,'7.  Persistence Report'!$D$27:$D$500,$B484,'7.  Persistence Report'!$J$27:$J$500,"Adjustment",'7.  Persistence Report'!$H$27:$H$500,"2017")</f>
        <v>0</v>
      </c>
      <c r="N485" s="294">
        <f>N484</f>
        <v>12</v>
      </c>
      <c r="O485" s="294">
        <f>SUMIFS('7.  Persistence Report'!R$27:R$500,'7.  Persistence Report'!$D$27:$D$500,$B484,'7.  Persistence Report'!$J$27:$J$500,"Adjustment",'7.  Persistence Report'!$H$27:$H$500,"2017")</f>
        <v>0</v>
      </c>
      <c r="P485" s="294">
        <f>SUMIFS('7.  Persistence Report'!S$27:S$500,'7.  Persistence Report'!$D$27:$D$500,$B484,'7.  Persistence Report'!$J$27:$J$500,"Adjustment",'7.  Persistence Report'!$H$27:$H$500,"2017")</f>
        <v>0</v>
      </c>
      <c r="Q485" s="294">
        <f>SUMIFS('7.  Persistence Report'!T$27:T$500,'7.  Persistence Report'!$D$27:$D$500,$B484,'7.  Persistence Report'!$J$27:$J$500,"Adjustment",'7.  Persistence Report'!$H$27:$H$500,"2017")</f>
        <v>0</v>
      </c>
      <c r="R485" s="294">
        <f>SUMIFS('7.  Persistence Report'!U$27:U$500,'7.  Persistence Report'!$D$27:$D$500,$B484,'7.  Persistence Report'!$J$27:$J$500,"Adjustment",'7.  Persistence Report'!$H$27:$H$500,"2017")</f>
        <v>0</v>
      </c>
      <c r="S485" s="294">
        <f>SUMIFS('7.  Persistence Report'!V$27:V$500,'7.  Persistence Report'!$D$27:$D$500,$B484,'7.  Persistence Report'!$J$27:$J$500,"Adjustment",'7.  Persistence Report'!$H$27:$H$500,"2017")</f>
        <v>0</v>
      </c>
      <c r="T485" s="294">
        <f>SUMIFS('7.  Persistence Report'!W$27:W$500,'7.  Persistence Report'!$D$27:$D$500,$B484,'7.  Persistence Report'!$J$27:$J$500,"Adjustment",'7.  Persistence Report'!$H$27:$H$500,"2017")</f>
        <v>0</v>
      </c>
      <c r="U485" s="294">
        <f>SUMIFS('7.  Persistence Report'!X$27:X$500,'7.  Persistence Report'!$D$27:$D$500,$B484,'7.  Persistence Report'!$J$27:$J$500,"Adjustment",'7.  Persistence Report'!$H$27:$H$500,"2017")</f>
        <v>0</v>
      </c>
      <c r="V485" s="294">
        <f>SUMIFS('7.  Persistence Report'!Y$27:Y$500,'7.  Persistence Report'!$D$27:$D$500,$B484,'7.  Persistence Report'!$J$27:$J$500,"Adjustment",'7.  Persistence Report'!$H$27:$H$500,"2017")</f>
        <v>0</v>
      </c>
      <c r="W485" s="294">
        <f>SUMIFS('7.  Persistence Report'!Z$27:Z$500,'7.  Persistence Report'!$D$27:$D$500,$B484,'7.  Persistence Report'!$J$27:$J$500,"Adjustment",'7.  Persistence Report'!$H$27:$H$500,"2017")</f>
        <v>0</v>
      </c>
      <c r="X485" s="294">
        <f>SUMIFS('7.  Persistence Report'!AA$27:AA$500,'7.  Persistence Report'!$D$27:$D$500,$B484,'7.  Persistence Report'!$J$27:$J$500,"Adjustment",'7.  Persistence Report'!$H$27:$H$500,"2017")</f>
        <v>0</v>
      </c>
      <c r="Y485" s="410">
        <f>Y484</f>
        <v>0</v>
      </c>
      <c r="Z485" s="410">
        <f t="shared" ref="Z485" si="1374">Z484</f>
        <v>0</v>
      </c>
      <c r="AA485" s="410">
        <f t="shared" ref="AA485" si="1375">AA484</f>
        <v>1</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f>SUMIFS('7.  Persistence Report'!AW$27:AW$500,'7.  Persistence Report'!$D$27:$D$500,$B487,'7.  Persistence Report'!$J$27:$J$500,"Current year savings",'7.  Persistence Report'!$H$27:$H$500,"2017")</f>
        <v>47629973</v>
      </c>
      <c r="E487" s="294">
        <f>SUMIFS('7.  Persistence Report'!AX$27:AX$500,'7.  Persistence Report'!$D$27:$D$500,$B487,'7.  Persistence Report'!$J$27:$J$500,"Current year savings",'7.  Persistence Report'!$H$27:$H$500,"2017")</f>
        <v>47931132</v>
      </c>
      <c r="F487" s="294">
        <f>SUMIFS('7.  Persistence Report'!AY$27:AY$500,'7.  Persistence Report'!$D$27:$D$500,$B487,'7.  Persistence Report'!$J$27:$J$500,"Current year savings",'7.  Persistence Report'!$H$27:$H$500,"2017")</f>
        <v>47931132</v>
      </c>
      <c r="G487" s="294">
        <f>SUMIFS('7.  Persistence Report'!AZ$27:AZ$500,'7.  Persistence Report'!$D$27:$D$500,$B487,'7.  Persistence Report'!$J$27:$J$500,"Current year savings",'7.  Persistence Report'!$H$27:$H$500,"2017")</f>
        <v>47931132</v>
      </c>
      <c r="H487" s="294">
        <f>SUMIFS('7.  Persistence Report'!BA$27:BA$500,'7.  Persistence Report'!$D$27:$D$500,$B487,'7.  Persistence Report'!$J$27:$J$500,"Current year savings",'7.  Persistence Report'!$H$27:$H$500,"2017")</f>
        <v>47931132</v>
      </c>
      <c r="I487" s="294">
        <f>SUMIFS('7.  Persistence Report'!BB$27:BB$500,'7.  Persistence Report'!$D$27:$D$500,$B487,'7.  Persistence Report'!$J$27:$J$500,"Current year savings",'7.  Persistence Report'!$H$27:$H$500,"2017")</f>
        <v>43264829</v>
      </c>
      <c r="J487" s="294">
        <f>SUMIFS('7.  Persistence Report'!BC$27:BC$500,'7.  Persistence Report'!$D$27:$D$500,$B487,'7.  Persistence Report'!$J$27:$J$500,"Current year savings",'7.  Persistence Report'!$H$27:$H$500,"2017")</f>
        <v>43264829</v>
      </c>
      <c r="K487" s="294">
        <f>SUMIFS('7.  Persistence Report'!BD$27:BD$500,'7.  Persistence Report'!$D$27:$D$500,$B487,'7.  Persistence Report'!$J$27:$J$500,"Current year savings",'7.  Persistence Report'!$H$27:$H$500,"2017")</f>
        <v>43264829</v>
      </c>
      <c r="L487" s="294">
        <f>SUMIFS('7.  Persistence Report'!BE$27:BE$500,'7.  Persistence Report'!$D$27:$D$500,$B487,'7.  Persistence Report'!$J$27:$J$500,"Current year savings",'7.  Persistence Report'!$H$27:$H$500,"2017")</f>
        <v>42809036</v>
      </c>
      <c r="M487" s="294">
        <f>SUMIFS('7.  Persistence Report'!BF$27:BF$500,'7.  Persistence Report'!$D$27:$D$500,$B487,'7.  Persistence Report'!$J$27:$J$500,"Current year savings",'7.  Persistence Report'!$H$27:$H$500,"2017")</f>
        <v>42809036</v>
      </c>
      <c r="N487" s="294">
        <v>12</v>
      </c>
      <c r="O487" s="294">
        <f>SUMIFS('7.  Persistence Report'!R$27:R$500,'7.  Persistence Report'!$D$27:$D$500,$B487,'7.  Persistence Report'!$J$27:$J$500,"Current year savings",'7.  Persistence Report'!$H$27:$H$500,"2017")</f>
        <v>7464</v>
      </c>
      <c r="P487" s="294">
        <f>SUMIFS('7.  Persistence Report'!S$27:S$500,'7.  Persistence Report'!$D$27:$D$500,$B487,'7.  Persistence Report'!$J$27:$J$500,"Current year savings",'7.  Persistence Report'!$H$27:$H$500,"2017")</f>
        <v>7537</v>
      </c>
      <c r="Q487" s="294">
        <f>SUMIFS('7.  Persistence Report'!T$27:T$500,'7.  Persistence Report'!$D$27:$D$500,$B487,'7.  Persistence Report'!$J$27:$J$500,"Current year savings",'7.  Persistence Report'!$H$27:$H$500,"2017")</f>
        <v>7537</v>
      </c>
      <c r="R487" s="294">
        <f>SUMIFS('7.  Persistence Report'!U$27:U$500,'7.  Persistence Report'!$D$27:$D$500,$B487,'7.  Persistence Report'!$J$27:$J$500,"Current year savings",'7.  Persistence Report'!$H$27:$H$500,"2017")</f>
        <v>7537</v>
      </c>
      <c r="S487" s="294">
        <f>SUMIFS('7.  Persistence Report'!V$27:V$500,'7.  Persistence Report'!$D$27:$D$500,$B487,'7.  Persistence Report'!$J$27:$J$500,"Current year savings",'7.  Persistence Report'!$H$27:$H$500,"2017")</f>
        <v>7537</v>
      </c>
      <c r="T487" s="294">
        <f>SUMIFS('7.  Persistence Report'!W$27:W$500,'7.  Persistence Report'!$D$27:$D$500,$B487,'7.  Persistence Report'!$J$27:$J$500,"Current year savings",'7.  Persistence Report'!$H$27:$H$500,"2017")</f>
        <v>6526</v>
      </c>
      <c r="U487" s="294">
        <f>SUMIFS('7.  Persistence Report'!X$27:X$500,'7.  Persistence Report'!$D$27:$D$500,$B487,'7.  Persistence Report'!$J$27:$J$500,"Current year savings",'7.  Persistence Report'!$H$27:$H$500,"2017")</f>
        <v>6526</v>
      </c>
      <c r="V487" s="294">
        <f>SUMIFS('7.  Persistence Report'!Y$27:Y$500,'7.  Persistence Report'!$D$27:$D$500,$B487,'7.  Persistence Report'!$J$27:$J$500,"Current year savings",'7.  Persistence Report'!$H$27:$H$500,"2017")</f>
        <v>6526</v>
      </c>
      <c r="W487" s="294">
        <f>SUMIFS('7.  Persistence Report'!Z$27:Z$500,'7.  Persistence Report'!$D$27:$D$500,$B487,'7.  Persistence Report'!$J$27:$J$500,"Current year savings",'7.  Persistence Report'!$H$27:$H$500,"2017")</f>
        <v>6519</v>
      </c>
      <c r="X487" s="294">
        <f>SUMIFS('7.  Persistence Report'!AA$27:AA$500,'7.  Persistence Report'!$D$27:$D$500,$B487,'7.  Persistence Report'!$J$27:$J$500,"Current year savings",'7.  Persistence Report'!$H$27:$H$500,"2017")</f>
        <v>6519</v>
      </c>
      <c r="Y487" s="425"/>
      <c r="Z487" s="409"/>
      <c r="AA487" s="409">
        <v>1</v>
      </c>
      <c r="AB487" s="409"/>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f>SUMIFS('7.  Persistence Report'!AW$27:AW$500,'7.  Persistence Report'!$D$27:$D$500,$B487,'7.  Persistence Report'!$J$27:$J$500,"Adjustment",'7.  Persistence Report'!$H$27:$H$500,"2017")</f>
        <v>16891576.387644835</v>
      </c>
      <c r="E488" s="294">
        <f>SUMIFS('7.  Persistence Report'!AX$27:AX$500,'7.  Persistence Report'!$D$27:$D$500,$B487,'7.  Persistence Report'!$J$27:$J$500,"Adjustment",'7.  Persistence Report'!$H$27:$H$500,"2017")</f>
        <v>16891576.387644835</v>
      </c>
      <c r="F488" s="294">
        <f>SUMIFS('7.  Persistence Report'!AY$27:AY$500,'7.  Persistence Report'!$D$27:$D$500,$B487,'7.  Persistence Report'!$J$27:$J$500,"Adjustment",'7.  Persistence Report'!$H$27:$H$500,"2017")</f>
        <v>16891576.387644835</v>
      </c>
      <c r="G488" s="294">
        <f>SUMIFS('7.  Persistence Report'!AZ$27:AZ$500,'7.  Persistence Report'!$D$27:$D$500,$B487,'7.  Persistence Report'!$J$27:$J$500,"Adjustment",'7.  Persistence Report'!$H$27:$H$500,"2017")</f>
        <v>0</v>
      </c>
      <c r="H488" s="294">
        <f>SUMIFS('7.  Persistence Report'!BA$27:BA$500,'7.  Persistence Report'!$D$27:$D$500,$B487,'7.  Persistence Report'!$J$27:$J$500,"Adjustment",'7.  Persistence Report'!$H$27:$H$500,"2017")</f>
        <v>0</v>
      </c>
      <c r="I488" s="294">
        <f>SUMIFS('7.  Persistence Report'!BB$27:BB$500,'7.  Persistence Report'!$D$27:$D$500,$B487,'7.  Persistence Report'!$J$27:$J$500,"Adjustment",'7.  Persistence Report'!$H$27:$H$500,"2017")</f>
        <v>0</v>
      </c>
      <c r="J488" s="294">
        <f>SUMIFS('7.  Persistence Report'!BC$27:BC$500,'7.  Persistence Report'!$D$27:$D$500,$B487,'7.  Persistence Report'!$J$27:$J$500,"Adjustment",'7.  Persistence Report'!$H$27:$H$500,"2017")</f>
        <v>0</v>
      </c>
      <c r="K488" s="294">
        <f>SUMIFS('7.  Persistence Report'!BD$27:BD$500,'7.  Persistence Report'!$D$27:$D$500,$B487,'7.  Persistence Report'!$J$27:$J$500,"Adjustment",'7.  Persistence Report'!$H$27:$H$500,"2017")</f>
        <v>0</v>
      </c>
      <c r="L488" s="294">
        <f>SUMIFS('7.  Persistence Report'!BE$27:BE$500,'7.  Persistence Report'!$D$27:$D$500,$B487,'7.  Persistence Report'!$J$27:$J$500,"Adjustment",'7.  Persistence Report'!$H$27:$H$500,"2017")</f>
        <v>0</v>
      </c>
      <c r="M488" s="294">
        <f>SUMIFS('7.  Persistence Report'!BF$27:BF$500,'7.  Persistence Report'!$D$27:$D$500,$B487,'7.  Persistence Report'!$J$27:$J$500,"Adjustment",'7.  Persistence Report'!$H$27:$H$500,"2017")</f>
        <v>0</v>
      </c>
      <c r="N488" s="294">
        <f>N487</f>
        <v>12</v>
      </c>
      <c r="O488" s="294">
        <f>SUMIFS('7.  Persistence Report'!R$27:R$500,'7.  Persistence Report'!$D$27:$D$500,$B487,'7.  Persistence Report'!$J$27:$J$500,"Adjustment",'7.  Persistence Report'!$H$27:$H$500,"2017")</f>
        <v>1640.5568673602161</v>
      </c>
      <c r="P488" s="294">
        <f>SUMIFS('7.  Persistence Report'!S$27:S$500,'7.  Persistence Report'!$D$27:$D$500,$B487,'7.  Persistence Report'!$J$27:$J$500,"Adjustment",'7.  Persistence Report'!$H$27:$H$500,"2017")</f>
        <v>1656.6019706985398</v>
      </c>
      <c r="Q488" s="294">
        <f>SUMIFS('7.  Persistence Report'!T$27:T$500,'7.  Persistence Report'!$D$27:$D$500,$B487,'7.  Persistence Report'!$J$27:$J$500,"Adjustment",'7.  Persistence Report'!$H$27:$H$500,"2017")</f>
        <v>1656.6019706985398</v>
      </c>
      <c r="R488" s="294">
        <f>SUMIFS('7.  Persistence Report'!U$27:U$500,'7.  Persistence Report'!$D$27:$D$500,$B487,'7.  Persistence Report'!$J$27:$J$500,"Adjustment",'7.  Persistence Report'!$H$27:$H$500,"2017")</f>
        <v>0</v>
      </c>
      <c r="S488" s="294">
        <f>SUMIFS('7.  Persistence Report'!V$27:V$500,'7.  Persistence Report'!$D$27:$D$500,$B487,'7.  Persistence Report'!$J$27:$J$500,"Adjustment",'7.  Persistence Report'!$H$27:$H$500,"2017")</f>
        <v>0</v>
      </c>
      <c r="T488" s="294">
        <f>SUMIFS('7.  Persistence Report'!W$27:W$500,'7.  Persistence Report'!$D$27:$D$500,$B487,'7.  Persistence Report'!$J$27:$J$500,"Adjustment",'7.  Persistence Report'!$H$27:$H$500,"2017")</f>
        <v>0</v>
      </c>
      <c r="U488" s="294">
        <f>SUMIFS('7.  Persistence Report'!X$27:X$500,'7.  Persistence Report'!$D$27:$D$500,$B487,'7.  Persistence Report'!$J$27:$J$500,"Adjustment",'7.  Persistence Report'!$H$27:$H$500,"2017")</f>
        <v>0</v>
      </c>
      <c r="V488" s="294">
        <f>SUMIFS('7.  Persistence Report'!Y$27:Y$500,'7.  Persistence Report'!$D$27:$D$500,$B487,'7.  Persistence Report'!$J$27:$J$500,"Adjustment",'7.  Persistence Report'!$H$27:$H$500,"2017")</f>
        <v>0</v>
      </c>
      <c r="W488" s="294">
        <f>SUMIFS('7.  Persistence Report'!Z$27:Z$500,'7.  Persistence Report'!$D$27:$D$500,$B487,'7.  Persistence Report'!$J$27:$J$500,"Adjustment",'7.  Persistence Report'!$H$27:$H$500,"2017")</f>
        <v>0</v>
      </c>
      <c r="X488" s="294">
        <f>SUMIFS('7.  Persistence Report'!AA$27:AA$500,'7.  Persistence Report'!$D$27:$D$500,$B487,'7.  Persistence Report'!$J$27:$J$500,"Adjustment",'7.  Persistence Report'!$H$27:$H$500,"2017")</f>
        <v>0</v>
      </c>
      <c r="Y488" s="410">
        <f>Y487</f>
        <v>0</v>
      </c>
      <c r="Z488" s="410">
        <f t="shared" ref="Z488" si="1387">Z487</f>
        <v>0</v>
      </c>
      <c r="AA488" s="410">
        <f t="shared" ref="AA488" si="1388">AA487</f>
        <v>1</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f>SUMIFS('7.  Persistence Report'!AW$27:AW$500,'7.  Persistence Report'!$D$27:$D$500,$B490,'7.  Persistence Report'!$J$27:$J$500,"Current year savings",'7.  Persistence Report'!$H$27:$H$500,"2017")</f>
        <v>442365</v>
      </c>
      <c r="E490" s="294">
        <f>SUMIFS('7.  Persistence Report'!AX$27:AX$500,'7.  Persistence Report'!$D$27:$D$500,$B490,'7.  Persistence Report'!$J$27:$J$500,"Current year savings",'7.  Persistence Report'!$H$27:$H$500,"2017")</f>
        <v>442365</v>
      </c>
      <c r="F490" s="294">
        <f>SUMIFS('7.  Persistence Report'!AY$27:AY$500,'7.  Persistence Report'!$D$27:$D$500,$B490,'7.  Persistence Report'!$J$27:$J$500,"Current year savings",'7.  Persistence Report'!$H$27:$H$500,"2017")</f>
        <v>439231</v>
      </c>
      <c r="G490" s="294">
        <f>SUMIFS('7.  Persistence Report'!AZ$27:AZ$500,'7.  Persistence Report'!$D$27:$D$500,$B490,'7.  Persistence Report'!$J$27:$J$500,"Current year savings",'7.  Persistence Report'!$H$27:$H$500,"2017")</f>
        <v>406812</v>
      </c>
      <c r="H490" s="294">
        <f>SUMIFS('7.  Persistence Report'!BA$27:BA$500,'7.  Persistence Report'!$D$27:$D$500,$B490,'7.  Persistence Report'!$J$27:$J$500,"Current year savings",'7.  Persistence Report'!$H$27:$H$500,"2017")</f>
        <v>347277</v>
      </c>
      <c r="I490" s="294">
        <f>SUMIFS('7.  Persistence Report'!BB$27:BB$500,'7.  Persistence Report'!$D$27:$D$500,$B490,'7.  Persistence Report'!$J$27:$J$500,"Current year savings",'7.  Persistence Report'!$H$27:$H$500,"2017")</f>
        <v>309657</v>
      </c>
      <c r="J490" s="294">
        <f>SUMIFS('7.  Persistence Report'!BC$27:BC$500,'7.  Persistence Report'!$D$27:$D$500,$B490,'7.  Persistence Report'!$J$27:$J$500,"Current year savings",'7.  Persistence Report'!$H$27:$H$500,"2017")</f>
        <v>266533</v>
      </c>
      <c r="K490" s="294">
        <f>SUMIFS('7.  Persistence Report'!BD$27:BD$500,'7.  Persistence Report'!$D$27:$D$500,$B490,'7.  Persistence Report'!$J$27:$J$500,"Current year savings",'7.  Persistence Report'!$H$27:$H$500,"2017")</f>
        <v>193812</v>
      </c>
      <c r="L490" s="294">
        <f>SUMIFS('7.  Persistence Report'!BE$27:BE$500,'7.  Persistence Report'!$D$27:$D$500,$B490,'7.  Persistence Report'!$J$27:$J$500,"Current year savings",'7.  Persistence Report'!$H$27:$H$500,"2017")</f>
        <v>109896</v>
      </c>
      <c r="M490" s="294">
        <f>SUMIFS('7.  Persistence Report'!BF$27:BF$500,'7.  Persistence Report'!$D$27:$D$500,$B490,'7.  Persistence Report'!$J$27:$J$500,"Current year savings",'7.  Persistence Report'!$H$27:$H$500,"2017")</f>
        <v>71173</v>
      </c>
      <c r="N490" s="294">
        <v>12</v>
      </c>
      <c r="O490" s="294">
        <f>SUMIFS('7.  Persistence Report'!R$27:R$500,'7.  Persistence Report'!$D$27:$D$500,$B490,'7.  Persistence Report'!$J$27:$J$500,"Current year savings",'7.  Persistence Report'!$H$27:$H$500,"2017")</f>
        <v>85</v>
      </c>
      <c r="P490" s="294">
        <f>SUMIFS('7.  Persistence Report'!S$27:S$500,'7.  Persistence Report'!$D$27:$D$500,$B490,'7.  Persistence Report'!$J$27:$J$500,"Current year savings",'7.  Persistence Report'!$H$27:$H$500,"2017")</f>
        <v>85</v>
      </c>
      <c r="Q490" s="294">
        <f>SUMIFS('7.  Persistence Report'!T$27:T$500,'7.  Persistence Report'!$D$27:$D$500,$B490,'7.  Persistence Report'!$J$27:$J$500,"Current year savings",'7.  Persistence Report'!$H$27:$H$500,"2017")</f>
        <v>85</v>
      </c>
      <c r="R490" s="294">
        <f>SUMIFS('7.  Persistence Report'!U$27:U$500,'7.  Persistence Report'!$D$27:$D$500,$B490,'7.  Persistence Report'!$J$27:$J$500,"Current year savings",'7.  Persistence Report'!$H$27:$H$500,"2017")</f>
        <v>82</v>
      </c>
      <c r="S490" s="294">
        <f>SUMIFS('7.  Persistence Report'!V$27:V$500,'7.  Persistence Report'!$D$27:$D$500,$B490,'7.  Persistence Report'!$J$27:$J$500,"Current year savings",'7.  Persistence Report'!$H$27:$H$500,"2017")</f>
        <v>75</v>
      </c>
      <c r="T490" s="294">
        <f>SUMIFS('7.  Persistence Report'!W$27:W$500,'7.  Persistence Report'!$D$27:$D$500,$B490,'7.  Persistence Report'!$J$27:$J$500,"Current year savings",'7.  Persistence Report'!$H$27:$H$500,"2017")</f>
        <v>69</v>
      </c>
      <c r="U490" s="294">
        <f>SUMIFS('7.  Persistence Report'!X$27:X$500,'7.  Persistence Report'!$D$27:$D$500,$B490,'7.  Persistence Report'!$J$27:$J$500,"Current year savings",'7.  Persistence Report'!$H$27:$H$500,"2017")</f>
        <v>62</v>
      </c>
      <c r="V490" s="294">
        <f>SUMIFS('7.  Persistence Report'!Y$27:Y$500,'7.  Persistence Report'!$D$27:$D$500,$B490,'7.  Persistence Report'!$J$27:$J$500,"Current year savings",'7.  Persistence Report'!$H$27:$H$500,"2017")</f>
        <v>47</v>
      </c>
      <c r="W490" s="294">
        <f>SUMIFS('7.  Persistence Report'!Z$27:Z$500,'7.  Persistence Report'!$D$27:$D$500,$B490,'7.  Persistence Report'!$J$27:$J$500,"Current year savings",'7.  Persistence Report'!$H$27:$H$500,"2017")</f>
        <v>28</v>
      </c>
      <c r="X490" s="294">
        <f>SUMIFS('7.  Persistence Report'!AA$27:AA$500,'7.  Persistence Report'!$D$27:$D$500,$B490,'7.  Persistence Report'!$J$27:$J$500,"Current year savings",'7.  Persistence Report'!$H$27:$H$500,"2017")</f>
        <v>18</v>
      </c>
      <c r="Y490" s="425"/>
      <c r="Z490" s="409">
        <v>1</v>
      </c>
      <c r="AA490" s="409"/>
      <c r="AB490" s="409"/>
      <c r="AC490" s="409"/>
      <c r="AD490" s="409"/>
      <c r="AE490" s="409"/>
      <c r="AF490" s="414"/>
      <c r="AG490" s="414"/>
      <c r="AH490" s="414"/>
      <c r="AI490" s="414"/>
      <c r="AJ490" s="414"/>
      <c r="AK490" s="414"/>
      <c r="AL490" s="414"/>
      <c r="AM490" s="295">
        <f>SUM(Y490:AL490)</f>
        <v>1</v>
      </c>
    </row>
    <row r="491" spans="1:39" outlineLevel="1">
      <c r="A491" s="531"/>
      <c r="B491" s="430" t="s">
        <v>308</v>
      </c>
      <c r="C491" s="290" t="s">
        <v>163</v>
      </c>
      <c r="D491" s="294">
        <f>SUMIFS('7.  Persistence Report'!AW$27:AW$500,'7.  Persistence Report'!$D$27:$D$500,$B490,'7.  Persistence Report'!$J$27:$J$500,"Adjustment",'7.  Persistence Report'!$H$27:$H$500,"2017")</f>
        <v>0</v>
      </c>
      <c r="E491" s="294">
        <f>SUMIFS('7.  Persistence Report'!AX$27:AX$500,'7.  Persistence Report'!$D$27:$D$500,$B490,'7.  Persistence Report'!$J$27:$J$500,"Adjustment",'7.  Persistence Report'!$H$27:$H$500,"2017")</f>
        <v>0</v>
      </c>
      <c r="F491" s="294">
        <f>SUMIFS('7.  Persistence Report'!AY$27:AY$500,'7.  Persistence Report'!$D$27:$D$500,$B490,'7.  Persistence Report'!$J$27:$J$500,"Adjustment",'7.  Persistence Report'!$H$27:$H$500,"2017")</f>
        <v>0</v>
      </c>
      <c r="G491" s="294">
        <f>SUMIFS('7.  Persistence Report'!AZ$27:AZ$500,'7.  Persistence Report'!$D$27:$D$500,$B490,'7.  Persistence Report'!$J$27:$J$500,"Adjustment",'7.  Persistence Report'!$H$27:$H$500,"2017")</f>
        <v>0</v>
      </c>
      <c r="H491" s="294">
        <f>SUMIFS('7.  Persistence Report'!BA$27:BA$500,'7.  Persistence Report'!$D$27:$D$500,$B490,'7.  Persistence Report'!$J$27:$J$500,"Adjustment",'7.  Persistence Report'!$H$27:$H$500,"2017")</f>
        <v>0</v>
      </c>
      <c r="I491" s="294">
        <f>SUMIFS('7.  Persistence Report'!BB$27:BB$500,'7.  Persistence Report'!$D$27:$D$500,$B490,'7.  Persistence Report'!$J$27:$J$500,"Adjustment",'7.  Persistence Report'!$H$27:$H$500,"2017")</f>
        <v>0</v>
      </c>
      <c r="J491" s="294">
        <f>SUMIFS('7.  Persistence Report'!BC$27:BC$500,'7.  Persistence Report'!$D$27:$D$500,$B490,'7.  Persistence Report'!$J$27:$J$500,"Adjustment",'7.  Persistence Report'!$H$27:$H$500,"2017")</f>
        <v>0</v>
      </c>
      <c r="K491" s="294">
        <f>SUMIFS('7.  Persistence Report'!BD$27:BD$500,'7.  Persistence Report'!$D$27:$D$500,$B490,'7.  Persistence Report'!$J$27:$J$500,"Adjustment",'7.  Persistence Report'!$H$27:$H$500,"2017")</f>
        <v>0</v>
      </c>
      <c r="L491" s="294">
        <f>SUMIFS('7.  Persistence Report'!BE$27:BE$500,'7.  Persistence Report'!$D$27:$D$500,$B490,'7.  Persistence Report'!$J$27:$J$500,"Adjustment",'7.  Persistence Report'!$H$27:$H$500,"2017")</f>
        <v>0</v>
      </c>
      <c r="M491" s="294">
        <f>SUMIFS('7.  Persistence Report'!BF$27:BF$500,'7.  Persistence Report'!$D$27:$D$500,$B490,'7.  Persistence Report'!$J$27:$J$500,"Adjustment",'7.  Persistence Report'!$H$27:$H$500,"2017")</f>
        <v>0</v>
      </c>
      <c r="N491" s="294">
        <f>N490</f>
        <v>12</v>
      </c>
      <c r="O491" s="294">
        <f>SUMIFS('7.  Persistence Report'!R$27:R$500,'7.  Persistence Report'!$D$27:$D$500,$B490,'7.  Persistence Report'!$J$27:$J$500,"Adjustment",'7.  Persistence Report'!$H$27:$H$500,"2017")</f>
        <v>0</v>
      </c>
      <c r="P491" s="294">
        <f>SUMIFS('7.  Persistence Report'!S$27:S$500,'7.  Persistence Report'!$D$27:$D$500,$B490,'7.  Persistence Report'!$J$27:$J$500,"Adjustment",'7.  Persistence Report'!$H$27:$H$500,"2017")</f>
        <v>0</v>
      </c>
      <c r="Q491" s="294">
        <f>SUMIFS('7.  Persistence Report'!T$27:T$500,'7.  Persistence Report'!$D$27:$D$500,$B490,'7.  Persistence Report'!$J$27:$J$500,"Adjustment",'7.  Persistence Report'!$H$27:$H$500,"2017")</f>
        <v>0</v>
      </c>
      <c r="R491" s="294">
        <f>SUMIFS('7.  Persistence Report'!U$27:U$500,'7.  Persistence Report'!$D$27:$D$500,$B490,'7.  Persistence Report'!$J$27:$J$500,"Adjustment",'7.  Persistence Report'!$H$27:$H$500,"2017")</f>
        <v>0</v>
      </c>
      <c r="S491" s="294">
        <f>SUMIFS('7.  Persistence Report'!V$27:V$500,'7.  Persistence Report'!$D$27:$D$500,$B490,'7.  Persistence Report'!$J$27:$J$500,"Adjustment",'7.  Persistence Report'!$H$27:$H$500,"2017")</f>
        <v>0</v>
      </c>
      <c r="T491" s="294">
        <f>SUMIFS('7.  Persistence Report'!W$27:W$500,'7.  Persistence Report'!$D$27:$D$500,$B490,'7.  Persistence Report'!$J$27:$J$500,"Adjustment",'7.  Persistence Report'!$H$27:$H$500,"2017")</f>
        <v>0</v>
      </c>
      <c r="U491" s="294">
        <f>SUMIFS('7.  Persistence Report'!X$27:X$500,'7.  Persistence Report'!$D$27:$D$500,$B490,'7.  Persistence Report'!$J$27:$J$500,"Adjustment",'7.  Persistence Report'!$H$27:$H$500,"2017")</f>
        <v>0</v>
      </c>
      <c r="V491" s="294">
        <f>SUMIFS('7.  Persistence Report'!Y$27:Y$500,'7.  Persistence Report'!$D$27:$D$500,$B490,'7.  Persistence Report'!$J$27:$J$500,"Adjustment",'7.  Persistence Report'!$H$27:$H$500,"2017")</f>
        <v>0</v>
      </c>
      <c r="W491" s="294">
        <f>SUMIFS('7.  Persistence Report'!Z$27:Z$500,'7.  Persistence Report'!$D$27:$D$500,$B490,'7.  Persistence Report'!$J$27:$J$500,"Adjustment",'7.  Persistence Report'!$H$27:$H$500,"2017")</f>
        <v>0</v>
      </c>
      <c r="X491" s="294">
        <f>SUMIFS('7.  Persistence Report'!AA$27:AA$500,'7.  Persistence Report'!$D$27:$D$500,$B490,'7.  Persistence Report'!$J$27:$J$500,"Adjustment",'7.  Persistence Report'!$H$27:$H$500,"2017")</f>
        <v>0</v>
      </c>
      <c r="Y491" s="410">
        <f>Y490</f>
        <v>0</v>
      </c>
      <c r="Z491" s="410">
        <f t="shared" ref="Z491" si="1400">Z490</f>
        <v>1</v>
      </c>
      <c r="AA491" s="410">
        <f t="shared" ref="AA491" si="1401">AA490</f>
        <v>0</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f>SUMIFS('7.  Persistence Report'!AW$27:AW$500,'7.  Persistence Report'!$D$27:$D$500,$B493,'7.  Persistence Report'!$J$27:$J$500,"Current year savings",'7.  Persistence Report'!$H$27:$H$500,"2017")</f>
        <v>249304</v>
      </c>
      <c r="E493" s="294">
        <f>SUMIFS('7.  Persistence Report'!AX$27:AX$500,'7.  Persistence Report'!$D$27:$D$500,$B493,'7.  Persistence Report'!$J$27:$J$500,"Current year savings",'7.  Persistence Report'!$H$27:$H$500,"2017")</f>
        <v>249304</v>
      </c>
      <c r="F493" s="294">
        <f>SUMIFS('7.  Persistence Report'!AY$27:AY$500,'7.  Persistence Report'!$D$27:$D$500,$B493,'7.  Persistence Report'!$J$27:$J$500,"Current year savings",'7.  Persistence Report'!$H$27:$H$500,"2017")</f>
        <v>249304</v>
      </c>
      <c r="G493" s="294">
        <f>SUMIFS('7.  Persistence Report'!AZ$27:AZ$500,'7.  Persistence Report'!$D$27:$D$500,$B493,'7.  Persistence Report'!$J$27:$J$500,"Current year savings",'7.  Persistence Report'!$H$27:$H$500,"2017")</f>
        <v>249304</v>
      </c>
      <c r="H493" s="294">
        <f>SUMIFS('7.  Persistence Report'!BA$27:BA$500,'7.  Persistence Report'!$D$27:$D$500,$B493,'7.  Persistence Report'!$J$27:$J$500,"Current year savings",'7.  Persistence Report'!$H$27:$H$500,"2017")</f>
        <v>249304</v>
      </c>
      <c r="I493" s="294">
        <f>SUMIFS('7.  Persistence Report'!BB$27:BB$500,'7.  Persistence Report'!$D$27:$D$500,$B493,'7.  Persistence Report'!$J$27:$J$500,"Current year savings",'7.  Persistence Report'!$H$27:$H$500,"2017")</f>
        <v>249304</v>
      </c>
      <c r="J493" s="294">
        <f>SUMIFS('7.  Persistence Report'!BC$27:BC$500,'7.  Persistence Report'!$D$27:$D$500,$B493,'7.  Persistence Report'!$J$27:$J$500,"Current year savings",'7.  Persistence Report'!$H$27:$H$500,"2017")</f>
        <v>249304</v>
      </c>
      <c r="K493" s="294">
        <f>SUMIFS('7.  Persistence Report'!BD$27:BD$500,'7.  Persistence Report'!$D$27:$D$500,$B493,'7.  Persistence Report'!$J$27:$J$500,"Current year savings",'7.  Persistence Report'!$H$27:$H$500,"2017")</f>
        <v>249304</v>
      </c>
      <c r="L493" s="294">
        <f>SUMIFS('7.  Persistence Report'!BE$27:BE$500,'7.  Persistence Report'!$D$27:$D$500,$B493,'7.  Persistence Report'!$J$27:$J$500,"Current year savings",'7.  Persistence Report'!$H$27:$H$500,"2017")</f>
        <v>249304</v>
      </c>
      <c r="M493" s="294">
        <f>SUMIFS('7.  Persistence Report'!BF$27:BF$500,'7.  Persistence Report'!$D$27:$D$500,$B493,'7.  Persistence Report'!$J$27:$J$500,"Current year savings",'7.  Persistence Report'!$H$27:$H$500,"2017")</f>
        <v>249304</v>
      </c>
      <c r="N493" s="294">
        <v>12</v>
      </c>
      <c r="O493" s="294">
        <f>SUMIFS('7.  Persistence Report'!R$27:R$500,'7.  Persistence Report'!$D$27:$D$500,$B493,'7.  Persistence Report'!$J$27:$J$500,"Current year savings",'7.  Persistence Report'!$H$27:$H$500,"2017")</f>
        <v>81</v>
      </c>
      <c r="P493" s="294">
        <f>SUMIFS('7.  Persistence Report'!S$27:S$500,'7.  Persistence Report'!$D$27:$D$500,$B493,'7.  Persistence Report'!$J$27:$J$500,"Current year savings",'7.  Persistence Report'!$H$27:$H$500,"2017")</f>
        <v>81</v>
      </c>
      <c r="Q493" s="294">
        <f>SUMIFS('7.  Persistence Report'!T$27:T$500,'7.  Persistence Report'!$D$27:$D$500,$B493,'7.  Persistence Report'!$J$27:$J$500,"Current year savings",'7.  Persistence Report'!$H$27:$H$500,"2017")</f>
        <v>81</v>
      </c>
      <c r="R493" s="294">
        <f>SUMIFS('7.  Persistence Report'!U$27:U$500,'7.  Persistence Report'!$D$27:$D$500,$B493,'7.  Persistence Report'!$J$27:$J$500,"Current year savings",'7.  Persistence Report'!$H$27:$H$500,"2017")</f>
        <v>81</v>
      </c>
      <c r="S493" s="294">
        <f>SUMIFS('7.  Persistence Report'!V$27:V$500,'7.  Persistence Report'!$D$27:$D$500,$B493,'7.  Persistence Report'!$J$27:$J$500,"Current year savings",'7.  Persistence Report'!$H$27:$H$500,"2017")</f>
        <v>81</v>
      </c>
      <c r="T493" s="294">
        <f>SUMIFS('7.  Persistence Report'!W$27:W$500,'7.  Persistence Report'!$D$27:$D$500,$B493,'7.  Persistence Report'!$J$27:$J$500,"Current year savings",'7.  Persistence Report'!$H$27:$H$500,"2017")</f>
        <v>81</v>
      </c>
      <c r="U493" s="294">
        <f>SUMIFS('7.  Persistence Report'!X$27:X$500,'7.  Persistence Report'!$D$27:$D$500,$B493,'7.  Persistence Report'!$J$27:$J$500,"Current year savings",'7.  Persistence Report'!$H$27:$H$500,"2017")</f>
        <v>81</v>
      </c>
      <c r="V493" s="294">
        <f>SUMIFS('7.  Persistence Report'!Y$27:Y$500,'7.  Persistence Report'!$D$27:$D$500,$B493,'7.  Persistence Report'!$J$27:$J$500,"Current year savings",'7.  Persistence Report'!$H$27:$H$500,"2017")</f>
        <v>81</v>
      </c>
      <c r="W493" s="294">
        <f>SUMIFS('7.  Persistence Report'!Z$27:Z$500,'7.  Persistence Report'!$D$27:$D$500,$B493,'7.  Persistence Report'!$J$27:$J$500,"Current year savings",'7.  Persistence Report'!$H$27:$H$500,"2017")</f>
        <v>81</v>
      </c>
      <c r="X493" s="294">
        <f>SUMIFS('7.  Persistence Report'!AA$27:AA$500,'7.  Persistence Report'!$D$27:$D$500,$B493,'7.  Persistence Report'!$J$27:$J$500,"Current year savings",'7.  Persistence Report'!$H$27:$H$500,"2017")</f>
        <v>81</v>
      </c>
      <c r="Y493" s="425"/>
      <c r="Z493" s="409"/>
      <c r="AA493" s="409">
        <v>1</v>
      </c>
      <c r="AB493" s="409"/>
      <c r="AC493" s="409"/>
      <c r="AD493" s="409"/>
      <c r="AE493" s="409"/>
      <c r="AF493" s="414"/>
      <c r="AG493" s="414"/>
      <c r="AH493" s="414"/>
      <c r="AI493" s="414"/>
      <c r="AJ493" s="414"/>
      <c r="AK493" s="414"/>
      <c r="AL493" s="414"/>
      <c r="AM493" s="295">
        <f>SUM(Y493:AL493)</f>
        <v>1</v>
      </c>
    </row>
    <row r="494" spans="1:39" outlineLevel="1">
      <c r="A494" s="531"/>
      <c r="B494" s="430" t="s">
        <v>308</v>
      </c>
      <c r="C494" s="290" t="s">
        <v>163</v>
      </c>
      <c r="D494" s="294">
        <f>SUMIFS('7.  Persistence Report'!AW$27:AW$500,'7.  Persistence Report'!$D$27:$D$500,$B493,'7.  Persistence Report'!$J$27:$J$500,"Adjustment",'7.  Persistence Report'!$H$27:$H$500,"2017")</f>
        <v>121951.67634256174</v>
      </c>
      <c r="E494" s="294">
        <f>SUMIFS('7.  Persistence Report'!AX$27:AX$500,'7.  Persistence Report'!$D$27:$D$500,$B493,'7.  Persistence Report'!$J$27:$J$500,"Adjustment",'7.  Persistence Report'!$H$27:$H$500,"2017")</f>
        <v>121951.67634256174</v>
      </c>
      <c r="F494" s="294">
        <f>SUMIFS('7.  Persistence Report'!AY$27:AY$500,'7.  Persistence Report'!$D$27:$D$500,$B493,'7.  Persistence Report'!$J$27:$J$500,"Adjustment",'7.  Persistence Report'!$H$27:$H$500,"2017")</f>
        <v>121951.67634256174</v>
      </c>
      <c r="G494" s="294">
        <f>SUMIFS('7.  Persistence Report'!AZ$27:AZ$500,'7.  Persistence Report'!$D$27:$D$500,$B493,'7.  Persistence Report'!$J$27:$J$500,"Adjustment",'7.  Persistence Report'!$H$27:$H$500,"2017")</f>
        <v>0</v>
      </c>
      <c r="H494" s="294">
        <f>SUMIFS('7.  Persistence Report'!BA$27:BA$500,'7.  Persistence Report'!$D$27:$D$500,$B493,'7.  Persistence Report'!$J$27:$J$500,"Adjustment",'7.  Persistence Report'!$H$27:$H$500,"2017")</f>
        <v>0</v>
      </c>
      <c r="I494" s="294">
        <f>SUMIFS('7.  Persistence Report'!BB$27:BB$500,'7.  Persistence Report'!$D$27:$D$500,$B493,'7.  Persistence Report'!$J$27:$J$500,"Adjustment",'7.  Persistence Report'!$H$27:$H$500,"2017")</f>
        <v>0</v>
      </c>
      <c r="J494" s="294">
        <f>SUMIFS('7.  Persistence Report'!BC$27:BC$500,'7.  Persistence Report'!$D$27:$D$500,$B493,'7.  Persistence Report'!$J$27:$J$500,"Adjustment",'7.  Persistence Report'!$H$27:$H$500,"2017")</f>
        <v>0</v>
      </c>
      <c r="K494" s="294">
        <f>SUMIFS('7.  Persistence Report'!BD$27:BD$500,'7.  Persistence Report'!$D$27:$D$500,$B493,'7.  Persistence Report'!$J$27:$J$500,"Adjustment",'7.  Persistence Report'!$H$27:$H$500,"2017")</f>
        <v>0</v>
      </c>
      <c r="L494" s="294">
        <f>SUMIFS('7.  Persistence Report'!BE$27:BE$500,'7.  Persistence Report'!$D$27:$D$500,$B493,'7.  Persistence Report'!$J$27:$J$500,"Adjustment",'7.  Persistence Report'!$H$27:$H$500,"2017")</f>
        <v>0</v>
      </c>
      <c r="M494" s="294">
        <f>SUMIFS('7.  Persistence Report'!BF$27:BF$500,'7.  Persistence Report'!$D$27:$D$500,$B493,'7.  Persistence Report'!$J$27:$J$500,"Adjustment",'7.  Persistence Report'!$H$27:$H$500,"2017")</f>
        <v>0</v>
      </c>
      <c r="N494" s="294">
        <f>N493</f>
        <v>12</v>
      </c>
      <c r="O494" s="294">
        <f>SUMIFS('7.  Persistence Report'!R$27:R$500,'7.  Persistence Report'!$D$27:$D$500,$B493,'7.  Persistence Report'!$J$27:$J$500,"Adjustment",'7.  Persistence Report'!$H$27:$H$500,"2017")</f>
        <v>302.47552447552442</v>
      </c>
      <c r="P494" s="294">
        <f>SUMIFS('7.  Persistence Report'!S$27:S$500,'7.  Persistence Report'!$D$27:$D$500,$B493,'7.  Persistence Report'!$J$27:$J$500,"Adjustment",'7.  Persistence Report'!$H$27:$H$500,"2017")</f>
        <v>302.47552447552442</v>
      </c>
      <c r="Q494" s="294">
        <f>SUMIFS('7.  Persistence Report'!T$27:T$500,'7.  Persistence Report'!$D$27:$D$500,$B493,'7.  Persistence Report'!$J$27:$J$500,"Adjustment",'7.  Persistence Report'!$H$27:$H$500,"2017")</f>
        <v>302.47552447552442</v>
      </c>
      <c r="R494" s="294">
        <f>SUMIFS('7.  Persistence Report'!U$27:U$500,'7.  Persistence Report'!$D$27:$D$500,$B493,'7.  Persistence Report'!$J$27:$J$500,"Adjustment",'7.  Persistence Report'!$H$27:$H$500,"2017")</f>
        <v>0</v>
      </c>
      <c r="S494" s="294">
        <f>SUMIFS('7.  Persistence Report'!V$27:V$500,'7.  Persistence Report'!$D$27:$D$500,$B493,'7.  Persistence Report'!$J$27:$J$500,"Adjustment",'7.  Persistence Report'!$H$27:$H$500,"2017")</f>
        <v>0</v>
      </c>
      <c r="T494" s="294">
        <f>SUMIFS('7.  Persistence Report'!W$27:W$500,'7.  Persistence Report'!$D$27:$D$500,$B493,'7.  Persistence Report'!$J$27:$J$500,"Adjustment",'7.  Persistence Report'!$H$27:$H$500,"2017")</f>
        <v>0</v>
      </c>
      <c r="U494" s="294">
        <f>SUMIFS('7.  Persistence Report'!X$27:X$500,'7.  Persistence Report'!$D$27:$D$500,$B493,'7.  Persistence Report'!$J$27:$J$500,"Adjustment",'7.  Persistence Report'!$H$27:$H$500,"2017")</f>
        <v>0</v>
      </c>
      <c r="V494" s="294">
        <f>SUMIFS('7.  Persistence Report'!Y$27:Y$500,'7.  Persistence Report'!$D$27:$D$500,$B493,'7.  Persistence Report'!$J$27:$J$500,"Adjustment",'7.  Persistence Report'!$H$27:$H$500,"2017")</f>
        <v>0</v>
      </c>
      <c r="W494" s="294">
        <f>SUMIFS('7.  Persistence Report'!Z$27:Z$500,'7.  Persistence Report'!$D$27:$D$500,$B493,'7.  Persistence Report'!$J$27:$J$500,"Adjustment",'7.  Persistence Report'!$H$27:$H$500,"2017")</f>
        <v>0</v>
      </c>
      <c r="X494" s="294">
        <f>SUMIFS('7.  Persistence Report'!AA$27:AA$500,'7.  Persistence Report'!$D$27:$D$500,$B493,'7.  Persistence Report'!$J$27:$J$500,"Adjustment",'7.  Persistence Report'!$H$27:$H$500,"2017")</f>
        <v>0</v>
      </c>
      <c r="Y494" s="410">
        <f>Y493</f>
        <v>0</v>
      </c>
      <c r="Z494" s="410">
        <f t="shared" ref="Z494" si="1413">Z493</f>
        <v>0</v>
      </c>
      <c r="AA494" s="410">
        <f t="shared" ref="AA494" si="1414">AA493</f>
        <v>1</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f>SUMIFS('7.  Persistence Report'!AW$27:AW$500,'7.  Persistence Report'!$D$27:$D$500,$B496,'7.  Persistence Report'!$J$27:$J$500,"Current year savings",'7.  Persistence Report'!$H$27:$H$500,"2017")</f>
        <v>0</v>
      </c>
      <c r="E496" s="294">
        <f>SUMIFS('7.  Persistence Report'!AX$27:AX$500,'7.  Persistence Report'!$D$27:$D$500,$B496,'7.  Persistence Report'!$J$27:$J$500,"Current year savings",'7.  Persistence Report'!$H$27:$H$500,"2017")</f>
        <v>0</v>
      </c>
      <c r="F496" s="294">
        <f>SUMIFS('7.  Persistence Report'!AY$27:AY$500,'7.  Persistence Report'!$D$27:$D$500,$B496,'7.  Persistence Report'!$J$27:$J$500,"Current year savings",'7.  Persistence Report'!$H$27:$H$500,"2017")</f>
        <v>0</v>
      </c>
      <c r="G496" s="294">
        <f>SUMIFS('7.  Persistence Report'!AZ$27:AZ$500,'7.  Persistence Report'!$D$27:$D$500,$B496,'7.  Persistence Report'!$J$27:$J$500,"Current year savings",'7.  Persistence Report'!$H$27:$H$500,"2017")</f>
        <v>0</v>
      </c>
      <c r="H496" s="294">
        <f>SUMIFS('7.  Persistence Report'!BA$27:BA$500,'7.  Persistence Report'!$D$27:$D$500,$B496,'7.  Persistence Report'!$J$27:$J$500,"Current year savings",'7.  Persistence Report'!$H$27:$H$500,"2017")</f>
        <v>0</v>
      </c>
      <c r="I496" s="294">
        <f>SUMIFS('7.  Persistence Report'!BB$27:BB$500,'7.  Persistence Report'!$D$27:$D$500,$B496,'7.  Persistence Report'!$J$27:$J$500,"Current year savings",'7.  Persistence Report'!$H$27:$H$500,"2017")</f>
        <v>0</v>
      </c>
      <c r="J496" s="294">
        <f>SUMIFS('7.  Persistence Report'!BC$27:BC$500,'7.  Persistence Report'!$D$27:$D$500,$B496,'7.  Persistence Report'!$J$27:$J$500,"Current year savings",'7.  Persistence Report'!$H$27:$H$500,"2017")</f>
        <v>0</v>
      </c>
      <c r="K496" s="294">
        <f>SUMIFS('7.  Persistence Report'!BD$27:BD$500,'7.  Persistence Report'!$D$27:$D$500,$B496,'7.  Persistence Report'!$J$27:$J$500,"Current year savings",'7.  Persistence Report'!$H$27:$H$500,"2017")</f>
        <v>0</v>
      </c>
      <c r="L496" s="294">
        <f>SUMIFS('7.  Persistence Report'!BE$27:BE$500,'7.  Persistence Report'!$D$27:$D$500,$B496,'7.  Persistence Report'!$J$27:$J$500,"Current year savings",'7.  Persistence Report'!$H$27:$H$500,"2017")</f>
        <v>0</v>
      </c>
      <c r="M496" s="294">
        <f>SUMIFS('7.  Persistence Report'!BF$27:BF$500,'7.  Persistence Report'!$D$27:$D$500,$B496,'7.  Persistence Report'!$J$27:$J$500,"Current year savings",'7.  Persistence Report'!$H$27:$H$500,"2017")</f>
        <v>0</v>
      </c>
      <c r="N496" s="294">
        <v>3</v>
      </c>
      <c r="O496" s="294">
        <f>SUMIFS('7.  Persistence Report'!R$27:R$500,'7.  Persistence Report'!$D$27:$D$500,$B496,'7.  Persistence Report'!$J$27:$J$500,"Current year savings",'7.  Persistence Report'!$H$27:$H$500,"2017")</f>
        <v>0</v>
      </c>
      <c r="P496" s="294">
        <f>SUMIFS('7.  Persistence Report'!S$27:S$500,'7.  Persistence Report'!$D$27:$D$500,$B496,'7.  Persistence Report'!$J$27:$J$500,"Current year savings",'7.  Persistence Report'!$H$27:$H$500,"2017")</f>
        <v>0</v>
      </c>
      <c r="Q496" s="294">
        <f>SUMIFS('7.  Persistence Report'!T$27:T$500,'7.  Persistence Report'!$D$27:$D$500,$B496,'7.  Persistence Report'!$J$27:$J$500,"Current year savings",'7.  Persistence Report'!$H$27:$H$500,"2017")</f>
        <v>0</v>
      </c>
      <c r="R496" s="294">
        <f>SUMIFS('7.  Persistence Report'!U$27:U$500,'7.  Persistence Report'!$D$27:$D$500,$B496,'7.  Persistence Report'!$J$27:$J$500,"Current year savings",'7.  Persistence Report'!$H$27:$H$500,"2017")</f>
        <v>0</v>
      </c>
      <c r="S496" s="294">
        <f>SUMIFS('7.  Persistence Report'!V$27:V$500,'7.  Persistence Report'!$D$27:$D$500,$B496,'7.  Persistence Report'!$J$27:$J$500,"Current year savings",'7.  Persistence Report'!$H$27:$H$500,"2017")</f>
        <v>0</v>
      </c>
      <c r="T496" s="294">
        <f>SUMIFS('7.  Persistence Report'!W$27:W$500,'7.  Persistence Report'!$D$27:$D$500,$B496,'7.  Persistence Report'!$J$27:$J$500,"Current year savings",'7.  Persistence Report'!$H$27:$H$500,"2017")</f>
        <v>0</v>
      </c>
      <c r="U496" s="294">
        <f>SUMIFS('7.  Persistence Report'!X$27:X$500,'7.  Persistence Report'!$D$27:$D$500,$B496,'7.  Persistence Report'!$J$27:$J$500,"Current year savings",'7.  Persistence Report'!$H$27:$H$500,"2017")</f>
        <v>0</v>
      </c>
      <c r="V496" s="294">
        <f>SUMIFS('7.  Persistence Report'!Y$27:Y$500,'7.  Persistence Report'!$D$27:$D$500,$B496,'7.  Persistence Report'!$J$27:$J$500,"Current year savings",'7.  Persistence Report'!$H$27:$H$500,"2017")</f>
        <v>0</v>
      </c>
      <c r="W496" s="294">
        <f>SUMIFS('7.  Persistence Report'!Z$27:Z$500,'7.  Persistence Report'!$D$27:$D$500,$B496,'7.  Persistence Report'!$J$27:$J$500,"Current year savings",'7.  Persistence Report'!$H$27:$H$500,"2017")</f>
        <v>0</v>
      </c>
      <c r="X496" s="294">
        <f>SUMIFS('7.  Persistence Report'!AA$27:AA$500,'7.  Persistence Report'!$D$27:$D$500,$B496,'7.  Persistence Report'!$J$27:$J$500,"Current year savings",'7.  Persistence Report'!$H$27:$H$500,"2017")</f>
        <v>0</v>
      </c>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f>SUMIFS('7.  Persistence Report'!AW$27:AW$500,'7.  Persistence Report'!$D$27:$D$500,$B496,'7.  Persistence Report'!$J$27:$J$500,"Adjustment",'7.  Persistence Report'!$H$27:$H$500,"2017")</f>
        <v>0</v>
      </c>
      <c r="E497" s="294">
        <f>SUMIFS('7.  Persistence Report'!AX$27:AX$500,'7.  Persistence Report'!$D$27:$D$500,$B496,'7.  Persistence Report'!$J$27:$J$500,"Adjustment",'7.  Persistence Report'!$H$27:$H$500,"2017")</f>
        <v>0</v>
      </c>
      <c r="F497" s="294">
        <f>SUMIFS('7.  Persistence Report'!AY$27:AY$500,'7.  Persistence Report'!$D$27:$D$500,$B496,'7.  Persistence Report'!$J$27:$J$500,"Adjustment",'7.  Persistence Report'!$H$27:$H$500,"2017")</f>
        <v>0</v>
      </c>
      <c r="G497" s="294">
        <f>SUMIFS('7.  Persistence Report'!AZ$27:AZ$500,'7.  Persistence Report'!$D$27:$D$500,$B496,'7.  Persistence Report'!$J$27:$J$500,"Adjustment",'7.  Persistence Report'!$H$27:$H$500,"2017")</f>
        <v>0</v>
      </c>
      <c r="H497" s="294">
        <f>SUMIFS('7.  Persistence Report'!BA$27:BA$500,'7.  Persistence Report'!$D$27:$D$500,$B496,'7.  Persistence Report'!$J$27:$J$500,"Adjustment",'7.  Persistence Report'!$H$27:$H$500,"2017")</f>
        <v>0</v>
      </c>
      <c r="I497" s="294">
        <f>SUMIFS('7.  Persistence Report'!BB$27:BB$500,'7.  Persistence Report'!$D$27:$D$500,$B496,'7.  Persistence Report'!$J$27:$J$500,"Adjustment",'7.  Persistence Report'!$H$27:$H$500,"2017")</f>
        <v>0</v>
      </c>
      <c r="J497" s="294">
        <f>SUMIFS('7.  Persistence Report'!BC$27:BC$500,'7.  Persistence Report'!$D$27:$D$500,$B496,'7.  Persistence Report'!$J$27:$J$500,"Adjustment",'7.  Persistence Report'!$H$27:$H$500,"2017")</f>
        <v>0</v>
      </c>
      <c r="K497" s="294">
        <f>SUMIFS('7.  Persistence Report'!BD$27:BD$500,'7.  Persistence Report'!$D$27:$D$500,$B496,'7.  Persistence Report'!$J$27:$J$500,"Adjustment",'7.  Persistence Report'!$H$27:$H$500,"2017")</f>
        <v>0</v>
      </c>
      <c r="L497" s="294">
        <f>SUMIFS('7.  Persistence Report'!BE$27:BE$500,'7.  Persistence Report'!$D$27:$D$500,$B496,'7.  Persistence Report'!$J$27:$J$500,"Adjustment",'7.  Persistence Report'!$H$27:$H$500,"2017")</f>
        <v>0</v>
      </c>
      <c r="M497" s="294">
        <f>SUMIFS('7.  Persistence Report'!BF$27:BF$500,'7.  Persistence Report'!$D$27:$D$500,$B496,'7.  Persistence Report'!$J$27:$J$500,"Adjustment",'7.  Persistence Report'!$H$27:$H$500,"2017")</f>
        <v>0</v>
      </c>
      <c r="N497" s="294">
        <f>N496</f>
        <v>3</v>
      </c>
      <c r="O497" s="294">
        <f>SUMIFS('7.  Persistence Report'!R$27:R$500,'7.  Persistence Report'!$D$27:$D$500,$B496,'7.  Persistence Report'!$J$27:$J$500,"Adjustment",'7.  Persistence Report'!$H$27:$H$500,"2017")</f>
        <v>0</v>
      </c>
      <c r="P497" s="294">
        <f>SUMIFS('7.  Persistence Report'!S$27:S$500,'7.  Persistence Report'!$D$27:$D$500,$B496,'7.  Persistence Report'!$J$27:$J$500,"Adjustment",'7.  Persistence Report'!$H$27:$H$500,"2017")</f>
        <v>0</v>
      </c>
      <c r="Q497" s="294">
        <f>SUMIFS('7.  Persistence Report'!T$27:T$500,'7.  Persistence Report'!$D$27:$D$500,$B496,'7.  Persistence Report'!$J$27:$J$500,"Adjustment",'7.  Persistence Report'!$H$27:$H$500,"2017")</f>
        <v>0</v>
      </c>
      <c r="R497" s="294">
        <f>SUMIFS('7.  Persistence Report'!U$27:U$500,'7.  Persistence Report'!$D$27:$D$500,$B496,'7.  Persistence Report'!$J$27:$J$500,"Adjustment",'7.  Persistence Report'!$H$27:$H$500,"2017")</f>
        <v>0</v>
      </c>
      <c r="S497" s="294">
        <f>SUMIFS('7.  Persistence Report'!V$27:V$500,'7.  Persistence Report'!$D$27:$D$500,$B496,'7.  Persistence Report'!$J$27:$J$500,"Adjustment",'7.  Persistence Report'!$H$27:$H$500,"2017")</f>
        <v>0</v>
      </c>
      <c r="T497" s="294">
        <f>SUMIFS('7.  Persistence Report'!W$27:W$500,'7.  Persistence Report'!$D$27:$D$500,$B496,'7.  Persistence Report'!$J$27:$J$500,"Adjustment",'7.  Persistence Report'!$H$27:$H$500,"2017")</f>
        <v>0</v>
      </c>
      <c r="U497" s="294">
        <f>SUMIFS('7.  Persistence Report'!X$27:X$500,'7.  Persistence Report'!$D$27:$D$500,$B496,'7.  Persistence Report'!$J$27:$J$500,"Adjustment",'7.  Persistence Report'!$H$27:$H$500,"2017")</f>
        <v>0</v>
      </c>
      <c r="V497" s="294">
        <f>SUMIFS('7.  Persistence Report'!Y$27:Y$500,'7.  Persistence Report'!$D$27:$D$500,$B496,'7.  Persistence Report'!$J$27:$J$500,"Adjustment",'7.  Persistence Report'!$H$27:$H$500,"2017")</f>
        <v>0</v>
      </c>
      <c r="W497" s="294">
        <f>SUMIFS('7.  Persistence Report'!Z$27:Z$500,'7.  Persistence Report'!$D$27:$D$500,$B496,'7.  Persistence Report'!$J$27:$J$500,"Adjustment",'7.  Persistence Report'!$H$27:$H$500,"2017")</f>
        <v>0</v>
      </c>
      <c r="X497" s="294">
        <f>SUMIFS('7.  Persistence Report'!AA$27:AA$500,'7.  Persistence Report'!$D$27:$D$500,$B496,'7.  Persistence Report'!$J$27:$J$500,"Adjustment",'7.  Persistence Report'!$H$27:$H$500,"2017")</f>
        <v>0</v>
      </c>
      <c r="Y497" s="410">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f>SUMIFS('7.  Persistence Report'!AW$27:AW$500,'7.  Persistence Report'!$D$27:$D$500,$B499,'7.  Persistence Report'!$J$27:$J$500,"Current year savings",'7.  Persistence Report'!$H$27:$H$500,"2017")</f>
        <v>0</v>
      </c>
      <c r="E499" s="294">
        <f>SUMIFS('7.  Persistence Report'!AX$27:AX$500,'7.  Persistence Report'!$D$27:$D$500,$B499,'7.  Persistence Report'!$J$27:$J$500,"Current year savings",'7.  Persistence Report'!$H$27:$H$500,"2017")</f>
        <v>0</v>
      </c>
      <c r="F499" s="294">
        <f>SUMIFS('7.  Persistence Report'!AY$27:AY$500,'7.  Persistence Report'!$D$27:$D$500,$B499,'7.  Persistence Report'!$J$27:$J$500,"Current year savings",'7.  Persistence Report'!$H$27:$H$500,"2017")</f>
        <v>0</v>
      </c>
      <c r="G499" s="294">
        <f>SUMIFS('7.  Persistence Report'!AZ$27:AZ$500,'7.  Persistence Report'!$D$27:$D$500,$B499,'7.  Persistence Report'!$J$27:$J$500,"Current year savings",'7.  Persistence Report'!$H$27:$H$500,"2017")</f>
        <v>0</v>
      </c>
      <c r="H499" s="294">
        <f>SUMIFS('7.  Persistence Report'!BA$27:BA$500,'7.  Persistence Report'!$D$27:$D$500,$B499,'7.  Persistence Report'!$J$27:$J$500,"Current year savings",'7.  Persistence Report'!$H$27:$H$500,"2017")</f>
        <v>0</v>
      </c>
      <c r="I499" s="294">
        <f>SUMIFS('7.  Persistence Report'!BB$27:BB$500,'7.  Persistence Report'!$D$27:$D$500,$B499,'7.  Persistence Report'!$J$27:$J$500,"Current year savings",'7.  Persistence Report'!$H$27:$H$500,"2017")</f>
        <v>0</v>
      </c>
      <c r="J499" s="294">
        <f>SUMIFS('7.  Persistence Report'!BC$27:BC$500,'7.  Persistence Report'!$D$27:$D$500,$B499,'7.  Persistence Report'!$J$27:$J$500,"Current year savings",'7.  Persistence Report'!$H$27:$H$500,"2017")</f>
        <v>0</v>
      </c>
      <c r="K499" s="294">
        <f>SUMIFS('7.  Persistence Report'!BD$27:BD$500,'7.  Persistence Report'!$D$27:$D$500,$B499,'7.  Persistence Report'!$J$27:$J$500,"Current year savings",'7.  Persistence Report'!$H$27:$H$500,"2017")</f>
        <v>0</v>
      </c>
      <c r="L499" s="294">
        <f>SUMIFS('7.  Persistence Report'!BE$27:BE$500,'7.  Persistence Report'!$D$27:$D$500,$B499,'7.  Persistence Report'!$J$27:$J$500,"Current year savings",'7.  Persistence Report'!$H$27:$H$500,"2017")</f>
        <v>0</v>
      </c>
      <c r="M499" s="294">
        <f>SUMIFS('7.  Persistence Report'!BF$27:BF$500,'7.  Persistence Report'!$D$27:$D$500,$B499,'7.  Persistence Report'!$J$27:$J$500,"Current year savings",'7.  Persistence Report'!$H$27:$H$500,"2017")</f>
        <v>0</v>
      </c>
      <c r="N499" s="294">
        <v>12</v>
      </c>
      <c r="O499" s="294">
        <f>SUMIFS('7.  Persistence Report'!R$27:R$500,'7.  Persistence Report'!$D$27:$D$500,$B499,'7.  Persistence Report'!$J$27:$J$500,"Current year savings",'7.  Persistence Report'!$H$27:$H$500,"2017")</f>
        <v>0</v>
      </c>
      <c r="P499" s="294">
        <f>SUMIFS('7.  Persistence Report'!S$27:S$500,'7.  Persistence Report'!$D$27:$D$500,$B499,'7.  Persistence Report'!$J$27:$J$500,"Current year savings",'7.  Persistence Report'!$H$27:$H$500,"2017")</f>
        <v>0</v>
      </c>
      <c r="Q499" s="294">
        <f>SUMIFS('7.  Persistence Report'!T$27:T$500,'7.  Persistence Report'!$D$27:$D$500,$B499,'7.  Persistence Report'!$J$27:$J$500,"Current year savings",'7.  Persistence Report'!$H$27:$H$500,"2017")</f>
        <v>0</v>
      </c>
      <c r="R499" s="294">
        <f>SUMIFS('7.  Persistence Report'!U$27:U$500,'7.  Persistence Report'!$D$27:$D$500,$B499,'7.  Persistence Report'!$J$27:$J$500,"Current year savings",'7.  Persistence Report'!$H$27:$H$500,"2017")</f>
        <v>0</v>
      </c>
      <c r="S499" s="294">
        <f>SUMIFS('7.  Persistence Report'!V$27:V$500,'7.  Persistence Report'!$D$27:$D$500,$B499,'7.  Persistence Report'!$J$27:$J$500,"Current year savings",'7.  Persistence Report'!$H$27:$H$500,"2017")</f>
        <v>0</v>
      </c>
      <c r="T499" s="294">
        <f>SUMIFS('7.  Persistence Report'!W$27:W$500,'7.  Persistence Report'!$D$27:$D$500,$B499,'7.  Persistence Report'!$J$27:$J$500,"Current year savings",'7.  Persistence Report'!$H$27:$H$500,"2017")</f>
        <v>0</v>
      </c>
      <c r="U499" s="294">
        <f>SUMIFS('7.  Persistence Report'!X$27:X$500,'7.  Persistence Report'!$D$27:$D$500,$B499,'7.  Persistence Report'!$J$27:$J$500,"Current year savings",'7.  Persistence Report'!$H$27:$H$500,"2017")</f>
        <v>0</v>
      </c>
      <c r="V499" s="294">
        <f>SUMIFS('7.  Persistence Report'!Y$27:Y$500,'7.  Persistence Report'!$D$27:$D$500,$B499,'7.  Persistence Report'!$J$27:$J$500,"Current year savings",'7.  Persistence Report'!$H$27:$H$500,"2017")</f>
        <v>0</v>
      </c>
      <c r="W499" s="294">
        <f>SUMIFS('7.  Persistence Report'!Z$27:Z$500,'7.  Persistence Report'!$D$27:$D$500,$B499,'7.  Persistence Report'!$J$27:$J$500,"Current year savings",'7.  Persistence Report'!$H$27:$H$500,"2017")</f>
        <v>0</v>
      </c>
      <c r="X499" s="294">
        <f>SUMIFS('7.  Persistence Report'!AA$27:AA$500,'7.  Persistence Report'!$D$27:$D$500,$B499,'7.  Persistence Report'!$J$27:$J$500,"Current year savings",'7.  Persistence Report'!$H$27:$H$500,"2017")</f>
        <v>0</v>
      </c>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f>SUMIFS('7.  Persistence Report'!AW$27:AW$500,'7.  Persistence Report'!$D$27:$D$500,$B499,'7.  Persistence Report'!$J$27:$J$500,"Adjustment",'7.  Persistence Report'!$H$27:$H$500,"2017")</f>
        <v>0</v>
      </c>
      <c r="E500" s="294">
        <f>SUMIFS('7.  Persistence Report'!AX$27:AX$500,'7.  Persistence Report'!$D$27:$D$500,$B499,'7.  Persistence Report'!$J$27:$J$500,"Adjustment",'7.  Persistence Report'!$H$27:$H$500,"2017")</f>
        <v>0</v>
      </c>
      <c r="F500" s="294">
        <f>SUMIFS('7.  Persistence Report'!AY$27:AY$500,'7.  Persistence Report'!$D$27:$D$500,$B499,'7.  Persistence Report'!$J$27:$J$500,"Adjustment",'7.  Persistence Report'!$H$27:$H$500,"2017")</f>
        <v>0</v>
      </c>
      <c r="G500" s="294">
        <f>SUMIFS('7.  Persistence Report'!AZ$27:AZ$500,'7.  Persistence Report'!$D$27:$D$500,$B499,'7.  Persistence Report'!$J$27:$J$500,"Adjustment",'7.  Persistence Report'!$H$27:$H$500,"2017")</f>
        <v>0</v>
      </c>
      <c r="H500" s="294">
        <f>SUMIFS('7.  Persistence Report'!BA$27:BA$500,'7.  Persistence Report'!$D$27:$D$500,$B499,'7.  Persistence Report'!$J$27:$J$500,"Adjustment",'7.  Persistence Report'!$H$27:$H$500,"2017")</f>
        <v>0</v>
      </c>
      <c r="I500" s="294">
        <f>SUMIFS('7.  Persistence Report'!BB$27:BB$500,'7.  Persistence Report'!$D$27:$D$500,$B499,'7.  Persistence Report'!$J$27:$J$500,"Adjustment",'7.  Persistence Report'!$H$27:$H$500,"2017")</f>
        <v>0</v>
      </c>
      <c r="J500" s="294">
        <f>SUMIFS('7.  Persistence Report'!BC$27:BC$500,'7.  Persistence Report'!$D$27:$D$500,$B499,'7.  Persistence Report'!$J$27:$J$500,"Adjustment",'7.  Persistence Report'!$H$27:$H$500,"2017")</f>
        <v>0</v>
      </c>
      <c r="K500" s="294">
        <f>SUMIFS('7.  Persistence Report'!BD$27:BD$500,'7.  Persistence Report'!$D$27:$D$500,$B499,'7.  Persistence Report'!$J$27:$J$500,"Adjustment",'7.  Persistence Report'!$H$27:$H$500,"2017")</f>
        <v>0</v>
      </c>
      <c r="L500" s="294">
        <f>SUMIFS('7.  Persistence Report'!BE$27:BE$500,'7.  Persistence Report'!$D$27:$D$500,$B499,'7.  Persistence Report'!$J$27:$J$500,"Adjustment",'7.  Persistence Report'!$H$27:$H$500,"2017")</f>
        <v>0</v>
      </c>
      <c r="M500" s="294">
        <f>SUMIFS('7.  Persistence Report'!BF$27:BF$500,'7.  Persistence Report'!$D$27:$D$500,$B499,'7.  Persistence Report'!$J$27:$J$500,"Adjustment",'7.  Persistence Report'!$H$27:$H$500,"2017")</f>
        <v>0</v>
      </c>
      <c r="N500" s="294">
        <f>N499</f>
        <v>12</v>
      </c>
      <c r="O500" s="294">
        <f>SUMIFS('7.  Persistence Report'!R$27:R$500,'7.  Persistence Report'!$D$27:$D$500,$B499,'7.  Persistence Report'!$J$27:$J$500,"Adjustment",'7.  Persistence Report'!$H$27:$H$500,"2017")</f>
        <v>0</v>
      </c>
      <c r="P500" s="294">
        <f>SUMIFS('7.  Persistence Report'!S$27:S$500,'7.  Persistence Report'!$D$27:$D$500,$B499,'7.  Persistence Report'!$J$27:$J$500,"Adjustment",'7.  Persistence Report'!$H$27:$H$500,"2017")</f>
        <v>0</v>
      </c>
      <c r="Q500" s="294">
        <f>SUMIFS('7.  Persistence Report'!T$27:T$500,'7.  Persistence Report'!$D$27:$D$500,$B499,'7.  Persistence Report'!$J$27:$J$500,"Adjustment",'7.  Persistence Report'!$H$27:$H$500,"2017")</f>
        <v>0</v>
      </c>
      <c r="R500" s="294">
        <f>SUMIFS('7.  Persistence Report'!U$27:U$500,'7.  Persistence Report'!$D$27:$D$500,$B499,'7.  Persistence Report'!$J$27:$J$500,"Adjustment",'7.  Persistence Report'!$H$27:$H$500,"2017")</f>
        <v>0</v>
      </c>
      <c r="S500" s="294">
        <f>SUMIFS('7.  Persistence Report'!V$27:V$500,'7.  Persistence Report'!$D$27:$D$500,$B499,'7.  Persistence Report'!$J$27:$J$500,"Adjustment",'7.  Persistence Report'!$H$27:$H$500,"2017")</f>
        <v>0</v>
      </c>
      <c r="T500" s="294">
        <f>SUMIFS('7.  Persistence Report'!W$27:W$500,'7.  Persistence Report'!$D$27:$D$500,$B499,'7.  Persistence Report'!$J$27:$J$500,"Adjustment",'7.  Persistence Report'!$H$27:$H$500,"2017")</f>
        <v>0</v>
      </c>
      <c r="U500" s="294">
        <f>SUMIFS('7.  Persistence Report'!X$27:X$500,'7.  Persistence Report'!$D$27:$D$500,$B499,'7.  Persistence Report'!$J$27:$J$500,"Adjustment",'7.  Persistence Report'!$H$27:$H$500,"2017")</f>
        <v>0</v>
      </c>
      <c r="V500" s="294">
        <f>SUMIFS('7.  Persistence Report'!Y$27:Y$500,'7.  Persistence Report'!$D$27:$D$500,$B499,'7.  Persistence Report'!$J$27:$J$500,"Adjustment",'7.  Persistence Report'!$H$27:$H$500,"2017")</f>
        <v>0</v>
      </c>
      <c r="W500" s="294">
        <f>SUMIFS('7.  Persistence Report'!Z$27:Z$500,'7.  Persistence Report'!$D$27:$D$500,$B499,'7.  Persistence Report'!$J$27:$J$500,"Adjustment",'7.  Persistence Report'!$H$27:$H$500,"2017")</f>
        <v>0</v>
      </c>
      <c r="X500" s="294">
        <f>SUMIFS('7.  Persistence Report'!AA$27:AA$500,'7.  Persistence Report'!$D$27:$D$500,$B499,'7.  Persistence Report'!$J$27:$J$500,"Adjustment",'7.  Persistence Report'!$H$27:$H$500,"2017")</f>
        <v>0</v>
      </c>
      <c r="Y500" s="410">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f>SUMIFS('7.  Persistence Report'!AW$27:AW$500,'7.  Persistence Report'!$D$27:$D$500,$B502,'7.  Persistence Report'!$J$27:$J$500,"Current year savings",'7.  Persistence Report'!$H$27:$H$500,"2017")</f>
        <v>0</v>
      </c>
      <c r="E502" s="294">
        <f>SUMIFS('7.  Persistence Report'!AX$27:AX$500,'7.  Persistence Report'!$D$27:$D$500,$B502,'7.  Persistence Report'!$J$27:$J$500,"Current year savings",'7.  Persistence Report'!$H$27:$H$500,"2017")</f>
        <v>0</v>
      </c>
      <c r="F502" s="294">
        <f>SUMIFS('7.  Persistence Report'!AY$27:AY$500,'7.  Persistence Report'!$D$27:$D$500,$B502,'7.  Persistence Report'!$J$27:$J$500,"Current year savings",'7.  Persistence Report'!$H$27:$H$500,"2017")</f>
        <v>0</v>
      </c>
      <c r="G502" s="294">
        <f>SUMIFS('7.  Persistence Report'!AZ$27:AZ$500,'7.  Persistence Report'!$D$27:$D$500,$B502,'7.  Persistence Report'!$J$27:$J$500,"Current year savings",'7.  Persistence Report'!$H$27:$H$500,"2017")</f>
        <v>0</v>
      </c>
      <c r="H502" s="294">
        <f>SUMIFS('7.  Persistence Report'!BA$27:BA$500,'7.  Persistence Report'!$D$27:$D$500,$B502,'7.  Persistence Report'!$J$27:$J$500,"Current year savings",'7.  Persistence Report'!$H$27:$H$500,"2017")</f>
        <v>0</v>
      </c>
      <c r="I502" s="294">
        <f>SUMIFS('7.  Persistence Report'!BB$27:BB$500,'7.  Persistence Report'!$D$27:$D$500,$B502,'7.  Persistence Report'!$J$27:$J$500,"Current year savings",'7.  Persistence Report'!$H$27:$H$500,"2017")</f>
        <v>0</v>
      </c>
      <c r="J502" s="294">
        <f>SUMIFS('7.  Persistence Report'!BC$27:BC$500,'7.  Persistence Report'!$D$27:$D$500,$B502,'7.  Persistence Report'!$J$27:$J$500,"Current year savings",'7.  Persistence Report'!$H$27:$H$500,"2017")</f>
        <v>0</v>
      </c>
      <c r="K502" s="294">
        <f>SUMIFS('7.  Persistence Report'!BD$27:BD$500,'7.  Persistence Report'!$D$27:$D$500,$B502,'7.  Persistence Report'!$J$27:$J$500,"Current year savings",'7.  Persistence Report'!$H$27:$H$500,"2017")</f>
        <v>0</v>
      </c>
      <c r="L502" s="294">
        <f>SUMIFS('7.  Persistence Report'!BE$27:BE$500,'7.  Persistence Report'!$D$27:$D$500,$B502,'7.  Persistence Report'!$J$27:$J$500,"Current year savings",'7.  Persistence Report'!$H$27:$H$500,"2017")</f>
        <v>0</v>
      </c>
      <c r="M502" s="294">
        <f>SUMIFS('7.  Persistence Report'!BF$27:BF$500,'7.  Persistence Report'!$D$27:$D$500,$B502,'7.  Persistence Report'!$J$27:$J$500,"Current year savings",'7.  Persistence Report'!$H$27:$H$500,"2017")</f>
        <v>0</v>
      </c>
      <c r="N502" s="294">
        <v>12</v>
      </c>
      <c r="O502" s="294">
        <f>SUMIFS('7.  Persistence Report'!R$27:R$500,'7.  Persistence Report'!$D$27:$D$500,$B502,'7.  Persistence Report'!$J$27:$J$500,"Current year savings",'7.  Persistence Report'!$H$27:$H$500,"2017")</f>
        <v>0</v>
      </c>
      <c r="P502" s="294">
        <f>SUMIFS('7.  Persistence Report'!S$27:S$500,'7.  Persistence Report'!$D$27:$D$500,$B502,'7.  Persistence Report'!$J$27:$J$500,"Current year savings",'7.  Persistence Report'!$H$27:$H$500,"2017")</f>
        <v>0</v>
      </c>
      <c r="Q502" s="294">
        <f>SUMIFS('7.  Persistence Report'!T$27:T$500,'7.  Persistence Report'!$D$27:$D$500,$B502,'7.  Persistence Report'!$J$27:$J$500,"Current year savings",'7.  Persistence Report'!$H$27:$H$500,"2017")</f>
        <v>0</v>
      </c>
      <c r="R502" s="294">
        <f>SUMIFS('7.  Persistence Report'!U$27:U$500,'7.  Persistence Report'!$D$27:$D$500,$B502,'7.  Persistence Report'!$J$27:$J$500,"Current year savings",'7.  Persistence Report'!$H$27:$H$500,"2017")</f>
        <v>0</v>
      </c>
      <c r="S502" s="294">
        <f>SUMIFS('7.  Persistence Report'!V$27:V$500,'7.  Persistence Report'!$D$27:$D$500,$B502,'7.  Persistence Report'!$J$27:$J$500,"Current year savings",'7.  Persistence Report'!$H$27:$H$500,"2017")</f>
        <v>0</v>
      </c>
      <c r="T502" s="294">
        <f>SUMIFS('7.  Persistence Report'!W$27:W$500,'7.  Persistence Report'!$D$27:$D$500,$B502,'7.  Persistence Report'!$J$27:$J$500,"Current year savings",'7.  Persistence Report'!$H$27:$H$500,"2017")</f>
        <v>0</v>
      </c>
      <c r="U502" s="294">
        <f>SUMIFS('7.  Persistence Report'!X$27:X$500,'7.  Persistence Report'!$D$27:$D$500,$B502,'7.  Persistence Report'!$J$27:$J$500,"Current year savings",'7.  Persistence Report'!$H$27:$H$500,"2017")</f>
        <v>0</v>
      </c>
      <c r="V502" s="294">
        <f>SUMIFS('7.  Persistence Report'!Y$27:Y$500,'7.  Persistence Report'!$D$27:$D$500,$B502,'7.  Persistence Report'!$J$27:$J$500,"Current year savings",'7.  Persistence Report'!$H$27:$H$500,"2017")</f>
        <v>0</v>
      </c>
      <c r="W502" s="294">
        <f>SUMIFS('7.  Persistence Report'!Z$27:Z$500,'7.  Persistence Report'!$D$27:$D$500,$B502,'7.  Persistence Report'!$J$27:$J$500,"Current year savings",'7.  Persistence Report'!$H$27:$H$500,"2017")</f>
        <v>0</v>
      </c>
      <c r="X502" s="294">
        <f>SUMIFS('7.  Persistence Report'!AA$27:AA$500,'7.  Persistence Report'!$D$27:$D$500,$B502,'7.  Persistence Report'!$J$27:$J$500,"Current year savings",'7.  Persistence Report'!$H$27:$H$500,"2017")</f>
        <v>0</v>
      </c>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f>SUMIFS('7.  Persistence Report'!AW$27:AW$500,'7.  Persistence Report'!$D$27:$D$500,$B502,'7.  Persistence Report'!$J$27:$J$500,"Adjustment",'7.  Persistence Report'!$H$27:$H$500,"2017")</f>
        <v>0</v>
      </c>
      <c r="E503" s="294">
        <f>SUMIFS('7.  Persistence Report'!AX$27:AX$500,'7.  Persistence Report'!$D$27:$D$500,$B502,'7.  Persistence Report'!$J$27:$J$500,"Adjustment",'7.  Persistence Report'!$H$27:$H$500,"2017")</f>
        <v>0</v>
      </c>
      <c r="F503" s="294">
        <f>SUMIFS('7.  Persistence Report'!AY$27:AY$500,'7.  Persistence Report'!$D$27:$D$500,$B502,'7.  Persistence Report'!$J$27:$J$500,"Adjustment",'7.  Persistence Report'!$H$27:$H$500,"2017")</f>
        <v>0</v>
      </c>
      <c r="G503" s="294">
        <f>SUMIFS('7.  Persistence Report'!AZ$27:AZ$500,'7.  Persistence Report'!$D$27:$D$500,$B502,'7.  Persistence Report'!$J$27:$J$500,"Adjustment",'7.  Persistence Report'!$H$27:$H$500,"2017")</f>
        <v>0</v>
      </c>
      <c r="H503" s="294">
        <f>SUMIFS('7.  Persistence Report'!BA$27:BA$500,'7.  Persistence Report'!$D$27:$D$500,$B502,'7.  Persistence Report'!$J$27:$J$500,"Adjustment",'7.  Persistence Report'!$H$27:$H$500,"2017")</f>
        <v>0</v>
      </c>
      <c r="I503" s="294">
        <f>SUMIFS('7.  Persistence Report'!BB$27:BB$500,'7.  Persistence Report'!$D$27:$D$500,$B502,'7.  Persistence Report'!$J$27:$J$500,"Adjustment",'7.  Persistence Report'!$H$27:$H$500,"2017")</f>
        <v>0</v>
      </c>
      <c r="J503" s="294">
        <f>SUMIFS('7.  Persistence Report'!BC$27:BC$500,'7.  Persistence Report'!$D$27:$D$500,$B502,'7.  Persistence Report'!$J$27:$J$500,"Adjustment",'7.  Persistence Report'!$H$27:$H$500,"2017")</f>
        <v>0</v>
      </c>
      <c r="K503" s="294">
        <f>SUMIFS('7.  Persistence Report'!BD$27:BD$500,'7.  Persistence Report'!$D$27:$D$500,$B502,'7.  Persistence Report'!$J$27:$J$500,"Adjustment",'7.  Persistence Report'!$H$27:$H$500,"2017")</f>
        <v>0</v>
      </c>
      <c r="L503" s="294">
        <f>SUMIFS('7.  Persistence Report'!BE$27:BE$500,'7.  Persistence Report'!$D$27:$D$500,$B502,'7.  Persistence Report'!$J$27:$J$500,"Adjustment",'7.  Persistence Report'!$H$27:$H$500,"2017")</f>
        <v>0</v>
      </c>
      <c r="M503" s="294">
        <f>SUMIFS('7.  Persistence Report'!BF$27:BF$500,'7.  Persistence Report'!$D$27:$D$500,$B502,'7.  Persistence Report'!$J$27:$J$500,"Adjustment",'7.  Persistence Report'!$H$27:$H$500,"2017")</f>
        <v>0</v>
      </c>
      <c r="N503" s="294">
        <f>N502</f>
        <v>12</v>
      </c>
      <c r="O503" s="294">
        <f>SUMIFS('7.  Persistence Report'!R$27:R$500,'7.  Persistence Report'!$D$27:$D$500,$B502,'7.  Persistence Report'!$J$27:$J$500,"Adjustment",'7.  Persistence Report'!$H$27:$H$500,"2017")</f>
        <v>0</v>
      </c>
      <c r="P503" s="294">
        <f>SUMIFS('7.  Persistence Report'!S$27:S$500,'7.  Persistence Report'!$D$27:$D$500,$B502,'7.  Persistence Report'!$J$27:$J$500,"Adjustment",'7.  Persistence Report'!$H$27:$H$500,"2017")</f>
        <v>0</v>
      </c>
      <c r="Q503" s="294">
        <f>SUMIFS('7.  Persistence Report'!T$27:T$500,'7.  Persistence Report'!$D$27:$D$500,$B502,'7.  Persistence Report'!$J$27:$J$500,"Adjustment",'7.  Persistence Report'!$H$27:$H$500,"2017")</f>
        <v>0</v>
      </c>
      <c r="R503" s="294">
        <f>SUMIFS('7.  Persistence Report'!U$27:U$500,'7.  Persistence Report'!$D$27:$D$500,$B502,'7.  Persistence Report'!$J$27:$J$500,"Adjustment",'7.  Persistence Report'!$H$27:$H$500,"2017")</f>
        <v>0</v>
      </c>
      <c r="S503" s="294">
        <f>SUMIFS('7.  Persistence Report'!V$27:V$500,'7.  Persistence Report'!$D$27:$D$500,$B502,'7.  Persistence Report'!$J$27:$J$500,"Adjustment",'7.  Persistence Report'!$H$27:$H$500,"2017")</f>
        <v>0</v>
      </c>
      <c r="T503" s="294">
        <f>SUMIFS('7.  Persistence Report'!W$27:W$500,'7.  Persistence Report'!$D$27:$D$500,$B502,'7.  Persistence Report'!$J$27:$J$500,"Adjustment",'7.  Persistence Report'!$H$27:$H$500,"2017")</f>
        <v>0</v>
      </c>
      <c r="U503" s="294">
        <f>SUMIFS('7.  Persistence Report'!X$27:X$500,'7.  Persistence Report'!$D$27:$D$500,$B502,'7.  Persistence Report'!$J$27:$J$500,"Adjustment",'7.  Persistence Report'!$H$27:$H$500,"2017")</f>
        <v>0</v>
      </c>
      <c r="V503" s="294">
        <f>SUMIFS('7.  Persistence Report'!Y$27:Y$500,'7.  Persistence Report'!$D$27:$D$500,$B502,'7.  Persistence Report'!$J$27:$J$500,"Adjustment",'7.  Persistence Report'!$H$27:$H$500,"2017")</f>
        <v>0</v>
      </c>
      <c r="W503" s="294">
        <f>SUMIFS('7.  Persistence Report'!Z$27:Z$500,'7.  Persistence Report'!$D$27:$D$500,$B502,'7.  Persistence Report'!$J$27:$J$500,"Adjustment",'7.  Persistence Report'!$H$27:$H$500,"2017")</f>
        <v>0</v>
      </c>
      <c r="X503" s="294">
        <f>SUMIFS('7.  Persistence Report'!AA$27:AA$500,'7.  Persistence Report'!$D$27:$D$500,$B502,'7.  Persistence Report'!$J$27:$J$500,"Adjustment",'7.  Persistence Report'!$H$27:$H$500,"2017")</f>
        <v>0</v>
      </c>
      <c r="Y503" s="410">
        <f>Y502</f>
        <v>0</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f>SUMIFS('7.  Persistence Report'!AW$27:AW$500,'7.  Persistence Report'!$D$27:$D$500,$B505,'7.  Persistence Report'!$J$27:$J$500,"Current year savings",'7.  Persistence Report'!$H$27:$H$500,"2017")</f>
        <v>538339</v>
      </c>
      <c r="E505" s="294">
        <f>SUMIFS('7.  Persistence Report'!AX$27:AX$500,'7.  Persistence Report'!$D$27:$D$500,$B505,'7.  Persistence Report'!$J$27:$J$500,"Current year savings",'7.  Persistence Report'!$H$27:$H$500,"2017")</f>
        <v>75069</v>
      </c>
      <c r="F505" s="294">
        <f>SUMIFS('7.  Persistence Report'!AY$27:AY$500,'7.  Persistence Report'!$D$27:$D$500,$B505,'7.  Persistence Report'!$J$27:$J$500,"Current year savings",'7.  Persistence Report'!$H$27:$H$500,"2017")</f>
        <v>75069</v>
      </c>
      <c r="G505" s="294">
        <f>SUMIFS('7.  Persistence Report'!AZ$27:AZ$500,'7.  Persistence Report'!$D$27:$D$500,$B505,'7.  Persistence Report'!$J$27:$J$500,"Current year savings",'7.  Persistence Report'!$H$27:$H$500,"2017")</f>
        <v>61363</v>
      </c>
      <c r="H505" s="294">
        <f>SUMIFS('7.  Persistence Report'!BA$27:BA$500,'7.  Persistence Report'!$D$27:$D$500,$B505,'7.  Persistence Report'!$J$27:$J$500,"Current year savings",'7.  Persistence Report'!$H$27:$H$500,"2017")</f>
        <v>61363</v>
      </c>
      <c r="I505" s="294">
        <f>SUMIFS('7.  Persistence Report'!BB$27:BB$500,'7.  Persistence Report'!$D$27:$D$500,$B505,'7.  Persistence Report'!$J$27:$J$500,"Current year savings",'7.  Persistence Report'!$H$27:$H$500,"2017")</f>
        <v>61363</v>
      </c>
      <c r="J505" s="294">
        <f>SUMIFS('7.  Persistence Report'!BC$27:BC$500,'7.  Persistence Report'!$D$27:$D$500,$B505,'7.  Persistence Report'!$J$27:$J$500,"Current year savings",'7.  Persistence Report'!$H$27:$H$500,"2017")</f>
        <v>61363</v>
      </c>
      <c r="K505" s="294">
        <f>SUMIFS('7.  Persistence Report'!BD$27:BD$500,'7.  Persistence Report'!$D$27:$D$500,$B505,'7.  Persistence Report'!$J$27:$J$500,"Current year savings",'7.  Persistence Report'!$H$27:$H$500,"2017")</f>
        <v>61363</v>
      </c>
      <c r="L505" s="294">
        <f>SUMIFS('7.  Persistence Report'!BE$27:BE$500,'7.  Persistence Report'!$D$27:$D$500,$B505,'7.  Persistence Report'!$J$27:$J$500,"Current year savings",'7.  Persistence Report'!$H$27:$H$500,"2017")</f>
        <v>61363</v>
      </c>
      <c r="M505" s="294">
        <f>SUMIFS('7.  Persistence Report'!BF$27:BF$500,'7.  Persistence Report'!$D$27:$D$500,$B505,'7.  Persistence Report'!$J$27:$J$500,"Current year savings",'7.  Persistence Report'!$H$27:$H$500,"2017")</f>
        <v>61363</v>
      </c>
      <c r="N505" s="294">
        <v>12</v>
      </c>
      <c r="O505" s="294">
        <f>SUMIFS('7.  Persistence Report'!R$27:R$500,'7.  Persistence Report'!$D$27:$D$500,$B505,'7.  Persistence Report'!$J$27:$J$500,"Current year savings",'7.  Persistence Report'!$H$27:$H$500,"2017")</f>
        <v>32</v>
      </c>
      <c r="P505" s="294">
        <f>SUMIFS('7.  Persistence Report'!S$27:S$500,'7.  Persistence Report'!$D$27:$D$500,$B505,'7.  Persistence Report'!$J$27:$J$500,"Current year savings",'7.  Persistence Report'!$H$27:$H$500,"2017")</f>
        <v>12</v>
      </c>
      <c r="Q505" s="294">
        <f>SUMIFS('7.  Persistence Report'!T$27:T$500,'7.  Persistence Report'!$D$27:$D$500,$B505,'7.  Persistence Report'!$J$27:$J$500,"Current year savings",'7.  Persistence Report'!$H$27:$H$500,"2017")</f>
        <v>12</v>
      </c>
      <c r="R505" s="294">
        <f>SUMIFS('7.  Persistence Report'!U$27:U$500,'7.  Persistence Report'!$D$27:$D$500,$B505,'7.  Persistence Report'!$J$27:$J$500,"Current year savings",'7.  Persistence Report'!$H$27:$H$500,"2017")</f>
        <v>12</v>
      </c>
      <c r="S505" s="294">
        <f>SUMIFS('7.  Persistence Report'!V$27:V$500,'7.  Persistence Report'!$D$27:$D$500,$B505,'7.  Persistence Report'!$J$27:$J$500,"Current year savings",'7.  Persistence Report'!$H$27:$H$500,"2017")</f>
        <v>12</v>
      </c>
      <c r="T505" s="294">
        <f>SUMIFS('7.  Persistence Report'!W$27:W$500,'7.  Persistence Report'!$D$27:$D$500,$B505,'7.  Persistence Report'!$J$27:$J$500,"Current year savings",'7.  Persistence Report'!$H$27:$H$500,"2017")</f>
        <v>12</v>
      </c>
      <c r="U505" s="294">
        <f>SUMIFS('7.  Persistence Report'!X$27:X$500,'7.  Persistence Report'!$D$27:$D$500,$B505,'7.  Persistence Report'!$J$27:$J$500,"Current year savings",'7.  Persistence Report'!$H$27:$H$500,"2017")</f>
        <v>12</v>
      </c>
      <c r="V505" s="294">
        <f>SUMIFS('7.  Persistence Report'!Y$27:Y$500,'7.  Persistence Report'!$D$27:$D$500,$B505,'7.  Persistence Report'!$J$27:$J$500,"Current year savings",'7.  Persistence Report'!$H$27:$H$500,"2017")</f>
        <v>12</v>
      </c>
      <c r="W505" s="294">
        <f>SUMIFS('7.  Persistence Report'!Z$27:Z$500,'7.  Persistence Report'!$D$27:$D$500,$B505,'7.  Persistence Report'!$J$27:$J$500,"Current year savings",'7.  Persistence Report'!$H$27:$H$500,"2017")</f>
        <v>12</v>
      </c>
      <c r="X505" s="294">
        <f>SUMIFS('7.  Persistence Report'!AA$27:AA$500,'7.  Persistence Report'!$D$27:$D$500,$B505,'7.  Persistence Report'!$J$27:$J$500,"Current year savings",'7.  Persistence Report'!$H$27:$H$500,"2017")</f>
        <v>12</v>
      </c>
      <c r="Y505" s="425"/>
      <c r="Z505" s="409"/>
      <c r="AA505" s="409">
        <v>1</v>
      </c>
      <c r="AB505" s="409"/>
      <c r="AC505" s="409"/>
      <c r="AD505" s="409"/>
      <c r="AE505" s="409"/>
      <c r="AF505" s="414"/>
      <c r="AG505" s="414"/>
      <c r="AH505" s="414"/>
      <c r="AI505" s="414"/>
      <c r="AJ505" s="414"/>
      <c r="AK505" s="414"/>
      <c r="AL505" s="414"/>
      <c r="AM505" s="295">
        <f>SUM(Y505:AL505)</f>
        <v>1</v>
      </c>
    </row>
    <row r="506" spans="1:39" outlineLevel="1">
      <c r="A506" s="531"/>
      <c r="B506" s="430" t="s">
        <v>308</v>
      </c>
      <c r="C506" s="290" t="s">
        <v>163</v>
      </c>
      <c r="D506" s="294">
        <f>SUMIFS('7.  Persistence Report'!AW$27:AW$500,'7.  Persistence Report'!$D$27:$D$500,$B505,'7.  Persistence Report'!$J$27:$J$500,"Adjustment",'7.  Persistence Report'!$H$27:$H$500,"2017")</f>
        <v>0</v>
      </c>
      <c r="E506" s="294">
        <f>SUMIFS('7.  Persistence Report'!AX$27:AX$500,'7.  Persistence Report'!$D$27:$D$500,$B505,'7.  Persistence Report'!$J$27:$J$500,"Adjustment",'7.  Persistence Report'!$H$27:$H$500,"2017")</f>
        <v>0</v>
      </c>
      <c r="F506" s="294">
        <f>SUMIFS('7.  Persistence Report'!AY$27:AY$500,'7.  Persistence Report'!$D$27:$D$500,$B505,'7.  Persistence Report'!$J$27:$J$500,"Adjustment",'7.  Persistence Report'!$H$27:$H$500,"2017")</f>
        <v>0</v>
      </c>
      <c r="G506" s="294">
        <f>SUMIFS('7.  Persistence Report'!AZ$27:AZ$500,'7.  Persistence Report'!$D$27:$D$500,$B505,'7.  Persistence Report'!$J$27:$J$500,"Adjustment",'7.  Persistence Report'!$H$27:$H$500,"2017")</f>
        <v>0</v>
      </c>
      <c r="H506" s="294">
        <f>SUMIFS('7.  Persistence Report'!BA$27:BA$500,'7.  Persistence Report'!$D$27:$D$500,$B505,'7.  Persistence Report'!$J$27:$J$500,"Adjustment",'7.  Persistence Report'!$H$27:$H$500,"2017")</f>
        <v>0</v>
      </c>
      <c r="I506" s="294">
        <f>SUMIFS('7.  Persistence Report'!BB$27:BB$500,'7.  Persistence Report'!$D$27:$D$500,$B505,'7.  Persistence Report'!$J$27:$J$500,"Adjustment",'7.  Persistence Report'!$H$27:$H$500,"2017")</f>
        <v>0</v>
      </c>
      <c r="J506" s="294">
        <f>SUMIFS('7.  Persistence Report'!BC$27:BC$500,'7.  Persistence Report'!$D$27:$D$500,$B505,'7.  Persistence Report'!$J$27:$J$500,"Adjustment",'7.  Persistence Report'!$H$27:$H$500,"2017")</f>
        <v>0</v>
      </c>
      <c r="K506" s="294">
        <f>SUMIFS('7.  Persistence Report'!BD$27:BD$500,'7.  Persistence Report'!$D$27:$D$500,$B505,'7.  Persistence Report'!$J$27:$J$500,"Adjustment",'7.  Persistence Report'!$H$27:$H$500,"2017")</f>
        <v>0</v>
      </c>
      <c r="L506" s="294">
        <f>SUMIFS('7.  Persistence Report'!BE$27:BE$500,'7.  Persistence Report'!$D$27:$D$500,$B505,'7.  Persistence Report'!$J$27:$J$500,"Adjustment",'7.  Persistence Report'!$H$27:$H$500,"2017")</f>
        <v>0</v>
      </c>
      <c r="M506" s="294">
        <f>SUMIFS('7.  Persistence Report'!BF$27:BF$500,'7.  Persistence Report'!$D$27:$D$500,$B505,'7.  Persistence Report'!$J$27:$J$500,"Adjustment",'7.  Persistence Report'!$H$27:$H$500,"2017")</f>
        <v>0</v>
      </c>
      <c r="N506" s="294">
        <f>N505</f>
        <v>12</v>
      </c>
      <c r="O506" s="294">
        <f>SUMIFS('7.  Persistence Report'!R$27:R$500,'7.  Persistence Report'!$D$27:$D$500,$B505,'7.  Persistence Report'!$J$27:$J$500,"Adjustment",'7.  Persistence Report'!$H$27:$H$500,"2017")</f>
        <v>0</v>
      </c>
      <c r="P506" s="294">
        <f>SUMIFS('7.  Persistence Report'!S$27:S$500,'7.  Persistence Report'!$D$27:$D$500,$B505,'7.  Persistence Report'!$J$27:$J$500,"Adjustment",'7.  Persistence Report'!$H$27:$H$500,"2017")</f>
        <v>0</v>
      </c>
      <c r="Q506" s="294">
        <f>SUMIFS('7.  Persistence Report'!T$27:T$500,'7.  Persistence Report'!$D$27:$D$500,$B505,'7.  Persistence Report'!$J$27:$J$500,"Adjustment",'7.  Persistence Report'!$H$27:$H$500,"2017")</f>
        <v>0</v>
      </c>
      <c r="R506" s="294">
        <f>SUMIFS('7.  Persistence Report'!U$27:U$500,'7.  Persistence Report'!$D$27:$D$500,$B505,'7.  Persistence Report'!$J$27:$J$500,"Adjustment",'7.  Persistence Report'!$H$27:$H$500,"2017")</f>
        <v>0</v>
      </c>
      <c r="S506" s="294">
        <f>SUMIFS('7.  Persistence Report'!V$27:V$500,'7.  Persistence Report'!$D$27:$D$500,$B505,'7.  Persistence Report'!$J$27:$J$500,"Adjustment",'7.  Persistence Report'!$H$27:$H$500,"2017")</f>
        <v>0</v>
      </c>
      <c r="T506" s="294">
        <f>SUMIFS('7.  Persistence Report'!W$27:W$500,'7.  Persistence Report'!$D$27:$D$500,$B505,'7.  Persistence Report'!$J$27:$J$500,"Adjustment",'7.  Persistence Report'!$H$27:$H$500,"2017")</f>
        <v>0</v>
      </c>
      <c r="U506" s="294">
        <f>SUMIFS('7.  Persistence Report'!X$27:X$500,'7.  Persistence Report'!$D$27:$D$500,$B505,'7.  Persistence Report'!$J$27:$J$500,"Adjustment",'7.  Persistence Report'!$H$27:$H$500,"2017")</f>
        <v>0</v>
      </c>
      <c r="V506" s="294">
        <f>SUMIFS('7.  Persistence Report'!Y$27:Y$500,'7.  Persistence Report'!$D$27:$D$500,$B505,'7.  Persistence Report'!$J$27:$J$500,"Adjustment",'7.  Persistence Report'!$H$27:$H$500,"2017")</f>
        <v>0</v>
      </c>
      <c r="W506" s="294">
        <f>SUMIFS('7.  Persistence Report'!Z$27:Z$500,'7.  Persistence Report'!$D$27:$D$500,$B505,'7.  Persistence Report'!$J$27:$J$500,"Adjustment",'7.  Persistence Report'!$H$27:$H$500,"2017")</f>
        <v>0</v>
      </c>
      <c r="X506" s="294">
        <f>SUMIFS('7.  Persistence Report'!AA$27:AA$500,'7.  Persistence Report'!$D$27:$D$500,$B505,'7.  Persistence Report'!$J$27:$J$500,"Adjustment",'7.  Persistence Report'!$H$27:$H$500,"2017")</f>
        <v>0</v>
      </c>
      <c r="Y506" s="410">
        <f>Y505</f>
        <v>0</v>
      </c>
      <c r="Z506" s="410">
        <f t="shared" ref="Z506" si="1465">Z505</f>
        <v>0</v>
      </c>
      <c r="AA506" s="410">
        <f t="shared" ref="AA506" si="1466">AA505</f>
        <v>1</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500</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f>SUMIFS('7.  Persistence Report'!AW$27:AW$500,'7.  Persistence Report'!$D$27:$D$500,$B509,'7.  Persistence Report'!$J$27:$J$500,"Current year savings",'7.  Persistence Report'!$H$27:$H$500,"2017")</f>
        <v>0</v>
      </c>
      <c r="E509" s="294">
        <f>SUMIFS('7.  Persistence Report'!AX$27:AX$500,'7.  Persistence Report'!$D$27:$D$500,$B509,'7.  Persistence Report'!$J$27:$J$500,"Current year savings",'7.  Persistence Report'!$H$27:$H$500,"2017")</f>
        <v>0</v>
      </c>
      <c r="F509" s="294">
        <f>SUMIFS('7.  Persistence Report'!AY$27:AY$500,'7.  Persistence Report'!$D$27:$D$500,$B509,'7.  Persistence Report'!$J$27:$J$500,"Current year savings",'7.  Persistence Report'!$H$27:$H$500,"2017")</f>
        <v>0</v>
      </c>
      <c r="G509" s="294">
        <f>SUMIFS('7.  Persistence Report'!AZ$27:AZ$500,'7.  Persistence Report'!$D$27:$D$500,$B509,'7.  Persistence Report'!$J$27:$J$500,"Current year savings",'7.  Persistence Report'!$H$27:$H$500,"2017")</f>
        <v>0</v>
      </c>
      <c r="H509" s="294">
        <f>SUMIFS('7.  Persistence Report'!BA$27:BA$500,'7.  Persistence Report'!$D$27:$D$500,$B509,'7.  Persistence Report'!$J$27:$J$500,"Current year savings",'7.  Persistence Report'!$H$27:$H$500,"2017")</f>
        <v>0</v>
      </c>
      <c r="I509" s="294">
        <f>SUMIFS('7.  Persistence Report'!BB$27:BB$500,'7.  Persistence Report'!$D$27:$D$500,$B509,'7.  Persistence Report'!$J$27:$J$500,"Current year savings",'7.  Persistence Report'!$H$27:$H$500,"2017")</f>
        <v>0</v>
      </c>
      <c r="J509" s="294">
        <f>SUMIFS('7.  Persistence Report'!BC$27:BC$500,'7.  Persistence Report'!$D$27:$D$500,$B509,'7.  Persistence Report'!$J$27:$J$500,"Current year savings",'7.  Persistence Report'!$H$27:$H$500,"2017")</f>
        <v>0</v>
      </c>
      <c r="K509" s="294">
        <f>SUMIFS('7.  Persistence Report'!BD$27:BD$500,'7.  Persistence Report'!$D$27:$D$500,$B509,'7.  Persistence Report'!$J$27:$J$500,"Current year savings",'7.  Persistence Report'!$H$27:$H$500,"2017")</f>
        <v>0</v>
      </c>
      <c r="L509" s="294">
        <f>SUMIFS('7.  Persistence Report'!BE$27:BE$500,'7.  Persistence Report'!$D$27:$D$500,$B509,'7.  Persistence Report'!$J$27:$J$500,"Current year savings",'7.  Persistence Report'!$H$27:$H$500,"2017")</f>
        <v>0</v>
      </c>
      <c r="M509" s="294">
        <f>SUMIFS('7.  Persistence Report'!BF$27:BF$500,'7.  Persistence Report'!$D$27:$D$500,$B509,'7.  Persistence Report'!$J$27:$J$500,"Current year savings",'7.  Persistence Report'!$H$27:$H$500,"2017")</f>
        <v>0</v>
      </c>
      <c r="N509" s="294">
        <v>0</v>
      </c>
      <c r="O509" s="294">
        <f>SUMIFS('7.  Persistence Report'!R$27:R$500,'7.  Persistence Report'!$D$27:$D$500,$B509,'7.  Persistence Report'!$J$27:$J$500,"Current year savings",'7.  Persistence Report'!$H$27:$H$500,"2017")</f>
        <v>0</v>
      </c>
      <c r="P509" s="294">
        <f>SUMIFS('7.  Persistence Report'!S$27:S$500,'7.  Persistence Report'!$D$27:$D$500,$B509,'7.  Persistence Report'!$J$27:$J$500,"Current year savings",'7.  Persistence Report'!$H$27:$H$500,"2017")</f>
        <v>0</v>
      </c>
      <c r="Q509" s="294">
        <f>SUMIFS('7.  Persistence Report'!T$27:T$500,'7.  Persistence Report'!$D$27:$D$500,$B509,'7.  Persistence Report'!$J$27:$J$500,"Current year savings",'7.  Persistence Report'!$H$27:$H$500,"2017")</f>
        <v>0</v>
      </c>
      <c r="R509" s="294">
        <f>SUMIFS('7.  Persistence Report'!U$27:U$500,'7.  Persistence Report'!$D$27:$D$500,$B509,'7.  Persistence Report'!$J$27:$J$500,"Current year savings",'7.  Persistence Report'!$H$27:$H$500,"2017")</f>
        <v>0</v>
      </c>
      <c r="S509" s="294">
        <f>SUMIFS('7.  Persistence Report'!V$27:V$500,'7.  Persistence Report'!$D$27:$D$500,$B509,'7.  Persistence Report'!$J$27:$J$500,"Current year savings",'7.  Persistence Report'!$H$27:$H$500,"2017")</f>
        <v>0</v>
      </c>
      <c r="T509" s="294">
        <f>SUMIFS('7.  Persistence Report'!W$27:W$500,'7.  Persistence Report'!$D$27:$D$500,$B509,'7.  Persistence Report'!$J$27:$J$500,"Current year savings",'7.  Persistence Report'!$H$27:$H$500,"2017")</f>
        <v>0</v>
      </c>
      <c r="U509" s="294">
        <f>SUMIFS('7.  Persistence Report'!X$27:X$500,'7.  Persistence Report'!$D$27:$D$500,$B509,'7.  Persistence Report'!$J$27:$J$500,"Current year savings",'7.  Persistence Report'!$H$27:$H$500,"2017")</f>
        <v>0</v>
      </c>
      <c r="V509" s="294">
        <f>SUMIFS('7.  Persistence Report'!Y$27:Y$500,'7.  Persistence Report'!$D$27:$D$500,$B509,'7.  Persistence Report'!$J$27:$J$500,"Current year savings",'7.  Persistence Report'!$H$27:$H$500,"2017")</f>
        <v>0</v>
      </c>
      <c r="W509" s="294">
        <f>SUMIFS('7.  Persistence Report'!Z$27:Z$500,'7.  Persistence Report'!$D$27:$D$500,$B509,'7.  Persistence Report'!$J$27:$J$500,"Current year savings",'7.  Persistence Report'!$H$27:$H$500,"2017")</f>
        <v>0</v>
      </c>
      <c r="X509" s="294">
        <f>SUMIFS('7.  Persistence Report'!AA$27:AA$500,'7.  Persistence Report'!$D$27:$D$500,$B509,'7.  Persistence Report'!$J$27:$J$500,"Current year savings",'7.  Persistence Report'!$H$27:$H$500,"2017")</f>
        <v>0</v>
      </c>
      <c r="Y509" s="425"/>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f>SUMIFS('7.  Persistence Report'!AW$27:AW$500,'7.  Persistence Report'!$D$27:$D$500,$B509,'7.  Persistence Report'!$J$27:$J$500,"Adjustment",'7.  Persistence Report'!$H$27:$H$500,"2017")</f>
        <v>0</v>
      </c>
      <c r="E510" s="294">
        <f>SUMIFS('7.  Persistence Report'!AX$27:AX$500,'7.  Persistence Report'!$D$27:$D$500,$B509,'7.  Persistence Report'!$J$27:$J$500,"Adjustment",'7.  Persistence Report'!$H$27:$H$500,"2017")</f>
        <v>0</v>
      </c>
      <c r="F510" s="294">
        <f>SUMIFS('7.  Persistence Report'!AY$27:AY$500,'7.  Persistence Report'!$D$27:$D$500,$B509,'7.  Persistence Report'!$J$27:$J$500,"Adjustment",'7.  Persistence Report'!$H$27:$H$500,"2017")</f>
        <v>0</v>
      </c>
      <c r="G510" s="294">
        <f>SUMIFS('7.  Persistence Report'!AZ$27:AZ$500,'7.  Persistence Report'!$D$27:$D$500,$B509,'7.  Persistence Report'!$J$27:$J$500,"Adjustment",'7.  Persistence Report'!$H$27:$H$500,"2017")</f>
        <v>0</v>
      </c>
      <c r="H510" s="294">
        <f>SUMIFS('7.  Persistence Report'!BA$27:BA$500,'7.  Persistence Report'!$D$27:$D$500,$B509,'7.  Persistence Report'!$J$27:$J$500,"Adjustment",'7.  Persistence Report'!$H$27:$H$500,"2017")</f>
        <v>0</v>
      </c>
      <c r="I510" s="294">
        <f>SUMIFS('7.  Persistence Report'!BB$27:BB$500,'7.  Persistence Report'!$D$27:$D$500,$B509,'7.  Persistence Report'!$J$27:$J$500,"Adjustment",'7.  Persistence Report'!$H$27:$H$500,"2017")</f>
        <v>0</v>
      </c>
      <c r="J510" s="294">
        <f>SUMIFS('7.  Persistence Report'!BC$27:BC$500,'7.  Persistence Report'!$D$27:$D$500,$B509,'7.  Persistence Report'!$J$27:$J$500,"Adjustment",'7.  Persistence Report'!$H$27:$H$500,"2017")</f>
        <v>0</v>
      </c>
      <c r="K510" s="294">
        <f>SUMIFS('7.  Persistence Report'!BD$27:BD$500,'7.  Persistence Report'!$D$27:$D$500,$B509,'7.  Persistence Report'!$J$27:$J$500,"Adjustment",'7.  Persistence Report'!$H$27:$H$500,"2017")</f>
        <v>0</v>
      </c>
      <c r="L510" s="294">
        <f>SUMIFS('7.  Persistence Report'!BE$27:BE$500,'7.  Persistence Report'!$D$27:$D$500,$B509,'7.  Persistence Report'!$J$27:$J$500,"Adjustment",'7.  Persistence Report'!$H$27:$H$500,"2017")</f>
        <v>0</v>
      </c>
      <c r="M510" s="294">
        <f>SUMIFS('7.  Persistence Report'!BF$27:BF$500,'7.  Persistence Report'!$D$27:$D$500,$B509,'7.  Persistence Report'!$J$27:$J$500,"Adjustment",'7.  Persistence Report'!$H$27:$H$500,"2017")</f>
        <v>0</v>
      </c>
      <c r="N510" s="294">
        <f>N509</f>
        <v>0</v>
      </c>
      <c r="O510" s="294">
        <f>SUMIFS('7.  Persistence Report'!R$27:R$500,'7.  Persistence Report'!$D$27:$D$500,$B509,'7.  Persistence Report'!$J$27:$J$500,"Adjustment",'7.  Persistence Report'!$H$27:$H$500,"2017")</f>
        <v>0</v>
      </c>
      <c r="P510" s="294">
        <f>SUMIFS('7.  Persistence Report'!S$27:S$500,'7.  Persistence Report'!$D$27:$D$500,$B509,'7.  Persistence Report'!$J$27:$J$500,"Adjustment",'7.  Persistence Report'!$H$27:$H$500,"2017")</f>
        <v>0</v>
      </c>
      <c r="Q510" s="294">
        <f>SUMIFS('7.  Persistence Report'!T$27:T$500,'7.  Persistence Report'!$D$27:$D$500,$B509,'7.  Persistence Report'!$J$27:$J$500,"Adjustment",'7.  Persistence Report'!$H$27:$H$500,"2017")</f>
        <v>0</v>
      </c>
      <c r="R510" s="294">
        <f>SUMIFS('7.  Persistence Report'!U$27:U$500,'7.  Persistence Report'!$D$27:$D$500,$B509,'7.  Persistence Report'!$J$27:$J$500,"Adjustment",'7.  Persistence Report'!$H$27:$H$500,"2017")</f>
        <v>0</v>
      </c>
      <c r="S510" s="294">
        <f>SUMIFS('7.  Persistence Report'!V$27:V$500,'7.  Persistence Report'!$D$27:$D$500,$B509,'7.  Persistence Report'!$J$27:$J$500,"Adjustment",'7.  Persistence Report'!$H$27:$H$500,"2017")</f>
        <v>0</v>
      </c>
      <c r="T510" s="294">
        <f>SUMIFS('7.  Persistence Report'!W$27:W$500,'7.  Persistence Report'!$D$27:$D$500,$B509,'7.  Persistence Report'!$J$27:$J$500,"Adjustment",'7.  Persistence Report'!$H$27:$H$500,"2017")</f>
        <v>0</v>
      </c>
      <c r="U510" s="294">
        <f>SUMIFS('7.  Persistence Report'!X$27:X$500,'7.  Persistence Report'!$D$27:$D$500,$B509,'7.  Persistence Report'!$J$27:$J$500,"Adjustment",'7.  Persistence Report'!$H$27:$H$500,"2017")</f>
        <v>0</v>
      </c>
      <c r="V510" s="294">
        <f>SUMIFS('7.  Persistence Report'!Y$27:Y$500,'7.  Persistence Report'!$D$27:$D$500,$B509,'7.  Persistence Report'!$J$27:$J$500,"Adjustment",'7.  Persistence Report'!$H$27:$H$500,"2017")</f>
        <v>0</v>
      </c>
      <c r="W510" s="294">
        <f>SUMIFS('7.  Persistence Report'!Z$27:Z$500,'7.  Persistence Report'!$D$27:$D$500,$B509,'7.  Persistence Report'!$J$27:$J$500,"Adjustment",'7.  Persistence Report'!$H$27:$H$500,"2017")</f>
        <v>0</v>
      </c>
      <c r="X510" s="294">
        <f>SUMIFS('7.  Persistence Report'!AA$27:AA$500,'7.  Persistence Report'!$D$27:$D$500,$B509,'7.  Persistence Report'!$J$27:$J$500,"Adjustment",'7.  Persistence Report'!$H$27:$H$500,"2017")</f>
        <v>0</v>
      </c>
      <c r="Y510" s="410">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f>SUMIFS('7.  Persistence Report'!AW$27:AW$500,'7.  Persistence Report'!$D$27:$D$500,$B512,'7.  Persistence Report'!$J$27:$J$500,"Current year savings",'7.  Persistence Report'!$H$27:$H$500,"2017")</f>
        <v>0</v>
      </c>
      <c r="E512" s="294">
        <f>SUMIFS('7.  Persistence Report'!AX$27:AX$500,'7.  Persistence Report'!$D$27:$D$500,$B512,'7.  Persistence Report'!$J$27:$J$500,"Current year savings",'7.  Persistence Report'!$H$27:$H$500,"2017")</f>
        <v>0</v>
      </c>
      <c r="F512" s="294">
        <f>SUMIFS('7.  Persistence Report'!AY$27:AY$500,'7.  Persistence Report'!$D$27:$D$500,$B512,'7.  Persistence Report'!$J$27:$J$500,"Current year savings",'7.  Persistence Report'!$H$27:$H$500,"2017")</f>
        <v>0</v>
      </c>
      <c r="G512" s="294">
        <f>SUMIFS('7.  Persistence Report'!AZ$27:AZ$500,'7.  Persistence Report'!$D$27:$D$500,$B512,'7.  Persistence Report'!$J$27:$J$500,"Current year savings",'7.  Persistence Report'!$H$27:$H$500,"2017")</f>
        <v>0</v>
      </c>
      <c r="H512" s="294">
        <f>SUMIFS('7.  Persistence Report'!BA$27:BA$500,'7.  Persistence Report'!$D$27:$D$500,$B512,'7.  Persistence Report'!$J$27:$J$500,"Current year savings",'7.  Persistence Report'!$H$27:$H$500,"2017")</f>
        <v>0</v>
      </c>
      <c r="I512" s="294">
        <f>SUMIFS('7.  Persistence Report'!BB$27:BB$500,'7.  Persistence Report'!$D$27:$D$500,$B512,'7.  Persistence Report'!$J$27:$J$500,"Current year savings",'7.  Persistence Report'!$H$27:$H$500,"2017")</f>
        <v>0</v>
      </c>
      <c r="J512" s="294">
        <f>SUMIFS('7.  Persistence Report'!BC$27:BC$500,'7.  Persistence Report'!$D$27:$D$500,$B512,'7.  Persistence Report'!$J$27:$J$500,"Current year savings",'7.  Persistence Report'!$H$27:$H$500,"2017")</f>
        <v>0</v>
      </c>
      <c r="K512" s="294">
        <f>SUMIFS('7.  Persistence Report'!BD$27:BD$500,'7.  Persistence Report'!$D$27:$D$500,$B512,'7.  Persistence Report'!$J$27:$J$500,"Current year savings",'7.  Persistence Report'!$H$27:$H$500,"2017")</f>
        <v>0</v>
      </c>
      <c r="L512" s="294">
        <f>SUMIFS('7.  Persistence Report'!BE$27:BE$500,'7.  Persistence Report'!$D$27:$D$500,$B512,'7.  Persistence Report'!$J$27:$J$500,"Current year savings",'7.  Persistence Report'!$H$27:$H$500,"2017")</f>
        <v>0</v>
      </c>
      <c r="M512" s="294">
        <f>SUMIFS('7.  Persistence Report'!BF$27:BF$500,'7.  Persistence Report'!$D$27:$D$500,$B512,'7.  Persistence Report'!$J$27:$J$500,"Current year savings",'7.  Persistence Report'!$H$27:$H$500,"2017")</f>
        <v>0</v>
      </c>
      <c r="N512" s="294">
        <v>0</v>
      </c>
      <c r="O512" s="294">
        <f>SUMIFS('7.  Persistence Report'!R$27:R$500,'7.  Persistence Report'!$D$27:$D$500,$B512,'7.  Persistence Report'!$J$27:$J$500,"Current year savings",'7.  Persistence Report'!$H$27:$H$500,"2017")</f>
        <v>0</v>
      </c>
      <c r="P512" s="294">
        <f>SUMIFS('7.  Persistence Report'!S$27:S$500,'7.  Persistence Report'!$D$27:$D$500,$B512,'7.  Persistence Report'!$J$27:$J$500,"Current year savings",'7.  Persistence Report'!$H$27:$H$500,"2017")</f>
        <v>0</v>
      </c>
      <c r="Q512" s="294">
        <f>SUMIFS('7.  Persistence Report'!T$27:T$500,'7.  Persistence Report'!$D$27:$D$500,$B512,'7.  Persistence Report'!$J$27:$J$500,"Current year savings",'7.  Persistence Report'!$H$27:$H$500,"2017")</f>
        <v>0</v>
      </c>
      <c r="R512" s="294">
        <f>SUMIFS('7.  Persistence Report'!U$27:U$500,'7.  Persistence Report'!$D$27:$D$500,$B512,'7.  Persistence Report'!$J$27:$J$500,"Current year savings",'7.  Persistence Report'!$H$27:$H$500,"2017")</f>
        <v>0</v>
      </c>
      <c r="S512" s="294">
        <f>SUMIFS('7.  Persistence Report'!V$27:V$500,'7.  Persistence Report'!$D$27:$D$500,$B512,'7.  Persistence Report'!$J$27:$J$500,"Current year savings",'7.  Persistence Report'!$H$27:$H$500,"2017")</f>
        <v>0</v>
      </c>
      <c r="T512" s="294">
        <f>SUMIFS('7.  Persistence Report'!W$27:W$500,'7.  Persistence Report'!$D$27:$D$500,$B512,'7.  Persistence Report'!$J$27:$J$500,"Current year savings",'7.  Persistence Report'!$H$27:$H$500,"2017")</f>
        <v>0</v>
      </c>
      <c r="U512" s="294">
        <f>SUMIFS('7.  Persistence Report'!X$27:X$500,'7.  Persistence Report'!$D$27:$D$500,$B512,'7.  Persistence Report'!$J$27:$J$500,"Current year savings",'7.  Persistence Report'!$H$27:$H$500,"2017")</f>
        <v>0</v>
      </c>
      <c r="V512" s="294">
        <f>SUMIFS('7.  Persistence Report'!Y$27:Y$500,'7.  Persistence Report'!$D$27:$D$500,$B512,'7.  Persistence Report'!$J$27:$J$500,"Current year savings",'7.  Persistence Report'!$H$27:$H$500,"2017")</f>
        <v>0</v>
      </c>
      <c r="W512" s="294">
        <f>SUMIFS('7.  Persistence Report'!Z$27:Z$500,'7.  Persistence Report'!$D$27:$D$500,$B512,'7.  Persistence Report'!$J$27:$J$500,"Current year savings",'7.  Persistence Report'!$H$27:$H$500,"2017")</f>
        <v>0</v>
      </c>
      <c r="X512" s="294">
        <f>SUMIFS('7.  Persistence Report'!AA$27:AA$500,'7.  Persistence Report'!$D$27:$D$500,$B512,'7.  Persistence Report'!$J$27:$J$500,"Current year savings",'7.  Persistence Report'!$H$27:$H$500,"2017")</f>
        <v>0</v>
      </c>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f>SUMIFS('7.  Persistence Report'!AW$27:AW$500,'7.  Persistence Report'!$D$27:$D$500,$B512,'7.  Persistence Report'!$J$27:$J$500,"Adjustment",'7.  Persistence Report'!$H$27:$H$500,"2017")</f>
        <v>0</v>
      </c>
      <c r="E513" s="294">
        <f>SUMIFS('7.  Persistence Report'!AX$27:AX$500,'7.  Persistence Report'!$D$27:$D$500,$B512,'7.  Persistence Report'!$J$27:$J$500,"Adjustment",'7.  Persistence Report'!$H$27:$H$500,"2017")</f>
        <v>0</v>
      </c>
      <c r="F513" s="294">
        <f>SUMIFS('7.  Persistence Report'!AY$27:AY$500,'7.  Persistence Report'!$D$27:$D$500,$B512,'7.  Persistence Report'!$J$27:$J$500,"Adjustment",'7.  Persistence Report'!$H$27:$H$500,"2017")</f>
        <v>0</v>
      </c>
      <c r="G513" s="294">
        <f>SUMIFS('7.  Persistence Report'!AZ$27:AZ$500,'7.  Persistence Report'!$D$27:$D$500,$B512,'7.  Persistence Report'!$J$27:$J$500,"Adjustment",'7.  Persistence Report'!$H$27:$H$500,"2017")</f>
        <v>0</v>
      </c>
      <c r="H513" s="294">
        <f>SUMIFS('7.  Persistence Report'!BA$27:BA$500,'7.  Persistence Report'!$D$27:$D$500,$B512,'7.  Persistence Report'!$J$27:$J$500,"Adjustment",'7.  Persistence Report'!$H$27:$H$500,"2017")</f>
        <v>0</v>
      </c>
      <c r="I513" s="294">
        <f>SUMIFS('7.  Persistence Report'!BB$27:BB$500,'7.  Persistence Report'!$D$27:$D$500,$B512,'7.  Persistence Report'!$J$27:$J$500,"Adjustment",'7.  Persistence Report'!$H$27:$H$500,"2017")</f>
        <v>0</v>
      </c>
      <c r="J513" s="294">
        <f>SUMIFS('7.  Persistence Report'!BC$27:BC$500,'7.  Persistence Report'!$D$27:$D$500,$B512,'7.  Persistence Report'!$J$27:$J$500,"Adjustment",'7.  Persistence Report'!$H$27:$H$500,"2017")</f>
        <v>0</v>
      </c>
      <c r="K513" s="294">
        <f>SUMIFS('7.  Persistence Report'!BD$27:BD$500,'7.  Persistence Report'!$D$27:$D$500,$B512,'7.  Persistence Report'!$J$27:$J$500,"Adjustment",'7.  Persistence Report'!$H$27:$H$500,"2017")</f>
        <v>0</v>
      </c>
      <c r="L513" s="294">
        <f>SUMIFS('7.  Persistence Report'!BE$27:BE$500,'7.  Persistence Report'!$D$27:$D$500,$B512,'7.  Persistence Report'!$J$27:$J$500,"Adjustment",'7.  Persistence Report'!$H$27:$H$500,"2017")</f>
        <v>0</v>
      </c>
      <c r="M513" s="294">
        <f>SUMIFS('7.  Persistence Report'!BF$27:BF$500,'7.  Persistence Report'!$D$27:$D$500,$B512,'7.  Persistence Report'!$J$27:$J$500,"Adjustment",'7.  Persistence Report'!$H$27:$H$500,"2017")</f>
        <v>0</v>
      </c>
      <c r="N513" s="294">
        <f>N512</f>
        <v>0</v>
      </c>
      <c r="O513" s="294">
        <f>SUMIFS('7.  Persistence Report'!R$27:R$500,'7.  Persistence Report'!$D$27:$D$500,$B512,'7.  Persistence Report'!$J$27:$J$500,"Adjustment",'7.  Persistence Report'!$H$27:$H$500,"2017")</f>
        <v>0</v>
      </c>
      <c r="P513" s="294">
        <f>SUMIFS('7.  Persistence Report'!S$27:S$500,'7.  Persistence Report'!$D$27:$D$500,$B512,'7.  Persistence Report'!$J$27:$J$500,"Adjustment",'7.  Persistence Report'!$H$27:$H$500,"2017")</f>
        <v>0</v>
      </c>
      <c r="Q513" s="294">
        <f>SUMIFS('7.  Persistence Report'!T$27:T$500,'7.  Persistence Report'!$D$27:$D$500,$B512,'7.  Persistence Report'!$J$27:$J$500,"Adjustment",'7.  Persistence Report'!$H$27:$H$500,"2017")</f>
        <v>0</v>
      </c>
      <c r="R513" s="294">
        <f>SUMIFS('7.  Persistence Report'!U$27:U$500,'7.  Persistence Report'!$D$27:$D$500,$B512,'7.  Persistence Report'!$J$27:$J$500,"Adjustment",'7.  Persistence Report'!$H$27:$H$500,"2017")</f>
        <v>0</v>
      </c>
      <c r="S513" s="294">
        <f>SUMIFS('7.  Persistence Report'!V$27:V$500,'7.  Persistence Report'!$D$27:$D$500,$B512,'7.  Persistence Report'!$J$27:$J$500,"Adjustment",'7.  Persistence Report'!$H$27:$H$500,"2017")</f>
        <v>0</v>
      </c>
      <c r="T513" s="294">
        <f>SUMIFS('7.  Persistence Report'!W$27:W$500,'7.  Persistence Report'!$D$27:$D$500,$B512,'7.  Persistence Report'!$J$27:$J$500,"Adjustment",'7.  Persistence Report'!$H$27:$H$500,"2017")</f>
        <v>0</v>
      </c>
      <c r="U513" s="294">
        <f>SUMIFS('7.  Persistence Report'!X$27:X$500,'7.  Persistence Report'!$D$27:$D$500,$B512,'7.  Persistence Report'!$J$27:$J$500,"Adjustment",'7.  Persistence Report'!$H$27:$H$500,"2017")</f>
        <v>0</v>
      </c>
      <c r="V513" s="294">
        <f>SUMIFS('7.  Persistence Report'!Y$27:Y$500,'7.  Persistence Report'!$D$27:$D$500,$B512,'7.  Persistence Report'!$J$27:$J$500,"Adjustment",'7.  Persistence Report'!$H$27:$H$500,"2017")</f>
        <v>0</v>
      </c>
      <c r="W513" s="294">
        <f>SUMIFS('7.  Persistence Report'!Z$27:Z$500,'7.  Persistence Report'!$D$27:$D$500,$B512,'7.  Persistence Report'!$J$27:$J$500,"Adjustment",'7.  Persistence Report'!$H$27:$H$500,"2017")</f>
        <v>0</v>
      </c>
      <c r="X513" s="294">
        <f>SUMIFS('7.  Persistence Report'!AA$27:AA$500,'7.  Persistence Report'!$D$27:$D$500,$B512,'7.  Persistence Report'!$J$27:$J$500,"Adjustment",'7.  Persistence Report'!$H$27:$H$500,"2017")</f>
        <v>0</v>
      </c>
      <c r="Y513" s="410">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f>SUMIFS('7.  Persistence Report'!AW$27:AW$500,'7.  Persistence Report'!$D$27:$D$500,$B515,'7.  Persistence Report'!$J$27:$J$500,"Current year savings",'7.  Persistence Report'!$H$27:$H$500,"2017")</f>
        <v>1240558</v>
      </c>
      <c r="E515" s="294">
        <f>SUMIFS('7.  Persistence Report'!AX$27:AX$500,'7.  Persistence Report'!$D$27:$D$500,$B515,'7.  Persistence Report'!$J$27:$J$500,"Current year savings",'7.  Persistence Report'!$H$27:$H$500,"2017")</f>
        <v>1240558</v>
      </c>
      <c r="F515" s="294">
        <f>SUMIFS('7.  Persistence Report'!AY$27:AY$500,'7.  Persistence Report'!$D$27:$D$500,$B515,'7.  Persistence Report'!$J$27:$J$500,"Current year savings",'7.  Persistence Report'!$H$27:$H$500,"2017")</f>
        <v>1240558</v>
      </c>
      <c r="G515" s="294">
        <f>SUMIFS('7.  Persistence Report'!AZ$27:AZ$500,'7.  Persistence Report'!$D$27:$D$500,$B515,'7.  Persistence Report'!$J$27:$J$500,"Current year savings",'7.  Persistence Report'!$H$27:$H$500,"2017")</f>
        <v>1240558</v>
      </c>
      <c r="H515" s="294">
        <f>SUMIFS('7.  Persistence Report'!BA$27:BA$500,'7.  Persistence Report'!$D$27:$D$500,$B515,'7.  Persistence Report'!$J$27:$J$500,"Current year savings",'7.  Persistence Report'!$H$27:$H$500,"2017")</f>
        <v>0</v>
      </c>
      <c r="I515" s="294">
        <f>SUMIFS('7.  Persistence Report'!BB$27:BB$500,'7.  Persistence Report'!$D$27:$D$500,$B515,'7.  Persistence Report'!$J$27:$J$500,"Current year savings",'7.  Persistence Report'!$H$27:$H$500,"2017")</f>
        <v>0</v>
      </c>
      <c r="J515" s="294">
        <f>SUMIFS('7.  Persistence Report'!BC$27:BC$500,'7.  Persistence Report'!$D$27:$D$500,$B515,'7.  Persistence Report'!$J$27:$J$500,"Current year savings",'7.  Persistence Report'!$H$27:$H$500,"2017")</f>
        <v>0</v>
      </c>
      <c r="K515" s="294">
        <f>SUMIFS('7.  Persistence Report'!BD$27:BD$500,'7.  Persistence Report'!$D$27:$D$500,$B515,'7.  Persistence Report'!$J$27:$J$500,"Current year savings",'7.  Persistence Report'!$H$27:$H$500,"2017")</f>
        <v>0</v>
      </c>
      <c r="L515" s="294">
        <f>SUMIFS('7.  Persistence Report'!BE$27:BE$500,'7.  Persistence Report'!$D$27:$D$500,$B515,'7.  Persistence Report'!$J$27:$J$500,"Current year savings",'7.  Persistence Report'!$H$27:$H$500,"2017")</f>
        <v>0</v>
      </c>
      <c r="M515" s="294">
        <f>SUMIFS('7.  Persistence Report'!BF$27:BF$500,'7.  Persistence Report'!$D$27:$D$500,$B515,'7.  Persistence Report'!$J$27:$J$500,"Current year savings",'7.  Persistence Report'!$H$27:$H$500,"2017")</f>
        <v>0</v>
      </c>
      <c r="N515" s="294">
        <v>0</v>
      </c>
      <c r="O515" s="294">
        <f>SUMIFS('7.  Persistence Report'!R$27:R$500,'7.  Persistence Report'!$D$27:$D$500,$B515,'7.  Persistence Report'!$J$27:$J$500,"Current year savings",'7.  Persistence Report'!$H$27:$H$500,"2017")</f>
        <v>840</v>
      </c>
      <c r="P515" s="294">
        <f>SUMIFS('7.  Persistence Report'!S$27:S$500,'7.  Persistence Report'!$D$27:$D$500,$B515,'7.  Persistence Report'!$J$27:$J$500,"Current year savings",'7.  Persistence Report'!$H$27:$H$500,"2017")</f>
        <v>840</v>
      </c>
      <c r="Q515" s="294">
        <f>SUMIFS('7.  Persistence Report'!T$27:T$500,'7.  Persistence Report'!$D$27:$D$500,$B515,'7.  Persistence Report'!$J$27:$J$500,"Current year savings",'7.  Persistence Report'!$H$27:$H$500,"2017")</f>
        <v>840</v>
      </c>
      <c r="R515" s="294">
        <f>SUMIFS('7.  Persistence Report'!U$27:U$500,'7.  Persistence Report'!$D$27:$D$500,$B515,'7.  Persistence Report'!$J$27:$J$500,"Current year savings",'7.  Persistence Report'!$H$27:$H$500,"2017")</f>
        <v>840</v>
      </c>
      <c r="S515" s="294">
        <f>SUMIFS('7.  Persistence Report'!V$27:V$500,'7.  Persistence Report'!$D$27:$D$500,$B515,'7.  Persistence Report'!$J$27:$J$500,"Current year savings",'7.  Persistence Report'!$H$27:$H$500,"2017")</f>
        <v>0</v>
      </c>
      <c r="T515" s="294">
        <f>SUMIFS('7.  Persistence Report'!W$27:W$500,'7.  Persistence Report'!$D$27:$D$500,$B515,'7.  Persistence Report'!$J$27:$J$500,"Current year savings",'7.  Persistence Report'!$H$27:$H$500,"2017")</f>
        <v>0</v>
      </c>
      <c r="U515" s="294">
        <f>SUMIFS('7.  Persistence Report'!X$27:X$500,'7.  Persistence Report'!$D$27:$D$500,$B515,'7.  Persistence Report'!$J$27:$J$500,"Current year savings",'7.  Persistence Report'!$H$27:$H$500,"2017")</f>
        <v>0</v>
      </c>
      <c r="V515" s="294">
        <f>SUMIFS('7.  Persistence Report'!Y$27:Y$500,'7.  Persistence Report'!$D$27:$D$500,$B515,'7.  Persistence Report'!$J$27:$J$500,"Current year savings",'7.  Persistence Report'!$H$27:$H$500,"2017")</f>
        <v>0</v>
      </c>
      <c r="W515" s="294">
        <f>SUMIFS('7.  Persistence Report'!Z$27:Z$500,'7.  Persistence Report'!$D$27:$D$500,$B515,'7.  Persistence Report'!$J$27:$J$500,"Current year savings",'7.  Persistence Report'!$H$27:$H$500,"2017")</f>
        <v>0</v>
      </c>
      <c r="X515" s="294">
        <f>SUMIFS('7.  Persistence Report'!AA$27:AA$500,'7.  Persistence Report'!$D$27:$D$500,$B515,'7.  Persistence Report'!$J$27:$J$500,"Current year savings",'7.  Persistence Report'!$H$27:$H$500,"2017")</f>
        <v>0</v>
      </c>
      <c r="Y515" s="425"/>
      <c r="Z515" s="409"/>
      <c r="AA515" s="409">
        <v>1</v>
      </c>
      <c r="AB515" s="409"/>
      <c r="AC515" s="409"/>
      <c r="AD515" s="409"/>
      <c r="AE515" s="409"/>
      <c r="AF515" s="414"/>
      <c r="AG515" s="414"/>
      <c r="AH515" s="414"/>
      <c r="AI515" s="414"/>
      <c r="AJ515" s="414"/>
      <c r="AK515" s="414"/>
      <c r="AL515" s="414"/>
      <c r="AM515" s="295">
        <f>SUM(Y515:AL515)</f>
        <v>1</v>
      </c>
    </row>
    <row r="516" spans="1:39" outlineLevel="1">
      <c r="A516" s="531"/>
      <c r="B516" s="430" t="s">
        <v>308</v>
      </c>
      <c r="C516" s="290" t="s">
        <v>163</v>
      </c>
      <c r="D516" s="294">
        <f>SUMIFS('7.  Persistence Report'!AW$27:AW$500,'7.  Persistence Report'!$D$27:$D$500,$B515,'7.  Persistence Report'!$J$27:$J$500,"Adjustment",'7.  Persistence Report'!$H$27:$H$500,"2017")</f>
        <v>0</v>
      </c>
      <c r="E516" s="294">
        <f>SUMIFS('7.  Persistence Report'!AX$27:AX$500,'7.  Persistence Report'!$D$27:$D$500,$B515,'7.  Persistence Report'!$J$27:$J$500,"Adjustment",'7.  Persistence Report'!$H$27:$H$500,"2017")</f>
        <v>0</v>
      </c>
      <c r="F516" s="294">
        <f>SUMIFS('7.  Persistence Report'!AY$27:AY$500,'7.  Persistence Report'!$D$27:$D$500,$B515,'7.  Persistence Report'!$J$27:$J$500,"Adjustment",'7.  Persistence Report'!$H$27:$H$500,"2017")</f>
        <v>0</v>
      </c>
      <c r="G516" s="294">
        <f>SUMIFS('7.  Persistence Report'!AZ$27:AZ$500,'7.  Persistence Report'!$D$27:$D$500,$B515,'7.  Persistence Report'!$J$27:$J$500,"Adjustment",'7.  Persistence Report'!$H$27:$H$500,"2017")</f>
        <v>0</v>
      </c>
      <c r="H516" s="294">
        <f>SUMIFS('7.  Persistence Report'!BA$27:BA$500,'7.  Persistence Report'!$D$27:$D$500,$B515,'7.  Persistence Report'!$J$27:$J$500,"Adjustment",'7.  Persistence Report'!$H$27:$H$500,"2017")</f>
        <v>0</v>
      </c>
      <c r="I516" s="294">
        <f>SUMIFS('7.  Persistence Report'!BB$27:BB$500,'7.  Persistence Report'!$D$27:$D$500,$B515,'7.  Persistence Report'!$J$27:$J$500,"Adjustment",'7.  Persistence Report'!$H$27:$H$500,"2017")</f>
        <v>0</v>
      </c>
      <c r="J516" s="294">
        <f>SUMIFS('7.  Persistence Report'!BC$27:BC$500,'7.  Persistence Report'!$D$27:$D$500,$B515,'7.  Persistence Report'!$J$27:$J$500,"Adjustment",'7.  Persistence Report'!$H$27:$H$500,"2017")</f>
        <v>0</v>
      </c>
      <c r="K516" s="294">
        <f>SUMIFS('7.  Persistence Report'!BD$27:BD$500,'7.  Persistence Report'!$D$27:$D$500,$B515,'7.  Persistence Report'!$J$27:$J$500,"Adjustment",'7.  Persistence Report'!$H$27:$H$500,"2017")</f>
        <v>0</v>
      </c>
      <c r="L516" s="294">
        <f>SUMIFS('7.  Persistence Report'!BE$27:BE$500,'7.  Persistence Report'!$D$27:$D$500,$B515,'7.  Persistence Report'!$J$27:$J$500,"Adjustment",'7.  Persistence Report'!$H$27:$H$500,"2017")</f>
        <v>0</v>
      </c>
      <c r="M516" s="294">
        <f>SUMIFS('7.  Persistence Report'!BF$27:BF$500,'7.  Persistence Report'!$D$27:$D$500,$B515,'7.  Persistence Report'!$J$27:$J$500,"Adjustment",'7.  Persistence Report'!$H$27:$H$500,"2017")</f>
        <v>0</v>
      </c>
      <c r="N516" s="294">
        <f>N515</f>
        <v>0</v>
      </c>
      <c r="O516" s="294">
        <f>SUMIFS('7.  Persistence Report'!R$27:R$500,'7.  Persistence Report'!$D$27:$D$500,$B515,'7.  Persistence Report'!$J$27:$J$500,"Adjustment",'7.  Persistence Report'!$H$27:$H$500,"2017")</f>
        <v>0</v>
      </c>
      <c r="P516" s="294">
        <f>SUMIFS('7.  Persistence Report'!S$27:S$500,'7.  Persistence Report'!$D$27:$D$500,$B515,'7.  Persistence Report'!$J$27:$J$500,"Adjustment",'7.  Persistence Report'!$H$27:$H$500,"2017")</f>
        <v>0</v>
      </c>
      <c r="Q516" s="294">
        <f>SUMIFS('7.  Persistence Report'!T$27:T$500,'7.  Persistence Report'!$D$27:$D$500,$B515,'7.  Persistence Report'!$J$27:$J$500,"Adjustment",'7.  Persistence Report'!$H$27:$H$500,"2017")</f>
        <v>0</v>
      </c>
      <c r="R516" s="294">
        <f>SUMIFS('7.  Persistence Report'!U$27:U$500,'7.  Persistence Report'!$D$27:$D$500,$B515,'7.  Persistence Report'!$J$27:$J$500,"Adjustment",'7.  Persistence Report'!$H$27:$H$500,"2017")</f>
        <v>0</v>
      </c>
      <c r="S516" s="294">
        <f>SUMIFS('7.  Persistence Report'!V$27:V$500,'7.  Persistence Report'!$D$27:$D$500,$B515,'7.  Persistence Report'!$J$27:$J$500,"Adjustment",'7.  Persistence Report'!$H$27:$H$500,"2017")</f>
        <v>0</v>
      </c>
      <c r="T516" s="294">
        <f>SUMIFS('7.  Persistence Report'!W$27:W$500,'7.  Persistence Report'!$D$27:$D$500,$B515,'7.  Persistence Report'!$J$27:$J$500,"Adjustment",'7.  Persistence Report'!$H$27:$H$500,"2017")</f>
        <v>0</v>
      </c>
      <c r="U516" s="294">
        <f>SUMIFS('7.  Persistence Report'!X$27:X$500,'7.  Persistence Report'!$D$27:$D$500,$B515,'7.  Persistence Report'!$J$27:$J$500,"Adjustment",'7.  Persistence Report'!$H$27:$H$500,"2017")</f>
        <v>0</v>
      </c>
      <c r="V516" s="294">
        <f>SUMIFS('7.  Persistence Report'!Y$27:Y$500,'7.  Persistence Report'!$D$27:$D$500,$B515,'7.  Persistence Report'!$J$27:$J$500,"Adjustment",'7.  Persistence Report'!$H$27:$H$500,"2017")</f>
        <v>0</v>
      </c>
      <c r="W516" s="294">
        <f>SUMIFS('7.  Persistence Report'!Z$27:Z$500,'7.  Persistence Report'!$D$27:$D$500,$B515,'7.  Persistence Report'!$J$27:$J$500,"Adjustment",'7.  Persistence Report'!$H$27:$H$500,"2017")</f>
        <v>0</v>
      </c>
      <c r="X516" s="294">
        <f>SUMIFS('7.  Persistence Report'!AA$27:AA$500,'7.  Persistence Report'!$D$27:$D$500,$B515,'7.  Persistence Report'!$J$27:$J$500,"Adjustment",'7.  Persistence Report'!$H$27:$H$500,"2017")</f>
        <v>0</v>
      </c>
      <c r="Y516" s="410">
        <f>Y515</f>
        <v>0</v>
      </c>
      <c r="Z516" s="410">
        <f t="shared" ref="Z516" si="1504">Z515</f>
        <v>0</v>
      </c>
      <c r="AA516" s="410">
        <f t="shared" ref="AA516" si="1505">AA515</f>
        <v>1</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1">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f>SUMIFS('7.  Persistence Report'!AW$27:AW$500,'7.  Persistence Report'!$D$27:$D$500,$B534,'7.  Persistence Report'!$J$27:$J$500,"Current year savings",'7.  Persistence Report'!$H$27:$H$500,"2017")</f>
        <v>0</v>
      </c>
      <c r="E534" s="294">
        <f>SUMIFS('7.  Persistence Report'!AX$27:AX$500,'7.  Persistence Report'!$D$27:$D$500,$B534,'7.  Persistence Report'!$J$27:$J$500,"Current year savings",'7.  Persistence Report'!$H$27:$H$500,"2017")</f>
        <v>0</v>
      </c>
      <c r="F534" s="294">
        <f>SUMIFS('7.  Persistence Report'!AY$27:AY$500,'7.  Persistence Report'!$D$27:$D$500,$B534,'7.  Persistence Report'!$J$27:$J$500,"Current year savings",'7.  Persistence Report'!$H$27:$H$500,"2017")</f>
        <v>0</v>
      </c>
      <c r="G534" s="294">
        <f>SUMIFS('7.  Persistence Report'!AZ$27:AZ$500,'7.  Persistence Report'!$D$27:$D$500,$B534,'7.  Persistence Report'!$J$27:$J$500,"Current year savings",'7.  Persistence Report'!$H$27:$H$500,"2017")</f>
        <v>0</v>
      </c>
      <c r="H534" s="294">
        <f>SUMIFS('7.  Persistence Report'!BA$27:BA$500,'7.  Persistence Report'!$D$27:$D$500,$B534,'7.  Persistence Report'!$J$27:$J$500,"Current year savings",'7.  Persistence Report'!$H$27:$H$500,"2017")</f>
        <v>0</v>
      </c>
      <c r="I534" s="294">
        <f>SUMIFS('7.  Persistence Report'!BB$27:BB$500,'7.  Persistence Report'!$D$27:$D$500,$B534,'7.  Persistence Report'!$J$27:$J$500,"Current year savings",'7.  Persistence Report'!$H$27:$H$500,"2017")</f>
        <v>0</v>
      </c>
      <c r="J534" s="294">
        <f>SUMIFS('7.  Persistence Report'!BC$27:BC$500,'7.  Persistence Report'!$D$27:$D$500,$B534,'7.  Persistence Report'!$J$27:$J$500,"Current year savings",'7.  Persistence Report'!$H$27:$H$500,"2017")</f>
        <v>0</v>
      </c>
      <c r="K534" s="294">
        <f>SUMIFS('7.  Persistence Report'!BD$27:BD$500,'7.  Persistence Report'!$D$27:$D$500,$B534,'7.  Persistence Report'!$J$27:$J$500,"Current year savings",'7.  Persistence Report'!$H$27:$H$500,"2017")</f>
        <v>0</v>
      </c>
      <c r="L534" s="294">
        <f>SUMIFS('7.  Persistence Report'!BE$27:BE$500,'7.  Persistence Report'!$D$27:$D$500,$B534,'7.  Persistence Report'!$J$27:$J$500,"Current year savings",'7.  Persistence Report'!$H$27:$H$500,"2017")</f>
        <v>0</v>
      </c>
      <c r="M534" s="294">
        <f>SUMIFS('7.  Persistence Report'!BF$27:BF$500,'7.  Persistence Report'!$D$27:$D$500,$B534,'7.  Persistence Report'!$J$27:$J$500,"Current year savings",'7.  Persistence Report'!$H$27:$H$500,"2017")</f>
        <v>0</v>
      </c>
      <c r="N534" s="294">
        <v>12</v>
      </c>
      <c r="O534" s="294">
        <f>SUMIFS('7.  Persistence Report'!R$27:R$500,'7.  Persistence Report'!$D$27:$D$500,$B534,'7.  Persistence Report'!$J$27:$J$500,"Current year savings",'7.  Persistence Report'!$H$27:$H$500,"2017")</f>
        <v>0</v>
      </c>
      <c r="P534" s="294">
        <f>SUMIFS('7.  Persistence Report'!S$27:S$500,'7.  Persistence Report'!$D$27:$D$500,$B534,'7.  Persistence Report'!$J$27:$J$500,"Current year savings",'7.  Persistence Report'!$H$27:$H$500,"2017")</f>
        <v>0</v>
      </c>
      <c r="Q534" s="294">
        <f>SUMIFS('7.  Persistence Report'!T$27:T$500,'7.  Persistence Report'!$D$27:$D$500,$B534,'7.  Persistence Report'!$J$27:$J$500,"Current year savings",'7.  Persistence Report'!$H$27:$H$500,"2017")</f>
        <v>0</v>
      </c>
      <c r="R534" s="294">
        <f>SUMIFS('7.  Persistence Report'!U$27:U$500,'7.  Persistence Report'!$D$27:$D$500,$B534,'7.  Persistence Report'!$J$27:$J$500,"Current year savings",'7.  Persistence Report'!$H$27:$H$500,"2017")</f>
        <v>0</v>
      </c>
      <c r="S534" s="294">
        <f>SUMIFS('7.  Persistence Report'!V$27:V$500,'7.  Persistence Report'!$D$27:$D$500,$B534,'7.  Persistence Report'!$J$27:$J$500,"Current year savings",'7.  Persistence Report'!$H$27:$H$500,"2017")</f>
        <v>0</v>
      </c>
      <c r="T534" s="294">
        <f>SUMIFS('7.  Persistence Report'!W$27:W$500,'7.  Persistence Report'!$D$27:$D$500,$B534,'7.  Persistence Report'!$J$27:$J$500,"Current year savings",'7.  Persistence Report'!$H$27:$H$500,"2017")</f>
        <v>0</v>
      </c>
      <c r="U534" s="294">
        <f>SUMIFS('7.  Persistence Report'!X$27:X$500,'7.  Persistence Report'!$D$27:$D$500,$B534,'7.  Persistence Report'!$J$27:$J$500,"Current year savings",'7.  Persistence Report'!$H$27:$H$500,"2017")</f>
        <v>0</v>
      </c>
      <c r="V534" s="294">
        <f>SUMIFS('7.  Persistence Report'!Y$27:Y$500,'7.  Persistence Report'!$D$27:$D$500,$B534,'7.  Persistence Report'!$J$27:$J$500,"Current year savings",'7.  Persistence Report'!$H$27:$H$500,"2017")</f>
        <v>0</v>
      </c>
      <c r="W534" s="294">
        <f>SUMIFS('7.  Persistence Report'!Z$27:Z$500,'7.  Persistence Report'!$D$27:$D$500,$B534,'7.  Persistence Report'!$J$27:$J$500,"Current year savings",'7.  Persistence Report'!$H$27:$H$500,"2017")</f>
        <v>0</v>
      </c>
      <c r="X534" s="294">
        <f>SUMIFS('7.  Persistence Report'!AA$27:AA$500,'7.  Persistence Report'!$D$27:$D$500,$B534,'7.  Persistence Report'!$J$27:$J$500,"Current year savings",'7.  Persistence Report'!$H$27:$H$500,"2017")</f>
        <v>0</v>
      </c>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f>SUMIFS('7.  Persistence Report'!AW$27:AW$500,'7.  Persistence Report'!$D$27:$D$500,$B534,'7.  Persistence Report'!$J$27:$J$500,"Adjustment",'7.  Persistence Report'!$H$27:$H$500,"2017")</f>
        <v>0</v>
      </c>
      <c r="E535" s="294">
        <f>SUMIFS('7.  Persistence Report'!AX$27:AX$500,'7.  Persistence Report'!$D$27:$D$500,$B534,'7.  Persistence Report'!$J$27:$J$500,"Adjustment",'7.  Persistence Report'!$H$27:$H$500,"2017")</f>
        <v>0</v>
      </c>
      <c r="F535" s="294">
        <f>SUMIFS('7.  Persistence Report'!AY$27:AY$500,'7.  Persistence Report'!$D$27:$D$500,$B534,'7.  Persistence Report'!$J$27:$J$500,"Adjustment",'7.  Persistence Report'!$H$27:$H$500,"2017")</f>
        <v>0</v>
      </c>
      <c r="G535" s="294">
        <f>SUMIFS('7.  Persistence Report'!AZ$27:AZ$500,'7.  Persistence Report'!$D$27:$D$500,$B534,'7.  Persistence Report'!$J$27:$J$500,"Adjustment",'7.  Persistence Report'!$H$27:$H$500,"2017")</f>
        <v>0</v>
      </c>
      <c r="H535" s="294">
        <f>SUMIFS('7.  Persistence Report'!BA$27:BA$500,'7.  Persistence Report'!$D$27:$D$500,$B534,'7.  Persistence Report'!$J$27:$J$500,"Adjustment",'7.  Persistence Report'!$H$27:$H$500,"2017")</f>
        <v>0</v>
      </c>
      <c r="I535" s="294">
        <f>SUMIFS('7.  Persistence Report'!BB$27:BB$500,'7.  Persistence Report'!$D$27:$D$500,$B534,'7.  Persistence Report'!$J$27:$J$500,"Adjustment",'7.  Persistence Report'!$H$27:$H$500,"2017")</f>
        <v>0</v>
      </c>
      <c r="J535" s="294">
        <f>SUMIFS('7.  Persistence Report'!BC$27:BC$500,'7.  Persistence Report'!$D$27:$D$500,$B534,'7.  Persistence Report'!$J$27:$J$500,"Adjustment",'7.  Persistence Report'!$H$27:$H$500,"2017")</f>
        <v>0</v>
      </c>
      <c r="K535" s="294">
        <f>SUMIFS('7.  Persistence Report'!BD$27:BD$500,'7.  Persistence Report'!$D$27:$D$500,$B534,'7.  Persistence Report'!$J$27:$J$500,"Adjustment",'7.  Persistence Report'!$H$27:$H$500,"2017")</f>
        <v>0</v>
      </c>
      <c r="L535" s="294">
        <f>SUMIFS('7.  Persistence Report'!BE$27:BE$500,'7.  Persistence Report'!$D$27:$D$500,$B534,'7.  Persistence Report'!$J$27:$J$500,"Adjustment",'7.  Persistence Report'!$H$27:$H$500,"2017")</f>
        <v>0</v>
      </c>
      <c r="M535" s="294">
        <f>SUMIFS('7.  Persistence Report'!BF$27:BF$500,'7.  Persistence Report'!$D$27:$D$500,$B534,'7.  Persistence Report'!$J$27:$J$500,"Adjustment",'7.  Persistence Report'!$H$27:$H$500,"2017")</f>
        <v>0</v>
      </c>
      <c r="N535" s="294">
        <f>N534</f>
        <v>12</v>
      </c>
      <c r="O535" s="294">
        <f>SUMIFS('7.  Persistence Report'!R$27:R$500,'7.  Persistence Report'!$D$27:$D$500,$B534,'7.  Persistence Report'!$J$27:$J$500,"Adjustment",'7.  Persistence Report'!$H$27:$H$500,"2017")</f>
        <v>0</v>
      </c>
      <c r="P535" s="294">
        <f>SUMIFS('7.  Persistence Report'!S$27:S$500,'7.  Persistence Report'!$D$27:$D$500,$B534,'7.  Persistence Report'!$J$27:$J$500,"Adjustment",'7.  Persistence Report'!$H$27:$H$500,"2017")</f>
        <v>0</v>
      </c>
      <c r="Q535" s="294">
        <f>SUMIFS('7.  Persistence Report'!T$27:T$500,'7.  Persistence Report'!$D$27:$D$500,$B534,'7.  Persistence Report'!$J$27:$J$500,"Adjustment",'7.  Persistence Report'!$H$27:$H$500,"2017")</f>
        <v>0</v>
      </c>
      <c r="R535" s="294">
        <f>SUMIFS('7.  Persistence Report'!U$27:U$500,'7.  Persistence Report'!$D$27:$D$500,$B534,'7.  Persistence Report'!$J$27:$J$500,"Adjustment",'7.  Persistence Report'!$H$27:$H$500,"2017")</f>
        <v>0</v>
      </c>
      <c r="S535" s="294">
        <f>SUMIFS('7.  Persistence Report'!V$27:V$500,'7.  Persistence Report'!$D$27:$D$500,$B534,'7.  Persistence Report'!$J$27:$J$500,"Adjustment",'7.  Persistence Report'!$H$27:$H$500,"2017")</f>
        <v>0</v>
      </c>
      <c r="T535" s="294">
        <f>SUMIFS('7.  Persistence Report'!W$27:W$500,'7.  Persistence Report'!$D$27:$D$500,$B534,'7.  Persistence Report'!$J$27:$J$500,"Adjustment",'7.  Persistence Report'!$H$27:$H$500,"2017")</f>
        <v>0</v>
      </c>
      <c r="U535" s="294">
        <f>SUMIFS('7.  Persistence Report'!X$27:X$500,'7.  Persistence Report'!$D$27:$D$500,$B534,'7.  Persistence Report'!$J$27:$J$500,"Adjustment",'7.  Persistence Report'!$H$27:$H$500,"2017")</f>
        <v>0</v>
      </c>
      <c r="V535" s="294">
        <f>SUMIFS('7.  Persistence Report'!Y$27:Y$500,'7.  Persistence Report'!$D$27:$D$500,$B534,'7.  Persistence Report'!$J$27:$J$500,"Adjustment",'7.  Persistence Report'!$H$27:$H$500,"2017")</f>
        <v>0</v>
      </c>
      <c r="W535" s="294">
        <f>SUMIFS('7.  Persistence Report'!Z$27:Z$500,'7.  Persistence Report'!$D$27:$D$500,$B534,'7.  Persistence Report'!$J$27:$J$500,"Adjustment",'7.  Persistence Report'!$H$27:$H$500,"2017")</f>
        <v>0</v>
      </c>
      <c r="X535" s="294">
        <f>SUMIFS('7.  Persistence Report'!AA$27:AA$500,'7.  Persistence Report'!$D$27:$D$500,$B534,'7.  Persistence Report'!$J$27:$J$500,"Adjustment",'7.  Persistence Report'!$H$27:$H$500,"2017")</f>
        <v>0</v>
      </c>
      <c r="Y535" s="410">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f>SUMIFS('7.  Persistence Report'!AW$27:AW$500,'7.  Persistence Report'!$D$27:$D$500,$B537,'7.  Persistence Report'!$J$27:$J$500,"Current year savings",'7.  Persistence Report'!$H$27:$H$500,"2017")</f>
        <v>0</v>
      </c>
      <c r="E537" s="294">
        <f>SUMIFS('7.  Persistence Report'!AX$27:AX$500,'7.  Persistence Report'!$D$27:$D$500,$B537,'7.  Persistence Report'!$J$27:$J$500,"Current year savings",'7.  Persistence Report'!$H$27:$H$500,"2017")</f>
        <v>0</v>
      </c>
      <c r="F537" s="294">
        <f>SUMIFS('7.  Persistence Report'!AY$27:AY$500,'7.  Persistence Report'!$D$27:$D$500,$B537,'7.  Persistence Report'!$J$27:$J$500,"Current year savings",'7.  Persistence Report'!$H$27:$H$500,"2017")</f>
        <v>0</v>
      </c>
      <c r="G537" s="294">
        <f>SUMIFS('7.  Persistence Report'!AZ$27:AZ$500,'7.  Persistence Report'!$D$27:$D$500,$B537,'7.  Persistence Report'!$J$27:$J$500,"Current year savings",'7.  Persistence Report'!$H$27:$H$500,"2017")</f>
        <v>0</v>
      </c>
      <c r="H537" s="294">
        <f>SUMIFS('7.  Persistence Report'!BA$27:BA$500,'7.  Persistence Report'!$D$27:$D$500,$B537,'7.  Persistence Report'!$J$27:$J$500,"Current year savings",'7.  Persistence Report'!$H$27:$H$500,"2017")</f>
        <v>0</v>
      </c>
      <c r="I537" s="294">
        <f>SUMIFS('7.  Persistence Report'!BB$27:BB$500,'7.  Persistence Report'!$D$27:$D$500,$B537,'7.  Persistence Report'!$J$27:$J$500,"Current year savings",'7.  Persistence Report'!$H$27:$H$500,"2017")</f>
        <v>0</v>
      </c>
      <c r="J537" s="294">
        <f>SUMIFS('7.  Persistence Report'!BC$27:BC$500,'7.  Persistence Report'!$D$27:$D$500,$B537,'7.  Persistence Report'!$J$27:$J$500,"Current year savings",'7.  Persistence Report'!$H$27:$H$500,"2017")</f>
        <v>0</v>
      </c>
      <c r="K537" s="294">
        <f>SUMIFS('7.  Persistence Report'!BD$27:BD$500,'7.  Persistence Report'!$D$27:$D$500,$B537,'7.  Persistence Report'!$J$27:$J$500,"Current year savings",'7.  Persistence Report'!$H$27:$H$500,"2017")</f>
        <v>0</v>
      </c>
      <c r="L537" s="294">
        <f>SUMIFS('7.  Persistence Report'!BE$27:BE$500,'7.  Persistence Report'!$D$27:$D$500,$B537,'7.  Persistence Report'!$J$27:$J$500,"Current year savings",'7.  Persistence Report'!$H$27:$H$500,"2017")</f>
        <v>0</v>
      </c>
      <c r="M537" s="294">
        <f>SUMIFS('7.  Persistence Report'!BF$27:BF$500,'7.  Persistence Report'!$D$27:$D$500,$B537,'7.  Persistence Report'!$J$27:$J$500,"Current year savings",'7.  Persistence Report'!$H$27:$H$500,"2017")</f>
        <v>0</v>
      </c>
      <c r="N537" s="290"/>
      <c r="O537" s="294">
        <f>SUMIFS('7.  Persistence Report'!R$27:R$500,'7.  Persistence Report'!$D$27:$D$500,$B537,'7.  Persistence Report'!$J$27:$J$500,"Current year savings",'7.  Persistence Report'!$H$27:$H$500,"2017")</f>
        <v>0</v>
      </c>
      <c r="P537" s="294">
        <f>SUMIFS('7.  Persistence Report'!S$27:S$500,'7.  Persistence Report'!$D$27:$D$500,$B537,'7.  Persistence Report'!$J$27:$J$500,"Current year savings",'7.  Persistence Report'!$H$27:$H$500,"2017")</f>
        <v>0</v>
      </c>
      <c r="Q537" s="294">
        <f>SUMIFS('7.  Persistence Report'!T$27:T$500,'7.  Persistence Report'!$D$27:$D$500,$B537,'7.  Persistence Report'!$J$27:$J$500,"Current year savings",'7.  Persistence Report'!$H$27:$H$500,"2017")</f>
        <v>0</v>
      </c>
      <c r="R537" s="294">
        <f>SUMIFS('7.  Persistence Report'!U$27:U$500,'7.  Persistence Report'!$D$27:$D$500,$B537,'7.  Persistence Report'!$J$27:$J$500,"Current year savings",'7.  Persistence Report'!$H$27:$H$500,"2017")</f>
        <v>0</v>
      </c>
      <c r="S537" s="294">
        <f>SUMIFS('7.  Persistence Report'!V$27:V$500,'7.  Persistence Report'!$D$27:$D$500,$B537,'7.  Persistence Report'!$J$27:$J$500,"Current year savings",'7.  Persistence Report'!$H$27:$H$500,"2017")</f>
        <v>0</v>
      </c>
      <c r="T537" s="294">
        <f>SUMIFS('7.  Persistence Report'!W$27:W$500,'7.  Persistence Report'!$D$27:$D$500,$B537,'7.  Persistence Report'!$J$27:$J$500,"Current year savings",'7.  Persistence Report'!$H$27:$H$500,"2017")</f>
        <v>0</v>
      </c>
      <c r="U537" s="294">
        <f>SUMIFS('7.  Persistence Report'!X$27:X$500,'7.  Persistence Report'!$D$27:$D$500,$B537,'7.  Persistence Report'!$J$27:$J$500,"Current year savings",'7.  Persistence Report'!$H$27:$H$500,"2017")</f>
        <v>0</v>
      </c>
      <c r="V537" s="294">
        <f>SUMIFS('7.  Persistence Report'!Y$27:Y$500,'7.  Persistence Report'!$D$27:$D$500,$B537,'7.  Persistence Report'!$J$27:$J$500,"Current year savings",'7.  Persistence Report'!$H$27:$H$500,"2017")</f>
        <v>0</v>
      </c>
      <c r="W537" s="294">
        <f>SUMIFS('7.  Persistence Report'!Z$27:Z$500,'7.  Persistence Report'!$D$27:$D$500,$B537,'7.  Persistence Report'!$J$27:$J$500,"Current year savings",'7.  Persistence Report'!$H$27:$H$500,"2017")</f>
        <v>0</v>
      </c>
      <c r="X537" s="294">
        <f>SUMIFS('7.  Persistence Report'!AA$27:AA$500,'7.  Persistence Report'!$D$27:$D$500,$B537,'7.  Persistence Report'!$J$27:$J$500,"Current year savings",'7.  Persistence Report'!$H$27:$H$500,"2017")</f>
        <v>0</v>
      </c>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f>SUMIFS('7.  Persistence Report'!AW$27:AW$500,'7.  Persistence Report'!$D$27:$D$500,$B537,'7.  Persistence Report'!$J$27:$J$500,"Adjustment",'7.  Persistence Report'!$H$27:$H$500,"2017")</f>
        <v>78800.200000000026</v>
      </c>
      <c r="E538" s="294">
        <f>SUMIFS('7.  Persistence Report'!AX$27:AX$500,'7.  Persistence Report'!$D$27:$D$500,$B537,'7.  Persistence Report'!$J$27:$J$500,"Adjustment",'7.  Persistence Report'!$H$27:$H$500,"2017")</f>
        <v>78800.200000000026</v>
      </c>
      <c r="F538" s="294">
        <f>SUMIFS('7.  Persistence Report'!AY$27:AY$500,'7.  Persistence Report'!$D$27:$D$500,$B537,'7.  Persistence Report'!$J$27:$J$500,"Adjustment",'7.  Persistence Report'!$H$27:$H$500,"2017")</f>
        <v>78800.200000000026</v>
      </c>
      <c r="G538" s="294">
        <f>SUMIFS('7.  Persistence Report'!AZ$27:AZ$500,'7.  Persistence Report'!$D$27:$D$500,$B537,'7.  Persistence Report'!$J$27:$J$500,"Adjustment",'7.  Persistence Report'!$H$27:$H$500,"2017")</f>
        <v>0</v>
      </c>
      <c r="H538" s="294">
        <f>SUMIFS('7.  Persistence Report'!BA$27:BA$500,'7.  Persistence Report'!$D$27:$D$500,$B537,'7.  Persistence Report'!$J$27:$J$500,"Adjustment",'7.  Persistence Report'!$H$27:$H$500,"2017")</f>
        <v>0</v>
      </c>
      <c r="I538" s="294">
        <f>SUMIFS('7.  Persistence Report'!BB$27:BB$500,'7.  Persistence Report'!$D$27:$D$500,$B537,'7.  Persistence Report'!$J$27:$J$500,"Adjustment",'7.  Persistence Report'!$H$27:$H$500,"2017")</f>
        <v>0</v>
      </c>
      <c r="J538" s="294">
        <f>SUMIFS('7.  Persistence Report'!BC$27:BC$500,'7.  Persistence Report'!$D$27:$D$500,$B537,'7.  Persistence Report'!$J$27:$J$500,"Adjustment",'7.  Persistence Report'!$H$27:$H$500,"2017")</f>
        <v>0</v>
      </c>
      <c r="K538" s="294">
        <f>SUMIFS('7.  Persistence Report'!BD$27:BD$500,'7.  Persistence Report'!$D$27:$D$500,$B537,'7.  Persistence Report'!$J$27:$J$500,"Adjustment",'7.  Persistence Report'!$H$27:$H$500,"2017")</f>
        <v>0</v>
      </c>
      <c r="L538" s="294">
        <f>SUMIFS('7.  Persistence Report'!BE$27:BE$500,'7.  Persistence Report'!$D$27:$D$500,$B537,'7.  Persistence Report'!$J$27:$J$500,"Adjustment",'7.  Persistence Report'!$H$27:$H$500,"2017")</f>
        <v>0</v>
      </c>
      <c r="M538" s="294">
        <f>SUMIFS('7.  Persistence Report'!BF$27:BF$500,'7.  Persistence Report'!$D$27:$D$500,$B537,'7.  Persistence Report'!$J$27:$J$500,"Adjustment",'7.  Persistence Report'!$H$27:$H$500,"2017")</f>
        <v>0</v>
      </c>
      <c r="N538" s="467"/>
      <c r="O538" s="294">
        <f>SUMIFS('7.  Persistence Report'!R$27:R$500,'7.  Persistence Report'!$D$27:$D$500,$B537,'7.  Persistence Report'!$J$27:$J$500,"Adjustment",'7.  Persistence Report'!$H$27:$H$500,"2017")</f>
        <v>0</v>
      </c>
      <c r="P538" s="294">
        <f>SUMIFS('7.  Persistence Report'!S$27:S$500,'7.  Persistence Report'!$D$27:$D$500,$B537,'7.  Persistence Report'!$J$27:$J$500,"Adjustment",'7.  Persistence Report'!$H$27:$H$500,"2017")</f>
        <v>0</v>
      </c>
      <c r="Q538" s="294">
        <f>SUMIFS('7.  Persistence Report'!T$27:T$500,'7.  Persistence Report'!$D$27:$D$500,$B537,'7.  Persistence Report'!$J$27:$J$500,"Adjustment",'7.  Persistence Report'!$H$27:$H$500,"2017")</f>
        <v>0</v>
      </c>
      <c r="R538" s="294">
        <f>SUMIFS('7.  Persistence Report'!U$27:U$500,'7.  Persistence Report'!$D$27:$D$500,$B537,'7.  Persistence Report'!$J$27:$J$500,"Adjustment",'7.  Persistence Report'!$H$27:$H$500,"2017")</f>
        <v>0</v>
      </c>
      <c r="S538" s="294">
        <f>SUMIFS('7.  Persistence Report'!V$27:V$500,'7.  Persistence Report'!$D$27:$D$500,$B537,'7.  Persistence Report'!$J$27:$J$500,"Adjustment",'7.  Persistence Report'!$H$27:$H$500,"2017")</f>
        <v>0</v>
      </c>
      <c r="T538" s="294">
        <f>SUMIFS('7.  Persistence Report'!W$27:W$500,'7.  Persistence Report'!$D$27:$D$500,$B537,'7.  Persistence Report'!$J$27:$J$500,"Adjustment",'7.  Persistence Report'!$H$27:$H$500,"2017")</f>
        <v>0</v>
      </c>
      <c r="U538" s="294">
        <f>SUMIFS('7.  Persistence Report'!X$27:X$500,'7.  Persistence Report'!$D$27:$D$500,$B537,'7.  Persistence Report'!$J$27:$J$500,"Adjustment",'7.  Persistence Report'!$H$27:$H$500,"2017")</f>
        <v>0</v>
      </c>
      <c r="V538" s="294">
        <f>SUMIFS('7.  Persistence Report'!Y$27:Y$500,'7.  Persistence Report'!$D$27:$D$500,$B537,'7.  Persistence Report'!$J$27:$J$500,"Adjustment",'7.  Persistence Report'!$H$27:$H$500,"2017")</f>
        <v>0</v>
      </c>
      <c r="W538" s="294">
        <f>SUMIFS('7.  Persistence Report'!Z$27:Z$500,'7.  Persistence Report'!$D$27:$D$500,$B537,'7.  Persistence Report'!$J$27:$J$500,"Adjustment",'7.  Persistence Report'!$H$27:$H$500,"2017")</f>
        <v>0</v>
      </c>
      <c r="X538" s="294">
        <f>SUMIFS('7.  Persistence Report'!AA$27:AA$500,'7.  Persistence Report'!$D$27:$D$500,$B537,'7.  Persistence Report'!$J$27:$J$500,"Adjustment",'7.  Persistence Report'!$H$27:$H$500,"2017")</f>
        <v>0</v>
      </c>
      <c r="Y538" s="410">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109289199.29585624</v>
      </c>
      <c r="E561" s="328"/>
      <c r="F561" s="328"/>
      <c r="G561" s="328"/>
      <c r="H561" s="328"/>
      <c r="I561" s="328"/>
      <c r="J561" s="328"/>
      <c r="K561" s="328"/>
      <c r="L561" s="328"/>
      <c r="M561" s="328"/>
      <c r="N561" s="328"/>
      <c r="O561" s="328">
        <f>SUM(O404:O559)</f>
        <v>14334.032391835741</v>
      </c>
      <c r="P561" s="328"/>
      <c r="Q561" s="328"/>
      <c r="R561" s="328"/>
      <c r="S561" s="328"/>
      <c r="T561" s="328"/>
      <c r="U561" s="328"/>
      <c r="V561" s="328"/>
      <c r="W561" s="328"/>
      <c r="X561" s="328"/>
      <c r="Y561" s="328">
        <f>IF(Y402="kWh",SUMPRODUCT(D404:D559,Y404:Y559))</f>
        <v>39678986.03186883</v>
      </c>
      <c r="Z561" s="328">
        <f>IF(Z402="kWh",SUMPRODUCT(D404:D559,Z404:Z559))</f>
        <v>442365</v>
      </c>
      <c r="AA561" s="328">
        <f>IF(AA402="kw",SUMPRODUCT(N404:N559,O404:O559,AA404:AA559),SUMPRODUCT(D404:D559,AA404:AA559))</f>
        <v>115524.38870202888</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699">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699"/>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699"/>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699"/>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0">Y209*Y564</f>
        <v>0</v>
      </c>
      <c r="Z569" s="377">
        <f t="shared" si="1700"/>
        <v>0</v>
      </c>
      <c r="AA569" s="377">
        <f t="shared" si="1700"/>
        <v>0</v>
      </c>
      <c r="AB569" s="377">
        <f>AB209*AB564</f>
        <v>0</v>
      </c>
      <c r="AC569" s="377">
        <f t="shared" si="1700"/>
        <v>0</v>
      </c>
      <c r="AD569" s="377">
        <f t="shared" si="1700"/>
        <v>0</v>
      </c>
      <c r="AE569" s="377">
        <f t="shared" si="1700"/>
        <v>0</v>
      </c>
      <c r="AF569" s="377">
        <f t="shared" si="1700"/>
        <v>0</v>
      </c>
      <c r="AG569" s="377">
        <f t="shared" si="1700"/>
        <v>0</v>
      </c>
      <c r="AH569" s="377">
        <f t="shared" si="1700"/>
        <v>0</v>
      </c>
      <c r="AI569" s="377">
        <f t="shared" si="1700"/>
        <v>0</v>
      </c>
      <c r="AJ569" s="377">
        <f t="shared" si="1700"/>
        <v>0</v>
      </c>
      <c r="AK569" s="377">
        <f t="shared" si="1700"/>
        <v>0</v>
      </c>
      <c r="AL569" s="377">
        <f t="shared" si="1700"/>
        <v>0</v>
      </c>
      <c r="AM569" s="628">
        <f t="shared" si="1699"/>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701">AA392*AA564</f>
        <v>0</v>
      </c>
      <c r="AB570" s="377">
        <f>AB392*AB564</f>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8">
        <f t="shared" si="1699"/>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2">Z561*Z564</f>
        <v>0</v>
      </c>
      <c r="AA571" s="377">
        <f t="shared" si="1702"/>
        <v>0</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8">
        <f t="shared" si="1699"/>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703">SUM(AA565:AA571)</f>
        <v>0</v>
      </c>
      <c r="AB572" s="345">
        <f t="shared" si="1703"/>
        <v>0</v>
      </c>
      <c r="AC572" s="345">
        <f t="shared" si="1703"/>
        <v>0</v>
      </c>
      <c r="AD572" s="345">
        <f>SUM(AD565:AD571)</f>
        <v>0</v>
      </c>
      <c r="AE572" s="345">
        <f t="shared" si="1703"/>
        <v>0</v>
      </c>
      <c r="AF572" s="345">
        <f>SUM(AF565:AF571)</f>
        <v>0</v>
      </c>
      <c r="AG572" s="345">
        <f>SUM(AG565:AG571)</f>
        <v>0</v>
      </c>
      <c r="AH572" s="345">
        <f t="shared" ref="AH572:AL572" si="1704">SUM(AH565:AH571)</f>
        <v>0</v>
      </c>
      <c r="AI572" s="345">
        <f t="shared" si="1704"/>
        <v>0</v>
      </c>
      <c r="AJ572" s="345">
        <f>SUM(AJ565:AJ571)</f>
        <v>0</v>
      </c>
      <c r="AK572" s="345">
        <f t="shared" si="1704"/>
        <v>0</v>
      </c>
      <c r="AL572" s="345">
        <f t="shared" si="1704"/>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5">Z562*Z564</f>
        <v>0</v>
      </c>
      <c r="AA573" s="346">
        <f t="shared" si="1705"/>
        <v>0</v>
      </c>
      <c r="AB573" s="346">
        <f t="shared" si="1705"/>
        <v>0</v>
      </c>
      <c r="AC573" s="346">
        <f t="shared" si="1705"/>
        <v>0</v>
      </c>
      <c r="AD573" s="346">
        <f>AD562*AD564</f>
        <v>0</v>
      </c>
      <c r="AE573" s="346">
        <f t="shared" si="1705"/>
        <v>0</v>
      </c>
      <c r="AF573" s="346">
        <f>AF562*AF564</f>
        <v>0</v>
      </c>
      <c r="AG573" s="346">
        <f t="shared" ref="AG573:AL573" si="1706">AG562*AG564</f>
        <v>0</v>
      </c>
      <c r="AH573" s="346">
        <f t="shared" si="1706"/>
        <v>0</v>
      </c>
      <c r="AI573" s="346">
        <f t="shared" si="1706"/>
        <v>0</v>
      </c>
      <c r="AJ573" s="346">
        <f>AJ562*AJ564</f>
        <v>0</v>
      </c>
      <c r="AK573" s="346">
        <f>AK562*AK564</f>
        <v>0</v>
      </c>
      <c r="AL573" s="346">
        <f t="shared" si="1706"/>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33295990.006858055</v>
      </c>
      <c r="Z576" s="290">
        <f>SUMPRODUCT(E404:E559,Z404:Z559)</f>
        <v>442365</v>
      </c>
      <c r="AA576" s="290">
        <f>IF(AA402="kw",SUMPRODUCT($N$404:$N$559,$P$404:$P$559,AA404:AA559),SUMPRODUCT($E$404:$E$559,AA404:AA559))</f>
        <v>116352.92994208877</v>
      </c>
      <c r="AB576" s="290">
        <f>IF(AB402="kw",SUMPRODUCT($N$404:$N$559,$P$404:$P$559,AB404:AB559),SUMPRODUCT($E$404:$E$559,AB404:AB559))</f>
        <v>0</v>
      </c>
      <c r="AC576" s="290">
        <f>IF(AC402="kw",SUMPRODUCT($N$404:$N$559,$P$404:$P$559,AC404:AC559),SUMPRODUCT($E$404:$E$559,AC404:AC559))</f>
        <v>0</v>
      </c>
      <c r="AD576" s="290">
        <f t="shared" ref="AD576:AL576" si="1707">IF(AD402="kw",SUMPRODUCT($N$404:$N$559,$P$404:$P$559,AD404:AD559),SUMPRODUCT($E$404:$E$559,AD404:AD559))</f>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33295990.006858055</v>
      </c>
      <c r="Z577" s="290">
        <f>SUMPRODUCT(F404:F559,Z404:Z559)</f>
        <v>439231</v>
      </c>
      <c r="AA577" s="290">
        <f t="shared" ref="AA577:AL577" si="1708">IF(AA402="kw",SUMPRODUCT($N$404:$N$559,$Q$404:$Q$559,AA404:AA559),SUMPRODUCT($F$404:$F$559,AA404:AA559))</f>
        <v>116352.92994208877</v>
      </c>
      <c r="AB577" s="290">
        <f t="shared" si="1708"/>
        <v>0</v>
      </c>
      <c r="AC577" s="290">
        <f>IF(AC402="kw",SUMPRODUCT($N$404:$N$559,$Q$404:$Q$559,AC404:AC559),SUMPRODUCT($F$404:$F$559,AC404:AC559))</f>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32359746</v>
      </c>
      <c r="Z578" s="325">
        <f>SUMPRODUCT(G404:G559,Z404:Z559)</f>
        <v>406812</v>
      </c>
      <c r="AA578" s="325">
        <f t="shared" ref="AA578:AL578" si="1709">IF(AA402="kw",SUMPRODUCT($N$404:$N$559,$R$404:$R$559,AA404:AA559),SUMPRODUCT($G$404:$G$559,AA404:AA559))</f>
        <v>92844</v>
      </c>
      <c r="AB578" s="325">
        <f t="shared" si="1709"/>
        <v>0</v>
      </c>
      <c r="AC578" s="325">
        <f>IF(AC402="kw",SUMPRODUCT($N$404:$N$559,$R$404:$R$559,AC404:AC559),SUMPRODUCT($G$404:$G$559,AC404:AC559))</f>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592</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525</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09" t="s">
        <v>211</v>
      </c>
      <c r="C583" s="811" t="s">
        <v>33</v>
      </c>
      <c r="D583" s="283" t="s">
        <v>421</v>
      </c>
      <c r="E583" s="813" t="s">
        <v>209</v>
      </c>
      <c r="F583" s="814"/>
      <c r="G583" s="814"/>
      <c r="H583" s="814"/>
      <c r="I583" s="814"/>
      <c r="J583" s="814"/>
      <c r="K583" s="814"/>
      <c r="L583" s="814"/>
      <c r="M583" s="815"/>
      <c r="N583" s="819" t="s">
        <v>213</v>
      </c>
      <c r="O583" s="283" t="s">
        <v>422</v>
      </c>
      <c r="P583" s="813" t="s">
        <v>212</v>
      </c>
      <c r="Q583" s="814"/>
      <c r="R583" s="814"/>
      <c r="S583" s="814"/>
      <c r="T583" s="814"/>
      <c r="U583" s="814"/>
      <c r="V583" s="814"/>
      <c r="W583" s="814"/>
      <c r="X583" s="815"/>
      <c r="Y583" s="816" t="s">
        <v>243</v>
      </c>
      <c r="Z583" s="817"/>
      <c r="AA583" s="817"/>
      <c r="AB583" s="817"/>
      <c r="AC583" s="817"/>
      <c r="AD583" s="817"/>
      <c r="AE583" s="817"/>
      <c r="AF583" s="817"/>
      <c r="AG583" s="817"/>
      <c r="AH583" s="817"/>
      <c r="AI583" s="817"/>
      <c r="AJ583" s="817"/>
      <c r="AK583" s="817"/>
      <c r="AL583" s="817"/>
      <c r="AM583" s="818"/>
    </row>
    <row r="584" spans="1:39" ht="68.25" customHeight="1">
      <c r="B584" s="810"/>
      <c r="C584" s="812"/>
      <c r="D584" s="284">
        <v>2018</v>
      </c>
      <c r="E584" s="284">
        <v>2019</v>
      </c>
      <c r="F584" s="284">
        <v>2020</v>
      </c>
      <c r="G584" s="284">
        <v>2021</v>
      </c>
      <c r="H584" s="284">
        <v>2022</v>
      </c>
      <c r="I584" s="284">
        <v>2023</v>
      </c>
      <c r="J584" s="284">
        <v>2024</v>
      </c>
      <c r="K584" s="284">
        <v>2025</v>
      </c>
      <c r="L584" s="284">
        <v>2026</v>
      </c>
      <c r="M584" s="284">
        <v>2027</v>
      </c>
      <c r="N584" s="820"/>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 50 TO 1,499 KW</v>
      </c>
      <c r="AB584" s="284" t="str">
        <f>'1.  LRAMVA Summary'!G52</f>
        <v>GS 1,500 TO 4,999</v>
      </c>
      <c r="AC584" s="284" t="str">
        <f>'1.  LRAMVA Summary'!H52</f>
        <v>Large User</v>
      </c>
      <c r="AD584" s="284" t="str">
        <f>'1.  LRAMVA Summary'!I52</f>
        <v>Unmetered Scattered Load</v>
      </c>
      <c r="AE584" s="284" t="str">
        <f>'1.  LRAMVA Summary'!J52</f>
        <v>Street Lighting</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t="str">
        <f>'1.  LRAMVA Summary'!I53</f>
        <v>kWh</v>
      </c>
      <c r="AE585" s="290" t="str">
        <f>'1.  LRAMVA Summary'!J53</f>
        <v>kW</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f>SUMIFS('7.  Persistence Report'!AY$27:AY$500,'7.  Persistence Report'!$D$27:$D$500,$B587,'7.  Persistence Report'!$J$27:$J$500,"Current year savings",'7.  Persistence Report'!$H$27:$H$500,"2018")</f>
        <v>0</v>
      </c>
      <c r="F587" s="294">
        <f>SUMIFS('7.  Persistence Report'!AZ$27:AZ$500,'7.  Persistence Report'!$D$27:$D$500,$B587,'7.  Persistence Report'!$J$27:$J$500,"Current year savings",'7.  Persistence Report'!$H$27:$H$500,"2018")</f>
        <v>0</v>
      </c>
      <c r="G587" s="294">
        <f>SUMIFS('7.  Persistence Report'!BA$27:BA$500,'7.  Persistence Report'!$D$27:$D$500,$B587,'7.  Persistence Report'!$J$27:$J$500,"Current year savings",'7.  Persistence Report'!$H$27:$H$500,"2018")</f>
        <v>0</v>
      </c>
      <c r="H587" s="294">
        <f>SUMIFS('7.  Persistence Report'!BB$27:BB$500,'7.  Persistence Report'!$D$27:$D$500,$B587,'7.  Persistence Report'!$J$27:$J$500,"Current year savings",'7.  Persistence Report'!$H$27:$H$500,"2018")</f>
        <v>0</v>
      </c>
      <c r="I587" s="294">
        <f>SUMIFS('7.  Persistence Report'!BC$27:BC$500,'7.  Persistence Report'!$D$27:$D$500,$B587,'7.  Persistence Report'!$J$27:$J$500,"Current year savings",'7.  Persistence Report'!$H$27:$H$500,"2018")</f>
        <v>0</v>
      </c>
      <c r="J587" s="294">
        <f>SUMIFS('7.  Persistence Report'!BD$27:BD$500,'7.  Persistence Report'!$D$27:$D$500,$B587,'7.  Persistence Report'!$J$27:$J$500,"Current year savings",'7.  Persistence Report'!$H$27:$H$500,"2018")</f>
        <v>0</v>
      </c>
      <c r="K587" s="294">
        <f>SUMIFS('7.  Persistence Report'!BE$27:BE$500,'7.  Persistence Report'!$D$27:$D$500,$B587,'7.  Persistence Report'!$J$27:$J$500,"Current year savings",'7.  Persistence Report'!$H$27:$H$500,"2018")</f>
        <v>0</v>
      </c>
      <c r="L587" s="294">
        <f>SUMIFS('7.  Persistence Report'!BF$27:BF$500,'7.  Persistence Report'!$D$27:$D$500,$B587,'7.  Persistence Report'!$J$27:$J$500,"Current year savings",'7.  Persistence Report'!$H$27:$H$500,"2018")</f>
        <v>0</v>
      </c>
      <c r="M587" s="294">
        <f>SUMIFS('7.  Persistence Report'!BG$27:BG$500,'7.  Persistence Report'!$D$27:$D$500,$B587,'7.  Persistence Report'!$J$27:$J$500,"Current year savings",'7.  Persistence Report'!$H$27:$H$500,"2018")</f>
        <v>0</v>
      </c>
      <c r="N587" s="290"/>
      <c r="O587" s="294">
        <f>SUMIFS('7.  Persistence Report'!S$27:S$500,'7.  Persistence Report'!$D$27:$D$500,$B587,'7.  Persistence Report'!$J$27:$J$500,"Current year savings",'7.  Persistence Report'!$H$27:$H$500,"2018")</f>
        <v>0</v>
      </c>
      <c r="P587" s="294">
        <f>SUMIFS('7.  Persistence Report'!T$27:T$500,'7.  Persistence Report'!$D$27:$D$500,$B587,'7.  Persistence Report'!$J$27:$J$500,"Current year savings",'7.  Persistence Report'!$H$27:$H$500,"2018")</f>
        <v>0</v>
      </c>
      <c r="Q587" s="294">
        <f>SUMIFS('7.  Persistence Report'!U$27:U$500,'7.  Persistence Report'!$D$27:$D$500,$B587,'7.  Persistence Report'!$J$27:$J$500,"Current year savings",'7.  Persistence Report'!$H$27:$H$500,"2018")</f>
        <v>0</v>
      </c>
      <c r="R587" s="294">
        <f>SUMIFS('7.  Persistence Report'!V$27:V$500,'7.  Persistence Report'!$D$27:$D$500,$B587,'7.  Persistence Report'!$J$27:$J$500,"Current year savings",'7.  Persistence Report'!$H$27:$H$500,"2018")</f>
        <v>0</v>
      </c>
      <c r="S587" s="294">
        <f>SUMIFS('7.  Persistence Report'!W$27:W$500,'7.  Persistence Report'!$D$27:$D$500,$B587,'7.  Persistence Report'!$J$27:$J$500,"Current year savings",'7.  Persistence Report'!$H$27:$H$500,"2018")</f>
        <v>0</v>
      </c>
      <c r="T587" s="294">
        <f>SUMIFS('7.  Persistence Report'!X$27:X$500,'7.  Persistence Report'!$D$27:$D$500,$B587,'7.  Persistence Report'!$J$27:$J$500,"Current year savings",'7.  Persistence Report'!$H$27:$H$500,"2018")</f>
        <v>0</v>
      </c>
      <c r="U587" s="294">
        <f>SUMIFS('7.  Persistence Report'!Y$27:Y$500,'7.  Persistence Report'!$D$27:$D$500,$B587,'7.  Persistence Report'!$J$27:$J$500,"Current year savings",'7.  Persistence Report'!$H$27:$H$500,"2018")</f>
        <v>0</v>
      </c>
      <c r="V587" s="294">
        <f>SUMIFS('7.  Persistence Report'!Z$27:Z$500,'7.  Persistence Report'!$D$27:$D$500,$B587,'7.  Persistence Report'!$J$27:$J$500,"Current year savings",'7.  Persistence Report'!$H$27:$H$500,"2018")</f>
        <v>0</v>
      </c>
      <c r="W587" s="294">
        <f>SUMIFS('7.  Persistence Report'!AA$27:AA$500,'7.  Persistence Report'!$D$27:$D$500,$B587,'7.  Persistence Report'!$J$27:$J$500,"Current year savings",'7.  Persistence Report'!$H$27:$H$500,"2018")</f>
        <v>0</v>
      </c>
      <c r="X587" s="294">
        <f>SUMIFS('7.  Persistence Report'!AB$27:AB$500,'7.  Persistence Report'!$D$27:$D$500,$B587,'7.  Persistence Report'!$J$27:$J$500,"Current year savings",'7.  Persistence Report'!$H$27:$H$500,"2018")</f>
        <v>0</v>
      </c>
      <c r="Y587" s="409"/>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310</v>
      </c>
      <c r="C588" s="290" t="s">
        <v>163</v>
      </c>
      <c r="D588" s="294"/>
      <c r="E588" s="294">
        <f>SUMIFS('7.  Persistence Report'!AY$27:AY$500,'7.  Persistence Report'!$D$27:$D$500,$B587,'7.  Persistence Report'!$J$27:$J$500,"Adjustment",'7.  Persistence Report'!$H$27:$H$500,"2018")</f>
        <v>0</v>
      </c>
      <c r="F588" s="294">
        <f>SUMIFS('7.  Persistence Report'!AZ$27:AZ$500,'7.  Persistence Report'!$D$27:$D$500,$B587,'7.  Persistence Report'!$J$27:$J$500,"Adjustment",'7.  Persistence Report'!$H$27:$H$500,"2018")</f>
        <v>0</v>
      </c>
      <c r="G588" s="294">
        <f>SUMIFS('7.  Persistence Report'!BA$27:BA$500,'7.  Persistence Report'!$D$27:$D$500,$B587,'7.  Persistence Report'!$J$27:$J$500,"Adjustment",'7.  Persistence Report'!$H$27:$H$500,"2018")</f>
        <v>0</v>
      </c>
      <c r="H588" s="294">
        <f>SUMIFS('7.  Persistence Report'!BB$27:BB$500,'7.  Persistence Report'!$D$27:$D$500,$B587,'7.  Persistence Report'!$J$27:$J$500,"Adjustment",'7.  Persistence Report'!$H$27:$H$500,"2018")</f>
        <v>0</v>
      </c>
      <c r="I588" s="294">
        <f>SUMIFS('7.  Persistence Report'!BC$27:BC$500,'7.  Persistence Report'!$D$27:$D$500,$B587,'7.  Persistence Report'!$J$27:$J$500,"Adjustment",'7.  Persistence Report'!$H$27:$H$500,"2018")</f>
        <v>0</v>
      </c>
      <c r="J588" s="294">
        <f>SUMIFS('7.  Persistence Report'!BD$27:BD$500,'7.  Persistence Report'!$D$27:$D$500,$B587,'7.  Persistence Report'!$J$27:$J$500,"Adjustment",'7.  Persistence Report'!$H$27:$H$500,"2018")</f>
        <v>0</v>
      </c>
      <c r="K588" s="294">
        <f>SUMIFS('7.  Persistence Report'!BE$27:BE$500,'7.  Persistence Report'!$D$27:$D$500,$B587,'7.  Persistence Report'!$J$27:$J$500,"Adjustment",'7.  Persistence Report'!$H$27:$H$500,"2018")</f>
        <v>0</v>
      </c>
      <c r="L588" s="294">
        <f>SUMIFS('7.  Persistence Report'!BF$27:BF$500,'7.  Persistence Report'!$D$27:$D$500,$B587,'7.  Persistence Report'!$J$27:$J$500,"Adjustment",'7.  Persistence Report'!$H$27:$H$500,"2018")</f>
        <v>0</v>
      </c>
      <c r="M588" s="294">
        <f>SUMIFS('7.  Persistence Report'!BG$27:BG$500,'7.  Persistence Report'!$D$27:$D$500,$B587,'7.  Persistence Report'!$J$27:$J$500,"Adjustment",'7.  Persistence Report'!$H$27:$H$500,"2018")</f>
        <v>0</v>
      </c>
      <c r="N588" s="467"/>
      <c r="O588" s="294">
        <f>SUMIFS('7.  Persistence Report'!S$27:S$500,'7.  Persistence Report'!$D$27:$D$500,$B587,'7.  Persistence Report'!$J$27:$J$500,"Adjustment",'7.  Persistence Report'!$H$27:$H$500,"2018")</f>
        <v>0</v>
      </c>
      <c r="P588" s="294">
        <f>SUMIFS('7.  Persistence Report'!T$27:T$500,'7.  Persistence Report'!$D$27:$D$500,$B587,'7.  Persistence Report'!$J$27:$J$500,"Adjustment",'7.  Persistence Report'!$H$27:$H$500,"2018")</f>
        <v>0</v>
      </c>
      <c r="Q588" s="294">
        <f>SUMIFS('7.  Persistence Report'!U$27:U$500,'7.  Persistence Report'!$D$27:$D$500,$B587,'7.  Persistence Report'!$J$27:$J$500,"Adjustment",'7.  Persistence Report'!$H$27:$H$500,"2018")</f>
        <v>0</v>
      </c>
      <c r="R588" s="294">
        <f>SUMIFS('7.  Persistence Report'!V$27:V$500,'7.  Persistence Report'!$D$27:$D$500,$B587,'7.  Persistence Report'!$J$27:$J$500,"Adjustment",'7.  Persistence Report'!$H$27:$H$500,"2018")</f>
        <v>0</v>
      </c>
      <c r="S588" s="294">
        <f>SUMIFS('7.  Persistence Report'!W$27:W$500,'7.  Persistence Report'!$D$27:$D$500,$B587,'7.  Persistence Report'!$J$27:$J$500,"Adjustment",'7.  Persistence Report'!$H$27:$H$500,"2018")</f>
        <v>0</v>
      </c>
      <c r="T588" s="294">
        <f>SUMIFS('7.  Persistence Report'!X$27:X$500,'7.  Persistence Report'!$D$27:$D$500,$B587,'7.  Persistence Report'!$J$27:$J$500,"Adjustment",'7.  Persistence Report'!$H$27:$H$500,"2018")</f>
        <v>0</v>
      </c>
      <c r="U588" s="294">
        <f>SUMIFS('7.  Persistence Report'!Y$27:Y$500,'7.  Persistence Report'!$D$27:$D$500,$B587,'7.  Persistence Report'!$J$27:$J$500,"Adjustment",'7.  Persistence Report'!$H$27:$H$500,"2018")</f>
        <v>0</v>
      </c>
      <c r="V588" s="294">
        <f>SUMIFS('7.  Persistence Report'!Z$27:Z$500,'7.  Persistence Report'!$D$27:$D$500,$B587,'7.  Persistence Report'!$J$27:$J$500,"Adjustment",'7.  Persistence Report'!$H$27:$H$500,"2018")</f>
        <v>0</v>
      </c>
      <c r="W588" s="294">
        <f>SUMIFS('7.  Persistence Report'!AA$27:AA$500,'7.  Persistence Report'!$D$27:$D$500,$B587,'7.  Persistence Report'!$J$27:$J$500,"Adjustment",'7.  Persistence Report'!$H$27:$H$500,"2018")</f>
        <v>0</v>
      </c>
      <c r="X588" s="294">
        <f>SUMIFS('7.  Persistence Report'!AB$27:AB$500,'7.  Persistence Report'!$D$27:$D$500,$B587,'7.  Persistence Report'!$J$27:$J$500,"Adjustment",'7.  Persistence Report'!$H$27:$H$500,"2018")</f>
        <v>0</v>
      </c>
      <c r="Y588" s="410">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1">
        <v>4</v>
      </c>
      <c r="B596" s="519" t="s">
        <v>682</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1"/>
      <c r="B602" s="318"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5"/>
      <c r="AN630" s="629"/>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outlineLevel="1">
      <c r="A632" s="531"/>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outlineLevel="1">
      <c r="A633" s="531">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1"/>
      <c r="B639" s="518" t="s">
        <v>495</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1"/>
      <c r="B652" s="517"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1"/>
      <c r="B653" s="503"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898">Z654</f>
        <v>0</v>
      </c>
      <c r="AA655" s="410">
        <f t="shared" ref="AA655" si="1899">AA654</f>
        <v>0</v>
      </c>
      <c r="AB655" s="410">
        <f t="shared" ref="AB655" si="1900">AB654</f>
        <v>0</v>
      </c>
      <c r="AC655" s="410">
        <f t="shared" ref="AC655" si="1901">AC654</f>
        <v>0</v>
      </c>
      <c r="AD655" s="410">
        <f t="shared" ref="AD655" si="1902">AD654</f>
        <v>0</v>
      </c>
      <c r="AE655" s="410">
        <f t="shared" ref="AE655" si="1903">AE654</f>
        <v>0</v>
      </c>
      <c r="AF655" s="410">
        <f t="shared" ref="AF655" si="1904">AF654</f>
        <v>0</v>
      </c>
      <c r="AG655" s="410">
        <f t="shared" ref="AG655" si="1905">AG654</f>
        <v>0</v>
      </c>
      <c r="AH655" s="410">
        <f t="shared" ref="AH655" si="1906">AH654</f>
        <v>0</v>
      </c>
      <c r="AI655" s="410">
        <f t="shared" ref="AI655" si="1907">AI654</f>
        <v>0</v>
      </c>
      <c r="AJ655" s="410">
        <f t="shared" ref="AJ655" si="1908">AJ654</f>
        <v>0</v>
      </c>
      <c r="AK655" s="410">
        <f t="shared" ref="AK655" si="1909">AK654</f>
        <v>0</v>
      </c>
      <c r="AL655" s="410">
        <f t="shared" ref="AL655" si="1910">AL654</f>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1">Z657</f>
        <v>0</v>
      </c>
      <c r="AA658" s="410">
        <f t="shared" ref="AA658" si="1912">AA657</f>
        <v>0</v>
      </c>
      <c r="AB658" s="410">
        <f t="shared" ref="AB658" si="1913">AB657</f>
        <v>0</v>
      </c>
      <c r="AC658" s="410">
        <f t="shared" ref="AC658" si="1914">AC657</f>
        <v>0</v>
      </c>
      <c r="AD658" s="410">
        <f t="shared" ref="AD658" si="1915">AD657</f>
        <v>0</v>
      </c>
      <c r="AE658" s="410">
        <f t="shared" ref="AE658" si="1916">AE657</f>
        <v>0</v>
      </c>
      <c r="AF658" s="410">
        <f t="shared" ref="AF658" si="1917">AF657</f>
        <v>0</v>
      </c>
      <c r="AG658" s="410">
        <f t="shared" ref="AG658" si="1918">AG657</f>
        <v>0</v>
      </c>
      <c r="AH658" s="410">
        <f t="shared" ref="AH658" si="1919">AH657</f>
        <v>0</v>
      </c>
      <c r="AI658" s="410">
        <f t="shared" ref="AI658" si="1920">AI657</f>
        <v>0</v>
      </c>
      <c r="AJ658" s="410">
        <f t="shared" ref="AJ658" si="1921">AJ657</f>
        <v>0</v>
      </c>
      <c r="AK658" s="410">
        <f t="shared" ref="AK658" si="1922">AK657</f>
        <v>0</v>
      </c>
      <c r="AL658" s="410">
        <f t="shared" ref="AL658" si="1923">AL657</f>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4">Z660</f>
        <v>0</v>
      </c>
      <c r="AA661" s="410">
        <f t="shared" ref="AA661" si="1925">AA660</f>
        <v>0</v>
      </c>
      <c r="AB661" s="410">
        <f t="shared" ref="AB661" si="1926">AB660</f>
        <v>0</v>
      </c>
      <c r="AC661" s="410">
        <f t="shared" ref="AC661" si="1927">AC660</f>
        <v>0</v>
      </c>
      <c r="AD661" s="410">
        <f t="shared" ref="AD661" si="1928">AD660</f>
        <v>0</v>
      </c>
      <c r="AE661" s="410">
        <f t="shared" ref="AE661" si="1929">AE660</f>
        <v>0</v>
      </c>
      <c r="AF661" s="410">
        <f t="shared" ref="AF661" si="1930">AF660</f>
        <v>0</v>
      </c>
      <c r="AG661" s="410">
        <f t="shared" ref="AG661" si="1931">AG660</f>
        <v>0</v>
      </c>
      <c r="AH661" s="410">
        <f t="shared" ref="AH661" si="1932">AH660</f>
        <v>0</v>
      </c>
      <c r="AI661" s="410">
        <f t="shared" ref="AI661" si="1933">AI660</f>
        <v>0</v>
      </c>
      <c r="AJ661" s="410">
        <f t="shared" ref="AJ661" si="1934">AJ660</f>
        <v>0</v>
      </c>
      <c r="AK661" s="410">
        <f t="shared" ref="AK661" si="1935">AK660</f>
        <v>0</v>
      </c>
      <c r="AL661" s="410">
        <f t="shared" ref="AL661" si="1936">AL660</f>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7">Z663</f>
        <v>0</v>
      </c>
      <c r="AA664" s="410">
        <f t="shared" ref="AA664" si="1938">AA663</f>
        <v>0</v>
      </c>
      <c r="AB664" s="410">
        <f t="shared" ref="AB664" si="1939">AB663</f>
        <v>0</v>
      </c>
      <c r="AC664" s="410">
        <f t="shared" ref="AC664" si="1940">AC663</f>
        <v>0</v>
      </c>
      <c r="AD664" s="410">
        <f t="shared" ref="AD664" si="1941">AD663</f>
        <v>0</v>
      </c>
      <c r="AE664" s="410">
        <f t="shared" ref="AE664" si="1942">AE663</f>
        <v>0</v>
      </c>
      <c r="AF664" s="410">
        <f t="shared" ref="AF664" si="1943">AF663</f>
        <v>0</v>
      </c>
      <c r="AG664" s="410">
        <f t="shared" ref="AG664" si="1944">AG663</f>
        <v>0</v>
      </c>
      <c r="AH664" s="410">
        <f t="shared" ref="AH664" si="1945">AH663</f>
        <v>0</v>
      </c>
      <c r="AI664" s="410">
        <f t="shared" ref="AI664" si="1946">AI663</f>
        <v>0</v>
      </c>
      <c r="AJ664" s="410">
        <f t="shared" ref="AJ664" si="1947">AJ663</f>
        <v>0</v>
      </c>
      <c r="AK664" s="410">
        <f t="shared" ref="AK664" si="1948">AK663</f>
        <v>0</v>
      </c>
      <c r="AL664" s="410">
        <f t="shared" ref="AL664" si="1949">AL663</f>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1"/>
      <c r="B666" s="287" t="s">
        <v>499</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0">Z667</f>
        <v>0</v>
      </c>
      <c r="AA668" s="410">
        <f t="shared" ref="AA668" si="1951">AA667</f>
        <v>0</v>
      </c>
      <c r="AB668" s="410">
        <f t="shared" ref="AB668" si="1952">AB667</f>
        <v>0</v>
      </c>
      <c r="AC668" s="410">
        <f t="shared" ref="AC668" si="1953">AC667</f>
        <v>0</v>
      </c>
      <c r="AD668" s="410">
        <f t="shared" ref="AD668" si="1954">AD667</f>
        <v>0</v>
      </c>
      <c r="AE668" s="410">
        <f t="shared" ref="AE668" si="1955">AE667</f>
        <v>0</v>
      </c>
      <c r="AF668" s="410">
        <f t="shared" ref="AF668" si="1956">AF667</f>
        <v>0</v>
      </c>
      <c r="AG668" s="410">
        <f t="shared" ref="AG668" si="1957">AG667</f>
        <v>0</v>
      </c>
      <c r="AH668" s="410">
        <f t="shared" ref="AH668" si="1958">AH667</f>
        <v>0</v>
      </c>
      <c r="AI668" s="410">
        <f t="shared" ref="AI668" si="1959">AI667</f>
        <v>0</v>
      </c>
      <c r="AJ668" s="410">
        <f t="shared" ref="AJ668" si="1960">AJ667</f>
        <v>0</v>
      </c>
      <c r="AK668" s="410">
        <f t="shared" ref="AK668" si="1961">AK667</f>
        <v>0</v>
      </c>
      <c r="AL668" s="410">
        <f t="shared" ref="AL668" si="1962">AL667</f>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3">Z670</f>
        <v>0</v>
      </c>
      <c r="AA671" s="410">
        <f t="shared" ref="AA671" si="1964">AA670</f>
        <v>0</v>
      </c>
      <c r="AB671" s="410">
        <f t="shared" ref="AB671" si="1965">AB670</f>
        <v>0</v>
      </c>
      <c r="AC671" s="410">
        <f t="shared" ref="AC671" si="1966">AC670</f>
        <v>0</v>
      </c>
      <c r="AD671" s="410">
        <f t="shared" ref="AD671" si="1967">AD670</f>
        <v>0</v>
      </c>
      <c r="AE671" s="410">
        <f t="shared" ref="AE671" si="1968">AE670</f>
        <v>0</v>
      </c>
      <c r="AF671" s="410">
        <f t="shared" ref="AF671" si="1969">AF670</f>
        <v>0</v>
      </c>
      <c r="AG671" s="410">
        <f t="shared" ref="AG671" si="1970">AG670</f>
        <v>0</v>
      </c>
      <c r="AH671" s="410">
        <f t="shared" ref="AH671" si="1971">AH670</f>
        <v>0</v>
      </c>
      <c r="AI671" s="410">
        <f t="shared" ref="AI671" si="1972">AI670</f>
        <v>0</v>
      </c>
      <c r="AJ671" s="410">
        <f t="shared" ref="AJ671" si="1973">AJ670</f>
        <v>0</v>
      </c>
      <c r="AK671" s="410">
        <f t="shared" ref="AK671" si="1974">AK670</f>
        <v>0</v>
      </c>
      <c r="AL671" s="410">
        <f t="shared" ref="AL671" si="1975">AL670</f>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6">Z673</f>
        <v>0</v>
      </c>
      <c r="AA674" s="410">
        <f t="shared" ref="AA674" si="1977">AA673</f>
        <v>0</v>
      </c>
      <c r="AB674" s="410">
        <f t="shared" ref="AB674" si="1978">AB673</f>
        <v>0</v>
      </c>
      <c r="AC674" s="410">
        <f t="shared" ref="AC674" si="1979">AC673</f>
        <v>0</v>
      </c>
      <c r="AD674" s="410">
        <f t="shared" ref="AD674" si="1980">AD673</f>
        <v>0</v>
      </c>
      <c r="AE674" s="410">
        <f t="shared" ref="AE674" si="1981">AE673</f>
        <v>0</v>
      </c>
      <c r="AF674" s="410">
        <f t="shared" ref="AF674" si="1982">AF673</f>
        <v>0</v>
      </c>
      <c r="AG674" s="410">
        <f t="shared" ref="AG674" si="1983">AG673</f>
        <v>0</v>
      </c>
      <c r="AH674" s="410">
        <f t="shared" ref="AH674" si="1984">AH673</f>
        <v>0</v>
      </c>
      <c r="AI674" s="410">
        <f t="shared" ref="AI674" si="1985">AI673</f>
        <v>0</v>
      </c>
      <c r="AJ674" s="410">
        <f t="shared" ref="AJ674" si="1986">AJ673</f>
        <v>0</v>
      </c>
      <c r="AK674" s="410">
        <f t="shared" ref="AK674" si="1987">AK673</f>
        <v>0</v>
      </c>
      <c r="AL674" s="410">
        <f t="shared" ref="AL674" si="1988">AL673</f>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89">Z676</f>
        <v>0</v>
      </c>
      <c r="AA677" s="410">
        <f t="shared" ref="AA677" si="1990">AA676</f>
        <v>0</v>
      </c>
      <c r="AB677" s="410">
        <f t="shared" ref="AB677" si="1991">AB676</f>
        <v>0</v>
      </c>
      <c r="AC677" s="410">
        <f t="shared" ref="AC677" si="1992">AC676</f>
        <v>0</v>
      </c>
      <c r="AD677" s="410">
        <f t="shared" ref="AD677" si="1993">AD676</f>
        <v>0</v>
      </c>
      <c r="AE677" s="410">
        <f t="shared" ref="AE677" si="1994">AE676</f>
        <v>0</v>
      </c>
      <c r="AF677" s="410">
        <f t="shared" ref="AF677" si="1995">AF676</f>
        <v>0</v>
      </c>
      <c r="AG677" s="410">
        <f t="shared" ref="AG677" si="1996">AG676</f>
        <v>0</v>
      </c>
      <c r="AH677" s="410">
        <f t="shared" ref="AH677" si="1997">AH676</f>
        <v>0</v>
      </c>
      <c r="AI677" s="410">
        <f t="shared" ref="AI677" si="1998">AI676</f>
        <v>0</v>
      </c>
      <c r="AJ677" s="410">
        <f t="shared" ref="AJ677" si="1999">AJ676</f>
        <v>0</v>
      </c>
      <c r="AK677" s="410">
        <f t="shared" ref="AK677" si="2000">AK676</f>
        <v>0</v>
      </c>
      <c r="AL677" s="410">
        <f t="shared" ref="AL677" si="2001">AL676</f>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2">Z679</f>
        <v>0</v>
      </c>
      <c r="AA680" s="410">
        <f t="shared" ref="AA680" si="2003">AA679</f>
        <v>0</v>
      </c>
      <c r="AB680" s="410">
        <f t="shared" ref="AB680" si="2004">AB679</f>
        <v>0</v>
      </c>
      <c r="AC680" s="410">
        <f t="shared" ref="AC680" si="2005">AC679</f>
        <v>0</v>
      </c>
      <c r="AD680" s="410">
        <f t="shared" ref="AD680" si="2006">AD679</f>
        <v>0</v>
      </c>
      <c r="AE680" s="410">
        <f t="shared" ref="AE680" si="2007">AE679</f>
        <v>0</v>
      </c>
      <c r="AF680" s="410">
        <f t="shared" ref="AF680" si="2008">AF679</f>
        <v>0</v>
      </c>
      <c r="AG680" s="410">
        <f t="shared" ref="AG680" si="2009">AG679</f>
        <v>0</v>
      </c>
      <c r="AH680" s="410">
        <f t="shared" ref="AH680" si="2010">AH679</f>
        <v>0</v>
      </c>
      <c r="AI680" s="410">
        <f t="shared" ref="AI680" si="2011">AI679</f>
        <v>0</v>
      </c>
      <c r="AJ680" s="410">
        <f t="shared" ref="AJ680" si="2012">AJ679</f>
        <v>0</v>
      </c>
      <c r="AK680" s="410">
        <f t="shared" ref="AK680" si="2013">AK679</f>
        <v>0</v>
      </c>
      <c r="AL680" s="410">
        <f t="shared" ref="AL680" si="2014">AL679</f>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5">Z682</f>
        <v>0</v>
      </c>
      <c r="AA683" s="410">
        <f t="shared" ref="AA683" si="2016">AA682</f>
        <v>0</v>
      </c>
      <c r="AB683" s="410">
        <f t="shared" ref="AB683" si="2017">AB682</f>
        <v>0</v>
      </c>
      <c r="AC683" s="410">
        <f t="shared" ref="AC683" si="2018">AC682</f>
        <v>0</v>
      </c>
      <c r="AD683" s="410">
        <f t="shared" ref="AD683" si="2019">AD682</f>
        <v>0</v>
      </c>
      <c r="AE683" s="410">
        <f t="shared" ref="AE683" si="2020">AE682</f>
        <v>0</v>
      </c>
      <c r="AF683" s="410">
        <f t="shared" ref="AF683" si="2021">AF682</f>
        <v>0</v>
      </c>
      <c r="AG683" s="410">
        <f t="shared" ref="AG683" si="2022">AG682</f>
        <v>0</v>
      </c>
      <c r="AH683" s="410">
        <f t="shared" ref="AH683" si="2023">AH682</f>
        <v>0</v>
      </c>
      <c r="AI683" s="410">
        <f t="shared" ref="AI683" si="2024">AI682</f>
        <v>0</v>
      </c>
      <c r="AJ683" s="410">
        <f t="shared" ref="AJ683" si="2025">AJ682</f>
        <v>0</v>
      </c>
      <c r="AK683" s="410">
        <f t="shared" ref="AK683" si="2026">AK682</f>
        <v>0</v>
      </c>
      <c r="AL683" s="410">
        <f t="shared" ref="AL683" si="2027">AL682</f>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1">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28">Z685</f>
        <v>0</v>
      </c>
      <c r="AA686" s="410">
        <f t="shared" ref="AA686" si="2029">AA685</f>
        <v>0</v>
      </c>
      <c r="AB686" s="410">
        <f t="shared" ref="AB686" si="2030">AB685</f>
        <v>0</v>
      </c>
      <c r="AC686" s="410">
        <f t="shared" ref="AC686" si="2031">AC685</f>
        <v>0</v>
      </c>
      <c r="AD686" s="410">
        <f t="shared" ref="AD686" si="2032">AD685</f>
        <v>0</v>
      </c>
      <c r="AE686" s="410">
        <f t="shared" ref="AE686" si="2033">AE685</f>
        <v>0</v>
      </c>
      <c r="AF686" s="410">
        <f t="shared" ref="AF686" si="2034">AF685</f>
        <v>0</v>
      </c>
      <c r="AG686" s="410">
        <f t="shared" ref="AG686" si="2035">AG685</f>
        <v>0</v>
      </c>
      <c r="AH686" s="410">
        <f t="shared" ref="AH686" si="2036">AH685</f>
        <v>0</v>
      </c>
      <c r="AI686" s="410">
        <f t="shared" ref="AI686" si="2037">AI685</f>
        <v>0</v>
      </c>
      <c r="AJ686" s="410">
        <f t="shared" ref="AJ686" si="2038">AJ685</f>
        <v>0</v>
      </c>
      <c r="AK686" s="410">
        <f t="shared" ref="AK686" si="2039">AK685</f>
        <v>0</v>
      </c>
      <c r="AL686" s="410">
        <f t="shared" ref="AL686" si="2040">AL685</f>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1">Z688</f>
        <v>0</v>
      </c>
      <c r="AA689" s="410">
        <f t="shared" ref="AA689" si="2042">AA688</f>
        <v>0</v>
      </c>
      <c r="AB689" s="410">
        <f t="shared" ref="AB689" si="2043">AB688</f>
        <v>0</v>
      </c>
      <c r="AC689" s="410">
        <f t="shared" ref="AC689" si="2044">AC688</f>
        <v>0</v>
      </c>
      <c r="AD689" s="410">
        <f t="shared" ref="AD689" si="2045">AD688</f>
        <v>0</v>
      </c>
      <c r="AE689" s="410">
        <f t="shared" ref="AE689" si="2046">AE688</f>
        <v>0</v>
      </c>
      <c r="AF689" s="410">
        <f t="shared" ref="AF689" si="2047">AF688</f>
        <v>0</v>
      </c>
      <c r="AG689" s="410">
        <f t="shared" ref="AG689" si="2048">AG688</f>
        <v>0</v>
      </c>
      <c r="AH689" s="410">
        <f t="shared" ref="AH689" si="2049">AH688</f>
        <v>0</v>
      </c>
      <c r="AI689" s="410">
        <f t="shared" ref="AI689" si="2050">AI688</f>
        <v>0</v>
      </c>
      <c r="AJ689" s="410">
        <f t="shared" ref="AJ689" si="2051">AJ688</f>
        <v>0</v>
      </c>
      <c r="AK689" s="410">
        <f t="shared" ref="AK689" si="2052">AK688</f>
        <v>0</v>
      </c>
      <c r="AL689" s="410">
        <f t="shared" ref="AL689" si="2053">AL688</f>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1"/>
      <c r="B691" s="287" t="s">
        <v>500</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4">Z692</f>
        <v>0</v>
      </c>
      <c r="AA693" s="410">
        <f t="shared" ref="AA693" si="2055">AA692</f>
        <v>0</v>
      </c>
      <c r="AB693" s="410">
        <f t="shared" ref="AB693" si="2056">AB692</f>
        <v>0</v>
      </c>
      <c r="AC693" s="410">
        <f t="shared" ref="AC693" si="2057">AC692</f>
        <v>0</v>
      </c>
      <c r="AD693" s="410">
        <f t="shared" ref="AD693" si="2058">AD692</f>
        <v>0</v>
      </c>
      <c r="AE693" s="410">
        <f t="shared" ref="AE693" si="2059">AE692</f>
        <v>0</v>
      </c>
      <c r="AF693" s="410">
        <f t="shared" ref="AF693" si="2060">AF692</f>
        <v>0</v>
      </c>
      <c r="AG693" s="410">
        <f t="shared" ref="AG693" si="2061">AG692</f>
        <v>0</v>
      </c>
      <c r="AH693" s="410">
        <f t="shared" ref="AH693" si="2062">AH692</f>
        <v>0</v>
      </c>
      <c r="AI693" s="410">
        <f t="shared" ref="AI693" si="2063">AI692</f>
        <v>0</v>
      </c>
      <c r="AJ693" s="410">
        <f t="shared" ref="AJ693" si="2064">AJ692</f>
        <v>0</v>
      </c>
      <c r="AK693" s="410">
        <f t="shared" ref="AK693" si="2065">AK692</f>
        <v>0</v>
      </c>
      <c r="AL693" s="410">
        <f t="shared" ref="AL693" si="2066">AL692</f>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67">Z695</f>
        <v>0</v>
      </c>
      <c r="AA696" s="410">
        <f t="shared" ref="AA696" si="2068">AA695</f>
        <v>0</v>
      </c>
      <c r="AB696" s="410">
        <f t="shared" ref="AB696" si="2069">AB695</f>
        <v>0</v>
      </c>
      <c r="AC696" s="410">
        <f t="shared" ref="AC696" si="2070">AC695</f>
        <v>0</v>
      </c>
      <c r="AD696" s="410">
        <f t="shared" ref="AD696" si="2071">AD695</f>
        <v>0</v>
      </c>
      <c r="AE696" s="410">
        <f t="shared" ref="AE696" si="2072">AE695</f>
        <v>0</v>
      </c>
      <c r="AF696" s="410">
        <f t="shared" ref="AF696" si="2073">AF695</f>
        <v>0</v>
      </c>
      <c r="AG696" s="410">
        <f t="shared" ref="AG696" si="2074">AG695</f>
        <v>0</v>
      </c>
      <c r="AH696" s="410">
        <f t="shared" ref="AH696" si="2075">AH695</f>
        <v>0</v>
      </c>
      <c r="AI696" s="410">
        <f t="shared" ref="AI696" si="2076">AI695</f>
        <v>0</v>
      </c>
      <c r="AJ696" s="410">
        <f t="shared" ref="AJ696" si="2077">AJ695</f>
        <v>0</v>
      </c>
      <c r="AK696" s="410">
        <f t="shared" ref="AK696" si="2078">AK695</f>
        <v>0</v>
      </c>
      <c r="AL696" s="410">
        <f t="shared" ref="AL696" si="2079">AL695</f>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0">Z698</f>
        <v>0</v>
      </c>
      <c r="AA699" s="410">
        <f t="shared" ref="AA699" si="2081">AA698</f>
        <v>0</v>
      </c>
      <c r="AB699" s="410">
        <f t="shared" ref="AB699" si="2082">AB698</f>
        <v>0</v>
      </c>
      <c r="AC699" s="410">
        <f t="shared" ref="AC699" si="2083">AC698</f>
        <v>0</v>
      </c>
      <c r="AD699" s="410">
        <f t="shared" ref="AD699" si="2084">AD698</f>
        <v>0</v>
      </c>
      <c r="AE699" s="410">
        <f t="shared" ref="AE699" si="2085">AE698</f>
        <v>0</v>
      </c>
      <c r="AF699" s="410">
        <f t="shared" ref="AF699" si="2086">AF698</f>
        <v>0</v>
      </c>
      <c r="AG699" s="410">
        <f t="shared" ref="AG699" si="2087">AG698</f>
        <v>0</v>
      </c>
      <c r="AH699" s="410">
        <f t="shared" ref="AH699" si="2088">AH698</f>
        <v>0</v>
      </c>
      <c r="AI699" s="410">
        <f t="shared" ref="AI699" si="2089">AI698</f>
        <v>0</v>
      </c>
      <c r="AJ699" s="410">
        <f t="shared" ref="AJ699" si="2090">AJ698</f>
        <v>0</v>
      </c>
      <c r="AK699" s="410">
        <f t="shared" ref="AK699" si="2091">AK698</f>
        <v>0</v>
      </c>
      <c r="AL699" s="410">
        <f t="shared" ref="AL699" si="2092">AL698</f>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1"/>
      <c r="B701" s="287" t="s">
        <v>501</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3">Z702</f>
        <v>0</v>
      </c>
      <c r="AA703" s="410">
        <f t="shared" ref="AA703" si="2094">AA702</f>
        <v>0</v>
      </c>
      <c r="AB703" s="410">
        <f t="shared" ref="AB703" si="2095">AB702</f>
        <v>0</v>
      </c>
      <c r="AC703" s="410">
        <f t="shared" ref="AC703" si="2096">AC702</f>
        <v>0</v>
      </c>
      <c r="AD703" s="410">
        <f t="shared" ref="AD703" si="2097">AD702</f>
        <v>0</v>
      </c>
      <c r="AE703" s="410">
        <f t="shared" ref="AE703" si="2098">AE702</f>
        <v>0</v>
      </c>
      <c r="AF703" s="410">
        <f t="shared" ref="AF703" si="2099">AF702</f>
        <v>0</v>
      </c>
      <c r="AG703" s="410">
        <f t="shared" ref="AG703" si="2100">AG702</f>
        <v>0</v>
      </c>
      <c r="AH703" s="410">
        <f t="shared" ref="AH703" si="2101">AH702</f>
        <v>0</v>
      </c>
      <c r="AI703" s="410">
        <f t="shared" ref="AI703" si="2102">AI702</f>
        <v>0</v>
      </c>
      <c r="AJ703" s="410">
        <f t="shared" ref="AJ703" si="2103">AJ702</f>
        <v>0</v>
      </c>
      <c r="AK703" s="410">
        <f t="shared" ref="AK703" si="2104">AK702</f>
        <v>0</v>
      </c>
      <c r="AL703" s="410">
        <f t="shared" ref="AL703" si="2105">AL702</f>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6">Z705</f>
        <v>0</v>
      </c>
      <c r="AA706" s="410">
        <f t="shared" ref="AA706" si="2107">AA705</f>
        <v>0</v>
      </c>
      <c r="AB706" s="410">
        <f t="shared" ref="AB706" si="2108">AB705</f>
        <v>0</v>
      </c>
      <c r="AC706" s="410">
        <f t="shared" ref="AC706" si="2109">AC705</f>
        <v>0</v>
      </c>
      <c r="AD706" s="410">
        <f t="shared" ref="AD706" si="2110">AD705</f>
        <v>0</v>
      </c>
      <c r="AE706" s="410">
        <f t="shared" ref="AE706" si="2111">AE705</f>
        <v>0</v>
      </c>
      <c r="AF706" s="410">
        <f t="shared" ref="AF706" si="2112">AF705</f>
        <v>0</v>
      </c>
      <c r="AG706" s="410">
        <f t="shared" ref="AG706" si="2113">AG705</f>
        <v>0</v>
      </c>
      <c r="AH706" s="410">
        <f t="shared" ref="AH706" si="2114">AH705</f>
        <v>0</v>
      </c>
      <c r="AI706" s="410">
        <f t="shared" ref="AI706" si="2115">AI705</f>
        <v>0</v>
      </c>
      <c r="AJ706" s="410">
        <f t="shared" ref="AJ706" si="2116">AJ705</f>
        <v>0</v>
      </c>
      <c r="AK706" s="410">
        <f t="shared" ref="AK706" si="2117">AK705</f>
        <v>0</v>
      </c>
      <c r="AL706" s="410">
        <f t="shared" ref="AL706" si="2118">AL705</f>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19">Z708</f>
        <v>0</v>
      </c>
      <c r="AA709" s="410">
        <f t="shared" ref="AA709" si="2120">AA708</f>
        <v>0</v>
      </c>
      <c r="AB709" s="410">
        <f t="shared" ref="AB709" si="2121">AB708</f>
        <v>0</v>
      </c>
      <c r="AC709" s="410">
        <f t="shared" ref="AC709" si="2122">AC708</f>
        <v>0</v>
      </c>
      <c r="AD709" s="410">
        <f t="shared" ref="AD709" si="2123">AD708</f>
        <v>0</v>
      </c>
      <c r="AE709" s="410">
        <f t="shared" ref="AE709" si="2124">AE708</f>
        <v>0</v>
      </c>
      <c r="AF709" s="410">
        <f t="shared" ref="AF709" si="2125">AF708</f>
        <v>0</v>
      </c>
      <c r="AG709" s="410">
        <f t="shared" ref="AG709" si="2126">AG708</f>
        <v>0</v>
      </c>
      <c r="AH709" s="410">
        <f t="shared" ref="AH709" si="2127">AH708</f>
        <v>0</v>
      </c>
      <c r="AI709" s="410">
        <f t="shared" ref="AI709" si="2128">AI708</f>
        <v>0</v>
      </c>
      <c r="AJ709" s="410">
        <f t="shared" ref="AJ709" si="2129">AJ708</f>
        <v>0</v>
      </c>
      <c r="AK709" s="410">
        <f t="shared" ref="AK709" si="2130">AK708</f>
        <v>0</v>
      </c>
      <c r="AL709" s="410">
        <f t="shared" ref="AL709" si="2131">AL708</f>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2">Z711</f>
        <v>0</v>
      </c>
      <c r="AA712" s="410">
        <f t="shared" ref="AA712" si="2133">AA711</f>
        <v>0</v>
      </c>
      <c r="AB712" s="410">
        <f t="shared" ref="AB712" si="2134">AB711</f>
        <v>0</v>
      </c>
      <c r="AC712" s="410">
        <f t="shared" ref="AC712" si="2135">AC711</f>
        <v>0</v>
      </c>
      <c r="AD712" s="410">
        <f t="shared" ref="AD712" si="2136">AD711</f>
        <v>0</v>
      </c>
      <c r="AE712" s="410">
        <f t="shared" ref="AE712" si="2137">AE711</f>
        <v>0</v>
      </c>
      <c r="AF712" s="410">
        <f t="shared" ref="AF712" si="2138">AF711</f>
        <v>0</v>
      </c>
      <c r="AG712" s="410">
        <f t="shared" ref="AG712" si="2139">AG711</f>
        <v>0</v>
      </c>
      <c r="AH712" s="410">
        <f t="shared" ref="AH712" si="2140">AH711</f>
        <v>0</v>
      </c>
      <c r="AI712" s="410">
        <f t="shared" ref="AI712" si="2141">AI711</f>
        <v>0</v>
      </c>
      <c r="AJ712" s="410">
        <f t="shared" ref="AJ712" si="2142">AJ711</f>
        <v>0</v>
      </c>
      <c r="AK712" s="410">
        <f t="shared" ref="AK712" si="2143">AK711</f>
        <v>0</v>
      </c>
      <c r="AL712" s="410">
        <f t="shared" ref="AL712" si="2144">AL711</f>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5">Z714</f>
        <v>0</v>
      </c>
      <c r="AA715" s="410">
        <f t="shared" ref="AA715" si="2146">AA714</f>
        <v>0</v>
      </c>
      <c r="AB715" s="410">
        <f t="shared" ref="AB715" si="2147">AB714</f>
        <v>0</v>
      </c>
      <c r="AC715" s="410">
        <f t="shared" ref="AC715" si="2148">AC714</f>
        <v>0</v>
      </c>
      <c r="AD715" s="410">
        <f t="shared" ref="AD715" si="2149">AD714</f>
        <v>0</v>
      </c>
      <c r="AE715" s="410">
        <f t="shared" ref="AE715" si="2150">AE714</f>
        <v>0</v>
      </c>
      <c r="AF715" s="410">
        <f t="shared" ref="AF715" si="2151">AF714</f>
        <v>0</v>
      </c>
      <c r="AG715" s="410">
        <f t="shared" ref="AG715" si="2152">AG714</f>
        <v>0</v>
      </c>
      <c r="AH715" s="410">
        <f t="shared" ref="AH715" si="2153">AH714</f>
        <v>0</v>
      </c>
      <c r="AI715" s="410">
        <f t="shared" ref="AI715" si="2154">AI714</f>
        <v>0</v>
      </c>
      <c r="AJ715" s="410">
        <f t="shared" ref="AJ715" si="2155">AJ714</f>
        <v>0</v>
      </c>
      <c r="AK715" s="410">
        <f t="shared" ref="AK715" si="2156">AK714</f>
        <v>0</v>
      </c>
      <c r="AL715" s="410">
        <f t="shared" ref="AL715" si="2157">AL714</f>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58">Z717</f>
        <v>0</v>
      </c>
      <c r="AA718" s="410">
        <f t="shared" ref="AA718" si="2159">AA717</f>
        <v>0</v>
      </c>
      <c r="AB718" s="410">
        <f t="shared" ref="AB718" si="2160">AB717</f>
        <v>0</v>
      </c>
      <c r="AC718" s="410">
        <f t="shared" ref="AC718" si="2161">AC717</f>
        <v>0</v>
      </c>
      <c r="AD718" s="410">
        <f t="shared" ref="AD718" si="2162">AD717</f>
        <v>0</v>
      </c>
      <c r="AE718" s="410">
        <f t="shared" ref="AE718" si="2163">AE717</f>
        <v>0</v>
      </c>
      <c r="AF718" s="410">
        <f t="shared" ref="AF718" si="2164">AF717</f>
        <v>0</v>
      </c>
      <c r="AG718" s="410">
        <f t="shared" ref="AG718" si="2165">AG717</f>
        <v>0</v>
      </c>
      <c r="AH718" s="410">
        <f t="shared" ref="AH718" si="2166">AH717</f>
        <v>0</v>
      </c>
      <c r="AI718" s="410">
        <f t="shared" ref="AI718" si="2167">AI717</f>
        <v>0</v>
      </c>
      <c r="AJ718" s="410">
        <f t="shared" ref="AJ718" si="2168">AJ717</f>
        <v>0</v>
      </c>
      <c r="AK718" s="410">
        <f t="shared" ref="AK718" si="2169">AK717</f>
        <v>0</v>
      </c>
      <c r="AL718" s="410">
        <f t="shared" ref="AL718" si="2170">AL717</f>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1">Z720</f>
        <v>0</v>
      </c>
      <c r="AA721" s="410">
        <f t="shared" ref="AA721" si="2172">AA720</f>
        <v>0</v>
      </c>
      <c r="AB721" s="410">
        <f t="shared" ref="AB721" si="2173">AB720</f>
        <v>0</v>
      </c>
      <c r="AC721" s="410">
        <f t="shared" ref="AC721" si="2174">AC720</f>
        <v>0</v>
      </c>
      <c r="AD721" s="410">
        <f t="shared" ref="AD721" si="2175">AD720</f>
        <v>0</v>
      </c>
      <c r="AE721" s="410">
        <f t="shared" ref="AE721" si="2176">AE720</f>
        <v>0</v>
      </c>
      <c r="AF721" s="410">
        <f t="shared" ref="AF721" si="2177">AF720</f>
        <v>0</v>
      </c>
      <c r="AG721" s="410">
        <f t="shared" ref="AG721" si="2178">AG720</f>
        <v>0</v>
      </c>
      <c r="AH721" s="410">
        <f t="shared" ref="AH721" si="2179">AH720</f>
        <v>0</v>
      </c>
      <c r="AI721" s="410">
        <f t="shared" ref="AI721" si="2180">AI720</f>
        <v>0</v>
      </c>
      <c r="AJ721" s="410">
        <f t="shared" ref="AJ721" si="2181">AJ720</f>
        <v>0</v>
      </c>
      <c r="AK721" s="410">
        <f t="shared" ref="AK721" si="2182">AK720</f>
        <v>0</v>
      </c>
      <c r="AL721" s="410">
        <f t="shared" ref="AL721" si="2183">AL720</f>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4">Z723</f>
        <v>0</v>
      </c>
      <c r="AA724" s="410">
        <f t="shared" ref="AA724" si="2185">AA723</f>
        <v>0</v>
      </c>
      <c r="AB724" s="410">
        <f t="shared" ref="AB724" si="2186">AB723</f>
        <v>0</v>
      </c>
      <c r="AC724" s="410">
        <f t="shared" ref="AC724" si="2187">AC723</f>
        <v>0</v>
      </c>
      <c r="AD724" s="410">
        <f t="shared" ref="AD724" si="2188">AD723</f>
        <v>0</v>
      </c>
      <c r="AE724" s="410">
        <f t="shared" ref="AE724" si="2189">AE723</f>
        <v>0</v>
      </c>
      <c r="AF724" s="410">
        <f t="shared" ref="AF724" si="2190">AF723</f>
        <v>0</v>
      </c>
      <c r="AG724" s="410">
        <f t="shared" ref="AG724" si="2191">AG723</f>
        <v>0</v>
      </c>
      <c r="AH724" s="410">
        <f t="shared" ref="AH724" si="2192">AH723</f>
        <v>0</v>
      </c>
      <c r="AI724" s="410">
        <f t="shared" ref="AI724" si="2193">AI723</f>
        <v>0</v>
      </c>
      <c r="AJ724" s="410">
        <f t="shared" ref="AJ724" si="2194">AJ723</f>
        <v>0</v>
      </c>
      <c r="AK724" s="410">
        <f t="shared" ref="AK724" si="2195">AK723</f>
        <v>0</v>
      </c>
      <c r="AL724" s="410">
        <f t="shared" ref="AL724" si="2196">AL723</f>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197">Z726</f>
        <v>0</v>
      </c>
      <c r="AA727" s="410">
        <f t="shared" ref="AA727" si="2198">AA726</f>
        <v>0</v>
      </c>
      <c r="AB727" s="410">
        <f t="shared" ref="AB727" si="2199">AB726</f>
        <v>0</v>
      </c>
      <c r="AC727" s="410">
        <f t="shared" ref="AC727" si="2200">AC726</f>
        <v>0</v>
      </c>
      <c r="AD727" s="410">
        <f t="shared" ref="AD727" si="2201">AD726</f>
        <v>0</v>
      </c>
      <c r="AE727" s="410">
        <f t="shared" ref="AE727" si="2202">AE726</f>
        <v>0</v>
      </c>
      <c r="AF727" s="410">
        <f t="shared" ref="AF727" si="2203">AF726</f>
        <v>0</v>
      </c>
      <c r="AG727" s="410">
        <f t="shared" ref="AG727" si="2204">AG726</f>
        <v>0</v>
      </c>
      <c r="AH727" s="410">
        <f t="shared" ref="AH727" si="2205">AH726</f>
        <v>0</v>
      </c>
      <c r="AI727" s="410">
        <f t="shared" ref="AI727" si="2206">AI726</f>
        <v>0</v>
      </c>
      <c r="AJ727" s="410">
        <f t="shared" ref="AJ727" si="2207">AJ726</f>
        <v>0</v>
      </c>
      <c r="AK727" s="410">
        <f t="shared" ref="AK727" si="2208">AK726</f>
        <v>0</v>
      </c>
      <c r="AL727" s="410">
        <f t="shared" ref="AL727" si="2209">AL726</f>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0">Z729</f>
        <v>0</v>
      </c>
      <c r="AA730" s="410">
        <f t="shared" ref="AA730" si="2211">AA729</f>
        <v>0</v>
      </c>
      <c r="AB730" s="410">
        <f t="shared" ref="AB730" si="2212">AB729</f>
        <v>0</v>
      </c>
      <c r="AC730" s="410">
        <f t="shared" ref="AC730" si="2213">AC729</f>
        <v>0</v>
      </c>
      <c r="AD730" s="410">
        <f t="shared" ref="AD730" si="2214">AD729</f>
        <v>0</v>
      </c>
      <c r="AE730" s="410">
        <f t="shared" ref="AE730" si="2215">AE729</f>
        <v>0</v>
      </c>
      <c r="AF730" s="410">
        <f t="shared" ref="AF730" si="2216">AF729</f>
        <v>0</v>
      </c>
      <c r="AG730" s="410">
        <f t="shared" ref="AG730" si="2217">AG729</f>
        <v>0</v>
      </c>
      <c r="AH730" s="410">
        <f t="shared" ref="AH730" si="2218">AH729</f>
        <v>0</v>
      </c>
      <c r="AI730" s="410">
        <f t="shared" ref="AI730" si="2219">AI729</f>
        <v>0</v>
      </c>
      <c r="AJ730" s="410">
        <f t="shared" ref="AJ730" si="2220">AJ729</f>
        <v>0</v>
      </c>
      <c r="AK730" s="410">
        <f t="shared" ref="AK730" si="2221">AK729</f>
        <v>0</v>
      </c>
      <c r="AL730" s="410">
        <f t="shared" ref="AL730" si="2222">AL729</f>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3">Z732</f>
        <v>0</v>
      </c>
      <c r="AA733" s="410">
        <f t="shared" ref="AA733" si="2224">AA732</f>
        <v>0</v>
      </c>
      <c r="AB733" s="410">
        <f t="shared" ref="AB733" si="2225">AB732</f>
        <v>0</v>
      </c>
      <c r="AC733" s="410">
        <f t="shared" ref="AC733" si="2226">AC732</f>
        <v>0</v>
      </c>
      <c r="AD733" s="410">
        <f t="shared" ref="AD733" si="2227">AD732</f>
        <v>0</v>
      </c>
      <c r="AE733" s="410">
        <f t="shared" ref="AE733" si="2228">AE732</f>
        <v>0</v>
      </c>
      <c r="AF733" s="410">
        <f t="shared" ref="AF733" si="2229">AF732</f>
        <v>0</v>
      </c>
      <c r="AG733" s="410">
        <f t="shared" ref="AG733" si="2230">AG732</f>
        <v>0</v>
      </c>
      <c r="AH733" s="410">
        <f t="shared" ref="AH733" si="2231">AH732</f>
        <v>0</v>
      </c>
      <c r="AI733" s="410">
        <f t="shared" ref="AI733" si="2232">AI732</f>
        <v>0</v>
      </c>
      <c r="AJ733" s="410">
        <f t="shared" ref="AJ733" si="2233">AJ732</f>
        <v>0</v>
      </c>
      <c r="AK733" s="410">
        <f t="shared" ref="AK733" si="2234">AK732</f>
        <v>0</v>
      </c>
      <c r="AL733" s="410">
        <f t="shared" ref="AL733" si="2235">AL732</f>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6">Z735</f>
        <v>0</v>
      </c>
      <c r="AA736" s="410">
        <f t="shared" ref="AA736" si="2237">AA735</f>
        <v>0</v>
      </c>
      <c r="AB736" s="410">
        <f t="shared" ref="AB736" si="2238">AB735</f>
        <v>0</v>
      </c>
      <c r="AC736" s="410">
        <f t="shared" ref="AC736" si="2239">AC735</f>
        <v>0</v>
      </c>
      <c r="AD736" s="410">
        <f t="shared" ref="AD736" si="2240">AD735</f>
        <v>0</v>
      </c>
      <c r="AE736" s="410">
        <f t="shared" ref="AE736" si="2241">AE735</f>
        <v>0</v>
      </c>
      <c r="AF736" s="410">
        <f t="shared" ref="AF736" si="2242">AF735</f>
        <v>0</v>
      </c>
      <c r="AG736" s="410">
        <f t="shared" ref="AG736" si="2243">AG735</f>
        <v>0</v>
      </c>
      <c r="AH736" s="410">
        <f t="shared" ref="AH736" si="2244">AH735</f>
        <v>0</v>
      </c>
      <c r="AI736" s="410">
        <f t="shared" ref="AI736" si="2245">AI735</f>
        <v>0</v>
      </c>
      <c r="AJ736" s="410">
        <f t="shared" ref="AJ736" si="2246">AJ735</f>
        <v>0</v>
      </c>
      <c r="AK736" s="410">
        <f t="shared" ref="AK736" si="2247">AK735</f>
        <v>0</v>
      </c>
      <c r="AL736" s="410">
        <f t="shared" ref="AL736" si="2248">AL735</f>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49">Z738</f>
        <v>0</v>
      </c>
      <c r="AA739" s="410">
        <f t="shared" ref="AA739" si="2250">AA738</f>
        <v>0</v>
      </c>
      <c r="AB739" s="410">
        <f t="shared" ref="AB739" si="2251">AB738</f>
        <v>0</v>
      </c>
      <c r="AC739" s="410">
        <f t="shared" ref="AC739" si="2252">AC738</f>
        <v>0</v>
      </c>
      <c r="AD739" s="410">
        <f t="shared" ref="AD739" si="2253">AD738</f>
        <v>0</v>
      </c>
      <c r="AE739" s="410">
        <f t="shared" ref="AE739" si="2254">AE738</f>
        <v>0</v>
      </c>
      <c r="AF739" s="410">
        <f t="shared" ref="AF739" si="2255">AF738</f>
        <v>0</v>
      </c>
      <c r="AG739" s="410">
        <f t="shared" ref="AG739" si="2256">AG738</f>
        <v>0</v>
      </c>
      <c r="AH739" s="410">
        <f t="shared" ref="AH739" si="2257">AH738</f>
        <v>0</v>
      </c>
      <c r="AI739" s="410">
        <f t="shared" ref="AI739" si="2258">AI738</f>
        <v>0</v>
      </c>
      <c r="AJ739" s="410">
        <f t="shared" ref="AJ739" si="2259">AJ738</f>
        <v>0</v>
      </c>
      <c r="AK739" s="410">
        <f t="shared" ref="AK739" si="2260">AK738</f>
        <v>0</v>
      </c>
      <c r="AL739" s="410">
        <f t="shared" ref="AL739" si="2261">AL738</f>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2">Z741</f>
        <v>0</v>
      </c>
      <c r="AA742" s="410">
        <f t="shared" ref="AA742" si="2263">AA741</f>
        <v>0</v>
      </c>
      <c r="AB742" s="410">
        <f t="shared" ref="AB742" si="2264">AB741</f>
        <v>0</v>
      </c>
      <c r="AC742" s="410">
        <f t="shared" ref="AC742" si="2265">AC741</f>
        <v>0</v>
      </c>
      <c r="AD742" s="410">
        <f t="shared" ref="AD742" si="2266">AD741</f>
        <v>0</v>
      </c>
      <c r="AE742" s="410">
        <f t="shared" ref="AE742" si="2267">AE741</f>
        <v>0</v>
      </c>
      <c r="AF742" s="410">
        <f t="shared" ref="AF742" si="2268">AF741</f>
        <v>0</v>
      </c>
      <c r="AG742" s="410">
        <f t="shared" ref="AG742" si="2269">AG741</f>
        <v>0</v>
      </c>
      <c r="AH742" s="410">
        <f t="shared" ref="AH742" si="2270">AH741</f>
        <v>0</v>
      </c>
      <c r="AI742" s="410">
        <f t="shared" ref="AI742" si="2271">AI741</f>
        <v>0</v>
      </c>
      <c r="AJ742" s="410">
        <f t="shared" ref="AJ742" si="2272">AJ741</f>
        <v>0</v>
      </c>
      <c r="AK742" s="410">
        <f t="shared" ref="AK742" si="2273">AK741</f>
        <v>0</v>
      </c>
      <c r="AL742" s="410">
        <f t="shared" ref="AL742" si="2274">AL741</f>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275">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275"/>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275"/>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275"/>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6">Y210*Y747</f>
        <v>0</v>
      </c>
      <c r="Z752" s="377">
        <f t="shared" si="2276"/>
        <v>0</v>
      </c>
      <c r="AA752" s="377">
        <f t="shared" si="2276"/>
        <v>0</v>
      </c>
      <c r="AB752" s="377">
        <f t="shared" si="2276"/>
        <v>0</v>
      </c>
      <c r="AC752" s="377">
        <f t="shared" si="2276"/>
        <v>0</v>
      </c>
      <c r="AD752" s="377">
        <f t="shared" si="2276"/>
        <v>0</v>
      </c>
      <c r="AE752" s="377">
        <f t="shared" si="2276"/>
        <v>0</v>
      </c>
      <c r="AF752" s="377">
        <f t="shared" si="2276"/>
        <v>0</v>
      </c>
      <c r="AG752" s="377">
        <f t="shared" si="2276"/>
        <v>0</v>
      </c>
      <c r="AH752" s="377">
        <f t="shared" si="2276"/>
        <v>0</v>
      </c>
      <c r="AI752" s="377">
        <f t="shared" si="2276"/>
        <v>0</v>
      </c>
      <c r="AJ752" s="377">
        <f t="shared" si="2276"/>
        <v>0</v>
      </c>
      <c r="AK752" s="377">
        <f t="shared" si="2276"/>
        <v>0</v>
      </c>
      <c r="AL752" s="377">
        <f t="shared" si="2276"/>
        <v>0</v>
      </c>
      <c r="AM752" s="628">
        <f t="shared" si="2275"/>
        <v>0</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77">Y393*Y747</f>
        <v>0</v>
      </c>
      <c r="Z753" s="377">
        <f t="shared" si="2277"/>
        <v>0</v>
      </c>
      <c r="AA753" s="377">
        <f t="shared" si="2277"/>
        <v>0</v>
      </c>
      <c r="AB753" s="377">
        <f t="shared" si="2277"/>
        <v>0</v>
      </c>
      <c r="AC753" s="377">
        <f t="shared" si="2277"/>
        <v>0</v>
      </c>
      <c r="AD753" s="377">
        <f t="shared" si="2277"/>
        <v>0</v>
      </c>
      <c r="AE753" s="377">
        <f t="shared" si="2277"/>
        <v>0</v>
      </c>
      <c r="AF753" s="377">
        <f t="shared" si="2277"/>
        <v>0</v>
      </c>
      <c r="AG753" s="377">
        <f t="shared" si="2277"/>
        <v>0</v>
      </c>
      <c r="AH753" s="377">
        <f t="shared" si="2277"/>
        <v>0</v>
      </c>
      <c r="AI753" s="377">
        <f t="shared" si="2277"/>
        <v>0</v>
      </c>
      <c r="AJ753" s="377">
        <f t="shared" si="2277"/>
        <v>0</v>
      </c>
      <c r="AK753" s="377">
        <f t="shared" si="2277"/>
        <v>0</v>
      </c>
      <c r="AL753" s="377">
        <f t="shared" si="2277"/>
        <v>0</v>
      </c>
      <c r="AM753" s="628">
        <f t="shared" si="2275"/>
        <v>0</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78">Y576*Y747</f>
        <v>0</v>
      </c>
      <c r="Z754" s="377">
        <f t="shared" si="2278"/>
        <v>0</v>
      </c>
      <c r="AA754" s="377">
        <f t="shared" si="2278"/>
        <v>0</v>
      </c>
      <c r="AB754" s="377">
        <f t="shared" si="2278"/>
        <v>0</v>
      </c>
      <c r="AC754" s="377">
        <f t="shared" si="2278"/>
        <v>0</v>
      </c>
      <c r="AD754" s="377">
        <f t="shared" si="2278"/>
        <v>0</v>
      </c>
      <c r="AE754" s="377">
        <f t="shared" si="2278"/>
        <v>0</v>
      </c>
      <c r="AF754" s="377">
        <f t="shared" si="2278"/>
        <v>0</v>
      </c>
      <c r="AG754" s="377">
        <f t="shared" si="2278"/>
        <v>0</v>
      </c>
      <c r="AH754" s="377">
        <f t="shared" si="2278"/>
        <v>0</v>
      </c>
      <c r="AI754" s="377">
        <f t="shared" si="2278"/>
        <v>0</v>
      </c>
      <c r="AJ754" s="377">
        <f t="shared" si="2278"/>
        <v>0</v>
      </c>
      <c r="AK754" s="377">
        <f t="shared" si="2278"/>
        <v>0</v>
      </c>
      <c r="AL754" s="377">
        <f t="shared" si="2278"/>
        <v>0</v>
      </c>
      <c r="AM754" s="628">
        <f t="shared" si="2275"/>
        <v>0</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79">Z744*Z747</f>
        <v>0</v>
      </c>
      <c r="AA755" s="377">
        <f t="shared" si="2279"/>
        <v>0</v>
      </c>
      <c r="AB755" s="377">
        <f t="shared" si="2279"/>
        <v>0</v>
      </c>
      <c r="AC755" s="377">
        <f t="shared" si="2279"/>
        <v>0</v>
      </c>
      <c r="AD755" s="377">
        <f t="shared" si="2279"/>
        <v>0</v>
      </c>
      <c r="AE755" s="377">
        <f t="shared" si="2279"/>
        <v>0</v>
      </c>
      <c r="AF755" s="377">
        <f t="shared" si="2279"/>
        <v>0</v>
      </c>
      <c r="AG755" s="377">
        <f t="shared" si="2279"/>
        <v>0</v>
      </c>
      <c r="AH755" s="377">
        <f t="shared" si="2279"/>
        <v>0</v>
      </c>
      <c r="AI755" s="377">
        <f t="shared" si="2279"/>
        <v>0</v>
      </c>
      <c r="AJ755" s="377">
        <f t="shared" si="2279"/>
        <v>0</v>
      </c>
      <c r="AK755" s="377">
        <f t="shared" si="2279"/>
        <v>0</v>
      </c>
      <c r="AL755" s="377">
        <f t="shared" si="2279"/>
        <v>0</v>
      </c>
      <c r="AM755" s="628">
        <f t="shared" si="2275"/>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SUM(Z748:Z755)</f>
        <v>0</v>
      </c>
      <c r="AA756" s="345">
        <f t="shared" ref="AA756:AE756" si="2280">SUM(AA748:AA755)</f>
        <v>0</v>
      </c>
      <c r="AB756" s="345">
        <f t="shared" si="2280"/>
        <v>0</v>
      </c>
      <c r="AC756" s="345">
        <f t="shared" si="2280"/>
        <v>0</v>
      </c>
      <c r="AD756" s="345">
        <f t="shared" si="2280"/>
        <v>0</v>
      </c>
      <c r="AE756" s="345">
        <f t="shared" si="2280"/>
        <v>0</v>
      </c>
      <c r="AF756" s="345">
        <f t="shared" ref="AF756:AL756" si="2281">SUM(AF748:AF755)</f>
        <v>0</v>
      </c>
      <c r="AG756" s="345">
        <f t="shared" si="2281"/>
        <v>0</v>
      </c>
      <c r="AH756" s="345">
        <f t="shared" si="2281"/>
        <v>0</v>
      </c>
      <c r="AI756" s="345">
        <f t="shared" si="2281"/>
        <v>0</v>
      </c>
      <c r="AJ756" s="345">
        <f t="shared" si="2281"/>
        <v>0</v>
      </c>
      <c r="AK756" s="345">
        <f t="shared" si="2281"/>
        <v>0</v>
      </c>
      <c r="AL756" s="345">
        <f t="shared" si="2281"/>
        <v>0</v>
      </c>
      <c r="AM756" s="406">
        <f>SUM(AM748:AM755)</f>
        <v>0</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2">Z745*Z747</f>
        <v>0</v>
      </c>
      <c r="AA757" s="346">
        <f t="shared" si="2282"/>
        <v>0</v>
      </c>
      <c r="AB757" s="346">
        <f t="shared" si="2282"/>
        <v>0</v>
      </c>
      <c r="AC757" s="346">
        <f t="shared" si="2282"/>
        <v>0</v>
      </c>
      <c r="AD757" s="346">
        <f t="shared" si="2282"/>
        <v>0</v>
      </c>
      <c r="AE757" s="346">
        <f t="shared" si="2282"/>
        <v>0</v>
      </c>
      <c r="AF757" s="346">
        <f t="shared" ref="AF757:AL757" si="2283">AF745*AF747</f>
        <v>0</v>
      </c>
      <c r="AG757" s="346">
        <f t="shared" si="2283"/>
        <v>0</v>
      </c>
      <c r="AH757" s="346">
        <f t="shared" si="2283"/>
        <v>0</v>
      </c>
      <c r="AI757" s="346">
        <f t="shared" si="2283"/>
        <v>0</v>
      </c>
      <c r="AJ757" s="346">
        <f t="shared" si="2283"/>
        <v>0</v>
      </c>
      <c r="AK757" s="346">
        <f t="shared" si="2283"/>
        <v>0</v>
      </c>
      <c r="AL757" s="346">
        <f t="shared" si="2283"/>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84">IF(AA585="kw",SUMPRODUCT($N$587:$N$742,$P$587:$P$742,AA587:AA742),SUMPRODUCT($E$587:$E$742,AA587:AA742))</f>
        <v>0</v>
      </c>
      <c r="AB760" s="290">
        <f t="shared" si="2284"/>
        <v>0</v>
      </c>
      <c r="AC760" s="290">
        <f t="shared" si="2284"/>
        <v>0</v>
      </c>
      <c r="AD760" s="290">
        <f t="shared" si="2284"/>
        <v>0</v>
      </c>
      <c r="AE760" s="290">
        <f t="shared" si="2284"/>
        <v>0</v>
      </c>
      <c r="AF760" s="290">
        <f t="shared" si="2284"/>
        <v>0</v>
      </c>
      <c r="AG760" s="290">
        <f t="shared" si="2284"/>
        <v>0</v>
      </c>
      <c r="AH760" s="290">
        <f t="shared" si="2284"/>
        <v>0</v>
      </c>
      <c r="AI760" s="290">
        <f t="shared" si="2284"/>
        <v>0</v>
      </c>
      <c r="AJ760" s="290">
        <f t="shared" si="2284"/>
        <v>0</v>
      </c>
      <c r="AK760" s="290">
        <f t="shared" si="2284"/>
        <v>0</v>
      </c>
      <c r="AL760" s="290">
        <f t="shared" si="2284"/>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85">IF(AA585="kw",SUMPRODUCT($N$587:$N$742,$Q$587:$Q$742,AA587:AA742),SUMPRODUCT($F$587:$F$742,AA587:AA742))</f>
        <v>0</v>
      </c>
      <c r="AB761" s="325">
        <f t="shared" si="2285"/>
        <v>0</v>
      </c>
      <c r="AC761" s="325">
        <f t="shared" si="2285"/>
        <v>0</v>
      </c>
      <c r="AD761" s="325">
        <f t="shared" si="2285"/>
        <v>0</v>
      </c>
      <c r="AE761" s="325">
        <f t="shared" si="2285"/>
        <v>0</v>
      </c>
      <c r="AF761" s="325">
        <f t="shared" si="2285"/>
        <v>0</v>
      </c>
      <c r="AG761" s="325">
        <f t="shared" si="2285"/>
        <v>0</v>
      </c>
      <c r="AH761" s="325">
        <f t="shared" si="2285"/>
        <v>0</v>
      </c>
      <c r="AI761" s="325">
        <f t="shared" si="2285"/>
        <v>0</v>
      </c>
      <c r="AJ761" s="325">
        <f t="shared" si="2285"/>
        <v>0</v>
      </c>
      <c r="AK761" s="325">
        <f t="shared" si="2285"/>
        <v>0</v>
      </c>
      <c r="AL761" s="325">
        <f t="shared" si="2285"/>
        <v>0</v>
      </c>
      <c r="AM761" s="385"/>
    </row>
    <row r="762" spans="1:40" ht="20.25" customHeight="1">
      <c r="B762" s="367" t="s">
        <v>592</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525</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09" t="s">
        <v>211</v>
      </c>
      <c r="C766" s="811" t="s">
        <v>33</v>
      </c>
      <c r="D766" s="283" t="s">
        <v>421</v>
      </c>
      <c r="E766" s="813" t="s">
        <v>209</v>
      </c>
      <c r="F766" s="814"/>
      <c r="G766" s="814"/>
      <c r="H766" s="814"/>
      <c r="I766" s="814"/>
      <c r="J766" s="814"/>
      <c r="K766" s="814"/>
      <c r="L766" s="814"/>
      <c r="M766" s="815"/>
      <c r="N766" s="819" t="s">
        <v>213</v>
      </c>
      <c r="O766" s="283" t="s">
        <v>422</v>
      </c>
      <c r="P766" s="813" t="s">
        <v>212</v>
      </c>
      <c r="Q766" s="814"/>
      <c r="R766" s="814"/>
      <c r="S766" s="814"/>
      <c r="T766" s="814"/>
      <c r="U766" s="814"/>
      <c r="V766" s="814"/>
      <c r="W766" s="814"/>
      <c r="X766" s="815"/>
      <c r="Y766" s="816" t="s">
        <v>243</v>
      </c>
      <c r="Z766" s="817"/>
      <c r="AA766" s="817"/>
      <c r="AB766" s="817"/>
      <c r="AC766" s="817"/>
      <c r="AD766" s="817"/>
      <c r="AE766" s="817"/>
      <c r="AF766" s="817"/>
      <c r="AG766" s="817"/>
      <c r="AH766" s="817"/>
      <c r="AI766" s="817"/>
      <c r="AJ766" s="817"/>
      <c r="AK766" s="817"/>
      <c r="AL766" s="817"/>
      <c r="AM766" s="818"/>
    </row>
    <row r="767" spans="1:40" ht="65.25" customHeight="1">
      <c r="B767" s="810"/>
      <c r="C767" s="812"/>
      <c r="D767" s="284">
        <v>2019</v>
      </c>
      <c r="E767" s="284">
        <v>2020</v>
      </c>
      <c r="F767" s="284">
        <v>2021</v>
      </c>
      <c r="G767" s="284">
        <v>2022</v>
      </c>
      <c r="H767" s="284">
        <v>2023</v>
      </c>
      <c r="I767" s="284">
        <v>2024</v>
      </c>
      <c r="J767" s="284">
        <v>2025</v>
      </c>
      <c r="K767" s="284">
        <v>2026</v>
      </c>
      <c r="L767" s="284">
        <v>2027</v>
      </c>
      <c r="M767" s="284">
        <v>2028</v>
      </c>
      <c r="N767" s="820"/>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 50 TO 1,499 KW</v>
      </c>
      <c r="AB767" s="284" t="str">
        <f>'1.  LRAMVA Summary'!G52</f>
        <v>GS 1,500 TO 4,999</v>
      </c>
      <c r="AC767" s="284" t="str">
        <f>'1.  LRAMVA Summary'!H52</f>
        <v>Large User</v>
      </c>
      <c r="AD767" s="284" t="str">
        <f>'1.  LRAMVA Summary'!I52</f>
        <v>Unmetered Scattered Load</v>
      </c>
      <c r="AE767" s="284" t="str">
        <f>'1.  LRAMVA Summary'!J52</f>
        <v>Street Lighting</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t="str">
        <f>'1.  LRAMVA Summary'!I53</f>
        <v>kWh</v>
      </c>
      <c r="AE768" s="290" t="str">
        <f>'1.  LRAMVA Summary'!J53</f>
        <v>kW</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1"/>
      <c r="B769" s="503"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86">Z770</f>
        <v>0</v>
      </c>
      <c r="AA771" s="410">
        <f t="shared" ref="AA771" si="2287">AA770</f>
        <v>0</v>
      </c>
      <c r="AB771" s="410">
        <f t="shared" ref="AB771" si="2288">AB770</f>
        <v>0</v>
      </c>
      <c r="AC771" s="410">
        <f t="shared" ref="AC771" si="2289">AC770</f>
        <v>0</v>
      </c>
      <c r="AD771" s="410">
        <f t="shared" ref="AD771" si="2290">AD770</f>
        <v>0</v>
      </c>
      <c r="AE771" s="410">
        <f t="shared" ref="AE771" si="2291">AE770</f>
        <v>0</v>
      </c>
      <c r="AF771" s="410">
        <f t="shared" ref="AF771" si="2292">AF770</f>
        <v>0</v>
      </c>
      <c r="AG771" s="410">
        <f t="shared" ref="AG771" si="2293">AG770</f>
        <v>0</v>
      </c>
      <c r="AH771" s="410">
        <f t="shared" ref="AH771" si="2294">AH770</f>
        <v>0</v>
      </c>
      <c r="AI771" s="410">
        <f t="shared" ref="AI771" si="2295">AI770</f>
        <v>0</v>
      </c>
      <c r="AJ771" s="410">
        <f t="shared" ref="AJ771" si="2296">AJ770</f>
        <v>0</v>
      </c>
      <c r="AK771" s="410">
        <f t="shared" ref="AK771" si="2297">AK770</f>
        <v>0</v>
      </c>
      <c r="AL771" s="410">
        <f t="shared" ref="AL771" si="2298">AL770</f>
        <v>0</v>
      </c>
      <c r="AM771" s="296"/>
    </row>
    <row r="772" spans="1:39" ht="15.75"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299">Z773</f>
        <v>0</v>
      </c>
      <c r="AA774" s="410">
        <f t="shared" ref="AA774" si="2300">AA773</f>
        <v>0</v>
      </c>
      <c r="AB774" s="410">
        <f t="shared" ref="AB774" si="2301">AB773</f>
        <v>0</v>
      </c>
      <c r="AC774" s="410">
        <f t="shared" ref="AC774" si="2302">AC773</f>
        <v>0</v>
      </c>
      <c r="AD774" s="410">
        <f t="shared" ref="AD774" si="2303">AD773</f>
        <v>0</v>
      </c>
      <c r="AE774" s="410">
        <f t="shared" ref="AE774" si="2304">AE773</f>
        <v>0</v>
      </c>
      <c r="AF774" s="410">
        <f t="shared" ref="AF774" si="2305">AF773</f>
        <v>0</v>
      </c>
      <c r="AG774" s="410">
        <f t="shared" ref="AG774" si="2306">AG773</f>
        <v>0</v>
      </c>
      <c r="AH774" s="410">
        <f t="shared" ref="AH774" si="2307">AH773</f>
        <v>0</v>
      </c>
      <c r="AI774" s="410">
        <f t="shared" ref="AI774" si="2308">AI773</f>
        <v>0</v>
      </c>
      <c r="AJ774" s="410">
        <f t="shared" ref="AJ774" si="2309">AJ773</f>
        <v>0</v>
      </c>
      <c r="AK774" s="410">
        <f t="shared" ref="AK774" si="2310">AK773</f>
        <v>0</v>
      </c>
      <c r="AL774" s="410">
        <f t="shared" ref="AL774" si="2311">AL773</f>
        <v>0</v>
      </c>
      <c r="AM774" s="296"/>
    </row>
    <row r="775" spans="1:39" ht="15.75"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12">Z776</f>
        <v>0</v>
      </c>
      <c r="AA777" s="410">
        <f t="shared" ref="AA777" si="2313">AA776</f>
        <v>0</v>
      </c>
      <c r="AB777" s="410">
        <f t="shared" ref="AB777" si="2314">AB776</f>
        <v>0</v>
      </c>
      <c r="AC777" s="410">
        <f t="shared" ref="AC777" si="2315">AC776</f>
        <v>0</v>
      </c>
      <c r="AD777" s="410">
        <f t="shared" ref="AD777" si="2316">AD776</f>
        <v>0</v>
      </c>
      <c r="AE777" s="410">
        <f t="shared" ref="AE777" si="2317">AE776</f>
        <v>0</v>
      </c>
      <c r="AF777" s="410">
        <f t="shared" ref="AF777" si="2318">AF776</f>
        <v>0</v>
      </c>
      <c r="AG777" s="410">
        <f t="shared" ref="AG777" si="2319">AG776</f>
        <v>0</v>
      </c>
      <c r="AH777" s="410">
        <f t="shared" ref="AH777" si="2320">AH776</f>
        <v>0</v>
      </c>
      <c r="AI777" s="410">
        <f t="shared" ref="AI777" si="2321">AI776</f>
        <v>0</v>
      </c>
      <c r="AJ777" s="410">
        <f t="shared" ref="AJ777" si="2322">AJ776</f>
        <v>0</v>
      </c>
      <c r="AK777" s="410">
        <f t="shared" ref="AK777" si="2323">AK776</f>
        <v>0</v>
      </c>
      <c r="AL777" s="410">
        <f t="shared" ref="AL777" si="2324">AL776</f>
        <v>0</v>
      </c>
      <c r="AM777" s="296"/>
    </row>
    <row r="778" spans="1:39"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1">
        <v>4</v>
      </c>
      <c r="B779" s="519" t="s">
        <v>682</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25">Z779</f>
        <v>0</v>
      </c>
      <c r="AA780" s="410">
        <f t="shared" ref="AA780" si="2326">AA779</f>
        <v>0</v>
      </c>
      <c r="AB780" s="410">
        <f t="shared" ref="AB780" si="2327">AB779</f>
        <v>0</v>
      </c>
      <c r="AC780" s="410">
        <f t="shared" ref="AC780" si="2328">AC779</f>
        <v>0</v>
      </c>
      <c r="AD780" s="410">
        <f t="shared" ref="AD780" si="2329">AD779</f>
        <v>0</v>
      </c>
      <c r="AE780" s="410">
        <f t="shared" ref="AE780" si="2330">AE779</f>
        <v>0</v>
      </c>
      <c r="AF780" s="410">
        <f t="shared" ref="AF780" si="2331">AF779</f>
        <v>0</v>
      </c>
      <c r="AG780" s="410">
        <f t="shared" ref="AG780" si="2332">AG779</f>
        <v>0</v>
      </c>
      <c r="AH780" s="410">
        <f t="shared" ref="AH780" si="2333">AH779</f>
        <v>0</v>
      </c>
      <c r="AI780" s="410">
        <f t="shared" ref="AI780" si="2334">AI779</f>
        <v>0</v>
      </c>
      <c r="AJ780" s="410">
        <f t="shared" ref="AJ780" si="2335">AJ779</f>
        <v>0</v>
      </c>
      <c r="AK780" s="410">
        <f t="shared" ref="AK780" si="2336">AK779</f>
        <v>0</v>
      </c>
      <c r="AL780" s="410">
        <f t="shared" ref="AL780" si="2337">AL779</f>
        <v>0</v>
      </c>
      <c r="AM780" s="296"/>
    </row>
    <row r="781" spans="1:39"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38">Z782</f>
        <v>0</v>
      </c>
      <c r="AA783" s="410">
        <f t="shared" ref="AA783" si="2339">AA782</f>
        <v>0</v>
      </c>
      <c r="AB783" s="410">
        <f t="shared" ref="AB783" si="2340">AB782</f>
        <v>0</v>
      </c>
      <c r="AC783" s="410">
        <f t="shared" ref="AC783" si="2341">AC782</f>
        <v>0</v>
      </c>
      <c r="AD783" s="410">
        <f t="shared" ref="AD783" si="2342">AD782</f>
        <v>0</v>
      </c>
      <c r="AE783" s="410">
        <f t="shared" ref="AE783" si="2343">AE782</f>
        <v>0</v>
      </c>
      <c r="AF783" s="410">
        <f t="shared" ref="AF783" si="2344">AF782</f>
        <v>0</v>
      </c>
      <c r="AG783" s="410">
        <f t="shared" ref="AG783" si="2345">AG782</f>
        <v>0</v>
      </c>
      <c r="AH783" s="410">
        <f t="shared" ref="AH783" si="2346">AH782</f>
        <v>0</v>
      </c>
      <c r="AI783" s="410">
        <f t="shared" ref="AI783" si="2347">AI782</f>
        <v>0</v>
      </c>
      <c r="AJ783" s="410">
        <f t="shared" ref="AJ783" si="2348">AJ782</f>
        <v>0</v>
      </c>
      <c r="AK783" s="410">
        <f t="shared" ref="AK783" si="2349">AK782</f>
        <v>0</v>
      </c>
      <c r="AL783" s="410">
        <f t="shared" ref="AL783" si="2350">AL782</f>
        <v>0</v>
      </c>
      <c r="AM783" s="296"/>
    </row>
    <row r="784" spans="1:39"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1"/>
      <c r="B785" s="318"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1">Z786</f>
        <v>0</v>
      </c>
      <c r="AA787" s="410">
        <f t="shared" ref="AA787" si="2352">AA786</f>
        <v>0</v>
      </c>
      <c r="AB787" s="410">
        <f t="shared" ref="AB787" si="2353">AB786</f>
        <v>0</v>
      </c>
      <c r="AC787" s="410">
        <f t="shared" ref="AC787" si="2354">AC786</f>
        <v>0</v>
      </c>
      <c r="AD787" s="410">
        <f t="shared" ref="AD787" si="2355">AD786</f>
        <v>0</v>
      </c>
      <c r="AE787" s="410">
        <f t="shared" ref="AE787" si="2356">AE786</f>
        <v>0</v>
      </c>
      <c r="AF787" s="410">
        <f t="shared" ref="AF787" si="2357">AF786</f>
        <v>0</v>
      </c>
      <c r="AG787" s="410">
        <f t="shared" ref="AG787" si="2358">AG786</f>
        <v>0</v>
      </c>
      <c r="AH787" s="410">
        <f t="shared" ref="AH787" si="2359">AH786</f>
        <v>0</v>
      </c>
      <c r="AI787" s="410">
        <f t="shared" ref="AI787" si="2360">AI786</f>
        <v>0</v>
      </c>
      <c r="AJ787" s="410">
        <f t="shared" ref="AJ787" si="2361">AJ786</f>
        <v>0</v>
      </c>
      <c r="AK787" s="410">
        <f t="shared" ref="AK787" si="2362">AK786</f>
        <v>0</v>
      </c>
      <c r="AL787" s="410">
        <f t="shared" ref="AL787" si="2363">AL786</f>
        <v>0</v>
      </c>
      <c r="AM787" s="310"/>
    </row>
    <row r="788" spans="1:39"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4">Z789</f>
        <v>0</v>
      </c>
      <c r="AA790" s="410">
        <f t="shared" ref="AA790" si="2365">AA789</f>
        <v>0</v>
      </c>
      <c r="AB790" s="410">
        <f t="shared" ref="AB790" si="2366">AB789</f>
        <v>0</v>
      </c>
      <c r="AC790" s="410">
        <f t="shared" ref="AC790" si="2367">AC789</f>
        <v>0</v>
      </c>
      <c r="AD790" s="410">
        <f t="shared" ref="AD790" si="2368">AD789</f>
        <v>0</v>
      </c>
      <c r="AE790" s="410">
        <f t="shared" ref="AE790" si="2369">AE789</f>
        <v>0</v>
      </c>
      <c r="AF790" s="410">
        <f t="shared" ref="AF790" si="2370">AF789</f>
        <v>0</v>
      </c>
      <c r="AG790" s="410">
        <f t="shared" ref="AG790" si="2371">AG789</f>
        <v>0</v>
      </c>
      <c r="AH790" s="410">
        <f t="shared" ref="AH790" si="2372">AH789</f>
        <v>0</v>
      </c>
      <c r="AI790" s="410">
        <f t="shared" ref="AI790" si="2373">AI789</f>
        <v>0</v>
      </c>
      <c r="AJ790" s="410">
        <f t="shared" ref="AJ790" si="2374">AJ789</f>
        <v>0</v>
      </c>
      <c r="AK790" s="410">
        <f t="shared" ref="AK790" si="2375">AK789</f>
        <v>0</v>
      </c>
      <c r="AL790" s="410">
        <f t="shared" ref="AL790" si="2376">AL789</f>
        <v>0</v>
      </c>
      <c r="AM790" s="310"/>
    </row>
    <row r="791" spans="1:39"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77">Z792</f>
        <v>0</v>
      </c>
      <c r="AA793" s="410">
        <f t="shared" ref="AA793" si="2378">AA792</f>
        <v>0</v>
      </c>
      <c r="AB793" s="410">
        <f t="shared" ref="AB793" si="2379">AB792</f>
        <v>0</v>
      </c>
      <c r="AC793" s="410">
        <f t="shared" ref="AC793" si="2380">AC792</f>
        <v>0</v>
      </c>
      <c r="AD793" s="410">
        <f t="shared" ref="AD793" si="2381">AD792</f>
        <v>0</v>
      </c>
      <c r="AE793" s="410">
        <f t="shared" ref="AE793" si="2382">AE792</f>
        <v>0</v>
      </c>
      <c r="AF793" s="410">
        <f t="shared" ref="AF793" si="2383">AF792</f>
        <v>0</v>
      </c>
      <c r="AG793" s="410">
        <f t="shared" ref="AG793" si="2384">AG792</f>
        <v>0</v>
      </c>
      <c r="AH793" s="410">
        <f t="shared" ref="AH793" si="2385">AH792</f>
        <v>0</v>
      </c>
      <c r="AI793" s="410">
        <f t="shared" ref="AI793" si="2386">AI792</f>
        <v>0</v>
      </c>
      <c r="AJ793" s="410">
        <f t="shared" ref="AJ793" si="2387">AJ792</f>
        <v>0</v>
      </c>
      <c r="AK793" s="410">
        <f t="shared" ref="AK793" si="2388">AK792</f>
        <v>0</v>
      </c>
      <c r="AL793" s="410">
        <f t="shared" ref="AL793" si="2389">AL792</f>
        <v>0</v>
      </c>
      <c r="AM793" s="310"/>
    </row>
    <row r="794" spans="1:39"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0">Z795</f>
        <v>0</v>
      </c>
      <c r="AA796" s="410">
        <f t="shared" ref="AA796" si="2391">AA795</f>
        <v>0</v>
      </c>
      <c r="AB796" s="410">
        <f t="shared" ref="AB796" si="2392">AB795</f>
        <v>0</v>
      </c>
      <c r="AC796" s="410">
        <f t="shared" ref="AC796" si="2393">AC795</f>
        <v>0</v>
      </c>
      <c r="AD796" s="410">
        <f t="shared" ref="AD796" si="2394">AD795</f>
        <v>0</v>
      </c>
      <c r="AE796" s="410">
        <f t="shared" ref="AE796" si="2395">AE795</f>
        <v>0</v>
      </c>
      <c r="AF796" s="410">
        <f t="shared" ref="AF796" si="2396">AF795</f>
        <v>0</v>
      </c>
      <c r="AG796" s="410">
        <f t="shared" ref="AG796" si="2397">AG795</f>
        <v>0</v>
      </c>
      <c r="AH796" s="410">
        <f t="shared" ref="AH796" si="2398">AH795</f>
        <v>0</v>
      </c>
      <c r="AI796" s="410">
        <f t="shared" ref="AI796" si="2399">AI795</f>
        <v>0</v>
      </c>
      <c r="AJ796" s="410">
        <f t="shared" ref="AJ796" si="2400">AJ795</f>
        <v>0</v>
      </c>
      <c r="AK796" s="410">
        <f t="shared" ref="AK796" si="2401">AK795</f>
        <v>0</v>
      </c>
      <c r="AL796" s="410">
        <f t="shared" ref="AL796" si="2402">AL795</f>
        <v>0</v>
      </c>
      <c r="AM796" s="310"/>
    </row>
    <row r="797" spans="1:39"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3">Z798</f>
        <v>0</v>
      </c>
      <c r="AA799" s="410">
        <f t="shared" ref="AA799" si="2404">AA798</f>
        <v>0</v>
      </c>
      <c r="AB799" s="410">
        <f t="shared" ref="AB799" si="2405">AB798</f>
        <v>0</v>
      </c>
      <c r="AC799" s="410">
        <f t="shared" ref="AC799" si="2406">AC798</f>
        <v>0</v>
      </c>
      <c r="AD799" s="410">
        <f t="shared" ref="AD799" si="2407">AD798</f>
        <v>0</v>
      </c>
      <c r="AE799" s="410">
        <f t="shared" ref="AE799" si="2408">AE798</f>
        <v>0</v>
      </c>
      <c r="AF799" s="410">
        <f t="shared" ref="AF799" si="2409">AF798</f>
        <v>0</v>
      </c>
      <c r="AG799" s="410">
        <f t="shared" ref="AG799" si="2410">AG798</f>
        <v>0</v>
      </c>
      <c r="AH799" s="410">
        <f t="shared" ref="AH799" si="2411">AH798</f>
        <v>0</v>
      </c>
      <c r="AI799" s="410">
        <f t="shared" ref="AI799" si="2412">AI798</f>
        <v>0</v>
      </c>
      <c r="AJ799" s="410">
        <f t="shared" ref="AJ799" si="2413">AJ798</f>
        <v>0</v>
      </c>
      <c r="AK799" s="410">
        <f t="shared" ref="AK799" si="2414">AK798</f>
        <v>0</v>
      </c>
      <c r="AL799" s="410">
        <f t="shared" ref="AL799" si="2415">AL798</f>
        <v>0</v>
      </c>
      <c r="AM799" s="310"/>
    </row>
    <row r="800" spans="1:39"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6">Z802</f>
        <v>0</v>
      </c>
      <c r="AA803" s="410">
        <f t="shared" ref="AA803" si="2417">AA802</f>
        <v>0</v>
      </c>
      <c r="AB803" s="410">
        <f t="shared" ref="AB803" si="2418">AB802</f>
        <v>0</v>
      </c>
      <c r="AC803" s="410">
        <f t="shared" ref="AC803" si="2419">AC802</f>
        <v>0</v>
      </c>
      <c r="AD803" s="410">
        <f t="shared" ref="AD803" si="2420">AD802</f>
        <v>0</v>
      </c>
      <c r="AE803" s="410">
        <f t="shared" ref="AE803" si="2421">AE802</f>
        <v>0</v>
      </c>
      <c r="AF803" s="410">
        <f t="shared" ref="AF803" si="2422">AF802</f>
        <v>0</v>
      </c>
      <c r="AG803" s="410">
        <f t="shared" ref="AG803" si="2423">AG802</f>
        <v>0</v>
      </c>
      <c r="AH803" s="410">
        <f t="shared" ref="AH803" si="2424">AH802</f>
        <v>0</v>
      </c>
      <c r="AI803" s="410">
        <f t="shared" ref="AI803" si="2425">AI802</f>
        <v>0</v>
      </c>
      <c r="AJ803" s="410">
        <f t="shared" ref="AJ803" si="2426">AJ802</f>
        <v>0</v>
      </c>
      <c r="AK803" s="410">
        <f t="shared" ref="AK803" si="2427">AK802</f>
        <v>0</v>
      </c>
      <c r="AL803" s="410">
        <f t="shared" ref="AL803" si="2428">AL802</f>
        <v>0</v>
      </c>
      <c r="AM803" s="296"/>
    </row>
    <row r="804" spans="1:39"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29">Z805</f>
        <v>0</v>
      </c>
      <c r="AA806" s="410">
        <f t="shared" ref="AA806" si="2430">AA805</f>
        <v>0</v>
      </c>
      <c r="AB806" s="410">
        <f t="shared" ref="AB806" si="2431">AB805</f>
        <v>0</v>
      </c>
      <c r="AC806" s="410">
        <f t="shared" ref="AC806" si="2432">AC805</f>
        <v>0</v>
      </c>
      <c r="AD806" s="410">
        <f t="shared" ref="AD806" si="2433">AD805</f>
        <v>0</v>
      </c>
      <c r="AE806" s="410">
        <f t="shared" ref="AE806" si="2434">AE805</f>
        <v>0</v>
      </c>
      <c r="AF806" s="410">
        <f t="shared" ref="AF806" si="2435">AF805</f>
        <v>0</v>
      </c>
      <c r="AG806" s="410">
        <f t="shared" ref="AG806" si="2436">AG805</f>
        <v>0</v>
      </c>
      <c r="AH806" s="410">
        <f t="shared" ref="AH806" si="2437">AH805</f>
        <v>0</v>
      </c>
      <c r="AI806" s="410">
        <f t="shared" ref="AI806" si="2438">AI805</f>
        <v>0</v>
      </c>
      <c r="AJ806" s="410">
        <f t="shared" ref="AJ806" si="2439">AJ805</f>
        <v>0</v>
      </c>
      <c r="AK806" s="410">
        <f t="shared" ref="AK806" si="2440">AK805</f>
        <v>0</v>
      </c>
      <c r="AL806" s="410">
        <f t="shared" ref="AL806" si="2441">AL805</f>
        <v>0</v>
      </c>
      <c r="AM806" s="296"/>
    </row>
    <row r="807" spans="1:39"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2">Z808</f>
        <v>0</v>
      </c>
      <c r="AA809" s="410">
        <f t="shared" ref="AA809" si="2443">AA808</f>
        <v>0</v>
      </c>
      <c r="AB809" s="410">
        <f t="shared" ref="AB809" si="2444">AB808</f>
        <v>0</v>
      </c>
      <c r="AC809" s="410">
        <f t="shared" ref="AC809" si="2445">AC808</f>
        <v>0</v>
      </c>
      <c r="AD809" s="410">
        <f t="shared" ref="AD809" si="2446">AD808</f>
        <v>0</v>
      </c>
      <c r="AE809" s="410">
        <f t="shared" ref="AE809" si="2447">AE808</f>
        <v>0</v>
      </c>
      <c r="AF809" s="410">
        <f t="shared" ref="AF809" si="2448">AF808</f>
        <v>0</v>
      </c>
      <c r="AG809" s="410">
        <f t="shared" ref="AG809" si="2449">AG808</f>
        <v>0</v>
      </c>
      <c r="AH809" s="410">
        <f t="shared" ref="AH809" si="2450">AH808</f>
        <v>0</v>
      </c>
      <c r="AI809" s="410">
        <f t="shared" ref="AI809" si="2451">AI808</f>
        <v>0</v>
      </c>
      <c r="AJ809" s="410">
        <f t="shared" ref="AJ809" si="2452">AJ808</f>
        <v>0</v>
      </c>
      <c r="AK809" s="410">
        <f t="shared" ref="AK809" si="2453">AK808</f>
        <v>0</v>
      </c>
      <c r="AL809" s="410">
        <f t="shared" ref="AL809" si="2454">AL808</f>
        <v>0</v>
      </c>
      <c r="AM809" s="305"/>
    </row>
    <row r="810" spans="1:39"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5">Z812</f>
        <v>0</v>
      </c>
      <c r="AA813" s="410">
        <f t="shared" ref="AA813" si="2456">AA812</f>
        <v>0</v>
      </c>
      <c r="AB813" s="410">
        <f t="shared" ref="AB813" si="2457">AB812</f>
        <v>0</v>
      </c>
      <c r="AC813" s="410">
        <f t="shared" ref="AC813" si="2458">AC812</f>
        <v>0</v>
      </c>
      <c r="AD813" s="410">
        <f t="shared" ref="AD813" si="2459">AD812</f>
        <v>0</v>
      </c>
      <c r="AE813" s="410">
        <f t="shared" ref="AE813" si="2460">AE812</f>
        <v>0</v>
      </c>
      <c r="AF813" s="410">
        <f t="shared" ref="AF813" si="2461">AF812</f>
        <v>0</v>
      </c>
      <c r="AG813" s="410">
        <f t="shared" ref="AG813" si="2462">AG812</f>
        <v>0</v>
      </c>
      <c r="AH813" s="410">
        <f t="shared" ref="AH813" si="2463">AH812</f>
        <v>0</v>
      </c>
      <c r="AI813" s="410">
        <f t="shared" ref="AI813" si="2464">AI812</f>
        <v>0</v>
      </c>
      <c r="AJ813" s="410">
        <f t="shared" ref="AJ813" si="2465">AJ812</f>
        <v>0</v>
      </c>
      <c r="AK813" s="410">
        <f t="shared" ref="AK813" si="2466">AK812</f>
        <v>0</v>
      </c>
      <c r="AL813" s="410">
        <f t="shared" ref="AL813" si="2467">AL812</f>
        <v>0</v>
      </c>
      <c r="AM813" s="296"/>
    </row>
    <row r="814" spans="1:39"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1"/>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idden="1" outlineLevel="1">
      <c r="A816" s="531">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68">Z816</f>
        <v>0</v>
      </c>
      <c r="AA817" s="410">
        <f t="shared" si="2468"/>
        <v>0</v>
      </c>
      <c r="AB817" s="410">
        <f t="shared" si="2468"/>
        <v>0</v>
      </c>
      <c r="AC817" s="410">
        <f t="shared" si="2468"/>
        <v>0</v>
      </c>
      <c r="AD817" s="410">
        <f t="shared" si="2468"/>
        <v>0</v>
      </c>
      <c r="AE817" s="410">
        <f t="shared" si="2468"/>
        <v>0</v>
      </c>
      <c r="AF817" s="410">
        <f t="shared" si="2468"/>
        <v>0</v>
      </c>
      <c r="AG817" s="410">
        <f t="shared" si="2468"/>
        <v>0</v>
      </c>
      <c r="AH817" s="410">
        <f t="shared" si="2468"/>
        <v>0</v>
      </c>
      <c r="AI817" s="410">
        <f t="shared" si="2468"/>
        <v>0</v>
      </c>
      <c r="AJ817" s="410">
        <f t="shared" si="2468"/>
        <v>0</v>
      </c>
      <c r="AK817" s="410">
        <f t="shared" si="2468"/>
        <v>0</v>
      </c>
      <c r="AL817" s="410">
        <f t="shared" si="2468"/>
        <v>0</v>
      </c>
      <c r="AM817" s="296"/>
    </row>
    <row r="818" spans="1:39"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1">
        <v>16</v>
      </c>
      <c r="B819" s="323"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69">Z819</f>
        <v>0</v>
      </c>
      <c r="AA820" s="410">
        <f t="shared" si="2469"/>
        <v>0</v>
      </c>
      <c r="AB820" s="410">
        <f t="shared" si="2469"/>
        <v>0</v>
      </c>
      <c r="AC820" s="410">
        <f t="shared" si="2469"/>
        <v>0</v>
      </c>
      <c r="AD820" s="410">
        <f t="shared" si="2469"/>
        <v>0</v>
      </c>
      <c r="AE820" s="410">
        <f t="shared" si="2469"/>
        <v>0</v>
      </c>
      <c r="AF820" s="410">
        <f t="shared" si="2469"/>
        <v>0</v>
      </c>
      <c r="AG820" s="410">
        <f t="shared" si="2469"/>
        <v>0</v>
      </c>
      <c r="AH820" s="410">
        <f t="shared" si="2469"/>
        <v>0</v>
      </c>
      <c r="AI820" s="410">
        <f t="shared" si="2469"/>
        <v>0</v>
      </c>
      <c r="AJ820" s="410">
        <f t="shared" si="2469"/>
        <v>0</v>
      </c>
      <c r="AK820" s="410">
        <f t="shared" si="2469"/>
        <v>0</v>
      </c>
      <c r="AL820" s="410">
        <f t="shared" si="2469"/>
        <v>0</v>
      </c>
      <c r="AM820" s="296"/>
    </row>
    <row r="821" spans="1:39" s="282" customFormat="1"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1"/>
      <c r="B822" s="518" t="s">
        <v>495</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0">Z823</f>
        <v>0</v>
      </c>
      <c r="AA824" s="410">
        <f t="shared" si="2470"/>
        <v>0</v>
      </c>
      <c r="AB824" s="410">
        <f t="shared" si="2470"/>
        <v>0</v>
      </c>
      <c r="AC824" s="410">
        <f t="shared" si="2470"/>
        <v>0</v>
      </c>
      <c r="AD824" s="410">
        <f t="shared" si="2470"/>
        <v>0</v>
      </c>
      <c r="AE824" s="410">
        <f t="shared" si="2470"/>
        <v>0</v>
      </c>
      <c r="AF824" s="410">
        <f t="shared" si="2470"/>
        <v>0</v>
      </c>
      <c r="AG824" s="410">
        <f t="shared" si="2470"/>
        <v>0</v>
      </c>
      <c r="AH824" s="410">
        <f t="shared" si="2470"/>
        <v>0</v>
      </c>
      <c r="AI824" s="410">
        <f t="shared" si="2470"/>
        <v>0</v>
      </c>
      <c r="AJ824" s="410">
        <f t="shared" si="2470"/>
        <v>0</v>
      </c>
      <c r="AK824" s="410">
        <f t="shared" si="2470"/>
        <v>0</v>
      </c>
      <c r="AL824" s="410">
        <f t="shared" si="2470"/>
        <v>0</v>
      </c>
      <c r="AM824" s="305"/>
    </row>
    <row r="825" spans="1:39"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1">Z826</f>
        <v>0</v>
      </c>
      <c r="AA827" s="410">
        <f t="shared" si="2471"/>
        <v>0</v>
      </c>
      <c r="AB827" s="410">
        <f t="shared" si="2471"/>
        <v>0</v>
      </c>
      <c r="AC827" s="410">
        <f t="shared" si="2471"/>
        <v>0</v>
      </c>
      <c r="AD827" s="410">
        <f t="shared" si="2471"/>
        <v>0</v>
      </c>
      <c r="AE827" s="410">
        <f t="shared" si="2471"/>
        <v>0</v>
      </c>
      <c r="AF827" s="410">
        <f t="shared" si="2471"/>
        <v>0</v>
      </c>
      <c r="AG827" s="410">
        <f t="shared" si="2471"/>
        <v>0</v>
      </c>
      <c r="AH827" s="410">
        <f t="shared" si="2471"/>
        <v>0</v>
      </c>
      <c r="AI827" s="410">
        <f t="shared" si="2471"/>
        <v>0</v>
      </c>
      <c r="AJ827" s="410">
        <f t="shared" si="2471"/>
        <v>0</v>
      </c>
      <c r="AK827" s="410">
        <f t="shared" si="2471"/>
        <v>0</v>
      </c>
      <c r="AL827" s="410">
        <f t="shared" si="2471"/>
        <v>0</v>
      </c>
      <c r="AM827" s="305"/>
    </row>
    <row r="828" spans="1:39"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2">Z829</f>
        <v>0</v>
      </c>
      <c r="AA830" s="410">
        <f t="shared" si="2472"/>
        <v>0</v>
      </c>
      <c r="AB830" s="410">
        <f t="shared" si="2472"/>
        <v>0</v>
      </c>
      <c r="AC830" s="410">
        <f t="shared" si="2472"/>
        <v>0</v>
      </c>
      <c r="AD830" s="410">
        <f t="shared" si="2472"/>
        <v>0</v>
      </c>
      <c r="AE830" s="410">
        <f t="shared" si="2472"/>
        <v>0</v>
      </c>
      <c r="AF830" s="410">
        <f t="shared" si="2472"/>
        <v>0</v>
      </c>
      <c r="AG830" s="410">
        <f t="shared" si="2472"/>
        <v>0</v>
      </c>
      <c r="AH830" s="410">
        <f t="shared" si="2472"/>
        <v>0</v>
      </c>
      <c r="AI830" s="410">
        <f t="shared" si="2472"/>
        <v>0</v>
      </c>
      <c r="AJ830" s="410">
        <f t="shared" si="2472"/>
        <v>0</v>
      </c>
      <c r="AK830" s="410">
        <f t="shared" si="2472"/>
        <v>0</v>
      </c>
      <c r="AL830" s="410">
        <f t="shared" si="2472"/>
        <v>0</v>
      </c>
      <c r="AM830" s="296"/>
    </row>
    <row r="831" spans="1:39"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3">Z832</f>
        <v>0</v>
      </c>
      <c r="AA833" s="410">
        <f t="shared" si="2473"/>
        <v>0</v>
      </c>
      <c r="AB833" s="410">
        <f t="shared" si="2473"/>
        <v>0</v>
      </c>
      <c r="AC833" s="410">
        <f t="shared" si="2473"/>
        <v>0</v>
      </c>
      <c r="AD833" s="410">
        <f t="shared" si="2473"/>
        <v>0</v>
      </c>
      <c r="AE833" s="410">
        <f t="shared" si="2473"/>
        <v>0</v>
      </c>
      <c r="AF833" s="410">
        <f t="shared" si="2473"/>
        <v>0</v>
      </c>
      <c r="AG833" s="410">
        <f t="shared" si="2473"/>
        <v>0</v>
      </c>
      <c r="AH833" s="410">
        <f t="shared" si="2473"/>
        <v>0</v>
      </c>
      <c r="AI833" s="410">
        <f t="shared" si="2473"/>
        <v>0</v>
      </c>
      <c r="AJ833" s="410">
        <f t="shared" si="2473"/>
        <v>0</v>
      </c>
      <c r="AK833" s="410">
        <f t="shared" si="2473"/>
        <v>0</v>
      </c>
      <c r="AL833" s="410">
        <f t="shared" si="2473"/>
        <v>0</v>
      </c>
      <c r="AM833" s="305"/>
    </row>
    <row r="834" spans="1:39" ht="15.75"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1"/>
      <c r="B835" s="517"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1"/>
      <c r="B836" s="503"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4">Z837</f>
        <v>0</v>
      </c>
      <c r="AA838" s="410">
        <f t="shared" ref="AA838" si="2475">AA837</f>
        <v>0</v>
      </c>
      <c r="AB838" s="410">
        <f t="shared" ref="AB838" si="2476">AB837</f>
        <v>0</v>
      </c>
      <c r="AC838" s="410">
        <f t="shared" ref="AC838" si="2477">AC837</f>
        <v>0</v>
      </c>
      <c r="AD838" s="410">
        <f t="shared" ref="AD838" si="2478">AD837</f>
        <v>0</v>
      </c>
      <c r="AE838" s="410">
        <f t="shared" ref="AE838" si="2479">AE837</f>
        <v>0</v>
      </c>
      <c r="AF838" s="410">
        <f t="shared" ref="AF838" si="2480">AF837</f>
        <v>0</v>
      </c>
      <c r="AG838" s="410">
        <f t="shared" ref="AG838" si="2481">AG837</f>
        <v>0</v>
      </c>
      <c r="AH838" s="410">
        <f t="shared" ref="AH838" si="2482">AH837</f>
        <v>0</v>
      </c>
      <c r="AI838" s="410">
        <f t="shared" ref="AI838" si="2483">AI837</f>
        <v>0</v>
      </c>
      <c r="AJ838" s="410">
        <f t="shared" ref="AJ838" si="2484">AJ837</f>
        <v>0</v>
      </c>
      <c r="AK838" s="410">
        <f t="shared" ref="AK838" si="2485">AK837</f>
        <v>0</v>
      </c>
      <c r="AL838" s="410">
        <f t="shared" ref="AL838" si="2486">AL837</f>
        <v>0</v>
      </c>
      <c r="AM838" s="305"/>
    </row>
    <row r="839" spans="1:39"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87">Z840</f>
        <v>0</v>
      </c>
      <c r="AA841" s="410">
        <f t="shared" ref="AA841" si="2488">AA840</f>
        <v>0</v>
      </c>
      <c r="AB841" s="410">
        <f t="shared" ref="AB841" si="2489">AB840</f>
        <v>0</v>
      </c>
      <c r="AC841" s="410">
        <f t="shared" ref="AC841" si="2490">AC840</f>
        <v>0</v>
      </c>
      <c r="AD841" s="410">
        <f t="shared" ref="AD841" si="2491">AD840</f>
        <v>0</v>
      </c>
      <c r="AE841" s="410">
        <f t="shared" ref="AE841" si="2492">AE840</f>
        <v>0</v>
      </c>
      <c r="AF841" s="410">
        <f t="shared" ref="AF841" si="2493">AF840</f>
        <v>0</v>
      </c>
      <c r="AG841" s="410">
        <f t="shared" ref="AG841" si="2494">AG840</f>
        <v>0</v>
      </c>
      <c r="AH841" s="410">
        <f t="shared" ref="AH841" si="2495">AH840</f>
        <v>0</v>
      </c>
      <c r="AI841" s="410">
        <f t="shared" ref="AI841" si="2496">AI840</f>
        <v>0</v>
      </c>
      <c r="AJ841" s="410">
        <f t="shared" ref="AJ841" si="2497">AJ840</f>
        <v>0</v>
      </c>
      <c r="AK841" s="410">
        <f t="shared" ref="AK841" si="2498">AK840</f>
        <v>0</v>
      </c>
      <c r="AL841" s="410">
        <f t="shared" ref="AL841" si="2499">AL840</f>
        <v>0</v>
      </c>
      <c r="AM841" s="305"/>
    </row>
    <row r="842" spans="1:39"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0">Z843</f>
        <v>0</v>
      </c>
      <c r="AA844" s="410">
        <f t="shared" ref="AA844" si="2501">AA843</f>
        <v>0</v>
      </c>
      <c r="AB844" s="410">
        <f t="shared" ref="AB844" si="2502">AB843</f>
        <v>0</v>
      </c>
      <c r="AC844" s="410">
        <f t="shared" ref="AC844" si="2503">AC843</f>
        <v>0</v>
      </c>
      <c r="AD844" s="410">
        <f t="shared" ref="AD844" si="2504">AD843</f>
        <v>0</v>
      </c>
      <c r="AE844" s="410">
        <f t="shared" ref="AE844" si="2505">AE843</f>
        <v>0</v>
      </c>
      <c r="AF844" s="410">
        <f t="shared" ref="AF844" si="2506">AF843</f>
        <v>0</v>
      </c>
      <c r="AG844" s="410">
        <f t="shared" ref="AG844" si="2507">AG843</f>
        <v>0</v>
      </c>
      <c r="AH844" s="410">
        <f t="shared" ref="AH844" si="2508">AH843</f>
        <v>0</v>
      </c>
      <c r="AI844" s="410">
        <f t="shared" ref="AI844" si="2509">AI843</f>
        <v>0</v>
      </c>
      <c r="AJ844" s="410">
        <f t="shared" ref="AJ844" si="2510">AJ843</f>
        <v>0</v>
      </c>
      <c r="AK844" s="410">
        <f t="shared" ref="AK844" si="2511">AK843</f>
        <v>0</v>
      </c>
      <c r="AL844" s="410">
        <f t="shared" ref="AL844" si="2512">AL843</f>
        <v>0</v>
      </c>
      <c r="AM844" s="305"/>
    </row>
    <row r="845" spans="1:39"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3">Z846</f>
        <v>0</v>
      </c>
      <c r="AA847" s="410">
        <f t="shared" ref="AA847" si="2514">AA846</f>
        <v>0</v>
      </c>
      <c r="AB847" s="410">
        <f t="shared" ref="AB847" si="2515">AB846</f>
        <v>0</v>
      </c>
      <c r="AC847" s="410">
        <f t="shared" ref="AC847" si="2516">AC846</f>
        <v>0</v>
      </c>
      <c r="AD847" s="410">
        <f t="shared" ref="AD847" si="2517">AD846</f>
        <v>0</v>
      </c>
      <c r="AE847" s="410">
        <f t="shared" ref="AE847" si="2518">AE846</f>
        <v>0</v>
      </c>
      <c r="AF847" s="410">
        <f t="shared" ref="AF847" si="2519">AF846</f>
        <v>0</v>
      </c>
      <c r="AG847" s="410">
        <f t="shared" ref="AG847" si="2520">AG846</f>
        <v>0</v>
      </c>
      <c r="AH847" s="410">
        <f t="shared" ref="AH847" si="2521">AH846</f>
        <v>0</v>
      </c>
      <c r="AI847" s="410">
        <f t="shared" ref="AI847" si="2522">AI846</f>
        <v>0</v>
      </c>
      <c r="AJ847" s="410">
        <f t="shared" ref="AJ847" si="2523">AJ846</f>
        <v>0</v>
      </c>
      <c r="AK847" s="410">
        <f t="shared" ref="AK847" si="2524">AK846</f>
        <v>0</v>
      </c>
      <c r="AL847" s="410">
        <f t="shared" ref="AL847" si="2525">AL846</f>
        <v>0</v>
      </c>
      <c r="AM847" s="305"/>
    </row>
    <row r="848" spans="1:39"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1"/>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6">Z850</f>
        <v>0</v>
      </c>
      <c r="AA851" s="410">
        <f t="shared" ref="AA851" si="2527">AA850</f>
        <v>0</v>
      </c>
      <c r="AB851" s="410">
        <f t="shared" ref="AB851" si="2528">AB850</f>
        <v>0</v>
      </c>
      <c r="AC851" s="410">
        <f t="shared" ref="AC851" si="2529">AC850</f>
        <v>0</v>
      </c>
      <c r="AD851" s="410">
        <f t="shared" ref="AD851" si="2530">AD850</f>
        <v>0</v>
      </c>
      <c r="AE851" s="410">
        <f t="shared" ref="AE851" si="2531">AE850</f>
        <v>0</v>
      </c>
      <c r="AF851" s="410">
        <f t="shared" ref="AF851" si="2532">AF850</f>
        <v>0</v>
      </c>
      <c r="AG851" s="410">
        <f t="shared" ref="AG851" si="2533">AG850</f>
        <v>0</v>
      </c>
      <c r="AH851" s="410">
        <f t="shared" ref="AH851" si="2534">AH850</f>
        <v>0</v>
      </c>
      <c r="AI851" s="410">
        <f t="shared" ref="AI851" si="2535">AI850</f>
        <v>0</v>
      </c>
      <c r="AJ851" s="410">
        <f t="shared" ref="AJ851" si="2536">AJ850</f>
        <v>0</v>
      </c>
      <c r="AK851" s="410">
        <f t="shared" ref="AK851" si="2537">AK850</f>
        <v>0</v>
      </c>
      <c r="AL851" s="410">
        <f t="shared" ref="AL851" si="2538">AL850</f>
        <v>0</v>
      </c>
      <c r="AM851" s="305"/>
    </row>
    <row r="852" spans="1:39"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39">Z853</f>
        <v>0</v>
      </c>
      <c r="AA854" s="410">
        <f t="shared" ref="AA854" si="2540">AA853</f>
        <v>0</v>
      </c>
      <c r="AB854" s="410">
        <f t="shared" ref="AB854" si="2541">AB853</f>
        <v>0</v>
      </c>
      <c r="AC854" s="410">
        <f t="shared" ref="AC854" si="2542">AC853</f>
        <v>0</v>
      </c>
      <c r="AD854" s="410">
        <f t="shared" ref="AD854" si="2543">AD853</f>
        <v>0</v>
      </c>
      <c r="AE854" s="410">
        <f t="shared" ref="AE854" si="2544">AE853</f>
        <v>0</v>
      </c>
      <c r="AF854" s="410">
        <f t="shared" ref="AF854" si="2545">AF853</f>
        <v>0</v>
      </c>
      <c r="AG854" s="410">
        <f t="shared" ref="AG854" si="2546">AG853</f>
        <v>0</v>
      </c>
      <c r="AH854" s="410">
        <f t="shared" ref="AH854" si="2547">AH853</f>
        <v>0</v>
      </c>
      <c r="AI854" s="410">
        <f t="shared" ref="AI854" si="2548">AI853</f>
        <v>0</v>
      </c>
      <c r="AJ854" s="410">
        <f t="shared" ref="AJ854" si="2549">AJ853</f>
        <v>0</v>
      </c>
      <c r="AK854" s="410">
        <f t="shared" ref="AK854" si="2550">AK853</f>
        <v>0</v>
      </c>
      <c r="AL854" s="410">
        <f t="shared" ref="AL854" si="2551">AL853</f>
        <v>0</v>
      </c>
      <c r="AM854" s="305"/>
    </row>
    <row r="855" spans="1:39"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2">Z856</f>
        <v>0</v>
      </c>
      <c r="AA857" s="410">
        <f t="shared" ref="AA857" si="2553">AA856</f>
        <v>0</v>
      </c>
      <c r="AB857" s="410">
        <f t="shared" ref="AB857" si="2554">AB856</f>
        <v>0</v>
      </c>
      <c r="AC857" s="410">
        <f t="shared" ref="AC857" si="2555">AC856</f>
        <v>0</v>
      </c>
      <c r="AD857" s="410">
        <f t="shared" ref="AD857" si="2556">AD856</f>
        <v>0</v>
      </c>
      <c r="AE857" s="410">
        <f t="shared" ref="AE857" si="2557">AE856</f>
        <v>0</v>
      </c>
      <c r="AF857" s="410">
        <f t="shared" ref="AF857" si="2558">AF856</f>
        <v>0</v>
      </c>
      <c r="AG857" s="410">
        <f t="shared" ref="AG857" si="2559">AG856</f>
        <v>0</v>
      </c>
      <c r="AH857" s="410">
        <f t="shared" ref="AH857" si="2560">AH856</f>
        <v>0</v>
      </c>
      <c r="AI857" s="410">
        <f t="shared" ref="AI857" si="2561">AI856</f>
        <v>0</v>
      </c>
      <c r="AJ857" s="410">
        <f t="shared" ref="AJ857" si="2562">AJ856</f>
        <v>0</v>
      </c>
      <c r="AK857" s="410">
        <f t="shared" ref="AK857" si="2563">AK856</f>
        <v>0</v>
      </c>
      <c r="AL857" s="410">
        <f t="shared" ref="AL857" si="2564">AL856</f>
        <v>0</v>
      </c>
      <c r="AM857" s="305"/>
    </row>
    <row r="858" spans="1:39"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5">Z859</f>
        <v>0</v>
      </c>
      <c r="AA860" s="410">
        <f t="shared" ref="AA860" si="2566">AA859</f>
        <v>0</v>
      </c>
      <c r="AB860" s="410">
        <f t="shared" ref="AB860" si="2567">AB859</f>
        <v>0</v>
      </c>
      <c r="AC860" s="410">
        <f t="shared" ref="AC860" si="2568">AC859</f>
        <v>0</v>
      </c>
      <c r="AD860" s="410">
        <f t="shared" ref="AD860" si="2569">AD859</f>
        <v>0</v>
      </c>
      <c r="AE860" s="410">
        <f t="shared" ref="AE860" si="2570">AE859</f>
        <v>0</v>
      </c>
      <c r="AF860" s="410">
        <f t="shared" ref="AF860" si="2571">AF859</f>
        <v>0</v>
      </c>
      <c r="AG860" s="410">
        <f t="shared" ref="AG860" si="2572">AG859</f>
        <v>0</v>
      </c>
      <c r="AH860" s="410">
        <f t="shared" ref="AH860" si="2573">AH859</f>
        <v>0</v>
      </c>
      <c r="AI860" s="410">
        <f t="shared" ref="AI860" si="2574">AI859</f>
        <v>0</v>
      </c>
      <c r="AJ860" s="410">
        <f t="shared" ref="AJ860" si="2575">AJ859</f>
        <v>0</v>
      </c>
      <c r="AK860" s="410">
        <f t="shared" ref="AK860" si="2576">AK859</f>
        <v>0</v>
      </c>
      <c r="AL860" s="410">
        <f t="shared" ref="AL860" si="2577">AL859</f>
        <v>0</v>
      </c>
      <c r="AM860" s="305"/>
    </row>
    <row r="861" spans="1:39"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78">Z862</f>
        <v>0</v>
      </c>
      <c r="AA863" s="410">
        <f t="shared" ref="AA863" si="2579">AA862</f>
        <v>0</v>
      </c>
      <c r="AB863" s="410">
        <f t="shared" ref="AB863" si="2580">AB862</f>
        <v>0</v>
      </c>
      <c r="AC863" s="410">
        <f t="shared" ref="AC863" si="2581">AC862</f>
        <v>0</v>
      </c>
      <c r="AD863" s="410">
        <f t="shared" ref="AD863" si="2582">AD862</f>
        <v>0</v>
      </c>
      <c r="AE863" s="410">
        <f t="shared" ref="AE863" si="2583">AE862</f>
        <v>0</v>
      </c>
      <c r="AF863" s="410">
        <f t="shared" ref="AF863" si="2584">AF862</f>
        <v>0</v>
      </c>
      <c r="AG863" s="410">
        <f t="shared" ref="AG863" si="2585">AG862</f>
        <v>0</v>
      </c>
      <c r="AH863" s="410">
        <f t="shared" ref="AH863" si="2586">AH862</f>
        <v>0</v>
      </c>
      <c r="AI863" s="410">
        <f t="shared" ref="AI863" si="2587">AI862</f>
        <v>0</v>
      </c>
      <c r="AJ863" s="410">
        <f t="shared" ref="AJ863" si="2588">AJ862</f>
        <v>0</v>
      </c>
      <c r="AK863" s="410">
        <f t="shared" ref="AK863" si="2589">AK862</f>
        <v>0</v>
      </c>
      <c r="AL863" s="410">
        <f t="shared" ref="AL863" si="2590">AL862</f>
        <v>0</v>
      </c>
      <c r="AM863" s="305"/>
    </row>
    <row r="864" spans="1:39"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1">Z865</f>
        <v>0</v>
      </c>
      <c r="AA866" s="410">
        <f t="shared" ref="AA866" si="2592">AA865</f>
        <v>0</v>
      </c>
      <c r="AB866" s="410">
        <f t="shared" ref="AB866" si="2593">AB865</f>
        <v>0</v>
      </c>
      <c r="AC866" s="410">
        <f t="shared" ref="AC866" si="2594">AC865</f>
        <v>0</v>
      </c>
      <c r="AD866" s="410">
        <f t="shared" ref="AD866" si="2595">AD865</f>
        <v>0</v>
      </c>
      <c r="AE866" s="410">
        <f t="shared" ref="AE866" si="2596">AE865</f>
        <v>0</v>
      </c>
      <c r="AF866" s="410">
        <f t="shared" ref="AF866" si="2597">AF865</f>
        <v>0</v>
      </c>
      <c r="AG866" s="410">
        <f t="shared" ref="AG866" si="2598">AG865</f>
        <v>0</v>
      </c>
      <c r="AH866" s="410">
        <f t="shared" ref="AH866" si="2599">AH865</f>
        <v>0</v>
      </c>
      <c r="AI866" s="410">
        <f t="shared" ref="AI866" si="2600">AI865</f>
        <v>0</v>
      </c>
      <c r="AJ866" s="410">
        <f t="shared" ref="AJ866" si="2601">AJ865</f>
        <v>0</v>
      </c>
      <c r="AK866" s="410">
        <f t="shared" ref="AK866" si="2602">AK865</f>
        <v>0</v>
      </c>
      <c r="AL866" s="410">
        <f t="shared" ref="AL866" si="2603">AL865</f>
        <v>0</v>
      </c>
      <c r="AM866" s="305"/>
    </row>
    <row r="867" spans="1:39"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4">Z868</f>
        <v>0</v>
      </c>
      <c r="AA869" s="410">
        <f t="shared" ref="AA869" si="2605">AA868</f>
        <v>0</v>
      </c>
      <c r="AB869" s="410">
        <f t="shared" ref="AB869" si="2606">AB868</f>
        <v>0</v>
      </c>
      <c r="AC869" s="410">
        <f t="shared" ref="AC869" si="2607">AC868</f>
        <v>0</v>
      </c>
      <c r="AD869" s="410">
        <f t="shared" ref="AD869" si="2608">AD868</f>
        <v>0</v>
      </c>
      <c r="AE869" s="410">
        <f t="shared" ref="AE869" si="2609">AE868</f>
        <v>0</v>
      </c>
      <c r="AF869" s="410">
        <f t="shared" ref="AF869" si="2610">AF868</f>
        <v>0</v>
      </c>
      <c r="AG869" s="410">
        <f t="shared" ref="AG869" si="2611">AG868</f>
        <v>0</v>
      </c>
      <c r="AH869" s="410">
        <f t="shared" ref="AH869" si="2612">AH868</f>
        <v>0</v>
      </c>
      <c r="AI869" s="410">
        <f t="shared" ref="AI869" si="2613">AI868</f>
        <v>0</v>
      </c>
      <c r="AJ869" s="410">
        <f t="shared" ref="AJ869" si="2614">AJ868</f>
        <v>0</v>
      </c>
      <c r="AK869" s="410">
        <f t="shared" ref="AK869" si="2615">AK868</f>
        <v>0</v>
      </c>
      <c r="AL869" s="410">
        <f t="shared" ref="AL869" si="2616">AL868</f>
        <v>0</v>
      </c>
      <c r="AM869" s="305"/>
    </row>
    <row r="870" spans="1:39"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17">Z871</f>
        <v>0</v>
      </c>
      <c r="AA872" s="410">
        <f t="shared" ref="AA872" si="2618">AA871</f>
        <v>0</v>
      </c>
      <c r="AB872" s="410">
        <f t="shared" ref="AB872" si="2619">AB871</f>
        <v>0</v>
      </c>
      <c r="AC872" s="410">
        <f t="shared" ref="AC872" si="2620">AC871</f>
        <v>0</v>
      </c>
      <c r="AD872" s="410">
        <f t="shared" ref="AD872" si="2621">AD871</f>
        <v>0</v>
      </c>
      <c r="AE872" s="410">
        <f t="shared" ref="AE872" si="2622">AE871</f>
        <v>0</v>
      </c>
      <c r="AF872" s="410">
        <f t="shared" ref="AF872" si="2623">AF871</f>
        <v>0</v>
      </c>
      <c r="AG872" s="410">
        <f t="shared" ref="AG872" si="2624">AG871</f>
        <v>0</v>
      </c>
      <c r="AH872" s="410">
        <f t="shared" ref="AH872" si="2625">AH871</f>
        <v>0</v>
      </c>
      <c r="AI872" s="410">
        <f t="shared" ref="AI872" si="2626">AI871</f>
        <v>0</v>
      </c>
      <c r="AJ872" s="410">
        <f t="shared" ref="AJ872" si="2627">AJ871</f>
        <v>0</v>
      </c>
      <c r="AK872" s="410">
        <f t="shared" ref="AK872" si="2628">AK871</f>
        <v>0</v>
      </c>
      <c r="AL872" s="410">
        <f>AL871</f>
        <v>0</v>
      </c>
      <c r="AM872" s="305"/>
    </row>
    <row r="873" spans="1:39"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1"/>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29">Z875</f>
        <v>0</v>
      </c>
      <c r="AA876" s="410">
        <f t="shared" ref="AA876" si="2630">AA875</f>
        <v>0</v>
      </c>
      <c r="AB876" s="410">
        <f t="shared" ref="AB876" si="2631">AB875</f>
        <v>0</v>
      </c>
      <c r="AC876" s="410">
        <f t="shared" ref="AC876" si="2632">AC875</f>
        <v>0</v>
      </c>
      <c r="AD876" s="410">
        <f t="shared" ref="AD876" si="2633">AD875</f>
        <v>0</v>
      </c>
      <c r="AE876" s="410">
        <f t="shared" ref="AE876" si="2634">AE875</f>
        <v>0</v>
      </c>
      <c r="AF876" s="410">
        <f t="shared" ref="AF876" si="2635">AF875</f>
        <v>0</v>
      </c>
      <c r="AG876" s="410">
        <f t="shared" ref="AG876" si="2636">AG875</f>
        <v>0</v>
      </c>
      <c r="AH876" s="410">
        <f t="shared" ref="AH876" si="2637">AH875</f>
        <v>0</v>
      </c>
      <c r="AI876" s="410">
        <f t="shared" ref="AI876" si="2638">AI875</f>
        <v>0</v>
      </c>
      <c r="AJ876" s="410">
        <f t="shared" ref="AJ876" si="2639">AJ875</f>
        <v>0</v>
      </c>
      <c r="AK876" s="410">
        <f t="shared" ref="AK876" si="2640">AK875</f>
        <v>0</v>
      </c>
      <c r="AL876" s="410">
        <f t="shared" ref="AL876" si="2641">AL875</f>
        <v>0</v>
      </c>
      <c r="AM876" s="305"/>
    </row>
    <row r="877" spans="1:39"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2">Z878</f>
        <v>0</v>
      </c>
      <c r="AA879" s="410">
        <f t="shared" ref="AA879" si="2643">AA878</f>
        <v>0</v>
      </c>
      <c r="AB879" s="410">
        <f t="shared" ref="AB879" si="2644">AB878</f>
        <v>0</v>
      </c>
      <c r="AC879" s="410">
        <f t="shared" ref="AC879" si="2645">AC878</f>
        <v>0</v>
      </c>
      <c r="AD879" s="410">
        <f t="shared" ref="AD879" si="2646">AD878</f>
        <v>0</v>
      </c>
      <c r="AE879" s="410">
        <f t="shared" ref="AE879" si="2647">AE878</f>
        <v>0</v>
      </c>
      <c r="AF879" s="410">
        <f t="shared" ref="AF879" si="2648">AF878</f>
        <v>0</v>
      </c>
      <c r="AG879" s="410">
        <f t="shared" ref="AG879" si="2649">AG878</f>
        <v>0</v>
      </c>
      <c r="AH879" s="410">
        <f t="shared" ref="AH879" si="2650">AH878</f>
        <v>0</v>
      </c>
      <c r="AI879" s="410">
        <f t="shared" ref="AI879" si="2651">AI878</f>
        <v>0</v>
      </c>
      <c r="AJ879" s="410">
        <f t="shared" ref="AJ879" si="2652">AJ878</f>
        <v>0</v>
      </c>
      <c r="AK879" s="410">
        <f t="shared" ref="AK879" si="2653">AK878</f>
        <v>0</v>
      </c>
      <c r="AL879" s="410">
        <f t="shared" ref="AL879" si="2654">AL878</f>
        <v>0</v>
      </c>
      <c r="AM879" s="305"/>
    </row>
    <row r="880" spans="1:39"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5">Z881</f>
        <v>0</v>
      </c>
      <c r="AA882" s="410">
        <f t="shared" ref="AA882" si="2656">AA881</f>
        <v>0</v>
      </c>
      <c r="AB882" s="410">
        <f t="shared" ref="AB882" si="2657">AB881</f>
        <v>0</v>
      </c>
      <c r="AC882" s="410">
        <f t="shared" ref="AC882" si="2658">AC881</f>
        <v>0</v>
      </c>
      <c r="AD882" s="410">
        <f t="shared" ref="AD882" si="2659">AD881</f>
        <v>0</v>
      </c>
      <c r="AE882" s="410">
        <f t="shared" ref="AE882" si="2660">AE881</f>
        <v>0</v>
      </c>
      <c r="AF882" s="410">
        <f t="shared" ref="AF882" si="2661">AF881</f>
        <v>0</v>
      </c>
      <c r="AG882" s="410">
        <f t="shared" ref="AG882" si="2662">AG881</f>
        <v>0</v>
      </c>
      <c r="AH882" s="410">
        <f t="shared" ref="AH882" si="2663">AH881</f>
        <v>0</v>
      </c>
      <c r="AI882" s="410">
        <f t="shared" ref="AI882" si="2664">AI881</f>
        <v>0</v>
      </c>
      <c r="AJ882" s="410">
        <f t="shared" ref="AJ882" si="2665">AJ881</f>
        <v>0</v>
      </c>
      <c r="AK882" s="410">
        <f t="shared" ref="AK882" si="2666">AK881</f>
        <v>0</v>
      </c>
      <c r="AL882" s="410">
        <f t="shared" ref="AL882" si="2667">AL881</f>
        <v>0</v>
      </c>
      <c r="AM882" s="305"/>
    </row>
    <row r="883" spans="1:39"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1"/>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68">Z885</f>
        <v>0</v>
      </c>
      <c r="AA886" s="410">
        <f t="shared" ref="AA886" si="2669">AA885</f>
        <v>0</v>
      </c>
      <c r="AB886" s="410">
        <f t="shared" ref="AB886" si="2670">AB885</f>
        <v>0</v>
      </c>
      <c r="AC886" s="410">
        <f t="shared" ref="AC886" si="2671">AC885</f>
        <v>0</v>
      </c>
      <c r="AD886" s="410">
        <f t="shared" ref="AD886" si="2672">AD885</f>
        <v>0</v>
      </c>
      <c r="AE886" s="410">
        <f t="shared" ref="AE886" si="2673">AE885</f>
        <v>0</v>
      </c>
      <c r="AF886" s="410">
        <f t="shared" ref="AF886" si="2674">AF885</f>
        <v>0</v>
      </c>
      <c r="AG886" s="410">
        <f t="shared" ref="AG886" si="2675">AG885</f>
        <v>0</v>
      </c>
      <c r="AH886" s="410">
        <f t="shared" ref="AH886" si="2676">AH885</f>
        <v>0</v>
      </c>
      <c r="AI886" s="410">
        <f t="shared" ref="AI886" si="2677">AI885</f>
        <v>0</v>
      </c>
      <c r="AJ886" s="410">
        <f t="shared" ref="AJ886" si="2678">AJ885</f>
        <v>0</v>
      </c>
      <c r="AK886" s="410">
        <f t="shared" ref="AK886" si="2679">AK885</f>
        <v>0</v>
      </c>
      <c r="AL886" s="410">
        <f t="shared" ref="AL886" si="2680">AL885</f>
        <v>0</v>
      </c>
      <c r="AM886" s="305"/>
    </row>
    <row r="887" spans="1:39" hidden="1"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1">Z888</f>
        <v>0</v>
      </c>
      <c r="AA889" s="410">
        <f t="shared" ref="AA889" si="2682">AA888</f>
        <v>0</v>
      </c>
      <c r="AB889" s="410">
        <f t="shared" ref="AB889" si="2683">AB888</f>
        <v>0</v>
      </c>
      <c r="AC889" s="410">
        <f t="shared" ref="AC889" si="2684">AC888</f>
        <v>0</v>
      </c>
      <c r="AD889" s="410">
        <f t="shared" ref="AD889" si="2685">AD888</f>
        <v>0</v>
      </c>
      <c r="AE889" s="410">
        <f t="shared" ref="AE889" si="2686">AE888</f>
        <v>0</v>
      </c>
      <c r="AF889" s="410">
        <f t="shared" ref="AF889" si="2687">AF888</f>
        <v>0</v>
      </c>
      <c r="AG889" s="410">
        <f t="shared" ref="AG889" si="2688">AG888</f>
        <v>0</v>
      </c>
      <c r="AH889" s="410">
        <f t="shared" ref="AH889" si="2689">AH888</f>
        <v>0</v>
      </c>
      <c r="AI889" s="410">
        <f t="shared" ref="AI889" si="2690">AI888</f>
        <v>0</v>
      </c>
      <c r="AJ889" s="410">
        <f t="shared" ref="AJ889" si="2691">AJ888</f>
        <v>0</v>
      </c>
      <c r="AK889" s="410">
        <f t="shared" ref="AK889" si="2692">AK888</f>
        <v>0</v>
      </c>
      <c r="AL889" s="410">
        <f t="shared" ref="AL889" si="2693">AL888</f>
        <v>0</v>
      </c>
      <c r="AM889" s="305"/>
    </row>
    <row r="890" spans="1:39" hidden="1"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4">Z891</f>
        <v>0</v>
      </c>
      <c r="AA892" s="410">
        <f t="shared" ref="AA892" si="2695">AA891</f>
        <v>0</v>
      </c>
      <c r="AB892" s="410">
        <f t="shared" ref="AB892" si="2696">AB891</f>
        <v>0</v>
      </c>
      <c r="AC892" s="410">
        <f t="shared" ref="AC892" si="2697">AC891</f>
        <v>0</v>
      </c>
      <c r="AD892" s="410">
        <f t="shared" ref="AD892" si="2698">AD891</f>
        <v>0</v>
      </c>
      <c r="AE892" s="410">
        <f t="shared" ref="AE892" si="2699">AE891</f>
        <v>0</v>
      </c>
      <c r="AF892" s="410">
        <f t="shared" ref="AF892" si="2700">AF891</f>
        <v>0</v>
      </c>
      <c r="AG892" s="410">
        <f t="shared" ref="AG892" si="2701">AG891</f>
        <v>0</v>
      </c>
      <c r="AH892" s="410">
        <f t="shared" ref="AH892" si="2702">AH891</f>
        <v>0</v>
      </c>
      <c r="AI892" s="410">
        <f t="shared" ref="AI892" si="2703">AI891</f>
        <v>0</v>
      </c>
      <c r="AJ892" s="410">
        <f t="shared" ref="AJ892" si="2704">AJ891</f>
        <v>0</v>
      </c>
      <c r="AK892" s="410">
        <f t="shared" ref="AK892" si="2705">AK891</f>
        <v>0</v>
      </c>
      <c r="AL892" s="410">
        <f t="shared" ref="AL892" si="2706">AL891</f>
        <v>0</v>
      </c>
      <c r="AM892" s="305"/>
    </row>
    <row r="893" spans="1:39"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07">Z894</f>
        <v>0</v>
      </c>
      <c r="AA895" s="410">
        <f t="shared" ref="AA895" si="2708">AA894</f>
        <v>0</v>
      </c>
      <c r="AB895" s="410">
        <f t="shared" ref="AB895" si="2709">AB894</f>
        <v>0</v>
      </c>
      <c r="AC895" s="410">
        <f t="shared" ref="AC895" si="2710">AC894</f>
        <v>0</v>
      </c>
      <c r="AD895" s="410">
        <f t="shared" ref="AD895" si="2711">AD894</f>
        <v>0</v>
      </c>
      <c r="AE895" s="410">
        <f t="shared" ref="AE895" si="2712">AE894</f>
        <v>0</v>
      </c>
      <c r="AF895" s="410">
        <f t="shared" ref="AF895" si="2713">AF894</f>
        <v>0</v>
      </c>
      <c r="AG895" s="410">
        <f t="shared" ref="AG895" si="2714">AG894</f>
        <v>0</v>
      </c>
      <c r="AH895" s="410">
        <f t="shared" ref="AH895" si="2715">AH894</f>
        <v>0</v>
      </c>
      <c r="AI895" s="410">
        <f t="shared" ref="AI895" si="2716">AI894</f>
        <v>0</v>
      </c>
      <c r="AJ895" s="410">
        <f t="shared" ref="AJ895" si="2717">AJ894</f>
        <v>0</v>
      </c>
      <c r="AK895" s="410">
        <f t="shared" ref="AK895" si="2718">AK894</f>
        <v>0</v>
      </c>
      <c r="AL895" s="410">
        <f t="shared" ref="AL895" si="2719">AL894</f>
        <v>0</v>
      </c>
      <c r="AM895" s="305"/>
    </row>
    <row r="896" spans="1:39"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0">Z897</f>
        <v>0</v>
      </c>
      <c r="AA898" s="410">
        <f t="shared" ref="AA898" si="2721">AA897</f>
        <v>0</v>
      </c>
      <c r="AB898" s="410">
        <f t="shared" ref="AB898" si="2722">AB897</f>
        <v>0</v>
      </c>
      <c r="AC898" s="410">
        <f t="shared" ref="AC898" si="2723">AC897</f>
        <v>0</v>
      </c>
      <c r="AD898" s="410">
        <f t="shared" ref="AD898" si="2724">AD897</f>
        <v>0</v>
      </c>
      <c r="AE898" s="410">
        <f t="shared" ref="AE898" si="2725">AE897</f>
        <v>0</v>
      </c>
      <c r="AF898" s="410">
        <f t="shared" ref="AF898" si="2726">AF897</f>
        <v>0</v>
      </c>
      <c r="AG898" s="410">
        <f t="shared" ref="AG898" si="2727">AG897</f>
        <v>0</v>
      </c>
      <c r="AH898" s="410">
        <f t="shared" ref="AH898" si="2728">AH897</f>
        <v>0</v>
      </c>
      <c r="AI898" s="410">
        <f t="shared" ref="AI898" si="2729">AI897</f>
        <v>0</v>
      </c>
      <c r="AJ898" s="410">
        <f t="shared" ref="AJ898" si="2730">AJ897</f>
        <v>0</v>
      </c>
      <c r="AK898" s="410">
        <f t="shared" ref="AK898" si="2731">AK897</f>
        <v>0</v>
      </c>
      <c r="AL898" s="410">
        <f t="shared" ref="AL898" si="2732">AL897</f>
        <v>0</v>
      </c>
      <c r="AM898" s="305"/>
    </row>
    <row r="899" spans="1:39"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3">Z900</f>
        <v>0</v>
      </c>
      <c r="AA901" s="410">
        <f t="shared" ref="AA901" si="2734">AA900</f>
        <v>0</v>
      </c>
      <c r="AB901" s="410">
        <f t="shared" ref="AB901" si="2735">AB900</f>
        <v>0</v>
      </c>
      <c r="AC901" s="410">
        <f t="shared" ref="AC901" si="2736">AC900</f>
        <v>0</v>
      </c>
      <c r="AD901" s="410">
        <f t="shared" ref="AD901" si="2737">AD900</f>
        <v>0</v>
      </c>
      <c r="AE901" s="410">
        <f t="shared" ref="AE901" si="2738">AE900</f>
        <v>0</v>
      </c>
      <c r="AF901" s="410">
        <f t="shared" ref="AF901" si="2739">AF900</f>
        <v>0</v>
      </c>
      <c r="AG901" s="410">
        <f t="shared" ref="AG901" si="2740">AG900</f>
        <v>0</v>
      </c>
      <c r="AH901" s="410">
        <f t="shared" ref="AH901" si="2741">AH900</f>
        <v>0</v>
      </c>
      <c r="AI901" s="410">
        <f t="shared" ref="AI901" si="2742">AI900</f>
        <v>0</v>
      </c>
      <c r="AJ901" s="410">
        <f t="shared" ref="AJ901" si="2743">AJ900</f>
        <v>0</v>
      </c>
      <c r="AK901" s="410">
        <f t="shared" ref="AK901" si="2744">AK900</f>
        <v>0</v>
      </c>
      <c r="AL901" s="410">
        <f t="shared" ref="AL901" si="2745">AL900</f>
        <v>0</v>
      </c>
      <c r="AM901" s="305"/>
    </row>
    <row r="902" spans="1:39"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46">Z903</f>
        <v>0</v>
      </c>
      <c r="AA904" s="410">
        <f t="shared" ref="AA904" si="2747">AA903</f>
        <v>0</v>
      </c>
      <c r="AB904" s="410">
        <f t="shared" ref="AB904" si="2748">AB903</f>
        <v>0</v>
      </c>
      <c r="AC904" s="410">
        <f t="shared" ref="AC904" si="2749">AC903</f>
        <v>0</v>
      </c>
      <c r="AD904" s="410">
        <f t="shared" ref="AD904" si="2750">AD903</f>
        <v>0</v>
      </c>
      <c r="AE904" s="410">
        <f t="shared" ref="AE904" si="2751">AE903</f>
        <v>0</v>
      </c>
      <c r="AF904" s="410">
        <f t="shared" ref="AF904" si="2752">AF903</f>
        <v>0</v>
      </c>
      <c r="AG904" s="410">
        <f t="shared" ref="AG904" si="2753">AG903</f>
        <v>0</v>
      </c>
      <c r="AH904" s="410">
        <f t="shared" ref="AH904" si="2754">AH903</f>
        <v>0</v>
      </c>
      <c r="AI904" s="410">
        <f t="shared" ref="AI904" si="2755">AI903</f>
        <v>0</v>
      </c>
      <c r="AJ904" s="410">
        <f t="shared" ref="AJ904" si="2756">AJ903</f>
        <v>0</v>
      </c>
      <c r="AK904" s="410">
        <f t="shared" ref="AK904" si="2757">AK903</f>
        <v>0</v>
      </c>
      <c r="AL904" s="410">
        <f t="shared" ref="AL904" si="2758">AL903</f>
        <v>0</v>
      </c>
      <c r="AM904" s="305"/>
    </row>
    <row r="905" spans="1:39"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59">Z906</f>
        <v>0</v>
      </c>
      <c r="AA907" s="410">
        <f t="shared" ref="AA907" si="2760">AA906</f>
        <v>0</v>
      </c>
      <c r="AB907" s="410">
        <f t="shared" ref="AB907" si="2761">AB906</f>
        <v>0</v>
      </c>
      <c r="AC907" s="410">
        <f t="shared" ref="AC907" si="2762">AC906</f>
        <v>0</v>
      </c>
      <c r="AD907" s="410">
        <f t="shared" ref="AD907" si="2763">AD906</f>
        <v>0</v>
      </c>
      <c r="AE907" s="410">
        <f t="shared" ref="AE907" si="2764">AE906</f>
        <v>0</v>
      </c>
      <c r="AF907" s="410">
        <f t="shared" ref="AF907" si="2765">AF906</f>
        <v>0</v>
      </c>
      <c r="AG907" s="410">
        <f t="shared" ref="AG907" si="2766">AG906</f>
        <v>0</v>
      </c>
      <c r="AH907" s="410">
        <f t="shared" ref="AH907" si="2767">AH906</f>
        <v>0</v>
      </c>
      <c r="AI907" s="410">
        <f t="shared" ref="AI907" si="2768">AI906</f>
        <v>0</v>
      </c>
      <c r="AJ907" s="410">
        <f t="shared" ref="AJ907" si="2769">AJ906</f>
        <v>0</v>
      </c>
      <c r="AK907" s="410">
        <f t="shared" ref="AK907" si="2770">AK906</f>
        <v>0</v>
      </c>
      <c r="AL907" s="410">
        <f t="shared" ref="AL907" si="2771">AL906</f>
        <v>0</v>
      </c>
      <c r="AM907" s="305"/>
    </row>
    <row r="908" spans="1:39"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2">Z909</f>
        <v>0</v>
      </c>
      <c r="AA910" s="410">
        <f t="shared" ref="AA910" si="2773">AA909</f>
        <v>0</v>
      </c>
      <c r="AB910" s="410">
        <f t="shared" ref="AB910" si="2774">AB909</f>
        <v>0</v>
      </c>
      <c r="AC910" s="410">
        <f t="shared" ref="AC910" si="2775">AC909</f>
        <v>0</v>
      </c>
      <c r="AD910" s="410">
        <f t="shared" ref="AD910" si="2776">AD909</f>
        <v>0</v>
      </c>
      <c r="AE910" s="410">
        <f t="shared" ref="AE910" si="2777">AE909</f>
        <v>0</v>
      </c>
      <c r="AF910" s="410">
        <f t="shared" ref="AF910" si="2778">AF909</f>
        <v>0</v>
      </c>
      <c r="AG910" s="410">
        <f t="shared" ref="AG910" si="2779">AG909</f>
        <v>0</v>
      </c>
      <c r="AH910" s="410">
        <f t="shared" ref="AH910" si="2780">AH909</f>
        <v>0</v>
      </c>
      <c r="AI910" s="410">
        <f t="shared" ref="AI910" si="2781">AI909</f>
        <v>0</v>
      </c>
      <c r="AJ910" s="410">
        <f t="shared" ref="AJ910" si="2782">AJ909</f>
        <v>0</v>
      </c>
      <c r="AK910" s="410">
        <f t="shared" ref="AK910" si="2783">AK909</f>
        <v>0</v>
      </c>
      <c r="AL910" s="410">
        <f t="shared" ref="AL910" si="2784">AL909</f>
        <v>0</v>
      </c>
      <c r="AM910" s="305"/>
    </row>
    <row r="911" spans="1:39"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5">Z912</f>
        <v>0</v>
      </c>
      <c r="AA913" s="410">
        <f t="shared" ref="AA913" si="2786">AA912</f>
        <v>0</v>
      </c>
      <c r="AB913" s="410">
        <f t="shared" ref="AB913" si="2787">AB912</f>
        <v>0</v>
      </c>
      <c r="AC913" s="410">
        <f t="shared" ref="AC913" si="2788">AC912</f>
        <v>0</v>
      </c>
      <c r="AD913" s="410">
        <f t="shared" ref="AD913" si="2789">AD912</f>
        <v>0</v>
      </c>
      <c r="AE913" s="410">
        <f t="shared" ref="AE913" si="2790">AE912</f>
        <v>0</v>
      </c>
      <c r="AF913" s="410">
        <f t="shared" ref="AF913" si="2791">AF912</f>
        <v>0</v>
      </c>
      <c r="AG913" s="410">
        <f t="shared" ref="AG913" si="2792">AG912</f>
        <v>0</v>
      </c>
      <c r="AH913" s="410">
        <f t="shared" ref="AH913" si="2793">AH912</f>
        <v>0</v>
      </c>
      <c r="AI913" s="410">
        <f t="shared" ref="AI913" si="2794">AI912</f>
        <v>0</v>
      </c>
      <c r="AJ913" s="410">
        <f t="shared" ref="AJ913" si="2795">AJ912</f>
        <v>0</v>
      </c>
      <c r="AK913" s="410">
        <f t="shared" ref="AK913" si="2796">AK912</f>
        <v>0</v>
      </c>
      <c r="AL913" s="410">
        <f t="shared" ref="AL913" si="2797">AL912</f>
        <v>0</v>
      </c>
      <c r="AM913" s="305"/>
    </row>
    <row r="914" spans="1:39"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798">Z915</f>
        <v>0</v>
      </c>
      <c r="AA916" s="410">
        <f t="shared" ref="AA916" si="2799">AA915</f>
        <v>0</v>
      </c>
      <c r="AB916" s="410">
        <f t="shared" ref="AB916" si="2800">AB915</f>
        <v>0</v>
      </c>
      <c r="AC916" s="410">
        <f t="shared" ref="AC916" si="2801">AC915</f>
        <v>0</v>
      </c>
      <c r="AD916" s="410">
        <f t="shared" ref="AD916" si="2802">AD915</f>
        <v>0</v>
      </c>
      <c r="AE916" s="410">
        <f t="shared" ref="AE916" si="2803">AE915</f>
        <v>0</v>
      </c>
      <c r="AF916" s="410">
        <f t="shared" ref="AF916" si="2804">AF915</f>
        <v>0</v>
      </c>
      <c r="AG916" s="410">
        <f t="shared" ref="AG916" si="2805">AG915</f>
        <v>0</v>
      </c>
      <c r="AH916" s="410">
        <f t="shared" ref="AH916" si="2806">AH915</f>
        <v>0</v>
      </c>
      <c r="AI916" s="410">
        <f t="shared" ref="AI916" si="2807">AI915</f>
        <v>0</v>
      </c>
      <c r="AJ916" s="410">
        <f t="shared" ref="AJ916" si="2808">AJ915</f>
        <v>0</v>
      </c>
      <c r="AK916" s="410">
        <f t="shared" ref="AK916" si="2809">AK915</f>
        <v>0</v>
      </c>
      <c r="AL916" s="410">
        <f t="shared" ref="AL916" si="2810">AL915</f>
        <v>0</v>
      </c>
      <c r="AM916" s="305"/>
    </row>
    <row r="917" spans="1:39"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1">Z918</f>
        <v>0</v>
      </c>
      <c r="AA919" s="410">
        <f t="shared" ref="AA919" si="2812">AA918</f>
        <v>0</v>
      </c>
      <c r="AB919" s="410">
        <f t="shared" ref="AB919" si="2813">AB918</f>
        <v>0</v>
      </c>
      <c r="AC919" s="410">
        <f t="shared" ref="AC919" si="2814">AC918</f>
        <v>0</v>
      </c>
      <c r="AD919" s="410">
        <f t="shared" ref="AD919" si="2815">AD918</f>
        <v>0</v>
      </c>
      <c r="AE919" s="410">
        <f t="shared" ref="AE919" si="2816">AE918</f>
        <v>0</v>
      </c>
      <c r="AF919" s="410">
        <f t="shared" ref="AF919" si="2817">AF918</f>
        <v>0</v>
      </c>
      <c r="AG919" s="410">
        <f t="shared" ref="AG919" si="2818">AG918</f>
        <v>0</v>
      </c>
      <c r="AH919" s="410">
        <f t="shared" ref="AH919" si="2819">AH918</f>
        <v>0</v>
      </c>
      <c r="AI919" s="410">
        <f t="shared" ref="AI919" si="2820">AI918</f>
        <v>0</v>
      </c>
      <c r="AJ919" s="410">
        <f t="shared" ref="AJ919" si="2821">AJ918</f>
        <v>0</v>
      </c>
      <c r="AK919" s="410">
        <f t="shared" ref="AK919" si="2822">AK918</f>
        <v>0</v>
      </c>
      <c r="AL919" s="410">
        <f t="shared" ref="AL919" si="2823">AL918</f>
        <v>0</v>
      </c>
      <c r="AM919" s="305"/>
    </row>
    <row r="920" spans="1:39"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4">Z921</f>
        <v>0</v>
      </c>
      <c r="AA922" s="410">
        <f t="shared" ref="AA922" si="2825">AA921</f>
        <v>0</v>
      </c>
      <c r="AB922" s="410">
        <f t="shared" ref="AB922" si="2826">AB921</f>
        <v>0</v>
      </c>
      <c r="AC922" s="410">
        <f t="shared" ref="AC922" si="2827">AC921</f>
        <v>0</v>
      </c>
      <c r="AD922" s="410">
        <f t="shared" ref="AD922" si="2828">AD921</f>
        <v>0</v>
      </c>
      <c r="AE922" s="410">
        <f t="shared" ref="AE922" si="2829">AE921</f>
        <v>0</v>
      </c>
      <c r="AF922" s="410">
        <f t="shared" ref="AF922" si="2830">AF921</f>
        <v>0</v>
      </c>
      <c r="AG922" s="410">
        <f t="shared" ref="AG922" si="2831">AG921</f>
        <v>0</v>
      </c>
      <c r="AH922" s="410">
        <f t="shared" ref="AH922" si="2832">AH921</f>
        <v>0</v>
      </c>
      <c r="AI922" s="410">
        <f t="shared" ref="AI922" si="2833">AI921</f>
        <v>0</v>
      </c>
      <c r="AJ922" s="410">
        <f t="shared" ref="AJ922" si="2834">AJ921</f>
        <v>0</v>
      </c>
      <c r="AK922" s="410">
        <f t="shared" ref="AK922" si="2835">AK921</f>
        <v>0</v>
      </c>
      <c r="AL922" s="410">
        <f t="shared" ref="AL922" si="2836">AL921</f>
        <v>0</v>
      </c>
      <c r="AM922" s="305"/>
    </row>
    <row r="923" spans="1:39"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37">Z924</f>
        <v>0</v>
      </c>
      <c r="AA925" s="410">
        <f t="shared" ref="AA925" si="2838">AA924</f>
        <v>0</v>
      </c>
      <c r="AB925" s="410">
        <f t="shared" ref="AB925" si="2839">AB924</f>
        <v>0</v>
      </c>
      <c r="AC925" s="410">
        <f t="shared" ref="AC925" si="2840">AC924</f>
        <v>0</v>
      </c>
      <c r="AD925" s="410">
        <f t="shared" ref="AD925" si="2841">AD924</f>
        <v>0</v>
      </c>
      <c r="AE925" s="410">
        <f t="shared" ref="AE925" si="2842">AE924</f>
        <v>0</v>
      </c>
      <c r="AF925" s="410">
        <f t="shared" ref="AF925" si="2843">AF924</f>
        <v>0</v>
      </c>
      <c r="AG925" s="410">
        <f t="shared" ref="AG925" si="2844">AG924</f>
        <v>0</v>
      </c>
      <c r="AH925" s="410">
        <f t="shared" ref="AH925" si="2845">AH924</f>
        <v>0</v>
      </c>
      <c r="AI925" s="410">
        <f t="shared" ref="AI925" si="2846">AI924</f>
        <v>0</v>
      </c>
      <c r="AJ925" s="410">
        <f t="shared" ref="AJ925" si="2847">AJ924</f>
        <v>0</v>
      </c>
      <c r="AK925" s="410">
        <f t="shared" ref="AK925" si="2848">AK924</f>
        <v>0</v>
      </c>
      <c r="AL925" s="410">
        <f t="shared" ref="AL925" si="2849">AL924</f>
        <v>0</v>
      </c>
      <c r="AM925" s="305"/>
    </row>
    <row r="926" spans="1:39"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850">SUM(Y931:AL931)</f>
        <v>0</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850"/>
        <v>0</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850"/>
        <v>0</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850"/>
        <v>0</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1">Y211*Y930</f>
        <v>0</v>
      </c>
      <c r="Z935" s="377">
        <f t="shared" si="2851"/>
        <v>0</v>
      </c>
      <c r="AA935" s="377">
        <f t="shared" si="2851"/>
        <v>0</v>
      </c>
      <c r="AB935" s="377">
        <f t="shared" si="2851"/>
        <v>0</v>
      </c>
      <c r="AC935" s="377">
        <f t="shared" si="2851"/>
        <v>0</v>
      </c>
      <c r="AD935" s="377">
        <f t="shared" si="2851"/>
        <v>0</v>
      </c>
      <c r="AE935" s="377">
        <f t="shared" si="2851"/>
        <v>0</v>
      </c>
      <c r="AF935" s="377">
        <f t="shared" si="2851"/>
        <v>0</v>
      </c>
      <c r="AG935" s="377">
        <f t="shared" si="2851"/>
        <v>0</v>
      </c>
      <c r="AH935" s="377">
        <f t="shared" si="2851"/>
        <v>0</v>
      </c>
      <c r="AI935" s="377">
        <f t="shared" si="2851"/>
        <v>0</v>
      </c>
      <c r="AJ935" s="377">
        <f t="shared" si="2851"/>
        <v>0</v>
      </c>
      <c r="AK935" s="377">
        <f t="shared" si="2851"/>
        <v>0</v>
      </c>
      <c r="AL935" s="377">
        <f t="shared" si="2851"/>
        <v>0</v>
      </c>
      <c r="AM935" s="628">
        <f t="shared" si="2850"/>
        <v>0</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2">Y394*Y930</f>
        <v>0</v>
      </c>
      <c r="Z936" s="377">
        <f t="shared" si="2852"/>
        <v>0</v>
      </c>
      <c r="AA936" s="377">
        <f t="shared" si="2852"/>
        <v>0</v>
      </c>
      <c r="AB936" s="377">
        <f t="shared" si="2852"/>
        <v>0</v>
      </c>
      <c r="AC936" s="377">
        <f t="shared" si="2852"/>
        <v>0</v>
      </c>
      <c r="AD936" s="377">
        <f t="shared" si="2852"/>
        <v>0</v>
      </c>
      <c r="AE936" s="377">
        <f t="shared" si="2852"/>
        <v>0</v>
      </c>
      <c r="AF936" s="377">
        <f t="shared" si="2852"/>
        <v>0</v>
      </c>
      <c r="AG936" s="377">
        <f t="shared" si="2852"/>
        <v>0</v>
      </c>
      <c r="AH936" s="377">
        <f t="shared" si="2852"/>
        <v>0</v>
      </c>
      <c r="AI936" s="377">
        <f t="shared" si="2852"/>
        <v>0</v>
      </c>
      <c r="AJ936" s="377">
        <f t="shared" si="2852"/>
        <v>0</v>
      </c>
      <c r="AK936" s="377">
        <f t="shared" si="2852"/>
        <v>0</v>
      </c>
      <c r="AL936" s="377">
        <f t="shared" si="2852"/>
        <v>0</v>
      </c>
      <c r="AM936" s="628">
        <f t="shared" si="2850"/>
        <v>0</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3">Y577*Y930</f>
        <v>0</v>
      </c>
      <c r="Z937" s="377">
        <f t="shared" si="2853"/>
        <v>0</v>
      </c>
      <c r="AA937" s="377">
        <f t="shared" si="2853"/>
        <v>0</v>
      </c>
      <c r="AB937" s="377">
        <f t="shared" si="2853"/>
        <v>0</v>
      </c>
      <c r="AC937" s="377">
        <f t="shared" si="2853"/>
        <v>0</v>
      </c>
      <c r="AD937" s="377">
        <f t="shared" si="2853"/>
        <v>0</v>
      </c>
      <c r="AE937" s="377">
        <f t="shared" si="2853"/>
        <v>0</v>
      </c>
      <c r="AF937" s="377">
        <f t="shared" si="2853"/>
        <v>0</v>
      </c>
      <c r="AG937" s="377">
        <f t="shared" si="2853"/>
        <v>0</v>
      </c>
      <c r="AH937" s="377">
        <f t="shared" si="2853"/>
        <v>0</v>
      </c>
      <c r="AI937" s="377">
        <f t="shared" si="2853"/>
        <v>0</v>
      </c>
      <c r="AJ937" s="377">
        <f t="shared" si="2853"/>
        <v>0</v>
      </c>
      <c r="AK937" s="377">
        <f t="shared" si="2853"/>
        <v>0</v>
      </c>
      <c r="AL937" s="377">
        <f t="shared" si="2853"/>
        <v>0</v>
      </c>
      <c r="AM937" s="628">
        <f t="shared" si="2850"/>
        <v>0</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4">Y760*Y930</f>
        <v>0</v>
      </c>
      <c r="Z938" s="377">
        <f t="shared" si="2854"/>
        <v>0</v>
      </c>
      <c r="AA938" s="377">
        <f t="shared" si="2854"/>
        <v>0</v>
      </c>
      <c r="AB938" s="377">
        <f t="shared" si="2854"/>
        <v>0</v>
      </c>
      <c r="AC938" s="377">
        <f t="shared" si="2854"/>
        <v>0</v>
      </c>
      <c r="AD938" s="377">
        <f t="shared" si="2854"/>
        <v>0</v>
      </c>
      <c r="AE938" s="377">
        <f t="shared" si="2854"/>
        <v>0</v>
      </c>
      <c r="AF938" s="377">
        <f t="shared" si="2854"/>
        <v>0</v>
      </c>
      <c r="AG938" s="377">
        <f t="shared" si="2854"/>
        <v>0</v>
      </c>
      <c r="AH938" s="377">
        <f t="shared" si="2854"/>
        <v>0</v>
      </c>
      <c r="AI938" s="377">
        <f t="shared" si="2854"/>
        <v>0</v>
      </c>
      <c r="AJ938" s="377">
        <f t="shared" si="2854"/>
        <v>0</v>
      </c>
      <c r="AK938" s="377">
        <f t="shared" si="2854"/>
        <v>0</v>
      </c>
      <c r="AL938" s="377">
        <f t="shared" si="2854"/>
        <v>0</v>
      </c>
      <c r="AM938" s="628">
        <f t="shared" si="2850"/>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5">Z927*Z930</f>
        <v>0</v>
      </c>
      <c r="AA939" s="377">
        <f t="shared" si="2855"/>
        <v>0</v>
      </c>
      <c r="AB939" s="377">
        <f t="shared" si="2855"/>
        <v>0</v>
      </c>
      <c r="AC939" s="377">
        <f t="shared" si="2855"/>
        <v>0</v>
      </c>
      <c r="AD939" s="377">
        <f t="shared" si="2855"/>
        <v>0</v>
      </c>
      <c r="AE939" s="377">
        <f t="shared" si="2855"/>
        <v>0</v>
      </c>
      <c r="AF939" s="377">
        <f t="shared" si="2855"/>
        <v>0</v>
      </c>
      <c r="AG939" s="377">
        <f t="shared" si="2855"/>
        <v>0</v>
      </c>
      <c r="AH939" s="377">
        <f t="shared" si="2855"/>
        <v>0</v>
      </c>
      <c r="AI939" s="377">
        <f t="shared" si="2855"/>
        <v>0</v>
      </c>
      <c r="AJ939" s="377">
        <f t="shared" si="2855"/>
        <v>0</v>
      </c>
      <c r="AK939" s="377">
        <f t="shared" si="2855"/>
        <v>0</v>
      </c>
      <c r="AL939" s="377">
        <f t="shared" si="2855"/>
        <v>0</v>
      </c>
      <c r="AM939" s="628">
        <f t="shared" si="2850"/>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56">SUM(Z931:Z939)</f>
        <v>0</v>
      </c>
      <c r="AA940" s="345">
        <f t="shared" si="2856"/>
        <v>0</v>
      </c>
      <c r="AB940" s="345">
        <f t="shared" si="2856"/>
        <v>0</v>
      </c>
      <c r="AC940" s="345">
        <f t="shared" si="2856"/>
        <v>0</v>
      </c>
      <c r="AD940" s="345">
        <f t="shared" si="2856"/>
        <v>0</v>
      </c>
      <c r="AE940" s="345">
        <f t="shared" si="2856"/>
        <v>0</v>
      </c>
      <c r="AF940" s="345">
        <f>SUM(AF931:AF939)</f>
        <v>0</v>
      </c>
      <c r="AG940" s="345">
        <f t="shared" ref="AG940:AL940" si="2857">SUM(AG931:AG939)</f>
        <v>0</v>
      </c>
      <c r="AH940" s="345">
        <f t="shared" si="2857"/>
        <v>0</v>
      </c>
      <c r="AI940" s="345">
        <f t="shared" si="2857"/>
        <v>0</v>
      </c>
      <c r="AJ940" s="345">
        <f t="shared" si="2857"/>
        <v>0</v>
      </c>
      <c r="AK940" s="345">
        <f t="shared" si="2857"/>
        <v>0</v>
      </c>
      <c r="AL940" s="345">
        <f t="shared" si="2857"/>
        <v>0</v>
      </c>
      <c r="AM940" s="406">
        <f>SUM(AM931:AM939)</f>
        <v>0</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58">Z928*Z930</f>
        <v>0</v>
      </c>
      <c r="AA941" s="346">
        <f t="shared" si="2858"/>
        <v>0</v>
      </c>
      <c r="AB941" s="346">
        <f t="shared" si="2858"/>
        <v>0</v>
      </c>
      <c r="AC941" s="346">
        <f t="shared" si="2858"/>
        <v>0</v>
      </c>
      <c r="AD941" s="346">
        <f t="shared" si="2858"/>
        <v>0</v>
      </c>
      <c r="AE941" s="346">
        <f t="shared" si="2858"/>
        <v>0</v>
      </c>
      <c r="AF941" s="346">
        <f>AF928*AF930</f>
        <v>0</v>
      </c>
      <c r="AG941" s="346">
        <f t="shared" ref="AG941:AL941" si="2859">AG928*AG930</f>
        <v>0</v>
      </c>
      <c r="AH941" s="346">
        <f t="shared" si="2859"/>
        <v>0</v>
      </c>
      <c r="AI941" s="346">
        <f t="shared" si="2859"/>
        <v>0</v>
      </c>
      <c r="AJ941" s="346">
        <f t="shared" si="2859"/>
        <v>0</v>
      </c>
      <c r="AK941" s="346">
        <f t="shared" si="2859"/>
        <v>0</v>
      </c>
      <c r="AL941" s="346">
        <f t="shared" si="2859"/>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0">IF(AA768="kw",SUMPRODUCT($N$770:$N$925,$P$770:$P$925,AA770:AA925),SUMPRODUCT($E$770:$E$925,AA770:AA925))</f>
        <v>0</v>
      </c>
      <c r="AB944" s="325">
        <f t="shared" si="2860"/>
        <v>0</v>
      </c>
      <c r="AC944" s="325">
        <f t="shared" si="2860"/>
        <v>0</v>
      </c>
      <c r="AD944" s="325">
        <f t="shared" si="2860"/>
        <v>0</v>
      </c>
      <c r="AE944" s="325">
        <f t="shared" si="2860"/>
        <v>0</v>
      </c>
      <c r="AF944" s="325">
        <f t="shared" si="2860"/>
        <v>0</v>
      </c>
      <c r="AG944" s="325">
        <f t="shared" si="2860"/>
        <v>0</v>
      </c>
      <c r="AH944" s="325">
        <f t="shared" si="2860"/>
        <v>0</v>
      </c>
      <c r="AI944" s="325">
        <f t="shared" si="2860"/>
        <v>0</v>
      </c>
      <c r="AJ944" s="325">
        <f t="shared" si="2860"/>
        <v>0</v>
      </c>
      <c r="AK944" s="325">
        <f t="shared" si="2860"/>
        <v>0</v>
      </c>
      <c r="AL944" s="325">
        <f t="shared" si="2860"/>
        <v>0</v>
      </c>
      <c r="AM944" s="385"/>
    </row>
    <row r="945" spans="1:39" ht="18.75" customHeight="1">
      <c r="B945" s="367" t="s">
        <v>592</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525</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09" t="s">
        <v>211</v>
      </c>
      <c r="C949" s="811" t="s">
        <v>33</v>
      </c>
      <c r="D949" s="283" t="s">
        <v>421</v>
      </c>
      <c r="E949" s="813" t="s">
        <v>209</v>
      </c>
      <c r="F949" s="814"/>
      <c r="G949" s="814"/>
      <c r="H949" s="814"/>
      <c r="I949" s="814"/>
      <c r="J949" s="814"/>
      <c r="K949" s="814"/>
      <c r="L949" s="814"/>
      <c r="M949" s="815"/>
      <c r="N949" s="819" t="s">
        <v>213</v>
      </c>
      <c r="O949" s="283" t="s">
        <v>422</v>
      </c>
      <c r="P949" s="813" t="s">
        <v>212</v>
      </c>
      <c r="Q949" s="814"/>
      <c r="R949" s="814"/>
      <c r="S949" s="814"/>
      <c r="T949" s="814"/>
      <c r="U949" s="814"/>
      <c r="V949" s="814"/>
      <c r="W949" s="814"/>
      <c r="X949" s="815"/>
      <c r="Y949" s="816" t="s">
        <v>243</v>
      </c>
      <c r="Z949" s="817"/>
      <c r="AA949" s="817"/>
      <c r="AB949" s="817"/>
      <c r="AC949" s="817"/>
      <c r="AD949" s="817"/>
      <c r="AE949" s="817"/>
      <c r="AF949" s="817"/>
      <c r="AG949" s="817"/>
      <c r="AH949" s="817"/>
      <c r="AI949" s="817"/>
      <c r="AJ949" s="817"/>
      <c r="AK949" s="817"/>
      <c r="AL949" s="817"/>
      <c r="AM949" s="818"/>
    </row>
    <row r="950" spans="1:39" ht="65.25" customHeight="1">
      <c r="B950" s="810"/>
      <c r="C950" s="812"/>
      <c r="D950" s="284">
        <v>2020</v>
      </c>
      <c r="E950" s="284">
        <v>2021</v>
      </c>
      <c r="F950" s="284">
        <v>2022</v>
      </c>
      <c r="G950" s="284">
        <v>2023</v>
      </c>
      <c r="H950" s="284">
        <v>2024</v>
      </c>
      <c r="I950" s="284">
        <v>2025</v>
      </c>
      <c r="J950" s="284">
        <v>2026</v>
      </c>
      <c r="K950" s="284">
        <v>2027</v>
      </c>
      <c r="L950" s="284">
        <v>2028</v>
      </c>
      <c r="M950" s="284">
        <v>2029</v>
      </c>
      <c r="N950" s="820"/>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 50 TO 1,499 KW</v>
      </c>
      <c r="AB950" s="284" t="str">
        <f>'1.  LRAMVA Summary'!G52</f>
        <v>GS 1,500 TO 4,999</v>
      </c>
      <c r="AC950" s="284" t="str">
        <f>'1.  LRAMVA Summary'!H52</f>
        <v>Large User</v>
      </c>
      <c r="AD950" s="284" t="str">
        <f>'1.  LRAMVA Summary'!I52</f>
        <v>Unmetered Scattered Load</v>
      </c>
      <c r="AE950" s="284" t="str">
        <f>'1.  LRAMVA Summary'!J52</f>
        <v>Street Lighting</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t="str">
        <f>'1.  LRAMVA Summary'!I53</f>
        <v>kWh</v>
      </c>
      <c r="AE951" s="290" t="str">
        <f>'1.  LRAMVA Summary'!J53</f>
        <v>kW</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61">Z953</f>
        <v>0</v>
      </c>
      <c r="AA954" s="410">
        <f t="shared" ref="AA954" si="2862">AA953</f>
        <v>0</v>
      </c>
      <c r="AB954" s="410">
        <f t="shared" ref="AB954" si="2863">AB953</f>
        <v>0</v>
      </c>
      <c r="AC954" s="410">
        <f t="shared" ref="AC954" si="2864">AC953</f>
        <v>0</v>
      </c>
      <c r="AD954" s="410">
        <f t="shared" ref="AD954" si="2865">AD953</f>
        <v>0</v>
      </c>
      <c r="AE954" s="410">
        <f t="shared" ref="AE954" si="2866">AE953</f>
        <v>0</v>
      </c>
      <c r="AF954" s="410">
        <f t="shared" ref="AF954" si="2867">AF953</f>
        <v>0</v>
      </c>
      <c r="AG954" s="410">
        <f t="shared" ref="AG954" si="2868">AG953</f>
        <v>0</v>
      </c>
      <c r="AH954" s="410">
        <f t="shared" ref="AH954" si="2869">AH953</f>
        <v>0</v>
      </c>
      <c r="AI954" s="410">
        <f t="shared" ref="AI954" si="2870">AI953</f>
        <v>0</v>
      </c>
      <c r="AJ954" s="410">
        <f t="shared" ref="AJ954" si="2871">AJ953</f>
        <v>0</v>
      </c>
      <c r="AK954" s="410">
        <f t="shared" ref="AK954" si="2872">AK953</f>
        <v>0</v>
      </c>
      <c r="AL954" s="410">
        <f t="shared" ref="AL954" si="2873">AL953</f>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74">Z956</f>
        <v>0</v>
      </c>
      <c r="AA957" s="410">
        <f t="shared" ref="AA957" si="2875">AA956</f>
        <v>0</v>
      </c>
      <c r="AB957" s="410">
        <f t="shared" ref="AB957" si="2876">AB956</f>
        <v>0</v>
      </c>
      <c r="AC957" s="410">
        <f t="shared" ref="AC957" si="2877">AC956</f>
        <v>0</v>
      </c>
      <c r="AD957" s="410">
        <f t="shared" ref="AD957" si="2878">AD956</f>
        <v>0</v>
      </c>
      <c r="AE957" s="410">
        <f t="shared" ref="AE957" si="2879">AE956</f>
        <v>0</v>
      </c>
      <c r="AF957" s="410">
        <f t="shared" ref="AF957" si="2880">AF956</f>
        <v>0</v>
      </c>
      <c r="AG957" s="410">
        <f t="shared" ref="AG957" si="2881">AG956</f>
        <v>0</v>
      </c>
      <c r="AH957" s="410">
        <f t="shared" ref="AH957" si="2882">AH956</f>
        <v>0</v>
      </c>
      <c r="AI957" s="410">
        <f t="shared" ref="AI957" si="2883">AI956</f>
        <v>0</v>
      </c>
      <c r="AJ957" s="410">
        <f t="shared" ref="AJ957" si="2884">AJ956</f>
        <v>0</v>
      </c>
      <c r="AK957" s="410">
        <f t="shared" ref="AK957" si="2885">AK956</f>
        <v>0</v>
      </c>
      <c r="AL957" s="410">
        <f t="shared" ref="AL957" si="2886">AL956</f>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887">Z959</f>
        <v>0</v>
      </c>
      <c r="AA960" s="410">
        <f t="shared" ref="AA960" si="2888">AA959</f>
        <v>0</v>
      </c>
      <c r="AB960" s="410">
        <f t="shared" ref="AB960" si="2889">AB959</f>
        <v>0</v>
      </c>
      <c r="AC960" s="410">
        <f t="shared" ref="AC960" si="2890">AC959</f>
        <v>0</v>
      </c>
      <c r="AD960" s="410">
        <f t="shared" ref="AD960" si="2891">AD959</f>
        <v>0</v>
      </c>
      <c r="AE960" s="410">
        <f t="shared" ref="AE960" si="2892">AE959</f>
        <v>0</v>
      </c>
      <c r="AF960" s="410">
        <f t="shared" ref="AF960" si="2893">AF959</f>
        <v>0</v>
      </c>
      <c r="AG960" s="410">
        <f t="shared" ref="AG960" si="2894">AG959</f>
        <v>0</v>
      </c>
      <c r="AH960" s="410">
        <f t="shared" ref="AH960" si="2895">AH959</f>
        <v>0</v>
      </c>
      <c r="AI960" s="410">
        <f t="shared" ref="AI960" si="2896">AI959</f>
        <v>0</v>
      </c>
      <c r="AJ960" s="410">
        <f t="shared" ref="AJ960" si="2897">AJ959</f>
        <v>0</v>
      </c>
      <c r="AK960" s="410">
        <f t="shared" ref="AK960" si="2898">AK959</f>
        <v>0</v>
      </c>
      <c r="AL960" s="410">
        <f t="shared" ref="AL960" si="2899">AL959</f>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682</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00">Z962</f>
        <v>0</v>
      </c>
      <c r="AA963" s="410">
        <f t="shared" ref="AA963" si="2901">AA962</f>
        <v>0</v>
      </c>
      <c r="AB963" s="410">
        <f t="shared" ref="AB963" si="2902">AB962</f>
        <v>0</v>
      </c>
      <c r="AC963" s="410">
        <f t="shared" ref="AC963" si="2903">AC962</f>
        <v>0</v>
      </c>
      <c r="AD963" s="410">
        <f t="shared" ref="AD963" si="2904">AD962</f>
        <v>0</v>
      </c>
      <c r="AE963" s="410">
        <f t="shared" ref="AE963" si="2905">AE962</f>
        <v>0</v>
      </c>
      <c r="AF963" s="410">
        <f t="shared" ref="AF963" si="2906">AF962</f>
        <v>0</v>
      </c>
      <c r="AG963" s="410">
        <f t="shared" ref="AG963" si="2907">AG962</f>
        <v>0</v>
      </c>
      <c r="AH963" s="410">
        <f t="shared" ref="AH963" si="2908">AH962</f>
        <v>0</v>
      </c>
      <c r="AI963" s="410">
        <f t="shared" ref="AI963" si="2909">AI962</f>
        <v>0</v>
      </c>
      <c r="AJ963" s="410">
        <f t="shared" ref="AJ963" si="2910">AJ962</f>
        <v>0</v>
      </c>
      <c r="AK963" s="410">
        <f t="shared" ref="AK963" si="2911">AK962</f>
        <v>0</v>
      </c>
      <c r="AL963" s="410">
        <f t="shared" ref="AL963" si="2912">AL962</f>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13">Z965</f>
        <v>0</v>
      </c>
      <c r="AA966" s="410">
        <f t="shared" ref="AA966" si="2914">AA965</f>
        <v>0</v>
      </c>
      <c r="AB966" s="410">
        <f t="shared" ref="AB966" si="2915">AB965</f>
        <v>0</v>
      </c>
      <c r="AC966" s="410">
        <f t="shared" ref="AC966" si="2916">AC965</f>
        <v>0</v>
      </c>
      <c r="AD966" s="410">
        <f t="shared" ref="AD966" si="2917">AD965</f>
        <v>0</v>
      </c>
      <c r="AE966" s="410">
        <f t="shared" ref="AE966" si="2918">AE965</f>
        <v>0</v>
      </c>
      <c r="AF966" s="410">
        <f t="shared" ref="AF966" si="2919">AF965</f>
        <v>0</v>
      </c>
      <c r="AG966" s="410">
        <f t="shared" ref="AG966" si="2920">AG965</f>
        <v>0</v>
      </c>
      <c r="AH966" s="410">
        <f t="shared" ref="AH966" si="2921">AH965</f>
        <v>0</v>
      </c>
      <c r="AI966" s="410">
        <f t="shared" ref="AI966" si="2922">AI965</f>
        <v>0</v>
      </c>
      <c r="AJ966" s="410">
        <f t="shared" ref="AJ966" si="2923">AJ965</f>
        <v>0</v>
      </c>
      <c r="AK966" s="410">
        <f t="shared" ref="AK966" si="2924">AK965</f>
        <v>0</v>
      </c>
      <c r="AL966" s="410">
        <f t="shared" ref="AL966" si="2925">AL965</f>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6">Z969</f>
        <v>0</v>
      </c>
      <c r="AA970" s="410">
        <f t="shared" ref="AA970" si="2927">AA969</f>
        <v>0</v>
      </c>
      <c r="AB970" s="410">
        <f t="shared" ref="AB970" si="2928">AB969</f>
        <v>0</v>
      </c>
      <c r="AC970" s="410">
        <f t="shared" ref="AC970" si="2929">AC969</f>
        <v>0</v>
      </c>
      <c r="AD970" s="410">
        <f t="shared" ref="AD970" si="2930">AD969</f>
        <v>0</v>
      </c>
      <c r="AE970" s="410">
        <f t="shared" ref="AE970" si="2931">AE969</f>
        <v>0</v>
      </c>
      <c r="AF970" s="410">
        <f t="shared" ref="AF970" si="2932">AF969</f>
        <v>0</v>
      </c>
      <c r="AG970" s="410">
        <f t="shared" ref="AG970" si="2933">AG969</f>
        <v>0</v>
      </c>
      <c r="AH970" s="410">
        <f t="shared" ref="AH970" si="2934">AH969</f>
        <v>0</v>
      </c>
      <c r="AI970" s="410">
        <f t="shared" ref="AI970" si="2935">AI969</f>
        <v>0</v>
      </c>
      <c r="AJ970" s="410">
        <f t="shared" ref="AJ970" si="2936">AJ969</f>
        <v>0</v>
      </c>
      <c r="AK970" s="410">
        <f t="shared" ref="AK970" si="2937">AK969</f>
        <v>0</v>
      </c>
      <c r="AL970" s="410">
        <f t="shared" ref="AL970" si="2938">AL969</f>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39">Z972</f>
        <v>0</v>
      </c>
      <c r="AA973" s="410">
        <f t="shared" ref="AA973" si="2940">AA972</f>
        <v>0</v>
      </c>
      <c r="AB973" s="410">
        <f t="shared" ref="AB973" si="2941">AB972</f>
        <v>0</v>
      </c>
      <c r="AC973" s="410">
        <f t="shared" ref="AC973" si="2942">AC972</f>
        <v>0</v>
      </c>
      <c r="AD973" s="410">
        <f t="shared" ref="AD973" si="2943">AD972</f>
        <v>0</v>
      </c>
      <c r="AE973" s="410">
        <f t="shared" ref="AE973" si="2944">AE972</f>
        <v>0</v>
      </c>
      <c r="AF973" s="410">
        <f t="shared" ref="AF973" si="2945">AF972</f>
        <v>0</v>
      </c>
      <c r="AG973" s="410">
        <f t="shared" ref="AG973" si="2946">AG972</f>
        <v>0</v>
      </c>
      <c r="AH973" s="410">
        <f t="shared" ref="AH973" si="2947">AH972</f>
        <v>0</v>
      </c>
      <c r="AI973" s="410">
        <f t="shared" ref="AI973" si="2948">AI972</f>
        <v>0</v>
      </c>
      <c r="AJ973" s="410">
        <f t="shared" ref="AJ973" si="2949">AJ972</f>
        <v>0</v>
      </c>
      <c r="AK973" s="410">
        <f t="shared" ref="AK973" si="2950">AK972</f>
        <v>0</v>
      </c>
      <c r="AL973" s="410">
        <f t="shared" ref="AL973" si="2951">AL972</f>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2">Z975</f>
        <v>0</v>
      </c>
      <c r="AA976" s="410">
        <f t="shared" ref="AA976" si="2953">AA975</f>
        <v>0</v>
      </c>
      <c r="AB976" s="410">
        <f t="shared" ref="AB976" si="2954">AB975</f>
        <v>0</v>
      </c>
      <c r="AC976" s="410">
        <f t="shared" ref="AC976" si="2955">AC975</f>
        <v>0</v>
      </c>
      <c r="AD976" s="410">
        <f t="shared" ref="AD976" si="2956">AD975</f>
        <v>0</v>
      </c>
      <c r="AE976" s="410">
        <f t="shared" ref="AE976" si="2957">AE975</f>
        <v>0</v>
      </c>
      <c r="AF976" s="410">
        <f t="shared" ref="AF976" si="2958">AF975</f>
        <v>0</v>
      </c>
      <c r="AG976" s="410">
        <f t="shared" ref="AG976" si="2959">AG975</f>
        <v>0</v>
      </c>
      <c r="AH976" s="410">
        <f t="shared" ref="AH976" si="2960">AH975</f>
        <v>0</v>
      </c>
      <c r="AI976" s="410">
        <f t="shared" ref="AI976" si="2961">AI975</f>
        <v>0</v>
      </c>
      <c r="AJ976" s="410">
        <f t="shared" ref="AJ976" si="2962">AJ975</f>
        <v>0</v>
      </c>
      <c r="AK976" s="410">
        <f t="shared" ref="AK976" si="2963">AK975</f>
        <v>0</v>
      </c>
      <c r="AL976" s="410">
        <f t="shared" ref="AL976" si="2964">AL975</f>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5">Z978</f>
        <v>0</v>
      </c>
      <c r="AA979" s="410">
        <f t="shared" ref="AA979" si="2966">AA978</f>
        <v>0</v>
      </c>
      <c r="AB979" s="410">
        <f t="shared" ref="AB979" si="2967">AB978</f>
        <v>0</v>
      </c>
      <c r="AC979" s="410">
        <f t="shared" ref="AC979" si="2968">AC978</f>
        <v>0</v>
      </c>
      <c r="AD979" s="410">
        <f t="shared" ref="AD979" si="2969">AD978</f>
        <v>0</v>
      </c>
      <c r="AE979" s="410">
        <f t="shared" ref="AE979" si="2970">AE978</f>
        <v>0</v>
      </c>
      <c r="AF979" s="410">
        <f t="shared" ref="AF979" si="2971">AF978</f>
        <v>0</v>
      </c>
      <c r="AG979" s="410">
        <f t="shared" ref="AG979" si="2972">AG978</f>
        <v>0</v>
      </c>
      <c r="AH979" s="410">
        <f t="shared" ref="AH979" si="2973">AH978</f>
        <v>0</v>
      </c>
      <c r="AI979" s="410">
        <f t="shared" ref="AI979" si="2974">AI978</f>
        <v>0</v>
      </c>
      <c r="AJ979" s="410">
        <f t="shared" ref="AJ979" si="2975">AJ978</f>
        <v>0</v>
      </c>
      <c r="AK979" s="410">
        <f t="shared" ref="AK979" si="2976">AK978</f>
        <v>0</v>
      </c>
      <c r="AL979" s="410">
        <f t="shared" ref="AL979" si="2977">AL978</f>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78">Z981</f>
        <v>0</v>
      </c>
      <c r="AA982" s="410">
        <f t="shared" ref="AA982" si="2979">AA981</f>
        <v>0</v>
      </c>
      <c r="AB982" s="410">
        <f t="shared" ref="AB982" si="2980">AB981</f>
        <v>0</v>
      </c>
      <c r="AC982" s="410">
        <f t="shared" ref="AC982" si="2981">AC981</f>
        <v>0</v>
      </c>
      <c r="AD982" s="410">
        <f t="shared" ref="AD982" si="2982">AD981</f>
        <v>0</v>
      </c>
      <c r="AE982" s="410">
        <f t="shared" ref="AE982" si="2983">AE981</f>
        <v>0</v>
      </c>
      <c r="AF982" s="410">
        <f t="shared" ref="AF982" si="2984">AF981</f>
        <v>0</v>
      </c>
      <c r="AG982" s="410">
        <f t="shared" ref="AG982" si="2985">AG981</f>
        <v>0</v>
      </c>
      <c r="AH982" s="410">
        <f t="shared" ref="AH982" si="2986">AH981</f>
        <v>0</v>
      </c>
      <c r="AI982" s="410">
        <f t="shared" ref="AI982" si="2987">AI981</f>
        <v>0</v>
      </c>
      <c r="AJ982" s="410">
        <f t="shared" ref="AJ982" si="2988">AJ981</f>
        <v>0</v>
      </c>
      <c r="AK982" s="410">
        <f t="shared" ref="AK982" si="2989">AK981</f>
        <v>0</v>
      </c>
      <c r="AL982" s="410">
        <f t="shared" ref="AL982" si="2990">AL981</f>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1">Z985</f>
        <v>0</v>
      </c>
      <c r="AA986" s="410">
        <f t="shared" ref="AA986" si="2992">AA985</f>
        <v>0</v>
      </c>
      <c r="AB986" s="410">
        <f t="shared" ref="AB986" si="2993">AB985</f>
        <v>0</v>
      </c>
      <c r="AC986" s="410">
        <f t="shared" ref="AC986" si="2994">AC985</f>
        <v>0</v>
      </c>
      <c r="AD986" s="410">
        <f t="shared" ref="AD986" si="2995">AD985</f>
        <v>0</v>
      </c>
      <c r="AE986" s="410">
        <f t="shared" ref="AE986" si="2996">AE985</f>
        <v>0</v>
      </c>
      <c r="AF986" s="410">
        <f t="shared" ref="AF986" si="2997">AF985</f>
        <v>0</v>
      </c>
      <c r="AG986" s="410">
        <f t="shared" ref="AG986" si="2998">AG985</f>
        <v>0</v>
      </c>
      <c r="AH986" s="410">
        <f t="shared" ref="AH986" si="2999">AH985</f>
        <v>0</v>
      </c>
      <c r="AI986" s="410">
        <f t="shared" ref="AI986" si="3000">AI985</f>
        <v>0</v>
      </c>
      <c r="AJ986" s="410">
        <f t="shared" ref="AJ986" si="3001">AJ985</f>
        <v>0</v>
      </c>
      <c r="AK986" s="410">
        <f t="shared" ref="AK986" si="3002">AK985</f>
        <v>0</v>
      </c>
      <c r="AL986" s="410">
        <f t="shared" ref="AL986" si="3003">AL985</f>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4">Z988</f>
        <v>0</v>
      </c>
      <c r="AA989" s="410">
        <f t="shared" ref="AA989" si="3005">AA988</f>
        <v>0</v>
      </c>
      <c r="AB989" s="410">
        <f t="shared" ref="AB989" si="3006">AB988</f>
        <v>0</v>
      </c>
      <c r="AC989" s="410">
        <f t="shared" ref="AC989" si="3007">AC988</f>
        <v>0</v>
      </c>
      <c r="AD989" s="410">
        <f t="shared" ref="AD989" si="3008">AD988</f>
        <v>0</v>
      </c>
      <c r="AE989" s="410">
        <f t="shared" ref="AE989" si="3009">AE988</f>
        <v>0</v>
      </c>
      <c r="AF989" s="410">
        <f t="shared" ref="AF989" si="3010">AF988</f>
        <v>0</v>
      </c>
      <c r="AG989" s="410">
        <f t="shared" ref="AG989" si="3011">AG988</f>
        <v>0</v>
      </c>
      <c r="AH989" s="410">
        <f t="shared" ref="AH989" si="3012">AH988</f>
        <v>0</v>
      </c>
      <c r="AI989" s="410">
        <f t="shared" ref="AI989" si="3013">AI988</f>
        <v>0</v>
      </c>
      <c r="AJ989" s="410">
        <f t="shared" ref="AJ989" si="3014">AJ988</f>
        <v>0</v>
      </c>
      <c r="AK989" s="410">
        <f t="shared" ref="AK989" si="3015">AK988</f>
        <v>0</v>
      </c>
      <c r="AL989" s="410">
        <f t="shared" ref="AL989" si="3016">AL988</f>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17">Z991</f>
        <v>0</v>
      </c>
      <c r="AA992" s="410">
        <f t="shared" ref="AA992" si="3018">AA991</f>
        <v>0</v>
      </c>
      <c r="AB992" s="410">
        <f t="shared" ref="AB992" si="3019">AB991</f>
        <v>0</v>
      </c>
      <c r="AC992" s="410">
        <f t="shared" ref="AC992" si="3020">AC991</f>
        <v>0</v>
      </c>
      <c r="AD992" s="410">
        <f t="shared" ref="AD992" si="3021">AD991</f>
        <v>0</v>
      </c>
      <c r="AE992" s="410">
        <f t="shared" ref="AE992" si="3022">AE991</f>
        <v>0</v>
      </c>
      <c r="AF992" s="410">
        <f t="shared" ref="AF992" si="3023">AF991</f>
        <v>0</v>
      </c>
      <c r="AG992" s="410">
        <f t="shared" ref="AG992" si="3024">AG991</f>
        <v>0</v>
      </c>
      <c r="AH992" s="410">
        <f t="shared" ref="AH992" si="3025">AH991</f>
        <v>0</v>
      </c>
      <c r="AI992" s="410">
        <f t="shared" ref="AI992" si="3026">AI991</f>
        <v>0</v>
      </c>
      <c r="AJ992" s="410">
        <f t="shared" ref="AJ992" si="3027">AJ991</f>
        <v>0</v>
      </c>
      <c r="AK992" s="410">
        <f t="shared" ref="AK992" si="3028">AK991</f>
        <v>0</v>
      </c>
      <c r="AL992" s="410">
        <f t="shared" ref="AL992" si="3029">AL991</f>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0">Z995</f>
        <v>0</v>
      </c>
      <c r="AA996" s="410">
        <f t="shared" ref="AA996" si="3031">AA995</f>
        <v>0</v>
      </c>
      <c r="AB996" s="410">
        <f t="shared" ref="AB996" si="3032">AB995</f>
        <v>0</v>
      </c>
      <c r="AC996" s="410">
        <f t="shared" ref="AC996" si="3033">AC995</f>
        <v>0</v>
      </c>
      <c r="AD996" s="410">
        <f t="shared" ref="AD996" si="3034">AD995</f>
        <v>0</v>
      </c>
      <c r="AE996" s="410">
        <f t="shared" ref="AE996" si="3035">AE995</f>
        <v>0</v>
      </c>
      <c r="AF996" s="410">
        <f t="shared" ref="AF996" si="3036">AF995</f>
        <v>0</v>
      </c>
      <c r="AG996" s="410">
        <f t="shared" ref="AG996" si="3037">AG995</f>
        <v>0</v>
      </c>
      <c r="AH996" s="410">
        <f t="shared" ref="AH996" si="3038">AH995</f>
        <v>0</v>
      </c>
      <c r="AI996" s="410">
        <f t="shared" ref="AI996" si="3039">AI995</f>
        <v>0</v>
      </c>
      <c r="AJ996" s="410">
        <f t="shared" ref="AJ996" si="3040">AJ995</f>
        <v>0</v>
      </c>
      <c r="AK996" s="410">
        <f t="shared" ref="AK996" si="3041">AK995</f>
        <v>0</v>
      </c>
      <c r="AL996" s="410">
        <f t="shared" ref="AL996" si="3042">AL995</f>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hidden="1" outlineLevel="1">
      <c r="A998" s="531"/>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idden="1" outlineLevel="1">
      <c r="A999" s="531">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3">AA999</f>
        <v>0</v>
      </c>
      <c r="AB1000" s="410">
        <f t="shared" si="3043"/>
        <v>0</v>
      </c>
      <c r="AC1000" s="410">
        <f t="shared" si="3043"/>
        <v>0</v>
      </c>
      <c r="AD1000" s="410">
        <f>AD999</f>
        <v>0</v>
      </c>
      <c r="AE1000" s="410">
        <f t="shared" si="3043"/>
        <v>0</v>
      </c>
      <c r="AF1000" s="410">
        <f t="shared" si="3043"/>
        <v>0</v>
      </c>
      <c r="AG1000" s="410">
        <f t="shared" si="3043"/>
        <v>0</v>
      </c>
      <c r="AH1000" s="410">
        <f t="shared" si="3043"/>
        <v>0</v>
      </c>
      <c r="AI1000" s="410">
        <f t="shared" si="3043"/>
        <v>0</v>
      </c>
      <c r="AJ1000" s="410">
        <f t="shared" si="3043"/>
        <v>0</v>
      </c>
      <c r="AK1000" s="410">
        <f t="shared" si="3043"/>
        <v>0</v>
      </c>
      <c r="AL1000" s="410">
        <f t="shared" si="3043"/>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4">Z1002</f>
        <v>0</v>
      </c>
      <c r="AA1003" s="410">
        <f t="shared" si="3044"/>
        <v>0</v>
      </c>
      <c r="AB1003" s="410">
        <f t="shared" si="3044"/>
        <v>0</v>
      </c>
      <c r="AC1003" s="410">
        <f t="shared" si="3044"/>
        <v>0</v>
      </c>
      <c r="AD1003" s="410">
        <f t="shared" si="3044"/>
        <v>0</v>
      </c>
      <c r="AE1003" s="410">
        <f t="shared" si="3044"/>
        <v>0</v>
      </c>
      <c r="AF1003" s="410">
        <f t="shared" si="3044"/>
        <v>0</v>
      </c>
      <c r="AG1003" s="410">
        <f t="shared" si="3044"/>
        <v>0</v>
      </c>
      <c r="AH1003" s="410">
        <f t="shared" si="3044"/>
        <v>0</v>
      </c>
      <c r="AI1003" s="410">
        <f t="shared" si="3044"/>
        <v>0</v>
      </c>
      <c r="AJ1003" s="410">
        <f t="shared" si="3044"/>
        <v>0</v>
      </c>
      <c r="AK1003" s="410">
        <f t="shared" si="3044"/>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495</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5">Z1006</f>
        <v>0</v>
      </c>
      <c r="AA1007" s="410">
        <f t="shared" si="3045"/>
        <v>0</v>
      </c>
      <c r="AB1007" s="410">
        <f t="shared" si="3045"/>
        <v>0</v>
      </c>
      <c r="AC1007" s="410">
        <f t="shared" si="3045"/>
        <v>0</v>
      </c>
      <c r="AD1007" s="410">
        <f t="shared" si="3045"/>
        <v>0</v>
      </c>
      <c r="AE1007" s="410">
        <f t="shared" si="3045"/>
        <v>0</v>
      </c>
      <c r="AF1007" s="410">
        <f t="shared" si="3045"/>
        <v>0</v>
      </c>
      <c r="AG1007" s="410">
        <f t="shared" si="3045"/>
        <v>0</v>
      </c>
      <c r="AH1007" s="410">
        <f t="shared" si="3045"/>
        <v>0</v>
      </c>
      <c r="AI1007" s="410">
        <f t="shared" si="3045"/>
        <v>0</v>
      </c>
      <c r="AJ1007" s="410">
        <f t="shared" si="3045"/>
        <v>0</v>
      </c>
      <c r="AK1007" s="410">
        <f t="shared" si="3045"/>
        <v>0</v>
      </c>
      <c r="AL1007" s="410">
        <f t="shared" si="3045"/>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6">Z1009</f>
        <v>0</v>
      </c>
      <c r="AA1010" s="410">
        <f t="shared" si="3046"/>
        <v>0</v>
      </c>
      <c r="AB1010" s="410">
        <f t="shared" si="3046"/>
        <v>0</v>
      </c>
      <c r="AC1010" s="410">
        <f t="shared" si="3046"/>
        <v>0</v>
      </c>
      <c r="AD1010" s="410">
        <f t="shared" si="3046"/>
        <v>0</v>
      </c>
      <c r="AE1010" s="410">
        <f t="shared" si="3046"/>
        <v>0</v>
      </c>
      <c r="AF1010" s="410">
        <f t="shared" si="3046"/>
        <v>0</v>
      </c>
      <c r="AG1010" s="410">
        <f t="shared" si="3046"/>
        <v>0</v>
      </c>
      <c r="AH1010" s="410">
        <f t="shared" si="3046"/>
        <v>0</v>
      </c>
      <c r="AI1010" s="410">
        <f t="shared" si="3046"/>
        <v>0</v>
      </c>
      <c r="AJ1010" s="410">
        <f t="shared" si="3046"/>
        <v>0</v>
      </c>
      <c r="AK1010" s="410">
        <f t="shared" si="3046"/>
        <v>0</v>
      </c>
      <c r="AL1010" s="410">
        <f t="shared" si="3046"/>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47">Z1012</f>
        <v>0</v>
      </c>
      <c r="AA1013" s="410">
        <f t="shared" si="3047"/>
        <v>0</v>
      </c>
      <c r="AB1013" s="410">
        <f t="shared" si="3047"/>
        <v>0</v>
      </c>
      <c r="AC1013" s="410">
        <f t="shared" si="3047"/>
        <v>0</v>
      </c>
      <c r="AD1013" s="410">
        <f t="shared" si="3047"/>
        <v>0</v>
      </c>
      <c r="AE1013" s="410">
        <f t="shared" si="3047"/>
        <v>0</v>
      </c>
      <c r="AF1013" s="410">
        <f t="shared" si="3047"/>
        <v>0</v>
      </c>
      <c r="AG1013" s="410">
        <f t="shared" si="3047"/>
        <v>0</v>
      </c>
      <c r="AH1013" s="410">
        <f t="shared" si="3047"/>
        <v>0</v>
      </c>
      <c r="AI1013" s="410">
        <f t="shared" si="3047"/>
        <v>0</v>
      </c>
      <c r="AJ1013" s="410">
        <f t="shared" si="3047"/>
        <v>0</v>
      </c>
      <c r="AK1013" s="410">
        <f t="shared" si="3047"/>
        <v>0</v>
      </c>
      <c r="AL1013" s="410">
        <f t="shared" si="3047"/>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48">Y1015</f>
        <v>0</v>
      </c>
      <c r="Z1016" s="410">
        <f t="shared" si="3048"/>
        <v>0</v>
      </c>
      <c r="AA1016" s="410">
        <f t="shared" si="3048"/>
        <v>0</v>
      </c>
      <c r="AB1016" s="410">
        <f t="shared" si="3048"/>
        <v>0</v>
      </c>
      <c r="AC1016" s="410">
        <f t="shared" si="3048"/>
        <v>0</v>
      </c>
      <c r="AD1016" s="410">
        <f t="shared" si="3048"/>
        <v>0</v>
      </c>
      <c r="AE1016" s="410">
        <f t="shared" si="3048"/>
        <v>0</v>
      </c>
      <c r="AF1016" s="410">
        <f t="shared" si="3048"/>
        <v>0</v>
      </c>
      <c r="AG1016" s="410">
        <f t="shared" si="3048"/>
        <v>0</v>
      </c>
      <c r="AH1016" s="410">
        <f t="shared" si="3048"/>
        <v>0</v>
      </c>
      <c r="AI1016" s="410">
        <f t="shared" si="3048"/>
        <v>0</v>
      </c>
      <c r="AJ1016" s="410">
        <f t="shared" si="3048"/>
        <v>0</v>
      </c>
      <c r="AK1016" s="410">
        <f t="shared" si="3048"/>
        <v>0</v>
      </c>
      <c r="AL1016" s="410">
        <f t="shared" si="3048"/>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49">Z1020</f>
        <v>0</v>
      </c>
      <c r="AA1021" s="410">
        <f t="shared" ref="AA1021" si="3050">AA1020</f>
        <v>0</v>
      </c>
      <c r="AB1021" s="410">
        <f t="shared" ref="AB1021" si="3051">AB1020</f>
        <v>0</v>
      </c>
      <c r="AC1021" s="410">
        <f t="shared" ref="AC1021" si="3052">AC1020</f>
        <v>0</v>
      </c>
      <c r="AD1021" s="410">
        <f t="shared" ref="AD1021" si="3053">AD1020</f>
        <v>0</v>
      </c>
      <c r="AE1021" s="410">
        <f t="shared" ref="AE1021" si="3054">AE1020</f>
        <v>0</v>
      </c>
      <c r="AF1021" s="410">
        <f t="shared" ref="AF1021" si="3055">AF1020</f>
        <v>0</v>
      </c>
      <c r="AG1021" s="410">
        <f t="shared" ref="AG1021" si="3056">AG1020</f>
        <v>0</v>
      </c>
      <c r="AH1021" s="410">
        <f t="shared" ref="AH1021" si="3057">AH1020</f>
        <v>0</v>
      </c>
      <c r="AI1021" s="410">
        <f t="shared" ref="AI1021" si="3058">AI1020</f>
        <v>0</v>
      </c>
      <c r="AJ1021" s="410">
        <f t="shared" ref="AJ1021" si="3059">AJ1020</f>
        <v>0</v>
      </c>
      <c r="AK1021" s="410">
        <f t="shared" ref="AK1021" si="3060">AK1020</f>
        <v>0</v>
      </c>
      <c r="AL1021" s="410">
        <f t="shared" ref="AL1021" si="3061">AL1020</f>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2">Z1023</f>
        <v>0</v>
      </c>
      <c r="AA1024" s="410">
        <f t="shared" ref="AA1024" si="3063">AA1023</f>
        <v>0</v>
      </c>
      <c r="AB1024" s="410">
        <f t="shared" ref="AB1024" si="3064">AB1023</f>
        <v>0</v>
      </c>
      <c r="AC1024" s="410">
        <f t="shared" ref="AC1024" si="3065">AC1023</f>
        <v>0</v>
      </c>
      <c r="AD1024" s="410">
        <f t="shared" ref="AD1024" si="3066">AD1023</f>
        <v>0</v>
      </c>
      <c r="AE1024" s="410">
        <f t="shared" ref="AE1024" si="3067">AE1023</f>
        <v>0</v>
      </c>
      <c r="AF1024" s="410">
        <f t="shared" ref="AF1024" si="3068">AF1023</f>
        <v>0</v>
      </c>
      <c r="AG1024" s="410">
        <f t="shared" ref="AG1024" si="3069">AG1023</f>
        <v>0</v>
      </c>
      <c r="AH1024" s="410">
        <f t="shared" ref="AH1024" si="3070">AH1023</f>
        <v>0</v>
      </c>
      <c r="AI1024" s="410">
        <f t="shared" ref="AI1024" si="3071">AI1023</f>
        <v>0</v>
      </c>
      <c r="AJ1024" s="410">
        <f t="shared" ref="AJ1024" si="3072">AJ1023</f>
        <v>0</v>
      </c>
      <c r="AK1024" s="410">
        <f t="shared" ref="AK1024" si="3073">AK1023</f>
        <v>0</v>
      </c>
      <c r="AL1024" s="410">
        <f t="shared" ref="AL1024" si="3074">AL1023</f>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5">Z1026</f>
        <v>0</v>
      </c>
      <c r="AA1027" s="410">
        <f t="shared" ref="AA1027" si="3076">AA1026</f>
        <v>0</v>
      </c>
      <c r="AB1027" s="410">
        <f t="shared" ref="AB1027" si="3077">AB1026</f>
        <v>0</v>
      </c>
      <c r="AC1027" s="410">
        <f t="shared" ref="AC1027" si="3078">AC1026</f>
        <v>0</v>
      </c>
      <c r="AD1027" s="410">
        <f t="shared" ref="AD1027" si="3079">AD1026</f>
        <v>0</v>
      </c>
      <c r="AE1027" s="410">
        <f t="shared" ref="AE1027" si="3080">AE1026</f>
        <v>0</v>
      </c>
      <c r="AF1027" s="410">
        <f t="shared" ref="AF1027" si="3081">AF1026</f>
        <v>0</v>
      </c>
      <c r="AG1027" s="410">
        <f t="shared" ref="AG1027" si="3082">AG1026</f>
        <v>0</v>
      </c>
      <c r="AH1027" s="410">
        <f t="shared" ref="AH1027" si="3083">AH1026</f>
        <v>0</v>
      </c>
      <c r="AI1027" s="410">
        <f t="shared" ref="AI1027" si="3084">AI1026</f>
        <v>0</v>
      </c>
      <c r="AJ1027" s="410">
        <f t="shared" ref="AJ1027" si="3085">AJ1026</f>
        <v>0</v>
      </c>
      <c r="AK1027" s="410">
        <f t="shared" ref="AK1027" si="3086">AK1026</f>
        <v>0</v>
      </c>
      <c r="AL1027" s="410">
        <f t="shared" ref="AL1027" si="3087">AL1026</f>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88">Z1029</f>
        <v>0</v>
      </c>
      <c r="AA1030" s="410">
        <f t="shared" ref="AA1030" si="3089">AA1029</f>
        <v>0</v>
      </c>
      <c r="AB1030" s="410">
        <f t="shared" ref="AB1030" si="3090">AB1029</f>
        <v>0</v>
      </c>
      <c r="AC1030" s="410">
        <f t="shared" ref="AC1030" si="3091">AC1029</f>
        <v>0</v>
      </c>
      <c r="AD1030" s="410">
        <f t="shared" ref="AD1030" si="3092">AD1029</f>
        <v>0</v>
      </c>
      <c r="AE1030" s="410">
        <f t="shared" ref="AE1030" si="3093">AE1029</f>
        <v>0</v>
      </c>
      <c r="AF1030" s="410">
        <f t="shared" ref="AF1030" si="3094">AF1029</f>
        <v>0</v>
      </c>
      <c r="AG1030" s="410">
        <f t="shared" ref="AG1030" si="3095">AG1029</f>
        <v>0</v>
      </c>
      <c r="AH1030" s="410">
        <f t="shared" ref="AH1030" si="3096">AH1029</f>
        <v>0</v>
      </c>
      <c r="AI1030" s="410">
        <f t="shared" ref="AI1030" si="3097">AI1029</f>
        <v>0</v>
      </c>
      <c r="AJ1030" s="410">
        <f t="shared" ref="AJ1030" si="3098">AJ1029</f>
        <v>0</v>
      </c>
      <c r="AK1030" s="410">
        <f t="shared" ref="AK1030" si="3099">AK1029</f>
        <v>0</v>
      </c>
      <c r="AL1030" s="410">
        <f t="shared" ref="AL1030" si="3100">AL1029</f>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1">Z1033</f>
        <v>0</v>
      </c>
      <c r="AA1034" s="410">
        <f t="shared" ref="AA1034" si="3102">AA1033</f>
        <v>0</v>
      </c>
      <c r="AB1034" s="410">
        <f t="shared" ref="AB1034" si="3103">AB1033</f>
        <v>0</v>
      </c>
      <c r="AC1034" s="410">
        <f t="shared" ref="AC1034" si="3104">AC1033</f>
        <v>0</v>
      </c>
      <c r="AD1034" s="410">
        <f t="shared" ref="AD1034" si="3105">AD1033</f>
        <v>0</v>
      </c>
      <c r="AE1034" s="410">
        <f t="shared" ref="AE1034" si="3106">AE1033</f>
        <v>0</v>
      </c>
      <c r="AF1034" s="410">
        <f t="shared" ref="AF1034" si="3107">AF1033</f>
        <v>0</v>
      </c>
      <c r="AG1034" s="410">
        <f t="shared" ref="AG1034" si="3108">AG1033</f>
        <v>0</v>
      </c>
      <c r="AH1034" s="410">
        <f t="shared" ref="AH1034" si="3109">AH1033</f>
        <v>0</v>
      </c>
      <c r="AI1034" s="410">
        <f t="shared" ref="AI1034" si="3110">AI1033</f>
        <v>0</v>
      </c>
      <c r="AJ1034" s="410">
        <f t="shared" ref="AJ1034" si="3111">AJ1033</f>
        <v>0</v>
      </c>
      <c r="AK1034" s="410">
        <f t="shared" ref="AK1034" si="3112">AK1033</f>
        <v>0</v>
      </c>
      <c r="AL1034" s="410">
        <f t="shared" ref="AL1034" si="3113">AL1033</f>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4">Z1036</f>
        <v>0</v>
      </c>
      <c r="AA1037" s="410">
        <f t="shared" ref="AA1037" si="3115">AA1036</f>
        <v>0</v>
      </c>
      <c r="AB1037" s="410">
        <f t="shared" ref="AB1037" si="3116">AB1036</f>
        <v>0</v>
      </c>
      <c r="AC1037" s="410">
        <f t="shared" ref="AC1037" si="3117">AC1036</f>
        <v>0</v>
      </c>
      <c r="AD1037" s="410">
        <f t="shared" ref="AD1037" si="3118">AD1036</f>
        <v>0</v>
      </c>
      <c r="AE1037" s="410">
        <f t="shared" ref="AE1037" si="3119">AE1036</f>
        <v>0</v>
      </c>
      <c r="AF1037" s="410">
        <f t="shared" ref="AF1037" si="3120">AF1036</f>
        <v>0</v>
      </c>
      <c r="AG1037" s="410">
        <f t="shared" ref="AG1037" si="3121">AG1036</f>
        <v>0</v>
      </c>
      <c r="AH1037" s="410">
        <f t="shared" ref="AH1037" si="3122">AH1036</f>
        <v>0</v>
      </c>
      <c r="AI1037" s="410">
        <f t="shared" ref="AI1037" si="3123">AI1036</f>
        <v>0</v>
      </c>
      <c r="AJ1037" s="410">
        <f t="shared" ref="AJ1037" si="3124">AJ1036</f>
        <v>0</v>
      </c>
      <c r="AK1037" s="410">
        <f t="shared" ref="AK1037" si="3125">AK1036</f>
        <v>0</v>
      </c>
      <c r="AL1037" s="410">
        <f t="shared" ref="AL1037" si="3126">AL1036</f>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27">Z1039</f>
        <v>0</v>
      </c>
      <c r="AA1040" s="410">
        <f t="shared" ref="AA1040" si="3128">AA1039</f>
        <v>0</v>
      </c>
      <c r="AB1040" s="410">
        <f t="shared" ref="AB1040" si="3129">AB1039</f>
        <v>0</v>
      </c>
      <c r="AC1040" s="410">
        <f t="shared" ref="AC1040" si="3130">AC1039</f>
        <v>0</v>
      </c>
      <c r="AD1040" s="410">
        <f t="shared" ref="AD1040" si="3131">AD1039</f>
        <v>0</v>
      </c>
      <c r="AE1040" s="410">
        <f t="shared" ref="AE1040" si="3132">AE1039</f>
        <v>0</v>
      </c>
      <c r="AF1040" s="410">
        <f t="shared" ref="AF1040" si="3133">AF1039</f>
        <v>0</v>
      </c>
      <c r="AG1040" s="410">
        <f t="shared" ref="AG1040" si="3134">AG1039</f>
        <v>0</v>
      </c>
      <c r="AH1040" s="410">
        <f t="shared" ref="AH1040" si="3135">AH1039</f>
        <v>0</v>
      </c>
      <c r="AI1040" s="410">
        <f t="shared" ref="AI1040" si="3136">AI1039</f>
        <v>0</v>
      </c>
      <c r="AJ1040" s="410">
        <f t="shared" ref="AJ1040" si="3137">AJ1039</f>
        <v>0</v>
      </c>
      <c r="AK1040" s="410">
        <f t="shared" ref="AK1040" si="3138">AK1039</f>
        <v>0</v>
      </c>
      <c r="AL1040" s="410">
        <f t="shared" ref="AL1040" si="3139">AL1039</f>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0">AA1042</f>
        <v>0</v>
      </c>
      <c r="AB1043" s="410">
        <f t="shared" ref="AB1043" si="3141">AB1042</f>
        <v>0</v>
      </c>
      <c r="AC1043" s="410">
        <f t="shared" ref="AC1043" si="3142">AC1042</f>
        <v>0</v>
      </c>
      <c r="AD1043" s="410">
        <f t="shared" ref="AD1043" si="3143">AD1042</f>
        <v>0</v>
      </c>
      <c r="AE1043" s="410">
        <f>AE1042</f>
        <v>0</v>
      </c>
      <c r="AF1043" s="410">
        <f t="shared" ref="AF1043" si="3144">AF1042</f>
        <v>0</v>
      </c>
      <c r="AG1043" s="410">
        <f t="shared" ref="AG1043" si="3145">AG1042</f>
        <v>0</v>
      </c>
      <c r="AH1043" s="410">
        <f t="shared" ref="AH1043" si="3146">AH1042</f>
        <v>0</v>
      </c>
      <c r="AI1043" s="410">
        <f t="shared" ref="AI1043" si="3147">AI1042</f>
        <v>0</v>
      </c>
      <c r="AJ1043" s="410">
        <f t="shared" ref="AJ1043" si="3148">AJ1042</f>
        <v>0</v>
      </c>
      <c r="AK1043" s="410">
        <f t="shared" ref="AK1043" si="3149">AK1042</f>
        <v>0</v>
      </c>
      <c r="AL1043" s="410">
        <f t="shared" ref="AL1043" si="3150">AL1042</f>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1">Z1045</f>
        <v>0</v>
      </c>
      <c r="AA1046" s="410">
        <f t="shared" ref="AA1046" si="3152">AA1045</f>
        <v>0</v>
      </c>
      <c r="AB1046" s="410">
        <f t="shared" ref="AB1046" si="3153">AB1045</f>
        <v>0</v>
      </c>
      <c r="AC1046" s="410">
        <f t="shared" ref="AC1046" si="3154">AC1045</f>
        <v>0</v>
      </c>
      <c r="AD1046" s="410">
        <f t="shared" ref="AD1046" si="3155">AD1045</f>
        <v>0</v>
      </c>
      <c r="AE1046" s="410">
        <f t="shared" ref="AE1046" si="3156">AE1045</f>
        <v>0</v>
      </c>
      <c r="AF1046" s="410">
        <f t="shared" ref="AF1046" si="3157">AF1045</f>
        <v>0</v>
      </c>
      <c r="AG1046" s="410">
        <f t="shared" ref="AG1046" si="3158">AG1045</f>
        <v>0</v>
      </c>
      <c r="AH1046" s="410">
        <f t="shared" ref="AH1046" si="3159">AH1045</f>
        <v>0</v>
      </c>
      <c r="AI1046" s="410">
        <f t="shared" ref="AI1046" si="3160">AI1045</f>
        <v>0</v>
      </c>
      <c r="AJ1046" s="410">
        <f t="shared" ref="AJ1046" si="3161">AJ1045</f>
        <v>0</v>
      </c>
      <c r="AK1046" s="410">
        <f t="shared" ref="AK1046" si="3162">AK1045</f>
        <v>0</v>
      </c>
      <c r="AL1046" s="410">
        <f t="shared" ref="AL1046" si="3163">AL1045</f>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4">Z1048</f>
        <v>0</v>
      </c>
      <c r="AA1049" s="410">
        <f t="shared" ref="AA1049" si="3165">AA1048</f>
        <v>0</v>
      </c>
      <c r="AB1049" s="410">
        <f t="shared" ref="AB1049" si="3166">AB1048</f>
        <v>0</v>
      </c>
      <c r="AC1049" s="410">
        <f t="shared" ref="AC1049" si="3167">AC1048</f>
        <v>0</v>
      </c>
      <c r="AD1049" s="410">
        <f t="shared" ref="AD1049" si="3168">AD1048</f>
        <v>0</v>
      </c>
      <c r="AE1049" s="410">
        <f t="shared" ref="AE1049" si="3169">AE1048</f>
        <v>0</v>
      </c>
      <c r="AF1049" s="410">
        <f t="shared" ref="AF1049" si="3170">AF1048</f>
        <v>0</v>
      </c>
      <c r="AG1049" s="410">
        <f t="shared" ref="AG1049" si="3171">AG1048</f>
        <v>0</v>
      </c>
      <c r="AH1049" s="410">
        <f t="shared" ref="AH1049" si="3172">AH1048</f>
        <v>0</v>
      </c>
      <c r="AI1049" s="410">
        <f t="shared" ref="AI1049" si="3173">AI1048</f>
        <v>0</v>
      </c>
      <c r="AJ1049" s="410">
        <f t="shared" ref="AJ1049" si="3174">AJ1048</f>
        <v>0</v>
      </c>
      <c r="AK1049" s="410">
        <f t="shared" ref="AK1049" si="3175">AK1048</f>
        <v>0</v>
      </c>
      <c r="AL1049" s="410">
        <f t="shared" ref="AL1049" si="3176">AL1048</f>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77">Z1051</f>
        <v>0</v>
      </c>
      <c r="AA1052" s="410">
        <f t="shared" ref="AA1052" si="3178">AA1051</f>
        <v>0</v>
      </c>
      <c r="AB1052" s="410">
        <f t="shared" ref="AB1052" si="3179">AB1051</f>
        <v>0</v>
      </c>
      <c r="AC1052" s="410">
        <f t="shared" ref="AC1052" si="3180">AC1051</f>
        <v>0</v>
      </c>
      <c r="AD1052" s="410">
        <f t="shared" ref="AD1052" si="3181">AD1051</f>
        <v>0</v>
      </c>
      <c r="AE1052" s="410">
        <f t="shared" ref="AE1052" si="3182">AE1051</f>
        <v>0</v>
      </c>
      <c r="AF1052" s="410">
        <f t="shared" ref="AF1052" si="3183">AF1051</f>
        <v>0</v>
      </c>
      <c r="AG1052" s="410">
        <f t="shared" ref="AG1052" si="3184">AG1051</f>
        <v>0</v>
      </c>
      <c r="AH1052" s="410">
        <f t="shared" ref="AH1052" si="3185">AH1051</f>
        <v>0</v>
      </c>
      <c r="AI1052" s="410">
        <f t="shared" ref="AI1052" si="3186">AI1051</f>
        <v>0</v>
      </c>
      <c r="AJ1052" s="410">
        <f t="shared" ref="AJ1052" si="3187">AJ1051</f>
        <v>0</v>
      </c>
      <c r="AK1052" s="410">
        <f t="shared" ref="AK1052" si="3188">AK1051</f>
        <v>0</v>
      </c>
      <c r="AL1052" s="410">
        <f t="shared" ref="AL1052" si="3189">AL1051</f>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0">Z1054</f>
        <v>0</v>
      </c>
      <c r="AA1055" s="410">
        <f t="shared" ref="AA1055" si="3191">AA1054</f>
        <v>0</v>
      </c>
      <c r="AB1055" s="410">
        <f t="shared" ref="AB1055" si="3192">AB1054</f>
        <v>0</v>
      </c>
      <c r="AC1055" s="410">
        <f t="shared" ref="AC1055" si="3193">AC1054</f>
        <v>0</v>
      </c>
      <c r="AD1055" s="410">
        <f t="shared" ref="AD1055" si="3194">AD1054</f>
        <v>0</v>
      </c>
      <c r="AE1055" s="410">
        <f t="shared" ref="AE1055" si="3195">AE1054</f>
        <v>0</v>
      </c>
      <c r="AF1055" s="410">
        <f t="shared" ref="AF1055" si="3196">AF1054</f>
        <v>0</v>
      </c>
      <c r="AG1055" s="410">
        <f t="shared" ref="AG1055" si="3197">AG1054</f>
        <v>0</v>
      </c>
      <c r="AH1055" s="410">
        <f t="shared" ref="AH1055" si="3198">AH1054</f>
        <v>0</v>
      </c>
      <c r="AI1055" s="410">
        <f t="shared" ref="AI1055" si="3199">AI1054</f>
        <v>0</v>
      </c>
      <c r="AJ1055" s="410">
        <f t="shared" ref="AJ1055" si="3200">AJ1054</f>
        <v>0</v>
      </c>
      <c r="AK1055" s="410">
        <f t="shared" ref="AK1055" si="3201">AK1054</f>
        <v>0</v>
      </c>
      <c r="AL1055" s="410">
        <f t="shared" ref="AL1055" si="3202">AL1054</f>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3">Z1058</f>
        <v>0</v>
      </c>
      <c r="AA1059" s="410">
        <f t="shared" ref="AA1059" si="3204">AA1058</f>
        <v>0</v>
      </c>
      <c r="AB1059" s="410">
        <f t="shared" ref="AB1059" si="3205">AB1058</f>
        <v>0</v>
      </c>
      <c r="AC1059" s="410">
        <f t="shared" ref="AC1059" si="3206">AC1058</f>
        <v>0</v>
      </c>
      <c r="AD1059" s="410">
        <f t="shared" ref="AD1059" si="3207">AD1058</f>
        <v>0</v>
      </c>
      <c r="AE1059" s="410">
        <f t="shared" ref="AE1059" si="3208">AE1058</f>
        <v>0</v>
      </c>
      <c r="AF1059" s="410">
        <f t="shared" ref="AF1059" si="3209">AF1058</f>
        <v>0</v>
      </c>
      <c r="AG1059" s="410">
        <f t="shared" ref="AG1059" si="3210">AG1058</f>
        <v>0</v>
      </c>
      <c r="AH1059" s="410">
        <f t="shared" ref="AH1059" si="3211">AH1058</f>
        <v>0</v>
      </c>
      <c r="AI1059" s="410">
        <f t="shared" ref="AI1059" si="3212">AI1058</f>
        <v>0</v>
      </c>
      <c r="AJ1059" s="410">
        <f t="shared" ref="AJ1059" si="3213">AJ1058</f>
        <v>0</v>
      </c>
      <c r="AK1059" s="410">
        <f t="shared" ref="AK1059" si="3214">AK1058</f>
        <v>0</v>
      </c>
      <c r="AL1059" s="410">
        <f t="shared" ref="AL1059" si="3215">AL1058</f>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6">Z1061</f>
        <v>0</v>
      </c>
      <c r="AA1062" s="410">
        <f t="shared" ref="AA1062" si="3217">AA1061</f>
        <v>0</v>
      </c>
      <c r="AB1062" s="410">
        <f t="shared" ref="AB1062" si="3218">AB1061</f>
        <v>0</v>
      </c>
      <c r="AC1062" s="410">
        <f t="shared" ref="AC1062" si="3219">AC1061</f>
        <v>0</v>
      </c>
      <c r="AD1062" s="410">
        <f t="shared" ref="AD1062" si="3220">AD1061</f>
        <v>0</v>
      </c>
      <c r="AE1062" s="410">
        <f t="shared" ref="AE1062" si="3221">AE1061</f>
        <v>0</v>
      </c>
      <c r="AF1062" s="410">
        <f t="shared" ref="AF1062" si="3222">AF1061</f>
        <v>0</v>
      </c>
      <c r="AG1062" s="410">
        <f t="shared" ref="AG1062" si="3223">AG1061</f>
        <v>0</v>
      </c>
      <c r="AH1062" s="410">
        <f t="shared" ref="AH1062" si="3224">AH1061</f>
        <v>0</v>
      </c>
      <c r="AI1062" s="410">
        <f t="shared" ref="AI1062" si="3225">AI1061</f>
        <v>0</v>
      </c>
      <c r="AJ1062" s="410">
        <f t="shared" ref="AJ1062" si="3226">AJ1061</f>
        <v>0</v>
      </c>
      <c r="AK1062" s="410">
        <f t="shared" ref="AK1062" si="3227">AK1061</f>
        <v>0</v>
      </c>
      <c r="AL1062" s="410">
        <f t="shared" ref="AL1062" si="3228">AL1061</f>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29">Z1064</f>
        <v>0</v>
      </c>
      <c r="AA1065" s="410">
        <f t="shared" ref="AA1065" si="3230">AA1064</f>
        <v>0</v>
      </c>
      <c r="AB1065" s="410">
        <f t="shared" ref="AB1065" si="3231">AB1064</f>
        <v>0</v>
      </c>
      <c r="AC1065" s="410">
        <f t="shared" ref="AC1065" si="3232">AC1064</f>
        <v>0</v>
      </c>
      <c r="AD1065" s="410">
        <f t="shared" ref="AD1065" si="3233">AD1064</f>
        <v>0</v>
      </c>
      <c r="AE1065" s="410">
        <f t="shared" ref="AE1065" si="3234">AE1064</f>
        <v>0</v>
      </c>
      <c r="AF1065" s="410">
        <f t="shared" ref="AF1065" si="3235">AF1064</f>
        <v>0</v>
      </c>
      <c r="AG1065" s="410">
        <f t="shared" ref="AG1065" si="3236">AG1064</f>
        <v>0</v>
      </c>
      <c r="AH1065" s="410">
        <f t="shared" ref="AH1065" si="3237">AH1064</f>
        <v>0</v>
      </c>
      <c r="AI1065" s="410">
        <f t="shared" ref="AI1065" si="3238">AI1064</f>
        <v>0</v>
      </c>
      <c r="AJ1065" s="410">
        <f t="shared" ref="AJ1065" si="3239">AJ1064</f>
        <v>0</v>
      </c>
      <c r="AK1065" s="410">
        <f t="shared" ref="AK1065" si="3240">AK1064</f>
        <v>0</v>
      </c>
      <c r="AL1065" s="410">
        <f t="shared" ref="AL1065" si="3241">AL1064</f>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2">Z1068</f>
        <v>0</v>
      </c>
      <c r="AA1069" s="410">
        <f t="shared" ref="AA1069" si="3243">AA1068</f>
        <v>0</v>
      </c>
      <c r="AB1069" s="410">
        <f t="shared" ref="AB1069" si="3244">AB1068</f>
        <v>0</v>
      </c>
      <c r="AC1069" s="410">
        <f t="shared" ref="AC1069" si="3245">AC1068</f>
        <v>0</v>
      </c>
      <c r="AD1069" s="410">
        <f t="shared" ref="AD1069" si="3246">AD1068</f>
        <v>0</v>
      </c>
      <c r="AE1069" s="410">
        <f t="shared" ref="AE1069" si="3247">AE1068</f>
        <v>0</v>
      </c>
      <c r="AF1069" s="410">
        <f t="shared" ref="AF1069" si="3248">AF1068</f>
        <v>0</v>
      </c>
      <c r="AG1069" s="410">
        <f t="shared" ref="AG1069" si="3249">AG1068</f>
        <v>0</v>
      </c>
      <c r="AH1069" s="410">
        <f t="shared" ref="AH1069" si="3250">AH1068</f>
        <v>0</v>
      </c>
      <c r="AI1069" s="410">
        <f t="shared" ref="AI1069" si="3251">AI1068</f>
        <v>0</v>
      </c>
      <c r="AJ1069" s="410">
        <f t="shared" ref="AJ1069" si="3252">AJ1068</f>
        <v>0</v>
      </c>
      <c r="AK1069" s="410">
        <f t="shared" ref="AK1069" si="3253">AK1068</f>
        <v>0</v>
      </c>
      <c r="AL1069" s="410">
        <f t="shared" ref="AL1069" si="3254">AL1068</f>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5">Z1071</f>
        <v>0</v>
      </c>
      <c r="AA1072" s="410">
        <f t="shared" ref="AA1072" si="3256">AA1071</f>
        <v>0</v>
      </c>
      <c r="AB1072" s="410">
        <f t="shared" ref="AB1072" si="3257">AB1071</f>
        <v>0</v>
      </c>
      <c r="AC1072" s="410">
        <f t="shared" ref="AC1072" si="3258">AC1071</f>
        <v>0</v>
      </c>
      <c r="AD1072" s="410">
        <f t="shared" ref="AD1072" si="3259">AD1071</f>
        <v>0</v>
      </c>
      <c r="AE1072" s="410">
        <f t="shared" ref="AE1072" si="3260">AE1071</f>
        <v>0</v>
      </c>
      <c r="AF1072" s="410">
        <f t="shared" ref="AF1072" si="3261">AF1071</f>
        <v>0</v>
      </c>
      <c r="AG1072" s="410">
        <f t="shared" ref="AG1072" si="3262">AG1071</f>
        <v>0</v>
      </c>
      <c r="AH1072" s="410">
        <f t="shared" ref="AH1072" si="3263">AH1071</f>
        <v>0</v>
      </c>
      <c r="AI1072" s="410">
        <f t="shared" ref="AI1072" si="3264">AI1071</f>
        <v>0</v>
      </c>
      <c r="AJ1072" s="410">
        <f t="shared" ref="AJ1072" si="3265">AJ1071</f>
        <v>0</v>
      </c>
      <c r="AK1072" s="410">
        <f t="shared" ref="AK1072" si="3266">AK1071</f>
        <v>0</v>
      </c>
      <c r="AL1072" s="410">
        <f t="shared" ref="AL1072" si="3267">AL1071</f>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68">Z1074</f>
        <v>0</v>
      </c>
      <c r="AA1075" s="410">
        <f t="shared" ref="AA1075" si="3269">AA1074</f>
        <v>0</v>
      </c>
      <c r="AB1075" s="410">
        <f t="shared" ref="AB1075" si="3270">AB1074</f>
        <v>0</v>
      </c>
      <c r="AC1075" s="410">
        <f t="shared" ref="AC1075" si="3271">AC1074</f>
        <v>0</v>
      </c>
      <c r="AD1075" s="410">
        <f t="shared" ref="AD1075" si="3272">AD1074</f>
        <v>0</v>
      </c>
      <c r="AE1075" s="410">
        <f t="shared" ref="AE1075" si="3273">AE1074</f>
        <v>0</v>
      </c>
      <c r="AF1075" s="410">
        <f t="shared" ref="AF1075" si="3274">AF1074</f>
        <v>0</v>
      </c>
      <c r="AG1075" s="410">
        <f t="shared" ref="AG1075" si="3275">AG1074</f>
        <v>0</v>
      </c>
      <c r="AH1075" s="410">
        <f t="shared" ref="AH1075" si="3276">AH1074</f>
        <v>0</v>
      </c>
      <c r="AI1075" s="410">
        <f t="shared" ref="AI1075" si="3277">AI1074</f>
        <v>0</v>
      </c>
      <c r="AJ1075" s="410">
        <f t="shared" ref="AJ1075" si="3278">AJ1074</f>
        <v>0</v>
      </c>
      <c r="AK1075" s="410">
        <f t="shared" ref="AK1075" si="3279">AK1074</f>
        <v>0</v>
      </c>
      <c r="AL1075" s="410">
        <f t="shared" ref="AL1075" si="3280">AL1074</f>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1">Z1077</f>
        <v>0</v>
      </c>
      <c r="AA1078" s="410">
        <f t="shared" ref="AA1078" si="3282">AA1077</f>
        <v>0</v>
      </c>
      <c r="AB1078" s="410">
        <f t="shared" ref="AB1078" si="3283">AB1077</f>
        <v>0</v>
      </c>
      <c r="AC1078" s="410">
        <f t="shared" ref="AC1078" si="3284">AC1077</f>
        <v>0</v>
      </c>
      <c r="AD1078" s="410">
        <f t="shared" ref="AD1078" si="3285">AD1077</f>
        <v>0</v>
      </c>
      <c r="AE1078" s="410">
        <f t="shared" ref="AE1078" si="3286">AE1077</f>
        <v>0</v>
      </c>
      <c r="AF1078" s="410">
        <f t="shared" ref="AF1078" si="3287">AF1077</f>
        <v>0</v>
      </c>
      <c r="AG1078" s="410">
        <f t="shared" ref="AG1078" si="3288">AG1077</f>
        <v>0</v>
      </c>
      <c r="AH1078" s="410">
        <f t="shared" ref="AH1078" si="3289">AH1077</f>
        <v>0</v>
      </c>
      <c r="AI1078" s="410">
        <f t="shared" ref="AI1078" si="3290">AI1077</f>
        <v>0</v>
      </c>
      <c r="AJ1078" s="410">
        <f t="shared" ref="AJ1078" si="3291">AJ1077</f>
        <v>0</v>
      </c>
      <c r="AK1078" s="410">
        <f t="shared" ref="AK1078" si="3292">AK1077</f>
        <v>0</v>
      </c>
      <c r="AL1078" s="410">
        <f t="shared" ref="AL1078" si="3293">AL1077</f>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4">Z1080</f>
        <v>0</v>
      </c>
      <c r="AA1081" s="410">
        <f t="shared" ref="AA1081" si="3295">AA1080</f>
        <v>0</v>
      </c>
      <c r="AB1081" s="410">
        <f t="shared" ref="AB1081" si="3296">AB1080</f>
        <v>0</v>
      </c>
      <c r="AC1081" s="410">
        <f t="shared" ref="AC1081" si="3297">AC1080</f>
        <v>0</v>
      </c>
      <c r="AD1081" s="410">
        <f t="shared" ref="AD1081" si="3298">AD1080</f>
        <v>0</v>
      </c>
      <c r="AE1081" s="410">
        <f t="shared" ref="AE1081" si="3299">AE1080</f>
        <v>0</v>
      </c>
      <c r="AF1081" s="410">
        <f t="shared" ref="AF1081" si="3300">AF1080</f>
        <v>0</v>
      </c>
      <c r="AG1081" s="410">
        <f t="shared" ref="AG1081" si="3301">AG1080</f>
        <v>0</v>
      </c>
      <c r="AH1081" s="410">
        <f t="shared" ref="AH1081" si="3302">AH1080</f>
        <v>0</v>
      </c>
      <c r="AI1081" s="410">
        <f t="shared" ref="AI1081" si="3303">AI1080</f>
        <v>0</v>
      </c>
      <c r="AJ1081" s="410">
        <f t="shared" ref="AJ1081" si="3304">AJ1080</f>
        <v>0</v>
      </c>
      <c r="AK1081" s="410">
        <f t="shared" ref="AK1081" si="3305">AK1080</f>
        <v>0</v>
      </c>
      <c r="AL1081" s="410">
        <f t="shared" ref="AL1081" si="3306">AL1080</f>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07">Z1083</f>
        <v>0</v>
      </c>
      <c r="AA1084" s="410">
        <f t="shared" ref="AA1084" si="3308">AA1083</f>
        <v>0</v>
      </c>
      <c r="AB1084" s="410">
        <f t="shared" ref="AB1084" si="3309">AB1083</f>
        <v>0</v>
      </c>
      <c r="AC1084" s="410">
        <f t="shared" ref="AC1084" si="3310">AC1083</f>
        <v>0</v>
      </c>
      <c r="AD1084" s="410">
        <f t="shared" ref="AD1084" si="3311">AD1083</f>
        <v>0</v>
      </c>
      <c r="AE1084" s="410">
        <f t="shared" ref="AE1084" si="3312">AE1083</f>
        <v>0</v>
      </c>
      <c r="AF1084" s="410">
        <f t="shared" ref="AF1084" si="3313">AF1083</f>
        <v>0</v>
      </c>
      <c r="AG1084" s="410">
        <f t="shared" ref="AG1084" si="3314">AG1083</f>
        <v>0</v>
      </c>
      <c r="AH1084" s="410">
        <f t="shared" ref="AH1084" si="3315">AH1083</f>
        <v>0</v>
      </c>
      <c r="AI1084" s="410">
        <f t="shared" ref="AI1084" si="3316">AI1083</f>
        <v>0</v>
      </c>
      <c r="AJ1084" s="410">
        <f t="shared" ref="AJ1084" si="3317">AJ1083</f>
        <v>0</v>
      </c>
      <c r="AK1084" s="410">
        <f t="shared" ref="AK1084" si="3318">AK1083</f>
        <v>0</v>
      </c>
      <c r="AL1084" s="410">
        <f t="shared" ref="AL1084" si="3319">AL1083</f>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20">Z1086</f>
        <v>0</v>
      </c>
      <c r="AA1087" s="410">
        <f t="shared" ref="AA1087" si="3321">AA1086</f>
        <v>0</v>
      </c>
      <c r="AB1087" s="410">
        <f t="shared" ref="AB1087" si="3322">AB1086</f>
        <v>0</v>
      </c>
      <c r="AC1087" s="410">
        <f t="shared" ref="AC1087" si="3323">AC1086</f>
        <v>0</v>
      </c>
      <c r="AD1087" s="410">
        <f t="shared" ref="AD1087" si="3324">AD1086</f>
        <v>0</v>
      </c>
      <c r="AE1087" s="410">
        <f t="shared" ref="AE1087" si="3325">AE1086</f>
        <v>0</v>
      </c>
      <c r="AF1087" s="410">
        <f t="shared" ref="AF1087" si="3326">AF1086</f>
        <v>0</v>
      </c>
      <c r="AG1087" s="410">
        <f t="shared" ref="AG1087" si="3327">AG1086</f>
        <v>0</v>
      </c>
      <c r="AH1087" s="410">
        <f t="shared" ref="AH1087" si="3328">AH1086</f>
        <v>0</v>
      </c>
      <c r="AI1087" s="410">
        <f t="shared" ref="AI1087" si="3329">AI1086</f>
        <v>0</v>
      </c>
      <c r="AJ1087" s="410">
        <f t="shared" ref="AJ1087" si="3330">AJ1086</f>
        <v>0</v>
      </c>
      <c r="AK1087" s="410">
        <f t="shared" ref="AK1087" si="3331">AK1086</f>
        <v>0</v>
      </c>
      <c r="AL1087" s="410">
        <f t="shared" ref="AL1087" si="3332">AL1086</f>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3">Z1089</f>
        <v>0</v>
      </c>
      <c r="AA1090" s="410">
        <f t="shared" ref="AA1090" si="3334">AA1089</f>
        <v>0</v>
      </c>
      <c r="AB1090" s="410">
        <f t="shared" ref="AB1090" si="3335">AB1089</f>
        <v>0</v>
      </c>
      <c r="AC1090" s="410">
        <f t="shared" ref="AC1090" si="3336">AC1089</f>
        <v>0</v>
      </c>
      <c r="AD1090" s="410">
        <f t="shared" ref="AD1090" si="3337">AD1089</f>
        <v>0</v>
      </c>
      <c r="AE1090" s="410">
        <f t="shared" ref="AE1090" si="3338">AE1089</f>
        <v>0</v>
      </c>
      <c r="AF1090" s="410">
        <f t="shared" ref="AF1090" si="3339">AF1089</f>
        <v>0</v>
      </c>
      <c r="AG1090" s="410">
        <f t="shared" ref="AG1090" si="3340">AG1089</f>
        <v>0</v>
      </c>
      <c r="AH1090" s="410">
        <f t="shared" ref="AH1090" si="3341">AH1089</f>
        <v>0</v>
      </c>
      <c r="AI1090" s="410">
        <f t="shared" ref="AI1090" si="3342">AI1089</f>
        <v>0</v>
      </c>
      <c r="AJ1090" s="410">
        <f t="shared" ref="AJ1090" si="3343">AJ1089</f>
        <v>0</v>
      </c>
      <c r="AK1090" s="410">
        <f t="shared" ref="AK1090" si="3344">AK1089</f>
        <v>0</v>
      </c>
      <c r="AL1090" s="410">
        <f t="shared" ref="AL1090" si="3345">AL1089</f>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6">Z1092</f>
        <v>0</v>
      </c>
      <c r="AA1093" s="410">
        <f t="shared" ref="AA1093" si="3347">AA1092</f>
        <v>0</v>
      </c>
      <c r="AB1093" s="410">
        <f t="shared" ref="AB1093" si="3348">AB1092</f>
        <v>0</v>
      </c>
      <c r="AC1093" s="410">
        <f t="shared" ref="AC1093" si="3349">AC1092</f>
        <v>0</v>
      </c>
      <c r="AD1093" s="410">
        <f t="shared" ref="AD1093" si="3350">AD1092</f>
        <v>0</v>
      </c>
      <c r="AE1093" s="410">
        <f t="shared" ref="AE1093" si="3351">AE1092</f>
        <v>0</v>
      </c>
      <c r="AF1093" s="410">
        <f t="shared" ref="AF1093" si="3352">AF1092</f>
        <v>0</v>
      </c>
      <c r="AG1093" s="410">
        <f t="shared" ref="AG1093" si="3353">AG1092</f>
        <v>0</v>
      </c>
      <c r="AH1093" s="410">
        <f t="shared" ref="AH1093" si="3354">AH1092</f>
        <v>0</v>
      </c>
      <c r="AI1093" s="410">
        <f t="shared" ref="AI1093" si="3355">AI1092</f>
        <v>0</v>
      </c>
      <c r="AJ1093" s="410">
        <f t="shared" ref="AJ1093" si="3356">AJ1092</f>
        <v>0</v>
      </c>
      <c r="AK1093" s="410">
        <f t="shared" ref="AK1093" si="3357">AK1092</f>
        <v>0</v>
      </c>
      <c r="AL1093" s="410">
        <f t="shared" ref="AL1093" si="3358">AL1092</f>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59">Z1095</f>
        <v>0</v>
      </c>
      <c r="AA1096" s="410">
        <f t="shared" ref="AA1096" si="3360">AA1095</f>
        <v>0</v>
      </c>
      <c r="AB1096" s="410">
        <f t="shared" ref="AB1096" si="3361">AB1095</f>
        <v>0</v>
      </c>
      <c r="AC1096" s="410">
        <f t="shared" ref="AC1096" si="3362">AC1095</f>
        <v>0</v>
      </c>
      <c r="AD1096" s="410">
        <f t="shared" ref="AD1096" si="3363">AD1095</f>
        <v>0</v>
      </c>
      <c r="AE1096" s="410">
        <f t="shared" ref="AE1096" si="3364">AE1095</f>
        <v>0</v>
      </c>
      <c r="AF1096" s="410">
        <f t="shared" ref="AF1096" si="3365">AF1095</f>
        <v>0</v>
      </c>
      <c r="AG1096" s="410">
        <f t="shared" ref="AG1096" si="3366">AG1095</f>
        <v>0</v>
      </c>
      <c r="AH1096" s="410">
        <f t="shared" ref="AH1096" si="3367">AH1095</f>
        <v>0</v>
      </c>
      <c r="AI1096" s="410">
        <f t="shared" ref="AI1096" si="3368">AI1095</f>
        <v>0</v>
      </c>
      <c r="AJ1096" s="410">
        <f t="shared" ref="AJ1096" si="3369">AJ1095</f>
        <v>0</v>
      </c>
      <c r="AK1096" s="410">
        <f t="shared" ref="AK1096" si="3370">AK1095</f>
        <v>0</v>
      </c>
      <c r="AL1096" s="410">
        <f t="shared" ref="AL1096" si="3371">AL1095</f>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2">Z1098</f>
        <v>0</v>
      </c>
      <c r="AA1099" s="410">
        <f t="shared" ref="AA1099" si="3373">AA1098</f>
        <v>0</v>
      </c>
      <c r="AB1099" s="410">
        <f t="shared" ref="AB1099" si="3374">AB1098</f>
        <v>0</v>
      </c>
      <c r="AC1099" s="410">
        <f t="shared" ref="AC1099" si="3375">AC1098</f>
        <v>0</v>
      </c>
      <c r="AD1099" s="410">
        <f t="shared" ref="AD1099" si="3376">AD1098</f>
        <v>0</v>
      </c>
      <c r="AE1099" s="410">
        <f t="shared" ref="AE1099" si="3377">AE1098</f>
        <v>0</v>
      </c>
      <c r="AF1099" s="410">
        <f t="shared" ref="AF1099" si="3378">AF1098</f>
        <v>0</v>
      </c>
      <c r="AG1099" s="410">
        <f t="shared" ref="AG1099" si="3379">AG1098</f>
        <v>0</v>
      </c>
      <c r="AH1099" s="410">
        <f t="shared" ref="AH1099" si="3380">AH1098</f>
        <v>0</v>
      </c>
      <c r="AI1099" s="410">
        <f t="shared" ref="AI1099" si="3381">AI1098</f>
        <v>0</v>
      </c>
      <c r="AJ1099" s="410">
        <f t="shared" ref="AJ1099" si="3382">AJ1098</f>
        <v>0</v>
      </c>
      <c r="AK1099" s="410">
        <f t="shared" ref="AK1099" si="3383">AK1098</f>
        <v>0</v>
      </c>
      <c r="AL1099" s="410">
        <f t="shared" ref="AL1099" si="3384">AL1098</f>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5">Z1101</f>
        <v>0</v>
      </c>
      <c r="AA1102" s="410">
        <f t="shared" ref="AA1102" si="3386">AA1101</f>
        <v>0</v>
      </c>
      <c r="AB1102" s="410">
        <f t="shared" ref="AB1102" si="3387">AB1101</f>
        <v>0</v>
      </c>
      <c r="AC1102" s="410">
        <f t="shared" ref="AC1102" si="3388">AC1101</f>
        <v>0</v>
      </c>
      <c r="AD1102" s="410">
        <f t="shared" ref="AD1102" si="3389">AD1101</f>
        <v>0</v>
      </c>
      <c r="AE1102" s="410">
        <f t="shared" ref="AE1102" si="3390">AE1101</f>
        <v>0</v>
      </c>
      <c r="AF1102" s="410">
        <f t="shared" ref="AF1102" si="3391">AF1101</f>
        <v>0</v>
      </c>
      <c r="AG1102" s="410">
        <f t="shared" ref="AG1102" si="3392">AG1101</f>
        <v>0</v>
      </c>
      <c r="AH1102" s="410">
        <f t="shared" ref="AH1102" si="3393">AH1101</f>
        <v>0</v>
      </c>
      <c r="AI1102" s="410">
        <f t="shared" ref="AI1102" si="3394">AI1101</f>
        <v>0</v>
      </c>
      <c r="AJ1102" s="410">
        <f t="shared" ref="AJ1102" si="3395">AJ1101</f>
        <v>0</v>
      </c>
      <c r="AK1102" s="410">
        <f t="shared" ref="AK1102" si="3396">AK1101</f>
        <v>0</v>
      </c>
      <c r="AL1102" s="410">
        <f t="shared" ref="AL1102" si="3397">AL1101</f>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398">Z1104</f>
        <v>0</v>
      </c>
      <c r="AA1105" s="410">
        <f t="shared" ref="AA1105" si="3399">AA1104</f>
        <v>0</v>
      </c>
      <c r="AB1105" s="410">
        <f t="shared" ref="AB1105" si="3400">AB1104</f>
        <v>0</v>
      </c>
      <c r="AC1105" s="410">
        <f t="shared" ref="AC1105" si="3401">AC1104</f>
        <v>0</v>
      </c>
      <c r="AD1105" s="410">
        <f t="shared" ref="AD1105" si="3402">AD1104</f>
        <v>0</v>
      </c>
      <c r="AE1105" s="410">
        <f t="shared" ref="AE1105" si="3403">AE1104</f>
        <v>0</v>
      </c>
      <c r="AF1105" s="410">
        <f t="shared" ref="AF1105" si="3404">AF1104</f>
        <v>0</v>
      </c>
      <c r="AG1105" s="410">
        <f t="shared" ref="AG1105" si="3405">AG1104</f>
        <v>0</v>
      </c>
      <c r="AH1105" s="410">
        <f t="shared" ref="AH1105" si="3406">AH1104</f>
        <v>0</v>
      </c>
      <c r="AI1105" s="410">
        <f t="shared" ref="AI1105" si="3407">AI1104</f>
        <v>0</v>
      </c>
      <c r="AJ1105" s="410">
        <f t="shared" ref="AJ1105" si="3408">AJ1104</f>
        <v>0</v>
      </c>
      <c r="AK1105" s="410">
        <f t="shared" ref="AK1105" si="3409">AK1104</f>
        <v>0</v>
      </c>
      <c r="AL1105" s="410">
        <f t="shared" ref="AL1105" si="3410">AL1104</f>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1">Z1107</f>
        <v>0</v>
      </c>
      <c r="AA1108" s="410">
        <f t="shared" ref="AA1108" si="3412">AA1107</f>
        <v>0</v>
      </c>
      <c r="AB1108" s="410">
        <f t="shared" ref="AB1108" si="3413">AB1107</f>
        <v>0</v>
      </c>
      <c r="AC1108" s="410">
        <f t="shared" ref="AC1108" si="3414">AC1107</f>
        <v>0</v>
      </c>
      <c r="AD1108" s="410">
        <f t="shared" ref="AD1108" si="3415">AD1107</f>
        <v>0</v>
      </c>
      <c r="AE1108" s="410">
        <f t="shared" ref="AE1108" si="3416">AE1107</f>
        <v>0</v>
      </c>
      <c r="AF1108" s="410">
        <f t="shared" ref="AF1108" si="3417">AF1107</f>
        <v>0</v>
      </c>
      <c r="AG1108" s="410">
        <f t="shared" ref="AG1108" si="3418">AG1107</f>
        <v>0</v>
      </c>
      <c r="AH1108" s="410">
        <f t="shared" ref="AH1108" si="3419">AH1107</f>
        <v>0</v>
      </c>
      <c r="AI1108" s="410">
        <f t="shared" ref="AI1108" si="3420">AI1107</f>
        <v>0</v>
      </c>
      <c r="AJ1108" s="410">
        <f t="shared" ref="AJ1108" si="3421">AJ1107</f>
        <v>0</v>
      </c>
      <c r="AK1108" s="410">
        <f t="shared" ref="AK1108" si="3422">AK1107</f>
        <v>0</v>
      </c>
      <c r="AL1108" s="410">
        <f t="shared" ref="AL1108" si="3423">AL1107</f>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424">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424"/>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424"/>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424"/>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5">Y212*Y1113</f>
        <v>0</v>
      </c>
      <c r="Z1118" s="377">
        <f t="shared" si="3425"/>
        <v>0</v>
      </c>
      <c r="AA1118" s="377">
        <f t="shared" si="3425"/>
        <v>0</v>
      </c>
      <c r="AB1118" s="377">
        <f t="shared" si="3425"/>
        <v>0</v>
      </c>
      <c r="AC1118" s="377">
        <f t="shared" si="3425"/>
        <v>0</v>
      </c>
      <c r="AD1118" s="377">
        <f t="shared" si="3425"/>
        <v>0</v>
      </c>
      <c r="AE1118" s="377">
        <f t="shared" si="3425"/>
        <v>0</v>
      </c>
      <c r="AF1118" s="377">
        <f t="shared" si="3425"/>
        <v>0</v>
      </c>
      <c r="AG1118" s="377">
        <f t="shared" si="3425"/>
        <v>0</v>
      </c>
      <c r="AH1118" s="377">
        <f t="shared" si="3425"/>
        <v>0</v>
      </c>
      <c r="AI1118" s="377">
        <f t="shared" si="3425"/>
        <v>0</v>
      </c>
      <c r="AJ1118" s="377">
        <f t="shared" si="3425"/>
        <v>0</v>
      </c>
      <c r="AK1118" s="377">
        <f t="shared" si="3425"/>
        <v>0</v>
      </c>
      <c r="AL1118" s="377">
        <f t="shared" si="3425"/>
        <v>0</v>
      </c>
      <c r="AM1118" s="628">
        <f t="shared" si="3424"/>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6">Y395*Y1113</f>
        <v>0</v>
      </c>
      <c r="Z1119" s="377">
        <f t="shared" si="3426"/>
        <v>0</v>
      </c>
      <c r="AA1119" s="377">
        <f t="shared" si="3426"/>
        <v>0</v>
      </c>
      <c r="AB1119" s="377">
        <f t="shared" si="3426"/>
        <v>0</v>
      </c>
      <c r="AC1119" s="377">
        <f t="shared" si="3426"/>
        <v>0</v>
      </c>
      <c r="AD1119" s="377">
        <f t="shared" si="3426"/>
        <v>0</v>
      </c>
      <c r="AE1119" s="377">
        <f t="shared" si="3426"/>
        <v>0</v>
      </c>
      <c r="AF1119" s="377">
        <f t="shared" si="3426"/>
        <v>0</v>
      </c>
      <c r="AG1119" s="377">
        <f t="shared" si="3426"/>
        <v>0</v>
      </c>
      <c r="AH1119" s="377">
        <f t="shared" si="3426"/>
        <v>0</v>
      </c>
      <c r="AI1119" s="377">
        <f t="shared" si="3426"/>
        <v>0</v>
      </c>
      <c r="AJ1119" s="377">
        <f t="shared" si="3426"/>
        <v>0</v>
      </c>
      <c r="AK1119" s="377">
        <f t="shared" si="3426"/>
        <v>0</v>
      </c>
      <c r="AL1119" s="377">
        <f t="shared" si="3426"/>
        <v>0</v>
      </c>
      <c r="AM1119" s="628">
        <f t="shared" si="3424"/>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27">Y578*Y1113</f>
        <v>0</v>
      </c>
      <c r="Z1120" s="377">
        <f t="shared" si="3427"/>
        <v>0</v>
      </c>
      <c r="AA1120" s="377">
        <f t="shared" si="3427"/>
        <v>0</v>
      </c>
      <c r="AB1120" s="377">
        <f t="shared" si="3427"/>
        <v>0</v>
      </c>
      <c r="AC1120" s="377">
        <f t="shared" si="3427"/>
        <v>0</v>
      </c>
      <c r="AD1120" s="377">
        <f t="shared" si="3427"/>
        <v>0</v>
      </c>
      <c r="AE1120" s="377">
        <f t="shared" si="3427"/>
        <v>0</v>
      </c>
      <c r="AF1120" s="377">
        <f t="shared" si="3427"/>
        <v>0</v>
      </c>
      <c r="AG1120" s="377">
        <f t="shared" si="3427"/>
        <v>0</v>
      </c>
      <c r="AH1120" s="377">
        <f t="shared" si="3427"/>
        <v>0</v>
      </c>
      <c r="AI1120" s="377">
        <f t="shared" si="3427"/>
        <v>0</v>
      </c>
      <c r="AJ1120" s="377">
        <f t="shared" si="3427"/>
        <v>0</v>
      </c>
      <c r="AK1120" s="377">
        <f t="shared" si="3427"/>
        <v>0</v>
      </c>
      <c r="AL1120" s="377">
        <f t="shared" si="3427"/>
        <v>0</v>
      </c>
      <c r="AM1120" s="628">
        <f t="shared" si="3424"/>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28">Y761*Y1113</f>
        <v>0</v>
      </c>
      <c r="Z1121" s="377">
        <f t="shared" si="3428"/>
        <v>0</v>
      </c>
      <c r="AA1121" s="377">
        <f t="shared" si="3428"/>
        <v>0</v>
      </c>
      <c r="AB1121" s="377">
        <f t="shared" si="3428"/>
        <v>0</v>
      </c>
      <c r="AC1121" s="377">
        <f t="shared" si="3428"/>
        <v>0</v>
      </c>
      <c r="AD1121" s="377">
        <f t="shared" si="3428"/>
        <v>0</v>
      </c>
      <c r="AE1121" s="377">
        <f t="shared" si="3428"/>
        <v>0</v>
      </c>
      <c r="AF1121" s="377">
        <f t="shared" si="3428"/>
        <v>0</v>
      </c>
      <c r="AG1121" s="377">
        <f t="shared" si="3428"/>
        <v>0</v>
      </c>
      <c r="AH1121" s="377">
        <f t="shared" si="3428"/>
        <v>0</v>
      </c>
      <c r="AI1121" s="377">
        <f t="shared" si="3428"/>
        <v>0</v>
      </c>
      <c r="AJ1121" s="377">
        <f t="shared" si="3428"/>
        <v>0</v>
      </c>
      <c r="AK1121" s="377">
        <f t="shared" si="3428"/>
        <v>0</v>
      </c>
      <c r="AL1121" s="377">
        <f t="shared" si="3428"/>
        <v>0</v>
      </c>
      <c r="AM1121" s="628">
        <f t="shared" si="3424"/>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29">Y944*Y1113</f>
        <v>0</v>
      </c>
      <c r="Z1122" s="377">
        <f t="shared" si="3429"/>
        <v>0</v>
      </c>
      <c r="AA1122" s="377">
        <f t="shared" si="3429"/>
        <v>0</v>
      </c>
      <c r="AB1122" s="377">
        <f t="shared" si="3429"/>
        <v>0</v>
      </c>
      <c r="AC1122" s="377">
        <f t="shared" si="3429"/>
        <v>0</v>
      </c>
      <c r="AD1122" s="377">
        <f t="shared" si="3429"/>
        <v>0</v>
      </c>
      <c r="AE1122" s="377">
        <f t="shared" si="3429"/>
        <v>0</v>
      </c>
      <c r="AF1122" s="377">
        <f t="shared" si="3429"/>
        <v>0</v>
      </c>
      <c r="AG1122" s="377">
        <f t="shared" si="3429"/>
        <v>0</v>
      </c>
      <c r="AH1122" s="377">
        <f t="shared" si="3429"/>
        <v>0</v>
      </c>
      <c r="AI1122" s="377">
        <f t="shared" si="3429"/>
        <v>0</v>
      </c>
      <c r="AJ1122" s="377">
        <f t="shared" si="3429"/>
        <v>0</v>
      </c>
      <c r="AK1122" s="377">
        <f t="shared" si="3429"/>
        <v>0</v>
      </c>
      <c r="AL1122" s="377">
        <f t="shared" si="3429"/>
        <v>0</v>
      </c>
      <c r="AM1122" s="628">
        <f t="shared" si="3424"/>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0">AA1110*AA1113</f>
        <v>0</v>
      </c>
      <c r="AB1123" s="377">
        <f t="shared" si="3430"/>
        <v>0</v>
      </c>
      <c r="AC1123" s="377">
        <f t="shared" si="3430"/>
        <v>0</v>
      </c>
      <c r="AD1123" s="377">
        <f t="shared" si="3430"/>
        <v>0</v>
      </c>
      <c r="AE1123" s="377">
        <f t="shared" si="3430"/>
        <v>0</v>
      </c>
      <c r="AF1123" s="377">
        <f t="shared" si="3430"/>
        <v>0</v>
      </c>
      <c r="AG1123" s="377">
        <f t="shared" si="3430"/>
        <v>0</v>
      </c>
      <c r="AH1123" s="377">
        <f t="shared" si="3430"/>
        <v>0</v>
      </c>
      <c r="AI1123" s="377">
        <f t="shared" si="3430"/>
        <v>0</v>
      </c>
      <c r="AJ1123" s="377">
        <f t="shared" si="3430"/>
        <v>0</v>
      </c>
      <c r="AK1123" s="377">
        <f t="shared" si="3430"/>
        <v>0</v>
      </c>
      <c r="AL1123" s="377">
        <f t="shared" si="3430"/>
        <v>0</v>
      </c>
      <c r="AM1123" s="628">
        <f t="shared" si="3424"/>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1">SUM(Z1114:Z1123)</f>
        <v>0</v>
      </c>
      <c r="AA1124" s="345">
        <f t="shared" si="3431"/>
        <v>0</v>
      </c>
      <c r="AB1124" s="345">
        <f t="shared" si="3431"/>
        <v>0</v>
      </c>
      <c r="AC1124" s="345">
        <f t="shared" si="3431"/>
        <v>0</v>
      </c>
      <c r="AD1124" s="345">
        <f t="shared" si="3431"/>
        <v>0</v>
      </c>
      <c r="AE1124" s="345">
        <f t="shared" si="3431"/>
        <v>0</v>
      </c>
      <c r="AF1124" s="345">
        <f>SUM(AF1114:AF1123)</f>
        <v>0</v>
      </c>
      <c r="AG1124" s="345">
        <f t="shared" ref="AG1124:AL1124" si="3432">SUM(AG1114:AG1123)</f>
        <v>0</v>
      </c>
      <c r="AH1124" s="345">
        <f t="shared" si="3432"/>
        <v>0</v>
      </c>
      <c r="AI1124" s="345">
        <f t="shared" si="3432"/>
        <v>0</v>
      </c>
      <c r="AJ1124" s="345">
        <f t="shared" si="3432"/>
        <v>0</v>
      </c>
      <c r="AK1124" s="345">
        <f t="shared" si="3432"/>
        <v>0</v>
      </c>
      <c r="AL1124" s="345">
        <f t="shared" si="3432"/>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3">Z1111*Z1113</f>
        <v>0</v>
      </c>
      <c r="AA1125" s="346">
        <f>AA1111*AA1113</f>
        <v>0</v>
      </c>
      <c r="AB1125" s="346">
        <f t="shared" si="3433"/>
        <v>0</v>
      </c>
      <c r="AC1125" s="346">
        <f t="shared" si="3433"/>
        <v>0</v>
      </c>
      <c r="AD1125" s="346">
        <f t="shared" si="3433"/>
        <v>0</v>
      </c>
      <c r="AE1125" s="346">
        <f t="shared" si="3433"/>
        <v>0</v>
      </c>
      <c r="AF1125" s="346">
        <f t="shared" ref="AF1125:AL1125" si="3434">AF1111*AF1113</f>
        <v>0</v>
      </c>
      <c r="AG1125" s="346">
        <f t="shared" si="3434"/>
        <v>0</v>
      </c>
      <c r="AH1125" s="346">
        <f t="shared" si="3434"/>
        <v>0</v>
      </c>
      <c r="AI1125" s="346">
        <f t="shared" si="3434"/>
        <v>0</v>
      </c>
      <c r="AJ1125" s="346">
        <f t="shared" si="3434"/>
        <v>0</v>
      </c>
      <c r="AK1125" s="346">
        <f t="shared" si="3434"/>
        <v>0</v>
      </c>
      <c r="AL1125" s="346">
        <f t="shared" si="3434"/>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592</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0"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28" zoomScale="90" zoomScaleNormal="90" workbookViewId="0">
      <selection activeCell="C52" sqref="C5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9"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8"/>
      <c r="C6" s="609" t="s">
        <v>550</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8"/>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6" t="s">
        <v>504</v>
      </c>
      <c r="C8" s="822" t="s">
        <v>669</v>
      </c>
      <c r="D8" s="822"/>
      <c r="E8" s="822"/>
      <c r="F8" s="822"/>
      <c r="G8" s="822"/>
      <c r="H8" s="822"/>
      <c r="I8" s="822"/>
      <c r="J8" s="822"/>
      <c r="K8" s="822"/>
      <c r="L8" s="822"/>
      <c r="M8" s="822"/>
      <c r="N8" s="822"/>
      <c r="O8" s="822"/>
      <c r="P8" s="822"/>
      <c r="Q8" s="822"/>
      <c r="R8" s="822"/>
      <c r="S8" s="822"/>
      <c r="T8" s="105"/>
      <c r="U8" s="105"/>
      <c r="V8" s="105"/>
      <c r="W8" s="105"/>
    </row>
    <row r="9" spans="1:28" s="9" customFormat="1" ht="46.9" customHeight="1">
      <c r="B9" s="55"/>
      <c r="C9" s="784" t="s">
        <v>680</v>
      </c>
      <c r="D9" s="784"/>
      <c r="E9" s="784"/>
      <c r="F9" s="784"/>
      <c r="G9" s="784"/>
      <c r="H9" s="784"/>
      <c r="I9" s="784"/>
      <c r="J9" s="784"/>
      <c r="K9" s="784"/>
      <c r="L9" s="784"/>
      <c r="M9" s="784"/>
      <c r="N9" s="784"/>
      <c r="O9" s="784"/>
      <c r="P9" s="784"/>
      <c r="Q9" s="784"/>
      <c r="R9" s="784"/>
      <c r="S9" s="784"/>
      <c r="T9" s="105"/>
      <c r="U9" s="105"/>
      <c r="V9" s="105"/>
      <c r="W9" s="105"/>
    </row>
    <row r="10" spans="1:28" s="9" customFormat="1" ht="37.9" customHeight="1">
      <c r="B10" s="88"/>
      <c r="C10" s="800" t="s">
        <v>681</v>
      </c>
      <c r="D10" s="784"/>
      <c r="E10" s="784"/>
      <c r="F10" s="784"/>
      <c r="G10" s="784"/>
      <c r="H10" s="784"/>
      <c r="I10" s="784"/>
      <c r="J10" s="784"/>
      <c r="K10" s="784"/>
      <c r="L10" s="784"/>
      <c r="M10" s="784"/>
      <c r="N10" s="784"/>
      <c r="O10" s="784"/>
      <c r="P10" s="784"/>
      <c r="Q10" s="784"/>
      <c r="R10" s="784"/>
      <c r="S10" s="784"/>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1" t="s">
        <v>235</v>
      </c>
      <c r="C12" s="821"/>
      <c r="D12" s="180"/>
      <c r="E12" s="181" t="s">
        <v>236</v>
      </c>
      <c r="F12" s="51"/>
      <c r="G12" s="51"/>
      <c r="H12" s="44"/>
      <c r="I12" s="51"/>
      <c r="K12" s="591"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Residential</v>
      </c>
      <c r="J14" s="203" t="str">
        <f>'1.  LRAMVA Summary'!E52</f>
        <v>GS&lt;50 kW</v>
      </c>
      <c r="K14" s="203" t="str">
        <f>'1.  LRAMVA Summary'!F52</f>
        <v>GS 50 TO 1,499 KW</v>
      </c>
      <c r="L14" s="203" t="str">
        <f>'1.  LRAMVA Summary'!G52</f>
        <v>GS 1,500 TO 4,999</v>
      </c>
      <c r="M14" s="203" t="str">
        <f>'1.  LRAMVA Summary'!H52</f>
        <v>Large User</v>
      </c>
      <c r="N14" s="203" t="str">
        <f>'1.  LRAMVA Summary'!I52</f>
        <v>Unmetered Scattered Load</v>
      </c>
      <c r="O14" s="203" t="str">
        <f>'1.  LRAMVA Summary'!J52</f>
        <v>Street Lighting</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9">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9">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9">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9">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9">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9">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9">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6">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6">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f>C48</f>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f t="shared" ref="C50:C53" si="11">C49</f>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f t="shared" si="11"/>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f t="shared" si="11"/>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f t="shared" si="11"/>
        <v>2.18E-2</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f>C53</f>
        <v>2.18E-2</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462</v>
      </c>
      <c r="F57" s="215"/>
      <c r="G57" s="216"/>
      <c r="H57" s="217"/>
      <c r="I57" s="218">
        <f>SUM(I44:I56)</f>
        <v>0</v>
      </c>
      <c r="J57" s="218">
        <f t="shared" ref="J57:O57" si="12">SUM(J44:J56)</f>
        <v>0</v>
      </c>
      <c r="K57" s="218">
        <f t="shared" si="12"/>
        <v>0</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426</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0</v>
      </c>
    </row>
    <row r="72" spans="2:23" s="9" customFormat="1" ht="15.75" thickBot="1">
      <c r="B72" s="66"/>
      <c r="E72" s="215" t="s">
        <v>463</v>
      </c>
      <c r="F72" s="215"/>
      <c r="G72" s="216"/>
      <c r="H72" s="217"/>
      <c r="I72" s="218">
        <f>SUM(I59:I71)</f>
        <v>0</v>
      </c>
      <c r="J72" s="218">
        <f t="shared" ref="J72:V72" si="17">SUM(J59:J71)</f>
        <v>0</v>
      </c>
      <c r="K72" s="218">
        <f t="shared" si="17"/>
        <v>0</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0</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427</v>
      </c>
      <c r="F74" s="224"/>
      <c r="G74" s="225"/>
      <c r="H74" s="226"/>
      <c r="I74" s="227">
        <f t="shared" ref="I74:O74" si="18">I72+I73</f>
        <v>0</v>
      </c>
      <c r="J74" s="227">
        <f t="shared" si="18"/>
        <v>0</v>
      </c>
      <c r="K74" s="227">
        <f t="shared" si="18"/>
        <v>0</v>
      </c>
      <c r="L74" s="227">
        <f t="shared" si="18"/>
        <v>0</v>
      </c>
      <c r="M74" s="227">
        <f t="shared" si="18"/>
        <v>0</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20">C$31/12</f>
        <v>1.225E-3</v>
      </c>
      <c r="I76" s="229">
        <f>(SUM('1.  LRAMVA Summary'!D$54:D$65)+SUM('1.  LRAMVA Summary'!D$66:D$67)*(MONTH($E76)-1)/12)*$H76</f>
        <v>47.154249870000001</v>
      </c>
      <c r="J76" s="229">
        <f>(SUM('1.  LRAMVA Summary'!E$54:E$65)+SUM('1.  LRAMVA Summary'!E$66:E$67)*(MONTH($E76)-1)/12)*$H76</f>
        <v>19.76705572453292</v>
      </c>
      <c r="K76" s="229">
        <f>(SUM('1.  LRAMVA Summary'!F$54:F$65)+SUM('1.  LRAMVA Summary'!F$66:F$67)*(MONTH($E76)-1)/12)*$H76</f>
        <v>23.888488425920034</v>
      </c>
      <c r="L76" s="229">
        <f>(SUM('1.  LRAMVA Summary'!G$54:G$65)+SUM('1.  LRAMVA Summary'!G$66:G$67)*(MONTH($E76)-1)/12)*$H76</f>
        <v>6.020964254665202</v>
      </c>
      <c r="M76" s="229">
        <f>(SUM('1.  LRAMVA Summary'!H$54:H$65)+SUM('1.  LRAMVA Summary'!H$66:H$67)*(MONTH($E76)-1)/12)*$H76</f>
        <v>3.4560370722657701</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100.28679534738393</v>
      </c>
    </row>
    <row r="77" spans="2:23" s="9" customFormat="1">
      <c r="B77" s="66"/>
      <c r="E77" s="213">
        <v>42064</v>
      </c>
      <c r="F77" s="213" t="s">
        <v>181</v>
      </c>
      <c r="G77" s="214" t="s">
        <v>65</v>
      </c>
      <c r="H77" s="228">
        <f t="shared" si="20"/>
        <v>1.225E-3</v>
      </c>
      <c r="I77" s="229">
        <f>(SUM('1.  LRAMVA Summary'!D$54:D$65)+SUM('1.  LRAMVA Summary'!D$66:D$67)*(MONTH($E77)-1)/12)*$H77</f>
        <v>94.308499740000002</v>
      </c>
      <c r="J77" s="229">
        <f>(SUM('1.  LRAMVA Summary'!E$54:E$65)+SUM('1.  LRAMVA Summary'!E$66:E$67)*(MONTH($E77)-1)/12)*$H77</f>
        <v>39.53411144906584</v>
      </c>
      <c r="K77" s="229">
        <f>(SUM('1.  LRAMVA Summary'!F$54:F$65)+SUM('1.  LRAMVA Summary'!F$66:F$67)*(MONTH($E77)-1)/12)*$H77</f>
        <v>47.776976851840068</v>
      </c>
      <c r="L77" s="229">
        <f>(SUM('1.  LRAMVA Summary'!G$54:G$65)+SUM('1.  LRAMVA Summary'!G$66:G$67)*(MONTH($E77)-1)/12)*$H77</f>
        <v>12.041928509330404</v>
      </c>
      <c r="M77" s="229">
        <f>(SUM('1.  LRAMVA Summary'!H$54:H$65)+SUM('1.  LRAMVA Summary'!H$66:H$67)*(MONTH($E77)-1)/12)*$H77</f>
        <v>6.9120741445315401</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200.57359069476786</v>
      </c>
    </row>
    <row r="78" spans="2:23" s="9" customFormat="1">
      <c r="B78" s="66"/>
      <c r="E78" s="213">
        <v>42095</v>
      </c>
      <c r="F78" s="213" t="s">
        <v>181</v>
      </c>
      <c r="G78" s="214" t="s">
        <v>66</v>
      </c>
      <c r="H78" s="228">
        <f>C$32/12</f>
        <v>9.1666666666666665E-4</v>
      </c>
      <c r="I78" s="229">
        <f>(SUM('1.  LRAMVA Summary'!D$54:D$65)+SUM('1.  LRAMVA Summary'!D$66:D$67)*(MONTH($E78)-1)/12)*$H78</f>
        <v>105.85647929999999</v>
      </c>
      <c r="J78" s="229">
        <f>(SUM('1.  LRAMVA Summary'!E$54:E$65)+SUM('1.  LRAMVA Summary'!E$66:E$67)*(MONTH($E78)-1)/12)*$H78</f>
        <v>44.375023055073903</v>
      </c>
      <c r="K78" s="229">
        <f>(SUM('1.  LRAMVA Summary'!F$54:F$65)+SUM('1.  LRAMVA Summary'!F$66:F$67)*(MONTH($E78)-1)/12)*$H78</f>
        <v>53.627218915330673</v>
      </c>
      <c r="L78" s="229">
        <f>(SUM('1.  LRAMVA Summary'!G$54:G$65)+SUM('1.  LRAMVA Summary'!G$66:G$67)*(MONTH($E78)-1)/12)*$H78</f>
        <v>13.516450367615757</v>
      </c>
      <c r="M78" s="229">
        <f>(SUM('1.  LRAMVA Summary'!H$54:H$65)+SUM('1.  LRAMVA Summary'!H$66:H$67)*(MONTH($E78)-1)/12)*$H78</f>
        <v>7.7584505703925455</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225.13362220841287</v>
      </c>
    </row>
    <row r="79" spans="2:23" s="9" customFormat="1">
      <c r="B79" s="66"/>
      <c r="E79" s="213">
        <v>42125</v>
      </c>
      <c r="F79" s="213" t="s">
        <v>181</v>
      </c>
      <c r="G79" s="214" t="s">
        <v>66</v>
      </c>
      <c r="H79" s="228">
        <f t="shared" ref="H79:H80" si="22">C$32/12</f>
        <v>9.1666666666666665E-4</v>
      </c>
      <c r="I79" s="229">
        <f>(SUM('1.  LRAMVA Summary'!D$54:D$65)+SUM('1.  LRAMVA Summary'!D$66:D$67)*(MONTH($E79)-1)/12)*$H79</f>
        <v>141.14197240000001</v>
      </c>
      <c r="J79" s="229">
        <f>(SUM('1.  LRAMVA Summary'!E$54:E$65)+SUM('1.  LRAMVA Summary'!E$66:E$67)*(MONTH($E79)-1)/12)*$H79</f>
        <v>59.166697406765202</v>
      </c>
      <c r="K79" s="229">
        <f>(SUM('1.  LRAMVA Summary'!F$54:F$65)+SUM('1.  LRAMVA Summary'!F$66:F$67)*(MONTH($E79)-1)/12)*$H79</f>
        <v>71.502958553774249</v>
      </c>
      <c r="L79" s="229">
        <f>(SUM('1.  LRAMVA Summary'!G$54:G$65)+SUM('1.  LRAMVA Summary'!G$66:G$67)*(MONTH($E79)-1)/12)*$H79</f>
        <v>18.021933823487679</v>
      </c>
      <c r="M79" s="229">
        <f>(SUM('1.  LRAMVA Summary'!H$54:H$65)+SUM('1.  LRAMVA Summary'!H$66:H$67)*(MONTH($E79)-1)/12)*$H79</f>
        <v>10.344600760523393</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300.17816294455054</v>
      </c>
    </row>
    <row r="80" spans="2:23" s="9" customFormat="1">
      <c r="B80" s="66"/>
      <c r="E80" s="213">
        <v>42156</v>
      </c>
      <c r="F80" s="213" t="s">
        <v>181</v>
      </c>
      <c r="G80" s="214" t="s">
        <v>66</v>
      </c>
      <c r="H80" s="228">
        <f t="shared" si="22"/>
        <v>9.1666666666666665E-4</v>
      </c>
      <c r="I80" s="229">
        <f>(SUM('1.  LRAMVA Summary'!D$54:D$65)+SUM('1.  LRAMVA Summary'!D$66:D$67)*(MONTH($E80)-1)/12)*$H80</f>
        <v>176.42746550000001</v>
      </c>
      <c r="J80" s="229">
        <f>(SUM('1.  LRAMVA Summary'!E$54:E$65)+SUM('1.  LRAMVA Summary'!E$66:E$67)*(MONTH($E80)-1)/12)*$H80</f>
        <v>73.958371758456508</v>
      </c>
      <c r="K80" s="229">
        <f>(SUM('1.  LRAMVA Summary'!F$54:F$65)+SUM('1.  LRAMVA Summary'!F$66:F$67)*(MONTH($E80)-1)/12)*$H80</f>
        <v>89.378698192217811</v>
      </c>
      <c r="L80" s="229">
        <f>(SUM('1.  LRAMVA Summary'!G$54:G$65)+SUM('1.  LRAMVA Summary'!G$66:G$67)*(MONTH($E80)-1)/12)*$H80</f>
        <v>22.5274172793596</v>
      </c>
      <c r="M80" s="229">
        <f>(SUM('1.  LRAMVA Summary'!H$54:H$65)+SUM('1.  LRAMVA Summary'!H$66:H$67)*(MONTH($E80)-1)/12)*$H80</f>
        <v>12.930750950654241</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375.22270368068814</v>
      </c>
    </row>
    <row r="81" spans="2:23" s="9" customFormat="1">
      <c r="B81" s="66"/>
      <c r="E81" s="213">
        <v>42186</v>
      </c>
      <c r="F81" s="213" t="s">
        <v>181</v>
      </c>
      <c r="G81" s="214" t="s">
        <v>68</v>
      </c>
      <c r="H81" s="228">
        <f>C$33/12</f>
        <v>9.1666666666666665E-4</v>
      </c>
      <c r="I81" s="229">
        <f>(SUM('1.  LRAMVA Summary'!D$54:D$65)+SUM('1.  LRAMVA Summary'!D$66:D$67)*(MONTH($E81)-1)/12)*$H81</f>
        <v>211.71295859999998</v>
      </c>
      <c r="J81" s="229">
        <f>(SUM('1.  LRAMVA Summary'!E$54:E$65)+SUM('1.  LRAMVA Summary'!E$66:E$67)*(MONTH($E81)-1)/12)*$H81</f>
        <v>88.750046110147807</v>
      </c>
      <c r="K81" s="229">
        <f>(SUM('1.  LRAMVA Summary'!F$54:F$65)+SUM('1.  LRAMVA Summary'!F$66:F$67)*(MONTH($E81)-1)/12)*$H81</f>
        <v>107.25443783066135</v>
      </c>
      <c r="L81" s="229">
        <f>(SUM('1.  LRAMVA Summary'!G$54:G$65)+SUM('1.  LRAMVA Summary'!G$66:G$67)*(MONTH($E81)-1)/12)*$H81</f>
        <v>27.032900735231514</v>
      </c>
      <c r="M81" s="229">
        <f>(SUM('1.  LRAMVA Summary'!H$54:H$65)+SUM('1.  LRAMVA Summary'!H$66:H$67)*(MONTH($E81)-1)/12)*$H81</f>
        <v>15.516901140785091</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450.26724441682575</v>
      </c>
    </row>
    <row r="82" spans="2:23" s="9" customFormat="1">
      <c r="B82" s="66"/>
      <c r="E82" s="213">
        <v>42217</v>
      </c>
      <c r="F82" s="213" t="s">
        <v>181</v>
      </c>
      <c r="G82" s="214" t="s">
        <v>68</v>
      </c>
      <c r="H82" s="228">
        <f t="shared" ref="H82:H83" si="23">C$33/12</f>
        <v>9.1666666666666665E-4</v>
      </c>
      <c r="I82" s="229">
        <f>(SUM('1.  LRAMVA Summary'!D$54:D$65)+SUM('1.  LRAMVA Summary'!D$66:D$67)*(MONTH($E82)-1)/12)*$H82</f>
        <v>246.99845169999998</v>
      </c>
      <c r="J82" s="229">
        <f>(SUM('1.  LRAMVA Summary'!E$54:E$65)+SUM('1.  LRAMVA Summary'!E$66:E$67)*(MONTH($E82)-1)/12)*$H82</f>
        <v>103.54172046183911</v>
      </c>
      <c r="K82" s="229">
        <f>(SUM('1.  LRAMVA Summary'!F$54:F$65)+SUM('1.  LRAMVA Summary'!F$66:F$67)*(MONTH($E82)-1)/12)*$H82</f>
        <v>125.13017746910494</v>
      </c>
      <c r="L82" s="229">
        <f>(SUM('1.  LRAMVA Summary'!G$54:G$65)+SUM('1.  LRAMVA Summary'!G$66:G$67)*(MONTH($E82)-1)/12)*$H82</f>
        <v>31.538384191103436</v>
      </c>
      <c r="M82" s="229">
        <f>(SUM('1.  LRAMVA Summary'!H$54:H$65)+SUM('1.  LRAMVA Summary'!H$66:H$67)*(MONTH($E82)-1)/12)*$H82</f>
        <v>18.103051330915939</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525.31178515296335</v>
      </c>
    </row>
    <row r="83" spans="2:23" s="9" customFormat="1">
      <c r="B83" s="66"/>
      <c r="E83" s="213">
        <v>42248</v>
      </c>
      <c r="F83" s="213" t="s">
        <v>181</v>
      </c>
      <c r="G83" s="214" t="s">
        <v>68</v>
      </c>
      <c r="H83" s="228">
        <f t="shared" si="23"/>
        <v>9.1666666666666665E-4</v>
      </c>
      <c r="I83" s="229">
        <f>(SUM('1.  LRAMVA Summary'!D$54:D$65)+SUM('1.  LRAMVA Summary'!D$66:D$67)*(MONTH($E83)-1)/12)*$H83</f>
        <v>282.28394480000003</v>
      </c>
      <c r="J83" s="229">
        <f>(SUM('1.  LRAMVA Summary'!E$54:E$65)+SUM('1.  LRAMVA Summary'!E$66:E$67)*(MONTH($E83)-1)/12)*$H83</f>
        <v>118.3333948135304</v>
      </c>
      <c r="K83" s="229">
        <f>(SUM('1.  LRAMVA Summary'!F$54:F$65)+SUM('1.  LRAMVA Summary'!F$66:F$67)*(MONTH($E83)-1)/12)*$H83</f>
        <v>143.0059171075485</v>
      </c>
      <c r="L83" s="229">
        <f>(SUM('1.  LRAMVA Summary'!G$54:G$65)+SUM('1.  LRAMVA Summary'!G$66:G$67)*(MONTH($E83)-1)/12)*$H83</f>
        <v>36.043867646975357</v>
      </c>
      <c r="M83" s="229">
        <f>(SUM('1.  LRAMVA Summary'!H$54:H$65)+SUM('1.  LRAMVA Summary'!H$66:H$67)*(MONTH($E83)-1)/12)*$H83</f>
        <v>20.689201521046787</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600.35632588910107</v>
      </c>
    </row>
    <row r="84" spans="2:23" s="9" customFormat="1">
      <c r="B84" s="66"/>
      <c r="E84" s="213">
        <v>42278</v>
      </c>
      <c r="F84" s="213" t="s">
        <v>181</v>
      </c>
      <c r="G84" s="214" t="s">
        <v>69</v>
      </c>
      <c r="H84" s="228">
        <f>C$34/12</f>
        <v>9.1666666666666665E-4</v>
      </c>
      <c r="I84" s="229">
        <f>(SUM('1.  LRAMVA Summary'!D$54:D$65)+SUM('1.  LRAMVA Summary'!D$66:D$67)*(MONTH($E84)-1)/12)*$H84</f>
        <v>317.56943789999997</v>
      </c>
      <c r="J84" s="229">
        <f>(SUM('1.  LRAMVA Summary'!E$54:E$65)+SUM('1.  LRAMVA Summary'!E$66:E$67)*(MONTH($E84)-1)/12)*$H84</f>
        <v>133.12506916522173</v>
      </c>
      <c r="K84" s="229">
        <f>(SUM('1.  LRAMVA Summary'!F$54:F$65)+SUM('1.  LRAMVA Summary'!F$66:F$67)*(MONTH($E84)-1)/12)*$H84</f>
        <v>160.88165674599205</v>
      </c>
      <c r="L84" s="229">
        <f>(SUM('1.  LRAMVA Summary'!G$54:G$65)+SUM('1.  LRAMVA Summary'!G$66:G$67)*(MONTH($E84)-1)/12)*$H84</f>
        <v>40.549351102847275</v>
      </c>
      <c r="M84" s="229">
        <f>(SUM('1.  LRAMVA Summary'!H$54:H$65)+SUM('1.  LRAMVA Summary'!H$66:H$67)*(MONTH($E84)-1)/12)*$H84</f>
        <v>23.275351711177638</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675.40086662523868</v>
      </c>
    </row>
    <row r="85" spans="2:23" s="9" customFormat="1">
      <c r="B85" s="66"/>
      <c r="E85" s="213">
        <v>42309</v>
      </c>
      <c r="F85" s="213" t="s">
        <v>181</v>
      </c>
      <c r="G85" s="214" t="s">
        <v>69</v>
      </c>
      <c r="H85" s="228">
        <f t="shared" ref="H85:H86" si="24">C$34/12</f>
        <v>9.1666666666666665E-4</v>
      </c>
      <c r="I85" s="229">
        <f>(SUM('1.  LRAMVA Summary'!D$54:D$65)+SUM('1.  LRAMVA Summary'!D$66:D$67)*(MONTH($E85)-1)/12)*$H85</f>
        <v>352.85493100000002</v>
      </c>
      <c r="J85" s="229">
        <f>(SUM('1.  LRAMVA Summary'!E$54:E$65)+SUM('1.  LRAMVA Summary'!E$66:E$67)*(MONTH($E85)-1)/12)*$H85</f>
        <v>147.91674351691302</v>
      </c>
      <c r="K85" s="229">
        <f>(SUM('1.  LRAMVA Summary'!F$54:F$65)+SUM('1.  LRAMVA Summary'!F$66:F$67)*(MONTH($E85)-1)/12)*$H85</f>
        <v>178.75739638443562</v>
      </c>
      <c r="L85" s="229">
        <f>(SUM('1.  LRAMVA Summary'!G$54:G$65)+SUM('1.  LRAMVA Summary'!G$66:G$67)*(MONTH($E85)-1)/12)*$H85</f>
        <v>45.0548345587192</v>
      </c>
      <c r="M85" s="229">
        <f>(SUM('1.  LRAMVA Summary'!H$54:H$65)+SUM('1.  LRAMVA Summary'!H$66:H$67)*(MONTH($E85)-1)/12)*$H85</f>
        <v>25.861501901308483</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750.44540736137628</v>
      </c>
    </row>
    <row r="86" spans="2:23" s="9" customFormat="1">
      <c r="B86" s="66"/>
      <c r="E86" s="213">
        <v>42339</v>
      </c>
      <c r="F86" s="213" t="s">
        <v>181</v>
      </c>
      <c r="G86" s="214" t="s">
        <v>69</v>
      </c>
      <c r="H86" s="228">
        <f t="shared" si="24"/>
        <v>9.1666666666666665E-4</v>
      </c>
      <c r="I86" s="229">
        <f>(SUM('1.  LRAMVA Summary'!D$54:D$65)+SUM('1.  LRAMVA Summary'!D$66:D$67)*(MONTH($E86)-1)/12)*$H86</f>
        <v>388.14042410000002</v>
      </c>
      <c r="J86" s="229">
        <f>(SUM('1.  LRAMVA Summary'!E$54:E$65)+SUM('1.  LRAMVA Summary'!E$66:E$67)*(MONTH($E86)-1)/12)*$H86</f>
        <v>162.7084178686043</v>
      </c>
      <c r="K86" s="229">
        <f>(SUM('1.  LRAMVA Summary'!F$54:F$65)+SUM('1.  LRAMVA Summary'!F$66:F$67)*(MONTH($E86)-1)/12)*$H86</f>
        <v>196.63313602287917</v>
      </c>
      <c r="L86" s="229">
        <f>(SUM('1.  LRAMVA Summary'!G$54:G$65)+SUM('1.  LRAMVA Summary'!G$66:G$67)*(MONTH($E86)-1)/12)*$H86</f>
        <v>49.560318014591118</v>
      </c>
      <c r="M86" s="229">
        <f>(SUM('1.  LRAMVA Summary'!H$54:H$65)+SUM('1.  LRAMVA Summary'!H$66:H$67)*(MONTH($E86)-1)/12)*$H86</f>
        <v>28.447652091439334</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825.48994809751389</v>
      </c>
    </row>
    <row r="87" spans="2:23" s="9" customFormat="1" ht="15.75" thickBot="1">
      <c r="B87" s="66"/>
      <c r="E87" s="215" t="s">
        <v>464</v>
      </c>
      <c r="F87" s="215"/>
      <c r="G87" s="216"/>
      <c r="H87" s="217"/>
      <c r="I87" s="218">
        <f>SUM(I74:I86)</f>
        <v>2364.4488149099998</v>
      </c>
      <c r="J87" s="218">
        <f>SUM(J74:J86)</f>
        <v>991.17665133015066</v>
      </c>
      <c r="K87" s="218">
        <f t="shared" ref="K87:O87" si="25">SUM(K74:K86)</f>
        <v>1197.8370624997046</v>
      </c>
      <c r="L87" s="218">
        <f t="shared" si="25"/>
        <v>301.90835048392654</v>
      </c>
      <c r="M87" s="218">
        <f t="shared" si="25"/>
        <v>173.29557319504073</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5028.6664524188218</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428</v>
      </c>
      <c r="F89" s="224"/>
      <c r="G89" s="225"/>
      <c r="H89" s="226"/>
      <c r="I89" s="227">
        <f>I87+I88</f>
        <v>2364.4488149099998</v>
      </c>
      <c r="J89" s="227">
        <f t="shared" ref="J89" si="27">J87+J88</f>
        <v>991.17665133015066</v>
      </c>
      <c r="K89" s="227">
        <f t="shared" ref="K89" si="28">K87+K88</f>
        <v>1197.8370624997046</v>
      </c>
      <c r="L89" s="227">
        <f t="shared" ref="L89" si="29">L87+L88</f>
        <v>301.90835048392654</v>
      </c>
      <c r="M89" s="227">
        <f t="shared" ref="M89" si="30">M87+M88</f>
        <v>173.29557319504073</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5028.6664524188218</v>
      </c>
    </row>
    <row r="90" spans="2:23" s="9" customFormat="1">
      <c r="B90" s="66"/>
      <c r="E90" s="213">
        <v>42370</v>
      </c>
      <c r="F90" s="213" t="s">
        <v>183</v>
      </c>
      <c r="G90" s="214" t="s">
        <v>65</v>
      </c>
      <c r="H90" s="228">
        <f>$C$35/12</f>
        <v>9.1666666666666665E-4</v>
      </c>
      <c r="I90" s="229">
        <f>(SUM('1.  LRAMVA Summary'!D$54:D$68)+SUM('1.  LRAMVA Summary'!D$69:D$70)*(MONTH($E90)-1)/12)*$H90</f>
        <v>423.42591719999996</v>
      </c>
      <c r="J90" s="229">
        <f>(SUM('1.  LRAMVA Summary'!E$54:E$68)+SUM('1.  LRAMVA Summary'!E$69:E$70)*(MONTH($E90)-1)/12)*$H90</f>
        <v>177.50009222029561</v>
      </c>
      <c r="K90" s="229">
        <f>(SUM('1.  LRAMVA Summary'!F$54:F$68)+SUM('1.  LRAMVA Summary'!F$69:F$70)*(MONTH($E90)-1)/12)*$H90</f>
        <v>214.50887566132272</v>
      </c>
      <c r="L90" s="229">
        <f>(SUM('1.  LRAMVA Summary'!G$54:G$68)+SUM('1.  LRAMVA Summary'!G$69:G$70)*(MONTH($E90)-1)/12)*$H90</f>
        <v>54.065801470463036</v>
      </c>
      <c r="M90" s="229">
        <f>(SUM('1.  LRAMVA Summary'!H$54:H$68)+SUM('1.  LRAMVA Summary'!H$69:H$70)*(MONTH($E90)-1)/12)*$H90</f>
        <v>31.033802281570182</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900.53448883365149</v>
      </c>
    </row>
    <row r="91" spans="2:23" s="9" customFormat="1">
      <c r="B91" s="66"/>
      <c r="E91" s="213">
        <v>42401</v>
      </c>
      <c r="F91" s="213" t="s">
        <v>183</v>
      </c>
      <c r="G91" s="214" t="s">
        <v>65</v>
      </c>
      <c r="H91" s="228">
        <f t="shared" ref="H91:H92" si="35">$C$35/12</f>
        <v>9.1666666666666665E-4</v>
      </c>
      <c r="I91" s="229">
        <f>(SUM('1.  LRAMVA Summary'!D$54:D$68)+SUM('1.  LRAMVA Summary'!D$69:D$70)*(MONTH($E91)-1)/12)*$H91</f>
        <v>423.42591719999996</v>
      </c>
      <c r="J91" s="229">
        <f>(SUM('1.  LRAMVA Summary'!E$54:E$68)+SUM('1.  LRAMVA Summary'!E$69:E$70)*(MONTH($E91)-1)/12)*$H91</f>
        <v>177.50009222029561</v>
      </c>
      <c r="K91" s="229">
        <f>(SUM('1.  LRAMVA Summary'!F$54:F$68)+SUM('1.  LRAMVA Summary'!F$69:F$70)*(MONTH($E91)-1)/12)*$H91</f>
        <v>214.50887566132272</v>
      </c>
      <c r="L91" s="229">
        <f>(SUM('1.  LRAMVA Summary'!G$54:G$68)+SUM('1.  LRAMVA Summary'!G$69:G$70)*(MONTH($E91)-1)/12)*$H91</f>
        <v>54.065801470463036</v>
      </c>
      <c r="M91" s="229">
        <f>(SUM('1.  LRAMVA Summary'!H$54:H$68)+SUM('1.  LRAMVA Summary'!H$69:H$70)*(MONTH($E91)-1)/12)*$H91</f>
        <v>31.033802281570182</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900.53448883365149</v>
      </c>
    </row>
    <row r="92" spans="2:23" s="9" customFormat="1" ht="14.25" customHeight="1">
      <c r="B92" s="66"/>
      <c r="E92" s="213">
        <v>42430</v>
      </c>
      <c r="F92" s="213" t="s">
        <v>183</v>
      </c>
      <c r="G92" s="214" t="s">
        <v>65</v>
      </c>
      <c r="H92" s="228">
        <f t="shared" si="35"/>
        <v>9.1666666666666665E-4</v>
      </c>
      <c r="I92" s="229">
        <f>(SUM('1.  LRAMVA Summary'!D$54:D$68)+SUM('1.  LRAMVA Summary'!D$69:D$70)*(MONTH($E92)-1)/12)*$H92</f>
        <v>423.42591719999996</v>
      </c>
      <c r="J92" s="229">
        <f>(SUM('1.  LRAMVA Summary'!E$54:E$68)+SUM('1.  LRAMVA Summary'!E$69:E$70)*(MONTH($E92)-1)/12)*$H92</f>
        <v>177.50009222029561</v>
      </c>
      <c r="K92" s="229">
        <f>(SUM('1.  LRAMVA Summary'!F$54:F$68)+SUM('1.  LRAMVA Summary'!F$69:F$70)*(MONTH($E92)-1)/12)*$H92</f>
        <v>214.50887566132272</v>
      </c>
      <c r="L92" s="229">
        <f>(SUM('1.  LRAMVA Summary'!G$54:G$68)+SUM('1.  LRAMVA Summary'!G$69:G$70)*(MONTH($E92)-1)/12)*$H92</f>
        <v>54.065801470463036</v>
      </c>
      <c r="M92" s="229">
        <f>(SUM('1.  LRAMVA Summary'!H$54:H$68)+SUM('1.  LRAMVA Summary'!H$69:H$70)*(MONTH($E92)-1)/12)*$H92</f>
        <v>31.033802281570182</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900.53448883365149</v>
      </c>
    </row>
    <row r="93" spans="2:23" s="8" customFormat="1">
      <c r="B93" s="238"/>
      <c r="D93" s="9"/>
      <c r="E93" s="213">
        <v>42461</v>
      </c>
      <c r="F93" s="213" t="s">
        <v>183</v>
      </c>
      <c r="G93" s="214" t="s">
        <v>66</v>
      </c>
      <c r="H93" s="228">
        <f>$C$36/12</f>
        <v>9.1666666666666665E-4</v>
      </c>
      <c r="I93" s="229">
        <f>(SUM('1.  LRAMVA Summary'!D$54:D$68)+SUM('1.  LRAMVA Summary'!D$69:D$70)*(MONTH($E93)-1)/12)*$H93</f>
        <v>423.42591719999996</v>
      </c>
      <c r="J93" s="229">
        <f>(SUM('1.  LRAMVA Summary'!E$54:E$68)+SUM('1.  LRAMVA Summary'!E$69:E$70)*(MONTH($E93)-1)/12)*$H93</f>
        <v>177.50009222029561</v>
      </c>
      <c r="K93" s="229">
        <f>(SUM('1.  LRAMVA Summary'!F$54:F$68)+SUM('1.  LRAMVA Summary'!F$69:F$70)*(MONTH($E93)-1)/12)*$H93</f>
        <v>214.50887566132272</v>
      </c>
      <c r="L93" s="229">
        <f>(SUM('1.  LRAMVA Summary'!G$54:G$68)+SUM('1.  LRAMVA Summary'!G$69:G$70)*(MONTH($E93)-1)/12)*$H93</f>
        <v>54.065801470463036</v>
      </c>
      <c r="M93" s="229">
        <f>(SUM('1.  LRAMVA Summary'!H$54:H$68)+SUM('1.  LRAMVA Summary'!H$69:H$70)*(MONTH($E93)-1)/12)*$H93</f>
        <v>31.033802281570182</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900.53448883365149</v>
      </c>
    </row>
    <row r="94" spans="2:23" s="9" customFormat="1">
      <c r="B94" s="66"/>
      <c r="E94" s="213">
        <v>42491</v>
      </c>
      <c r="F94" s="213" t="s">
        <v>183</v>
      </c>
      <c r="G94" s="214" t="s">
        <v>66</v>
      </c>
      <c r="H94" s="228">
        <f t="shared" ref="H94:H95" si="37">$C$36/12</f>
        <v>9.1666666666666665E-4</v>
      </c>
      <c r="I94" s="229">
        <f>(SUM('1.  LRAMVA Summary'!D$54:D$68)+SUM('1.  LRAMVA Summary'!D$69:D$70)*(MONTH($E94)-1)/12)*$H94</f>
        <v>423.42591719999996</v>
      </c>
      <c r="J94" s="229">
        <f>(SUM('1.  LRAMVA Summary'!E$54:E$68)+SUM('1.  LRAMVA Summary'!E$69:E$70)*(MONTH($E94)-1)/12)*$H94</f>
        <v>177.50009222029561</v>
      </c>
      <c r="K94" s="229">
        <f>(SUM('1.  LRAMVA Summary'!F$54:F$68)+SUM('1.  LRAMVA Summary'!F$69:F$70)*(MONTH($E94)-1)/12)*$H94</f>
        <v>214.50887566132272</v>
      </c>
      <c r="L94" s="229">
        <f>(SUM('1.  LRAMVA Summary'!G$54:G$68)+SUM('1.  LRAMVA Summary'!G$69:G$70)*(MONTH($E94)-1)/12)*$H94</f>
        <v>54.065801470463036</v>
      </c>
      <c r="M94" s="229">
        <f>(SUM('1.  LRAMVA Summary'!H$54:H$68)+SUM('1.  LRAMVA Summary'!H$69:H$70)*(MONTH($E94)-1)/12)*$H94</f>
        <v>31.033802281570182</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900.53448883365149</v>
      </c>
    </row>
    <row r="95" spans="2:23" s="237" customFormat="1">
      <c r="B95" s="236"/>
      <c r="D95" s="9"/>
      <c r="E95" s="213">
        <v>42522</v>
      </c>
      <c r="F95" s="213" t="s">
        <v>183</v>
      </c>
      <c r="G95" s="214" t="s">
        <v>66</v>
      </c>
      <c r="H95" s="228">
        <f t="shared" si="37"/>
        <v>9.1666666666666665E-4</v>
      </c>
      <c r="I95" s="229">
        <f>(SUM('1.  LRAMVA Summary'!D$54:D$68)+SUM('1.  LRAMVA Summary'!D$69:D$70)*(MONTH($E95)-1)/12)*$H95</f>
        <v>423.42591719999996</v>
      </c>
      <c r="J95" s="229">
        <f>(SUM('1.  LRAMVA Summary'!E$54:E$68)+SUM('1.  LRAMVA Summary'!E$69:E$70)*(MONTH($E95)-1)/12)*$H95</f>
        <v>177.50009222029561</v>
      </c>
      <c r="K95" s="229">
        <f>(SUM('1.  LRAMVA Summary'!F$54:F$68)+SUM('1.  LRAMVA Summary'!F$69:F$70)*(MONTH($E95)-1)/12)*$H95</f>
        <v>214.50887566132272</v>
      </c>
      <c r="L95" s="229">
        <f>(SUM('1.  LRAMVA Summary'!G$54:G$68)+SUM('1.  LRAMVA Summary'!G$69:G$70)*(MONTH($E95)-1)/12)*$H95</f>
        <v>54.065801470463036</v>
      </c>
      <c r="M95" s="229">
        <f>(SUM('1.  LRAMVA Summary'!H$54:H$68)+SUM('1.  LRAMVA Summary'!H$69:H$70)*(MONTH($E95)-1)/12)*$H95</f>
        <v>31.033802281570182</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900.53448883365149</v>
      </c>
    </row>
    <row r="96" spans="2:23" s="9" customFormat="1">
      <c r="B96" s="66"/>
      <c r="E96" s="213">
        <v>42552</v>
      </c>
      <c r="F96" s="213" t="s">
        <v>183</v>
      </c>
      <c r="G96" s="214" t="s">
        <v>68</v>
      </c>
      <c r="H96" s="228">
        <f>$C$37/12</f>
        <v>9.1666666666666665E-4</v>
      </c>
      <c r="I96" s="229">
        <f>(SUM('1.  LRAMVA Summary'!D$54:D$68)+SUM('1.  LRAMVA Summary'!D$69:D$70)*(MONTH($E96)-1)/12)*$H96</f>
        <v>423.42591719999996</v>
      </c>
      <c r="J96" s="229">
        <f>(SUM('1.  LRAMVA Summary'!E$54:E$68)+SUM('1.  LRAMVA Summary'!E$69:E$70)*(MONTH($E96)-1)/12)*$H96</f>
        <v>177.50009222029561</v>
      </c>
      <c r="K96" s="229">
        <f>(SUM('1.  LRAMVA Summary'!F$54:F$68)+SUM('1.  LRAMVA Summary'!F$69:F$70)*(MONTH($E96)-1)/12)*$H96</f>
        <v>214.50887566132272</v>
      </c>
      <c r="L96" s="229">
        <f>(SUM('1.  LRAMVA Summary'!G$54:G$68)+SUM('1.  LRAMVA Summary'!G$69:G$70)*(MONTH($E96)-1)/12)*$H96</f>
        <v>54.065801470463036</v>
      </c>
      <c r="M96" s="229">
        <f>(SUM('1.  LRAMVA Summary'!H$54:H$68)+SUM('1.  LRAMVA Summary'!H$69:H$70)*(MONTH($E96)-1)/12)*$H96</f>
        <v>31.033802281570182</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900.53448883365149</v>
      </c>
    </row>
    <row r="97" spans="2:23" s="9" customFormat="1">
      <c r="B97" s="66"/>
      <c r="E97" s="213">
        <v>42583</v>
      </c>
      <c r="F97" s="213" t="s">
        <v>183</v>
      </c>
      <c r="G97" s="214" t="s">
        <v>68</v>
      </c>
      <c r="H97" s="228">
        <f t="shared" ref="H97:H98" si="38">$C$37/12</f>
        <v>9.1666666666666665E-4</v>
      </c>
      <c r="I97" s="229">
        <f>(SUM('1.  LRAMVA Summary'!D$54:D$68)+SUM('1.  LRAMVA Summary'!D$69:D$70)*(MONTH($E97)-1)/12)*$H97</f>
        <v>423.42591719999996</v>
      </c>
      <c r="J97" s="229">
        <f>(SUM('1.  LRAMVA Summary'!E$54:E$68)+SUM('1.  LRAMVA Summary'!E$69:E$70)*(MONTH($E97)-1)/12)*$H97</f>
        <v>177.50009222029561</v>
      </c>
      <c r="K97" s="229">
        <f>(SUM('1.  LRAMVA Summary'!F$54:F$68)+SUM('1.  LRAMVA Summary'!F$69:F$70)*(MONTH($E97)-1)/12)*$H97</f>
        <v>214.50887566132272</v>
      </c>
      <c r="L97" s="229">
        <f>(SUM('1.  LRAMVA Summary'!G$54:G$68)+SUM('1.  LRAMVA Summary'!G$69:G$70)*(MONTH($E97)-1)/12)*$H97</f>
        <v>54.065801470463036</v>
      </c>
      <c r="M97" s="229">
        <f>(SUM('1.  LRAMVA Summary'!H$54:H$68)+SUM('1.  LRAMVA Summary'!H$69:H$70)*(MONTH($E97)-1)/12)*$H97</f>
        <v>31.033802281570182</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900.53448883365149</v>
      </c>
    </row>
    <row r="98" spans="2:23" s="9" customFormat="1">
      <c r="B98" s="66"/>
      <c r="E98" s="213">
        <v>42614</v>
      </c>
      <c r="F98" s="213" t="s">
        <v>183</v>
      </c>
      <c r="G98" s="214" t="s">
        <v>68</v>
      </c>
      <c r="H98" s="228">
        <f t="shared" si="38"/>
        <v>9.1666666666666665E-4</v>
      </c>
      <c r="I98" s="229">
        <f>(SUM('1.  LRAMVA Summary'!D$54:D$68)+SUM('1.  LRAMVA Summary'!D$69:D$70)*(MONTH($E98)-1)/12)*$H98</f>
        <v>423.42591719999996</v>
      </c>
      <c r="J98" s="229">
        <f>(SUM('1.  LRAMVA Summary'!E$54:E$68)+SUM('1.  LRAMVA Summary'!E$69:E$70)*(MONTH($E98)-1)/12)*$H98</f>
        <v>177.50009222029561</v>
      </c>
      <c r="K98" s="229">
        <f>(SUM('1.  LRAMVA Summary'!F$54:F$68)+SUM('1.  LRAMVA Summary'!F$69:F$70)*(MONTH($E98)-1)/12)*$H98</f>
        <v>214.50887566132272</v>
      </c>
      <c r="L98" s="229">
        <f>(SUM('1.  LRAMVA Summary'!G$54:G$68)+SUM('1.  LRAMVA Summary'!G$69:G$70)*(MONTH($E98)-1)/12)*$H98</f>
        <v>54.065801470463036</v>
      </c>
      <c r="M98" s="229">
        <f>(SUM('1.  LRAMVA Summary'!H$54:H$68)+SUM('1.  LRAMVA Summary'!H$69:H$70)*(MONTH($E98)-1)/12)*$H98</f>
        <v>31.033802281570182</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900.53448883365149</v>
      </c>
    </row>
    <row r="99" spans="2:23" s="9" customFormat="1">
      <c r="B99" s="66"/>
      <c r="E99" s="213">
        <v>42644</v>
      </c>
      <c r="F99" s="213" t="s">
        <v>183</v>
      </c>
      <c r="G99" s="214" t="s">
        <v>69</v>
      </c>
      <c r="H99" s="209">
        <f>$C$38/12</f>
        <v>9.1666666666666665E-4</v>
      </c>
      <c r="I99" s="229">
        <f>(SUM('1.  LRAMVA Summary'!D$54:D$68)+SUM('1.  LRAMVA Summary'!D$69:D$70)*(MONTH($E99)-1)/12)*$H99</f>
        <v>423.42591719999996</v>
      </c>
      <c r="J99" s="229">
        <f>(SUM('1.  LRAMVA Summary'!E$54:E$68)+SUM('1.  LRAMVA Summary'!E$69:E$70)*(MONTH($E99)-1)/12)*$H99</f>
        <v>177.50009222029561</v>
      </c>
      <c r="K99" s="229">
        <f>(SUM('1.  LRAMVA Summary'!F$54:F$68)+SUM('1.  LRAMVA Summary'!F$69:F$70)*(MONTH($E99)-1)/12)*$H99</f>
        <v>214.50887566132272</v>
      </c>
      <c r="L99" s="229">
        <f>(SUM('1.  LRAMVA Summary'!G$54:G$68)+SUM('1.  LRAMVA Summary'!G$69:G$70)*(MONTH($E99)-1)/12)*$H99</f>
        <v>54.065801470463036</v>
      </c>
      <c r="M99" s="229">
        <f>(SUM('1.  LRAMVA Summary'!H$54:H$68)+SUM('1.  LRAMVA Summary'!H$69:H$70)*(MONTH($E99)-1)/12)*$H99</f>
        <v>31.033802281570182</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900.53448883365149</v>
      </c>
    </row>
    <row r="100" spans="2:23" s="9" customFormat="1">
      <c r="B100" s="66"/>
      <c r="E100" s="213">
        <v>42675</v>
      </c>
      <c r="F100" s="213" t="s">
        <v>183</v>
      </c>
      <c r="G100" s="214" t="s">
        <v>69</v>
      </c>
      <c r="H100" s="209">
        <f t="shared" ref="H100:H101" si="39">$C$38/12</f>
        <v>9.1666666666666665E-4</v>
      </c>
      <c r="I100" s="229">
        <f>(SUM('1.  LRAMVA Summary'!D$54:D$68)+SUM('1.  LRAMVA Summary'!D$69:D$70)*(MONTH($E100)-1)/12)*$H100</f>
        <v>423.42591719999996</v>
      </c>
      <c r="J100" s="229">
        <f>(SUM('1.  LRAMVA Summary'!E$54:E$68)+SUM('1.  LRAMVA Summary'!E$69:E$70)*(MONTH($E100)-1)/12)*$H100</f>
        <v>177.50009222029561</v>
      </c>
      <c r="K100" s="229">
        <f>(SUM('1.  LRAMVA Summary'!F$54:F$68)+SUM('1.  LRAMVA Summary'!F$69:F$70)*(MONTH($E100)-1)/12)*$H100</f>
        <v>214.50887566132272</v>
      </c>
      <c r="L100" s="229">
        <f>(SUM('1.  LRAMVA Summary'!G$54:G$68)+SUM('1.  LRAMVA Summary'!G$69:G$70)*(MONTH($E100)-1)/12)*$H100</f>
        <v>54.065801470463036</v>
      </c>
      <c r="M100" s="229">
        <f>(SUM('1.  LRAMVA Summary'!H$54:H$68)+SUM('1.  LRAMVA Summary'!H$69:H$70)*(MONTH($E100)-1)/12)*$H100</f>
        <v>31.033802281570182</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900.53448883365149</v>
      </c>
    </row>
    <row r="101" spans="2:23" s="9" customFormat="1">
      <c r="B101" s="66"/>
      <c r="E101" s="213">
        <v>42705</v>
      </c>
      <c r="F101" s="213" t="s">
        <v>183</v>
      </c>
      <c r="G101" s="214" t="s">
        <v>69</v>
      </c>
      <c r="H101" s="209">
        <f t="shared" si="39"/>
        <v>9.1666666666666665E-4</v>
      </c>
      <c r="I101" s="229">
        <f>(SUM('1.  LRAMVA Summary'!D$54:D$68)+SUM('1.  LRAMVA Summary'!D$69:D$70)*(MONTH($E101)-1)/12)*$H101</f>
        <v>423.42591719999996</v>
      </c>
      <c r="J101" s="229">
        <f>(SUM('1.  LRAMVA Summary'!E$54:E$68)+SUM('1.  LRAMVA Summary'!E$69:E$70)*(MONTH($E101)-1)/12)*$H101</f>
        <v>177.50009222029561</v>
      </c>
      <c r="K101" s="229">
        <f>(SUM('1.  LRAMVA Summary'!F$54:F$68)+SUM('1.  LRAMVA Summary'!F$69:F$70)*(MONTH($E101)-1)/12)*$H101</f>
        <v>214.50887566132272</v>
      </c>
      <c r="L101" s="229">
        <f>(SUM('1.  LRAMVA Summary'!G$54:G$68)+SUM('1.  LRAMVA Summary'!G$69:G$70)*(MONTH($E101)-1)/12)*$H101</f>
        <v>54.065801470463036</v>
      </c>
      <c r="M101" s="229">
        <f>(SUM('1.  LRAMVA Summary'!H$54:H$68)+SUM('1.  LRAMVA Summary'!H$69:H$70)*(MONTH($E101)-1)/12)*$H101</f>
        <v>31.033802281570182</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900.53448883365149</v>
      </c>
    </row>
    <row r="102" spans="2:23" s="9" customFormat="1" ht="15.75" thickBot="1">
      <c r="B102" s="66"/>
      <c r="E102" s="215" t="s">
        <v>465</v>
      </c>
      <c r="F102" s="215"/>
      <c r="G102" s="216"/>
      <c r="H102" s="217"/>
      <c r="I102" s="218">
        <f>SUM(I89:I101)</f>
        <v>7445.559821310002</v>
      </c>
      <c r="J102" s="218">
        <f>SUM(J89:J101)</f>
        <v>3121.1777579736986</v>
      </c>
      <c r="K102" s="218">
        <f t="shared" ref="K102:O102" si="40">SUM(K89:K101)</f>
        <v>3771.9435704355769</v>
      </c>
      <c r="L102" s="218">
        <f t="shared" si="40"/>
        <v>950.697968129483</v>
      </c>
      <c r="M102" s="218">
        <f t="shared" si="40"/>
        <v>545.70120057388272</v>
      </c>
      <c r="N102" s="218">
        <f t="shared" si="40"/>
        <v>0</v>
      </c>
      <c r="O102" s="218">
        <f t="shared" si="40"/>
        <v>0</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15835.080318422637</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429</v>
      </c>
      <c r="F104" s="224"/>
      <c r="G104" s="225"/>
      <c r="H104" s="226"/>
      <c r="I104" s="227">
        <f>I102+I103</f>
        <v>7445.559821310002</v>
      </c>
      <c r="J104" s="227">
        <f t="shared" ref="J104" si="42">J102+J103</f>
        <v>3121.1777579736986</v>
      </c>
      <c r="K104" s="227">
        <f t="shared" ref="K104" si="43">K102+K103</f>
        <v>3771.9435704355769</v>
      </c>
      <c r="L104" s="227">
        <f t="shared" ref="L104" si="44">L102+L103</f>
        <v>950.697968129483</v>
      </c>
      <c r="M104" s="227">
        <f t="shared" ref="M104" si="45">M102+M103</f>
        <v>545.70120057388272</v>
      </c>
      <c r="N104" s="227">
        <f t="shared" ref="N104" si="46">N102+N103</f>
        <v>0</v>
      </c>
      <c r="O104" s="227">
        <f t="shared" ref="O104:V104" si="47">O102+O103</f>
        <v>0</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15835.080318422637</v>
      </c>
    </row>
    <row r="105" spans="2:23" s="9" customFormat="1">
      <c r="B105" s="66"/>
      <c r="E105" s="213">
        <v>42736</v>
      </c>
      <c r="F105" s="213" t="s">
        <v>184</v>
      </c>
      <c r="G105" s="214" t="s">
        <v>65</v>
      </c>
      <c r="H105" s="239">
        <f>$C$39/12</f>
        <v>9.1666666666666665E-4</v>
      </c>
      <c r="I105" s="229">
        <f>(SUM('1.  LRAMVA Summary'!D$54:D$71)+SUM('1.  LRAMVA Summary'!D$72:D$73)*(MONTH($E105)-1)/12)*$H105</f>
        <v>423.42591719999996</v>
      </c>
      <c r="J105" s="229">
        <f>(SUM('1.  LRAMVA Summary'!E$54:E$71)+SUM('1.  LRAMVA Summary'!E$72:E$73)*(MONTH($E105)-1)/12)*$H105</f>
        <v>177.50009222029561</v>
      </c>
      <c r="K105" s="229">
        <f>(SUM('1.  LRAMVA Summary'!F$54:F$71)+SUM('1.  LRAMVA Summary'!F$72:F$73)*(MONTH($E105)-1)/12)*$H105</f>
        <v>214.50887566132272</v>
      </c>
      <c r="L105" s="229">
        <f>(SUM('1.  LRAMVA Summary'!G$54:G$71)+SUM('1.  LRAMVA Summary'!G$72:G$73)*(MONTH($E105)-1)/12)*$H105</f>
        <v>54.065801470463036</v>
      </c>
      <c r="M105" s="229">
        <f>(SUM('1.  LRAMVA Summary'!H$54:H$71)+SUM('1.  LRAMVA Summary'!H$72:H$73)*(MONTH($E105)-1)/12)*$H105</f>
        <v>31.033802281570182</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900.53448883365149</v>
      </c>
    </row>
    <row r="106" spans="2:23" s="9" customFormat="1">
      <c r="B106" s="66"/>
      <c r="E106" s="213">
        <v>42767</v>
      </c>
      <c r="F106" s="213" t="s">
        <v>184</v>
      </c>
      <c r="G106" s="214" t="s">
        <v>65</v>
      </c>
      <c r="H106" s="239">
        <f t="shared" ref="H106:H107" si="49">$C$39/12</f>
        <v>9.1666666666666665E-4</v>
      </c>
      <c r="I106" s="229">
        <f>(SUM('1.  LRAMVA Summary'!D$54:D$71)+SUM('1.  LRAMVA Summary'!D$72:D$73)*(MONTH($E106)-1)/12)*$H106</f>
        <v>423.42591719999996</v>
      </c>
      <c r="J106" s="229">
        <f>(SUM('1.  LRAMVA Summary'!E$54:E$71)+SUM('1.  LRAMVA Summary'!E$72:E$73)*(MONTH($E106)-1)/12)*$H106</f>
        <v>177.50009222029561</v>
      </c>
      <c r="K106" s="229">
        <f>(SUM('1.  LRAMVA Summary'!F$54:F$71)+SUM('1.  LRAMVA Summary'!F$72:F$73)*(MONTH($E106)-1)/12)*$H106</f>
        <v>214.50887566132272</v>
      </c>
      <c r="L106" s="229">
        <f>(SUM('1.  LRAMVA Summary'!G$54:G$71)+SUM('1.  LRAMVA Summary'!G$72:G$73)*(MONTH($E106)-1)/12)*$H106</f>
        <v>54.065801470463036</v>
      </c>
      <c r="M106" s="229">
        <f>(SUM('1.  LRAMVA Summary'!H$54:H$71)+SUM('1.  LRAMVA Summary'!H$72:H$73)*(MONTH($E106)-1)/12)*$H106</f>
        <v>31.033802281570182</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900.53448883365149</v>
      </c>
    </row>
    <row r="107" spans="2:23" s="9" customFormat="1">
      <c r="B107" s="66"/>
      <c r="E107" s="213">
        <v>42795</v>
      </c>
      <c r="F107" s="213" t="s">
        <v>184</v>
      </c>
      <c r="G107" s="214" t="s">
        <v>65</v>
      </c>
      <c r="H107" s="239">
        <f t="shared" si="49"/>
        <v>9.1666666666666665E-4</v>
      </c>
      <c r="I107" s="229">
        <f>(SUM('1.  LRAMVA Summary'!D$54:D$71)+SUM('1.  LRAMVA Summary'!D$72:D$73)*(MONTH($E107)-1)/12)*$H107</f>
        <v>423.42591719999996</v>
      </c>
      <c r="J107" s="229">
        <f>(SUM('1.  LRAMVA Summary'!E$54:E$71)+SUM('1.  LRAMVA Summary'!E$72:E$73)*(MONTH($E107)-1)/12)*$H107</f>
        <v>177.50009222029561</v>
      </c>
      <c r="K107" s="229">
        <f>(SUM('1.  LRAMVA Summary'!F$54:F$71)+SUM('1.  LRAMVA Summary'!F$72:F$73)*(MONTH($E107)-1)/12)*$H107</f>
        <v>214.50887566132272</v>
      </c>
      <c r="L107" s="229">
        <f>(SUM('1.  LRAMVA Summary'!G$54:G$71)+SUM('1.  LRAMVA Summary'!G$72:G$73)*(MONTH($E107)-1)/12)*$H107</f>
        <v>54.065801470463036</v>
      </c>
      <c r="M107" s="229">
        <f>(SUM('1.  LRAMVA Summary'!H$54:H$71)+SUM('1.  LRAMVA Summary'!H$72:H$73)*(MONTH($E107)-1)/12)*$H107</f>
        <v>31.033802281570182</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900.53448883365149</v>
      </c>
    </row>
    <row r="108" spans="2:23" s="8" customFormat="1">
      <c r="B108" s="238"/>
      <c r="E108" s="213">
        <v>42826</v>
      </c>
      <c r="F108" s="213" t="s">
        <v>184</v>
      </c>
      <c r="G108" s="214" t="s">
        <v>66</v>
      </c>
      <c r="H108" s="239">
        <f>$C$40/12</f>
        <v>9.1666666666666665E-4</v>
      </c>
      <c r="I108" s="229">
        <f>(SUM('1.  LRAMVA Summary'!D$54:D$71)+SUM('1.  LRAMVA Summary'!D$72:D$73)*(MONTH($E108)-1)/12)*$H108</f>
        <v>423.42591719999996</v>
      </c>
      <c r="J108" s="229">
        <f>(SUM('1.  LRAMVA Summary'!E$54:E$71)+SUM('1.  LRAMVA Summary'!E$72:E$73)*(MONTH($E108)-1)/12)*$H108</f>
        <v>177.50009222029561</v>
      </c>
      <c r="K108" s="229">
        <f>(SUM('1.  LRAMVA Summary'!F$54:F$71)+SUM('1.  LRAMVA Summary'!F$72:F$73)*(MONTH($E108)-1)/12)*$H108</f>
        <v>214.50887566132272</v>
      </c>
      <c r="L108" s="229">
        <f>(SUM('1.  LRAMVA Summary'!G$54:G$71)+SUM('1.  LRAMVA Summary'!G$72:G$73)*(MONTH($E108)-1)/12)*$H108</f>
        <v>54.065801470463036</v>
      </c>
      <c r="M108" s="229">
        <f>(SUM('1.  LRAMVA Summary'!H$54:H$71)+SUM('1.  LRAMVA Summary'!H$72:H$73)*(MONTH($E108)-1)/12)*$H108</f>
        <v>31.033802281570182</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900.53448883365149</v>
      </c>
    </row>
    <row r="109" spans="2:23" s="9" customFormat="1">
      <c r="B109" s="66"/>
      <c r="E109" s="213">
        <v>42856</v>
      </c>
      <c r="F109" s="213" t="s">
        <v>184</v>
      </c>
      <c r="G109" s="214" t="s">
        <v>66</v>
      </c>
      <c r="H109" s="239">
        <f t="shared" ref="H109:H110" si="51">$C$40/12</f>
        <v>9.1666666666666665E-4</v>
      </c>
      <c r="I109" s="229">
        <f>(SUM('1.  LRAMVA Summary'!D$54:D$71)+SUM('1.  LRAMVA Summary'!D$72:D$73)*(MONTH($E109)-1)/12)*$H109</f>
        <v>423.42591719999996</v>
      </c>
      <c r="J109" s="229">
        <f>(SUM('1.  LRAMVA Summary'!E$54:E$71)+SUM('1.  LRAMVA Summary'!E$72:E$73)*(MONTH($E109)-1)/12)*$H109</f>
        <v>177.50009222029561</v>
      </c>
      <c r="K109" s="229">
        <f>(SUM('1.  LRAMVA Summary'!F$54:F$71)+SUM('1.  LRAMVA Summary'!F$72:F$73)*(MONTH($E109)-1)/12)*$H109</f>
        <v>214.50887566132272</v>
      </c>
      <c r="L109" s="229">
        <f>(SUM('1.  LRAMVA Summary'!G$54:G$71)+SUM('1.  LRAMVA Summary'!G$72:G$73)*(MONTH($E109)-1)/12)*$H109</f>
        <v>54.065801470463036</v>
      </c>
      <c r="M109" s="229">
        <f>(SUM('1.  LRAMVA Summary'!H$54:H$71)+SUM('1.  LRAMVA Summary'!H$72:H$73)*(MONTH($E109)-1)/12)*$H109</f>
        <v>31.033802281570182</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900.53448883365149</v>
      </c>
    </row>
    <row r="110" spans="2:23" s="237" customFormat="1">
      <c r="B110" s="236"/>
      <c r="E110" s="213">
        <v>42887</v>
      </c>
      <c r="F110" s="213" t="s">
        <v>184</v>
      </c>
      <c r="G110" s="214" t="s">
        <v>66</v>
      </c>
      <c r="H110" s="239">
        <f t="shared" si="51"/>
        <v>9.1666666666666665E-4</v>
      </c>
      <c r="I110" s="229">
        <f>(SUM('1.  LRAMVA Summary'!D$54:D$71)+SUM('1.  LRAMVA Summary'!D$72:D$73)*(MONTH($E110)-1)/12)*$H110</f>
        <v>423.42591719999996</v>
      </c>
      <c r="J110" s="229">
        <f>(SUM('1.  LRAMVA Summary'!E$54:E$71)+SUM('1.  LRAMVA Summary'!E$72:E$73)*(MONTH($E110)-1)/12)*$H110</f>
        <v>177.50009222029561</v>
      </c>
      <c r="K110" s="229">
        <f>(SUM('1.  LRAMVA Summary'!F$54:F$71)+SUM('1.  LRAMVA Summary'!F$72:F$73)*(MONTH($E110)-1)/12)*$H110</f>
        <v>214.50887566132272</v>
      </c>
      <c r="L110" s="229">
        <f>(SUM('1.  LRAMVA Summary'!G$54:G$71)+SUM('1.  LRAMVA Summary'!G$72:G$73)*(MONTH($E110)-1)/12)*$H110</f>
        <v>54.065801470463036</v>
      </c>
      <c r="M110" s="229">
        <f>(SUM('1.  LRAMVA Summary'!H$54:H$71)+SUM('1.  LRAMVA Summary'!H$72:H$73)*(MONTH($E110)-1)/12)*$H110</f>
        <v>31.033802281570182</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900.53448883365149</v>
      </c>
    </row>
    <row r="111" spans="2:23" s="9" customFormat="1">
      <c r="B111" s="66"/>
      <c r="E111" s="213">
        <v>42917</v>
      </c>
      <c r="F111" s="213" t="s">
        <v>184</v>
      </c>
      <c r="G111" s="214" t="s">
        <v>68</v>
      </c>
      <c r="H111" s="239">
        <f>$C$41/12</f>
        <v>9.1666666666666665E-4</v>
      </c>
      <c r="I111" s="229">
        <f>(SUM('1.  LRAMVA Summary'!D$54:D$71)+SUM('1.  LRAMVA Summary'!D$72:D$73)*(MONTH($E111)-1)/12)*$H111</f>
        <v>423.42591719999996</v>
      </c>
      <c r="J111" s="229">
        <f>(SUM('1.  LRAMVA Summary'!E$54:E$71)+SUM('1.  LRAMVA Summary'!E$72:E$73)*(MONTH($E111)-1)/12)*$H111</f>
        <v>177.50009222029561</v>
      </c>
      <c r="K111" s="229">
        <f>(SUM('1.  LRAMVA Summary'!F$54:F$71)+SUM('1.  LRAMVA Summary'!F$72:F$73)*(MONTH($E111)-1)/12)*$H111</f>
        <v>214.50887566132272</v>
      </c>
      <c r="L111" s="229">
        <f>(SUM('1.  LRAMVA Summary'!G$54:G$71)+SUM('1.  LRAMVA Summary'!G$72:G$73)*(MONTH($E111)-1)/12)*$H111</f>
        <v>54.065801470463036</v>
      </c>
      <c r="M111" s="229">
        <f>(SUM('1.  LRAMVA Summary'!H$54:H$71)+SUM('1.  LRAMVA Summary'!H$72:H$73)*(MONTH($E111)-1)/12)*$H111</f>
        <v>31.033802281570182</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900.53448883365149</v>
      </c>
    </row>
    <row r="112" spans="2:23" s="9" customFormat="1">
      <c r="B112" s="66"/>
      <c r="E112" s="213">
        <v>42948</v>
      </c>
      <c r="F112" s="213" t="s">
        <v>184</v>
      </c>
      <c r="G112" s="214" t="s">
        <v>68</v>
      </c>
      <c r="H112" s="239">
        <f t="shared" ref="H112:H113" si="52">$C$41/12</f>
        <v>9.1666666666666665E-4</v>
      </c>
      <c r="I112" s="229">
        <f>(SUM('1.  LRAMVA Summary'!D$54:D$71)+SUM('1.  LRAMVA Summary'!D$72:D$73)*(MONTH($E112)-1)/12)*$H112</f>
        <v>423.42591719999996</v>
      </c>
      <c r="J112" s="229">
        <f>(SUM('1.  LRAMVA Summary'!E$54:E$71)+SUM('1.  LRAMVA Summary'!E$72:E$73)*(MONTH($E112)-1)/12)*$H112</f>
        <v>177.50009222029561</v>
      </c>
      <c r="K112" s="229">
        <f>(SUM('1.  LRAMVA Summary'!F$54:F$71)+SUM('1.  LRAMVA Summary'!F$72:F$73)*(MONTH($E112)-1)/12)*$H112</f>
        <v>214.50887566132272</v>
      </c>
      <c r="L112" s="229">
        <f>(SUM('1.  LRAMVA Summary'!G$54:G$71)+SUM('1.  LRAMVA Summary'!G$72:G$73)*(MONTH($E112)-1)/12)*$H112</f>
        <v>54.065801470463036</v>
      </c>
      <c r="M112" s="229">
        <f>(SUM('1.  LRAMVA Summary'!H$54:H$71)+SUM('1.  LRAMVA Summary'!H$72:H$73)*(MONTH($E112)-1)/12)*$H112</f>
        <v>31.033802281570182</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900.53448883365149</v>
      </c>
    </row>
    <row r="113" spans="2:23" s="9" customFormat="1">
      <c r="B113" s="66"/>
      <c r="E113" s="213">
        <v>42979</v>
      </c>
      <c r="F113" s="213" t="s">
        <v>184</v>
      </c>
      <c r="G113" s="214" t="s">
        <v>68</v>
      </c>
      <c r="H113" s="239">
        <f t="shared" si="52"/>
        <v>9.1666666666666665E-4</v>
      </c>
      <c r="I113" s="229">
        <f>(SUM('1.  LRAMVA Summary'!D$54:D$71)+SUM('1.  LRAMVA Summary'!D$72:D$73)*(MONTH($E113)-1)/12)*$H113</f>
        <v>423.42591719999996</v>
      </c>
      <c r="J113" s="229">
        <f>(SUM('1.  LRAMVA Summary'!E$54:E$71)+SUM('1.  LRAMVA Summary'!E$72:E$73)*(MONTH($E113)-1)/12)*$H113</f>
        <v>177.50009222029561</v>
      </c>
      <c r="K113" s="229">
        <f>(SUM('1.  LRAMVA Summary'!F$54:F$71)+SUM('1.  LRAMVA Summary'!F$72:F$73)*(MONTH($E113)-1)/12)*$H113</f>
        <v>214.50887566132272</v>
      </c>
      <c r="L113" s="229">
        <f>(SUM('1.  LRAMVA Summary'!G$54:G$71)+SUM('1.  LRAMVA Summary'!G$72:G$73)*(MONTH($E113)-1)/12)*$H113</f>
        <v>54.065801470463036</v>
      </c>
      <c r="M113" s="229">
        <f>(SUM('1.  LRAMVA Summary'!H$54:H$71)+SUM('1.  LRAMVA Summary'!H$72:H$73)*(MONTH($E113)-1)/12)*$H113</f>
        <v>31.033802281570182</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900.53448883365149</v>
      </c>
    </row>
    <row r="114" spans="2:23" s="9" customFormat="1">
      <c r="B114" s="66"/>
      <c r="E114" s="213">
        <v>43009</v>
      </c>
      <c r="F114" s="213" t="s">
        <v>184</v>
      </c>
      <c r="G114" s="214" t="s">
        <v>69</v>
      </c>
      <c r="H114" s="239">
        <f>$C$42/12</f>
        <v>1.25E-3</v>
      </c>
      <c r="I114" s="229">
        <f>(SUM('1.  LRAMVA Summary'!D$54:D$71)+SUM('1.  LRAMVA Summary'!D$72:D$73)*(MONTH($E114)-1)/12)*$H114</f>
        <v>577.39897800000006</v>
      </c>
      <c r="J114" s="229">
        <f>(SUM('1.  LRAMVA Summary'!E$54:E$71)+SUM('1.  LRAMVA Summary'!E$72:E$73)*(MONTH($E114)-1)/12)*$H114</f>
        <v>242.04558030040312</v>
      </c>
      <c r="K114" s="229">
        <f>(SUM('1.  LRAMVA Summary'!F$54:F$71)+SUM('1.  LRAMVA Summary'!F$72:F$73)*(MONTH($E114)-1)/12)*$H114</f>
        <v>292.51210317453103</v>
      </c>
      <c r="L114" s="229">
        <f>(SUM('1.  LRAMVA Summary'!G$54:G$71)+SUM('1.  LRAMVA Summary'!G$72:G$73)*(MONTH($E114)-1)/12)*$H114</f>
        <v>73.726092914267781</v>
      </c>
      <c r="M114" s="229">
        <f>(SUM('1.  LRAMVA Summary'!H$54:H$71)+SUM('1.  LRAMVA Summary'!H$72:H$73)*(MONTH($E114)-1)/12)*$H114</f>
        <v>42.318821293050249</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1228.0015756822522</v>
      </c>
    </row>
    <row r="115" spans="2:23" s="9" customFormat="1">
      <c r="B115" s="66"/>
      <c r="E115" s="213">
        <v>43040</v>
      </c>
      <c r="F115" s="213" t="s">
        <v>184</v>
      </c>
      <c r="G115" s="214" t="s">
        <v>69</v>
      </c>
      <c r="H115" s="239">
        <f t="shared" ref="H115:H116" si="53">$C$42/12</f>
        <v>1.25E-3</v>
      </c>
      <c r="I115" s="229">
        <f>(SUM('1.  LRAMVA Summary'!D$54:D$71)+SUM('1.  LRAMVA Summary'!D$72:D$73)*(MONTH($E115)-1)/12)*$H115</f>
        <v>577.39897800000006</v>
      </c>
      <c r="J115" s="229">
        <f>(SUM('1.  LRAMVA Summary'!E$54:E$71)+SUM('1.  LRAMVA Summary'!E$72:E$73)*(MONTH($E115)-1)/12)*$H115</f>
        <v>242.04558030040312</v>
      </c>
      <c r="K115" s="229">
        <f>(SUM('1.  LRAMVA Summary'!F$54:F$71)+SUM('1.  LRAMVA Summary'!F$72:F$73)*(MONTH($E115)-1)/12)*$H115</f>
        <v>292.51210317453103</v>
      </c>
      <c r="L115" s="229">
        <f>(SUM('1.  LRAMVA Summary'!G$54:G$71)+SUM('1.  LRAMVA Summary'!G$72:G$73)*(MONTH($E115)-1)/12)*$H115</f>
        <v>73.726092914267781</v>
      </c>
      <c r="M115" s="229">
        <f>(SUM('1.  LRAMVA Summary'!H$54:H$71)+SUM('1.  LRAMVA Summary'!H$72:H$73)*(MONTH($E115)-1)/12)*$H115</f>
        <v>42.318821293050249</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1228.0015756822522</v>
      </c>
    </row>
    <row r="116" spans="2:23" s="9" customFormat="1">
      <c r="B116" s="66"/>
      <c r="E116" s="213">
        <v>43070</v>
      </c>
      <c r="F116" s="213" t="s">
        <v>184</v>
      </c>
      <c r="G116" s="214" t="s">
        <v>69</v>
      </c>
      <c r="H116" s="239">
        <f t="shared" si="53"/>
        <v>1.25E-3</v>
      </c>
      <c r="I116" s="229">
        <f>(SUM('1.  LRAMVA Summary'!D$54:D$71)+SUM('1.  LRAMVA Summary'!D$72:D$73)*(MONTH($E116)-1)/12)*$H116</f>
        <v>577.39897800000006</v>
      </c>
      <c r="J116" s="229">
        <f>(SUM('1.  LRAMVA Summary'!E$54:E$71)+SUM('1.  LRAMVA Summary'!E$72:E$73)*(MONTH($E116)-1)/12)*$H116</f>
        <v>242.04558030040312</v>
      </c>
      <c r="K116" s="229">
        <f>(SUM('1.  LRAMVA Summary'!F$54:F$71)+SUM('1.  LRAMVA Summary'!F$72:F$73)*(MONTH($E116)-1)/12)*$H116</f>
        <v>292.51210317453103</v>
      </c>
      <c r="L116" s="229">
        <f>(SUM('1.  LRAMVA Summary'!G$54:G$71)+SUM('1.  LRAMVA Summary'!G$72:G$73)*(MONTH($E116)-1)/12)*$H116</f>
        <v>73.726092914267781</v>
      </c>
      <c r="M116" s="229">
        <f>(SUM('1.  LRAMVA Summary'!H$54:H$71)+SUM('1.  LRAMVA Summary'!H$72:H$73)*(MONTH($E116)-1)/12)*$H116</f>
        <v>42.318821293050249</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1228.0015756822522</v>
      </c>
    </row>
    <row r="117" spans="2:23" s="9" customFormat="1" ht="15.75" thickBot="1">
      <c r="B117" s="66"/>
      <c r="E117" s="215" t="s">
        <v>466</v>
      </c>
      <c r="F117" s="215"/>
      <c r="G117" s="216"/>
      <c r="H117" s="217"/>
      <c r="I117" s="218">
        <f>SUM(I104:I116)</f>
        <v>12988.590010110001</v>
      </c>
      <c r="J117" s="218">
        <f>SUM(J104:J116)</f>
        <v>5444.8153288575686</v>
      </c>
      <c r="K117" s="218">
        <f t="shared" ref="K117:O117" si="54">SUM(K104:K116)</f>
        <v>6580.0597609110782</v>
      </c>
      <c r="L117" s="218">
        <f t="shared" si="54"/>
        <v>1658.468460106453</v>
      </c>
      <c r="M117" s="218">
        <f t="shared" si="54"/>
        <v>951.96188498716504</v>
      </c>
      <c r="N117" s="218">
        <f t="shared" si="54"/>
        <v>0</v>
      </c>
      <c r="O117" s="218">
        <f t="shared" si="54"/>
        <v>0</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27623.895444972259</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12988.590010110001</v>
      </c>
      <c r="J119" s="227">
        <f t="shared" ref="J119" si="56">J117+J118</f>
        <v>5444.8153288575686</v>
      </c>
      <c r="K119" s="227">
        <f t="shared" ref="K119" si="57">K117+K118</f>
        <v>6580.0597609110782</v>
      </c>
      <c r="L119" s="227">
        <f t="shared" ref="L119" si="58">L117+L118</f>
        <v>1658.468460106453</v>
      </c>
      <c r="M119" s="227">
        <f t="shared" ref="M119" si="59">M117+M118</f>
        <v>951.96188498716504</v>
      </c>
      <c r="N119" s="227">
        <f t="shared" ref="N119" si="60">N117+N118</f>
        <v>0</v>
      </c>
      <c r="O119" s="227">
        <f t="shared" ref="O119:V119" si="61">O117+O118</f>
        <v>0</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27623.895444972259</v>
      </c>
    </row>
    <row r="120" spans="2:23" s="9" customFormat="1">
      <c r="B120" s="66"/>
      <c r="E120" s="213">
        <v>43101</v>
      </c>
      <c r="F120" s="213" t="s">
        <v>185</v>
      </c>
      <c r="G120" s="214" t="s">
        <v>65</v>
      </c>
      <c r="H120" s="239">
        <f>$C$43/12</f>
        <v>1.25E-3</v>
      </c>
      <c r="I120" s="229">
        <f>(SUM('1.  LRAMVA Summary'!D$54:D$74)+SUM('1.  LRAMVA Summary'!D$75:D$76)*(MONTH($E120)-1)/12)*$H120</f>
        <v>577.39897800000006</v>
      </c>
      <c r="J120" s="229">
        <f>(SUM('1.  LRAMVA Summary'!E$54:E$74)+SUM('1.  LRAMVA Summary'!E$75:E$76)*(MONTH($E120)-1)/12)*$H120</f>
        <v>242.04558030040312</v>
      </c>
      <c r="K120" s="229">
        <f>(SUM('1.  LRAMVA Summary'!F$54:F$74)+SUM('1.  LRAMVA Summary'!F$75:F$76)*(MONTH($E120)-1)/12)*$H120</f>
        <v>292.51210317453103</v>
      </c>
      <c r="L120" s="229">
        <f>(SUM('1.  LRAMVA Summary'!G$54:G$74)+SUM('1.  LRAMVA Summary'!G$75:G$76)*(MONTH($E120)-1)/12)*$H120</f>
        <v>73.726092914267781</v>
      </c>
      <c r="M120" s="229">
        <f>(SUM('1.  LRAMVA Summary'!H$54:H$74)+SUM('1.  LRAMVA Summary'!H$75:H$76)*(MONTH($E120)-1)/12)*$H120</f>
        <v>42.318821293050249</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1228.0015756822522</v>
      </c>
    </row>
    <row r="121" spans="2:23" s="9" customFormat="1">
      <c r="B121" s="66"/>
      <c r="E121" s="213">
        <v>43132</v>
      </c>
      <c r="F121" s="213" t="s">
        <v>185</v>
      </c>
      <c r="G121" s="214" t="s">
        <v>65</v>
      </c>
      <c r="H121" s="239">
        <f t="shared" ref="H121:H122" si="63">$C$43/12</f>
        <v>1.25E-3</v>
      </c>
      <c r="I121" s="229">
        <f>(SUM('1.  LRAMVA Summary'!D$54:D$74)+SUM('1.  LRAMVA Summary'!D$75:D$76)*(MONTH($E121)-1)/12)*$H121</f>
        <v>577.39897800000006</v>
      </c>
      <c r="J121" s="229">
        <f>(SUM('1.  LRAMVA Summary'!E$54:E$74)+SUM('1.  LRAMVA Summary'!E$75:E$76)*(MONTH($E121)-1)/12)*$H121</f>
        <v>242.04558030040312</v>
      </c>
      <c r="K121" s="229">
        <f>(SUM('1.  LRAMVA Summary'!F$54:F$74)+SUM('1.  LRAMVA Summary'!F$75:F$76)*(MONTH($E121)-1)/12)*$H121</f>
        <v>292.51210317453103</v>
      </c>
      <c r="L121" s="229">
        <f>(SUM('1.  LRAMVA Summary'!G$54:G$74)+SUM('1.  LRAMVA Summary'!G$75:G$76)*(MONTH($E121)-1)/12)*$H121</f>
        <v>73.726092914267781</v>
      </c>
      <c r="M121" s="229">
        <f>(SUM('1.  LRAMVA Summary'!H$54:H$74)+SUM('1.  LRAMVA Summary'!H$75:H$76)*(MONTH($E121)-1)/12)*$H121</f>
        <v>42.318821293050249</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1228.0015756822522</v>
      </c>
    </row>
    <row r="122" spans="2:23" s="9" customFormat="1">
      <c r="B122" s="66"/>
      <c r="E122" s="213">
        <v>43160</v>
      </c>
      <c r="F122" s="213" t="s">
        <v>185</v>
      </c>
      <c r="G122" s="214" t="s">
        <v>65</v>
      </c>
      <c r="H122" s="239">
        <f t="shared" si="63"/>
        <v>1.25E-3</v>
      </c>
      <c r="I122" s="229">
        <f>(SUM('1.  LRAMVA Summary'!D$54:D$74)+SUM('1.  LRAMVA Summary'!D$75:D$76)*(MONTH($E122)-1)/12)*$H122</f>
        <v>577.39897800000006</v>
      </c>
      <c r="J122" s="229">
        <f>(SUM('1.  LRAMVA Summary'!E$54:E$74)+SUM('1.  LRAMVA Summary'!E$75:E$76)*(MONTH($E122)-1)/12)*$H122</f>
        <v>242.04558030040312</v>
      </c>
      <c r="K122" s="229">
        <f>(SUM('1.  LRAMVA Summary'!F$54:F$74)+SUM('1.  LRAMVA Summary'!F$75:F$76)*(MONTH($E122)-1)/12)*$H122</f>
        <v>292.51210317453103</v>
      </c>
      <c r="L122" s="229">
        <f>(SUM('1.  LRAMVA Summary'!G$54:G$74)+SUM('1.  LRAMVA Summary'!G$75:G$76)*(MONTH($E122)-1)/12)*$H122</f>
        <v>73.726092914267781</v>
      </c>
      <c r="M122" s="229">
        <f>(SUM('1.  LRAMVA Summary'!H$54:H$74)+SUM('1.  LRAMVA Summary'!H$75:H$76)*(MONTH($E122)-1)/12)*$H122</f>
        <v>42.318821293050249</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1228.0015756822522</v>
      </c>
    </row>
    <row r="123" spans="2:23" s="8" customFormat="1">
      <c r="B123" s="238"/>
      <c r="E123" s="213">
        <v>43191</v>
      </c>
      <c r="F123" s="213" t="s">
        <v>185</v>
      </c>
      <c r="G123" s="214" t="s">
        <v>66</v>
      </c>
      <c r="H123" s="239">
        <f>$C$44/12</f>
        <v>1.575E-3</v>
      </c>
      <c r="I123" s="229">
        <f>(SUM('1.  LRAMVA Summary'!D$54:D$74)+SUM('1.  LRAMVA Summary'!D$75:D$76)*(MONTH($E123)-1)/12)*$H123</f>
        <v>727.52271227999995</v>
      </c>
      <c r="J123" s="229">
        <f>(SUM('1.  LRAMVA Summary'!E$54:E$74)+SUM('1.  LRAMVA Summary'!E$75:E$76)*(MONTH($E123)-1)/12)*$H123</f>
        <v>304.97743117850791</v>
      </c>
      <c r="K123" s="229">
        <f>(SUM('1.  LRAMVA Summary'!F$54:F$74)+SUM('1.  LRAMVA Summary'!F$75:F$76)*(MONTH($E123)-1)/12)*$H123</f>
        <v>368.56524999990904</v>
      </c>
      <c r="L123" s="229">
        <f>(SUM('1.  LRAMVA Summary'!G$54:G$74)+SUM('1.  LRAMVA Summary'!G$75:G$76)*(MONTH($E123)-1)/12)*$H123</f>
        <v>92.89487707197739</v>
      </c>
      <c r="M123" s="229">
        <f>(SUM('1.  LRAMVA Summary'!H$54:H$74)+SUM('1.  LRAMVA Summary'!H$75:H$76)*(MONTH($E123)-1)/12)*$H123</f>
        <v>53.321714829243319</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1547.2819853596377</v>
      </c>
    </row>
    <row r="124" spans="2:23" s="9" customFormat="1">
      <c r="B124" s="66"/>
      <c r="E124" s="213">
        <v>43221</v>
      </c>
      <c r="F124" s="213" t="s">
        <v>185</v>
      </c>
      <c r="G124" s="214" t="s">
        <v>66</v>
      </c>
      <c r="H124" s="239">
        <f t="shared" ref="H124:H125" si="65">$C$44/12</f>
        <v>1.575E-3</v>
      </c>
      <c r="I124" s="229">
        <f>(SUM('1.  LRAMVA Summary'!D$54:D$74)+SUM('1.  LRAMVA Summary'!D$75:D$76)*(MONTH($E124)-1)/12)*$H124</f>
        <v>727.52271227999995</v>
      </c>
      <c r="J124" s="229">
        <f>(SUM('1.  LRAMVA Summary'!E$54:E$74)+SUM('1.  LRAMVA Summary'!E$75:E$76)*(MONTH($E124)-1)/12)*$H124</f>
        <v>304.97743117850791</v>
      </c>
      <c r="K124" s="229">
        <f>(SUM('1.  LRAMVA Summary'!F$54:F$74)+SUM('1.  LRAMVA Summary'!F$75:F$76)*(MONTH($E124)-1)/12)*$H124</f>
        <v>368.56524999990904</v>
      </c>
      <c r="L124" s="229">
        <f>(SUM('1.  LRAMVA Summary'!G$54:G$74)+SUM('1.  LRAMVA Summary'!G$75:G$76)*(MONTH($E124)-1)/12)*$H124</f>
        <v>92.89487707197739</v>
      </c>
      <c r="M124" s="229">
        <f>(SUM('1.  LRAMVA Summary'!H$54:H$74)+SUM('1.  LRAMVA Summary'!H$75:H$76)*(MONTH($E124)-1)/12)*$H124</f>
        <v>53.321714829243319</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1547.2819853596377</v>
      </c>
    </row>
    <row r="125" spans="2:23" s="237" customFormat="1">
      <c r="B125" s="236"/>
      <c r="E125" s="213">
        <v>43252</v>
      </c>
      <c r="F125" s="213" t="s">
        <v>185</v>
      </c>
      <c r="G125" s="214" t="s">
        <v>66</v>
      </c>
      <c r="H125" s="239">
        <f t="shared" si="65"/>
        <v>1.575E-3</v>
      </c>
      <c r="I125" s="229">
        <f>(SUM('1.  LRAMVA Summary'!D$54:D$74)+SUM('1.  LRAMVA Summary'!D$75:D$76)*(MONTH($E125)-1)/12)*$H125</f>
        <v>727.52271227999995</v>
      </c>
      <c r="J125" s="229">
        <f>(SUM('1.  LRAMVA Summary'!E$54:E$74)+SUM('1.  LRAMVA Summary'!E$75:E$76)*(MONTH($E125)-1)/12)*$H125</f>
        <v>304.97743117850791</v>
      </c>
      <c r="K125" s="229">
        <f>(SUM('1.  LRAMVA Summary'!F$54:F$74)+SUM('1.  LRAMVA Summary'!F$75:F$76)*(MONTH($E125)-1)/12)*$H125</f>
        <v>368.56524999990904</v>
      </c>
      <c r="L125" s="229">
        <f>(SUM('1.  LRAMVA Summary'!G$54:G$74)+SUM('1.  LRAMVA Summary'!G$75:G$76)*(MONTH($E125)-1)/12)*$H125</f>
        <v>92.89487707197739</v>
      </c>
      <c r="M125" s="229">
        <f>(SUM('1.  LRAMVA Summary'!H$54:H$74)+SUM('1.  LRAMVA Summary'!H$75:H$76)*(MONTH($E125)-1)/12)*$H125</f>
        <v>53.321714829243319</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1547.2819853596377</v>
      </c>
    </row>
    <row r="126" spans="2:23" s="9" customFormat="1">
      <c r="B126" s="66"/>
      <c r="E126" s="213">
        <v>43282</v>
      </c>
      <c r="F126" s="213" t="s">
        <v>185</v>
      </c>
      <c r="G126" s="214" t="s">
        <v>68</v>
      </c>
      <c r="H126" s="239">
        <f>$C$45/12</f>
        <v>1.575E-3</v>
      </c>
      <c r="I126" s="229">
        <f>(SUM('1.  LRAMVA Summary'!D$54:D$74)+SUM('1.  LRAMVA Summary'!D$75:D$76)*(MONTH($E126)-1)/12)*$H126</f>
        <v>727.52271227999995</v>
      </c>
      <c r="J126" s="229">
        <f>(SUM('1.  LRAMVA Summary'!E$54:E$74)+SUM('1.  LRAMVA Summary'!E$75:E$76)*(MONTH($E126)-1)/12)*$H126</f>
        <v>304.97743117850791</v>
      </c>
      <c r="K126" s="229">
        <f>(SUM('1.  LRAMVA Summary'!F$54:F$74)+SUM('1.  LRAMVA Summary'!F$75:F$76)*(MONTH($E126)-1)/12)*$H126</f>
        <v>368.56524999990904</v>
      </c>
      <c r="L126" s="229">
        <f>(SUM('1.  LRAMVA Summary'!G$54:G$74)+SUM('1.  LRAMVA Summary'!G$75:G$76)*(MONTH($E126)-1)/12)*$H126</f>
        <v>92.89487707197739</v>
      </c>
      <c r="M126" s="229">
        <f>(SUM('1.  LRAMVA Summary'!H$54:H$74)+SUM('1.  LRAMVA Summary'!H$75:H$76)*(MONTH($E126)-1)/12)*$H126</f>
        <v>53.321714829243319</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1547.2819853596377</v>
      </c>
    </row>
    <row r="127" spans="2:23" s="9" customFormat="1">
      <c r="B127" s="66"/>
      <c r="E127" s="213">
        <v>43313</v>
      </c>
      <c r="F127" s="213" t="s">
        <v>185</v>
      </c>
      <c r="G127" s="214" t="s">
        <v>68</v>
      </c>
      <c r="H127" s="239">
        <f t="shared" ref="H127:H128" si="66">$C$45/12</f>
        <v>1.575E-3</v>
      </c>
      <c r="I127" s="229">
        <f>(SUM('1.  LRAMVA Summary'!D$54:D$74)+SUM('1.  LRAMVA Summary'!D$75:D$76)*(MONTH($E127)-1)/12)*$H127</f>
        <v>727.52271227999995</v>
      </c>
      <c r="J127" s="229">
        <f>(SUM('1.  LRAMVA Summary'!E$54:E$74)+SUM('1.  LRAMVA Summary'!E$75:E$76)*(MONTH($E127)-1)/12)*$H127</f>
        <v>304.97743117850791</v>
      </c>
      <c r="K127" s="229">
        <f>(SUM('1.  LRAMVA Summary'!F$54:F$74)+SUM('1.  LRAMVA Summary'!F$75:F$76)*(MONTH($E127)-1)/12)*$H127</f>
        <v>368.56524999990904</v>
      </c>
      <c r="L127" s="229">
        <f>(SUM('1.  LRAMVA Summary'!G$54:G$74)+SUM('1.  LRAMVA Summary'!G$75:G$76)*(MONTH($E127)-1)/12)*$H127</f>
        <v>92.89487707197739</v>
      </c>
      <c r="M127" s="229">
        <f>(SUM('1.  LRAMVA Summary'!H$54:H$74)+SUM('1.  LRAMVA Summary'!H$75:H$76)*(MONTH($E127)-1)/12)*$H127</f>
        <v>53.321714829243319</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1547.2819853596377</v>
      </c>
    </row>
    <row r="128" spans="2:23" s="9" customFormat="1">
      <c r="B128" s="66"/>
      <c r="E128" s="213">
        <v>43344</v>
      </c>
      <c r="F128" s="213" t="s">
        <v>185</v>
      </c>
      <c r="G128" s="214" t="s">
        <v>68</v>
      </c>
      <c r="H128" s="239">
        <f t="shared" si="66"/>
        <v>1.575E-3</v>
      </c>
      <c r="I128" s="229">
        <f>(SUM('1.  LRAMVA Summary'!D$54:D$74)+SUM('1.  LRAMVA Summary'!D$75:D$76)*(MONTH($E128)-1)/12)*$H128</f>
        <v>727.52271227999995</v>
      </c>
      <c r="J128" s="229">
        <f>(SUM('1.  LRAMVA Summary'!E$54:E$74)+SUM('1.  LRAMVA Summary'!E$75:E$76)*(MONTH($E128)-1)/12)*$H128</f>
        <v>304.97743117850791</v>
      </c>
      <c r="K128" s="229">
        <f>(SUM('1.  LRAMVA Summary'!F$54:F$74)+SUM('1.  LRAMVA Summary'!F$75:F$76)*(MONTH($E128)-1)/12)*$H128</f>
        <v>368.56524999990904</v>
      </c>
      <c r="L128" s="229">
        <f>(SUM('1.  LRAMVA Summary'!G$54:G$74)+SUM('1.  LRAMVA Summary'!G$75:G$76)*(MONTH($E128)-1)/12)*$H128</f>
        <v>92.89487707197739</v>
      </c>
      <c r="M128" s="229">
        <f>(SUM('1.  LRAMVA Summary'!H$54:H$74)+SUM('1.  LRAMVA Summary'!H$75:H$76)*(MONTH($E128)-1)/12)*$H128</f>
        <v>53.321714829243319</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1547.2819853596377</v>
      </c>
    </row>
    <row r="129" spans="2:23" s="9" customFormat="1">
      <c r="B129" s="66"/>
      <c r="E129" s="213">
        <v>43374</v>
      </c>
      <c r="F129" s="213" t="s">
        <v>185</v>
      </c>
      <c r="G129" s="214" t="s">
        <v>69</v>
      </c>
      <c r="H129" s="239">
        <f>$C$46/12</f>
        <v>1.8083333333333335E-3</v>
      </c>
      <c r="I129" s="229">
        <f>(SUM('1.  LRAMVA Summary'!D$54:D$74)+SUM('1.  LRAMVA Summary'!D$75:D$76)*(MONTH($E129)-1)/12)*$H129</f>
        <v>835.30385483999999</v>
      </c>
      <c r="J129" s="229">
        <f>(SUM('1.  LRAMVA Summary'!E$54:E$74)+SUM('1.  LRAMVA Summary'!E$75:E$76)*(MONTH($E129)-1)/12)*$H129</f>
        <v>350.15927283458319</v>
      </c>
      <c r="K129" s="229">
        <f>(SUM('1.  LRAMVA Summary'!F$54:F$74)+SUM('1.  LRAMVA Summary'!F$75:F$76)*(MONTH($E129)-1)/12)*$H129</f>
        <v>423.16750925915488</v>
      </c>
      <c r="L129" s="229">
        <f>(SUM('1.  LRAMVA Summary'!G$54:G$74)+SUM('1.  LRAMVA Summary'!G$75:G$76)*(MONTH($E129)-1)/12)*$H129</f>
        <v>106.65708108264072</v>
      </c>
      <c r="M129" s="229">
        <f>(SUM('1.  LRAMVA Summary'!H$54:H$74)+SUM('1.  LRAMVA Summary'!H$75:H$76)*(MONTH($E129)-1)/12)*$H129</f>
        <v>61.221228137279368</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1776.5089461536581</v>
      </c>
    </row>
    <row r="130" spans="2:23" s="9" customFormat="1">
      <c r="B130" s="66"/>
      <c r="E130" s="213">
        <v>43405</v>
      </c>
      <c r="F130" s="213" t="s">
        <v>185</v>
      </c>
      <c r="G130" s="214" t="s">
        <v>69</v>
      </c>
      <c r="H130" s="239">
        <f t="shared" ref="H130:H131" si="67">$C$46/12</f>
        <v>1.8083333333333335E-3</v>
      </c>
      <c r="I130" s="229">
        <f>(SUM('1.  LRAMVA Summary'!D$54:D$74)+SUM('1.  LRAMVA Summary'!D$75:D$76)*(MONTH($E130)-1)/12)*$H130</f>
        <v>835.30385483999999</v>
      </c>
      <c r="J130" s="229">
        <f>(SUM('1.  LRAMVA Summary'!E$54:E$74)+SUM('1.  LRAMVA Summary'!E$75:E$76)*(MONTH($E130)-1)/12)*$H130</f>
        <v>350.15927283458319</v>
      </c>
      <c r="K130" s="229">
        <f>(SUM('1.  LRAMVA Summary'!F$54:F$74)+SUM('1.  LRAMVA Summary'!F$75:F$76)*(MONTH($E130)-1)/12)*$H130</f>
        <v>423.16750925915488</v>
      </c>
      <c r="L130" s="229">
        <f>(SUM('1.  LRAMVA Summary'!G$54:G$74)+SUM('1.  LRAMVA Summary'!G$75:G$76)*(MONTH($E130)-1)/12)*$H130</f>
        <v>106.65708108264072</v>
      </c>
      <c r="M130" s="229">
        <f>(SUM('1.  LRAMVA Summary'!H$54:H$74)+SUM('1.  LRAMVA Summary'!H$75:H$76)*(MONTH($E130)-1)/12)*$H130</f>
        <v>61.221228137279368</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1776.5089461536581</v>
      </c>
    </row>
    <row r="131" spans="2:23" s="9" customFormat="1">
      <c r="B131" s="66"/>
      <c r="E131" s="213">
        <v>43435</v>
      </c>
      <c r="F131" s="213" t="s">
        <v>185</v>
      </c>
      <c r="G131" s="214" t="s">
        <v>69</v>
      </c>
      <c r="H131" s="239">
        <f t="shared" si="67"/>
        <v>1.8083333333333335E-3</v>
      </c>
      <c r="I131" s="229">
        <f>(SUM('1.  LRAMVA Summary'!D$54:D$74)+SUM('1.  LRAMVA Summary'!D$75:D$76)*(MONTH($E131)-1)/12)*$H131</f>
        <v>835.30385483999999</v>
      </c>
      <c r="J131" s="229">
        <f>(SUM('1.  LRAMVA Summary'!E$54:E$74)+SUM('1.  LRAMVA Summary'!E$75:E$76)*(MONTH($E131)-1)/12)*$H131</f>
        <v>350.15927283458319</v>
      </c>
      <c r="K131" s="229">
        <f>(SUM('1.  LRAMVA Summary'!F$54:F$74)+SUM('1.  LRAMVA Summary'!F$75:F$76)*(MONTH($E131)-1)/12)*$H131</f>
        <v>423.16750925915488</v>
      </c>
      <c r="L131" s="229">
        <f>(SUM('1.  LRAMVA Summary'!G$54:G$74)+SUM('1.  LRAMVA Summary'!G$75:G$76)*(MONTH($E131)-1)/12)*$H131</f>
        <v>106.65708108264072</v>
      </c>
      <c r="M131" s="229">
        <f>(SUM('1.  LRAMVA Summary'!H$54:H$74)+SUM('1.  LRAMVA Summary'!H$75:H$76)*(MONTH($E131)-1)/12)*$H131</f>
        <v>61.221228137279368</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1776.5089461536581</v>
      </c>
    </row>
    <row r="132" spans="2:23" s="9" customFormat="1" ht="15.75" thickBot="1">
      <c r="B132" s="66"/>
      <c r="E132" s="215" t="s">
        <v>467</v>
      </c>
      <c r="F132" s="215"/>
      <c r="G132" s="216"/>
      <c r="H132" s="217"/>
      <c r="I132" s="218">
        <f>SUM(I119:I131)</f>
        <v>21591.834782309998</v>
      </c>
      <c r="J132" s="218">
        <f>SUM(J119:J131)</f>
        <v>9051.294475333576</v>
      </c>
      <c r="K132" s="218">
        <f t="shared" ref="K132:O132" si="68">SUM(K119:K131)</f>
        <v>10938.490098211587</v>
      </c>
      <c r="L132" s="218">
        <f t="shared" si="68"/>
        <v>2756.9872445290434</v>
      </c>
      <c r="M132" s="218">
        <f t="shared" si="68"/>
        <v>1582.512322253614</v>
      </c>
      <c r="N132" s="218">
        <f t="shared" si="68"/>
        <v>0</v>
      </c>
      <c r="O132" s="218">
        <f t="shared" si="68"/>
        <v>0</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45921.118922637812</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21591.834782309998</v>
      </c>
      <c r="J134" s="227">
        <f t="shared" ref="J134" si="70">J132+J133</f>
        <v>9051.294475333576</v>
      </c>
      <c r="K134" s="227">
        <f t="shared" ref="K134" si="71">K132+K133</f>
        <v>10938.490098211587</v>
      </c>
      <c r="L134" s="227">
        <f t="shared" ref="L134" si="72">L132+L133</f>
        <v>2756.9872445290434</v>
      </c>
      <c r="M134" s="227">
        <f t="shared" ref="M134" si="73">M132+M133</f>
        <v>1582.512322253614</v>
      </c>
      <c r="N134" s="227">
        <f t="shared" ref="N134" si="74">N132+N133</f>
        <v>0</v>
      </c>
      <c r="O134" s="227">
        <f t="shared" ref="O134:V134" si="75">O132+O133</f>
        <v>0</v>
      </c>
      <c r="P134" s="227">
        <f t="shared" si="75"/>
        <v>0</v>
      </c>
      <c r="Q134" s="227">
        <f t="shared" si="75"/>
        <v>0</v>
      </c>
      <c r="R134" s="227">
        <f t="shared" si="75"/>
        <v>0</v>
      </c>
      <c r="S134" s="227">
        <f t="shared" si="75"/>
        <v>0</v>
      </c>
      <c r="T134" s="227">
        <f t="shared" si="75"/>
        <v>0</v>
      </c>
      <c r="U134" s="227">
        <f t="shared" si="75"/>
        <v>0</v>
      </c>
      <c r="V134" s="227">
        <f t="shared" si="75"/>
        <v>0</v>
      </c>
      <c r="W134" s="227">
        <f>W132+W133</f>
        <v>45921.118922637812</v>
      </c>
    </row>
    <row r="135" spans="2:23" s="9" customFormat="1">
      <c r="B135" s="66"/>
      <c r="E135" s="213">
        <v>43466</v>
      </c>
      <c r="F135" s="213" t="s">
        <v>186</v>
      </c>
      <c r="G135" s="214" t="s">
        <v>65</v>
      </c>
      <c r="H135" s="239">
        <f>$C$47/12</f>
        <v>2.0416666666666669E-3</v>
      </c>
      <c r="I135" s="229">
        <f>(SUM('1.  LRAMVA Summary'!D$54:D$77)+SUM('1.  LRAMVA Summary'!D$78:D$79)*(MONTH($E135)-1)/12)*$H135</f>
        <v>943.08499740000013</v>
      </c>
      <c r="J135" s="229">
        <f>(SUM('1.  LRAMVA Summary'!E$54:E$77)+SUM('1.  LRAMVA Summary'!E$78:E$79)*(MONTH($E135)-1)/12)*$H135</f>
        <v>395.34111449065847</v>
      </c>
      <c r="K135" s="229">
        <f>(SUM('1.  LRAMVA Summary'!F$54:F$77)+SUM('1.  LRAMVA Summary'!F$78:F$79)*(MONTH($E135)-1)/12)*$H135</f>
        <v>477.76976851840067</v>
      </c>
      <c r="L135" s="229">
        <f>(SUM('1.  LRAMVA Summary'!G$54:G$77)+SUM('1.  LRAMVA Summary'!G$78:G$79)*(MONTH($E135)-1)/12)*$H135</f>
        <v>120.41928509330404</v>
      </c>
      <c r="M135" s="229">
        <f>(SUM('1.  LRAMVA Summary'!H$54:H$77)+SUM('1.  LRAMVA Summary'!H$78:H$79)*(MONTH($E135)-1)/12)*$H135</f>
        <v>69.120741445315417</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2005.7359069476788</v>
      </c>
    </row>
    <row r="136" spans="2:23" s="9" customFormat="1">
      <c r="B136" s="66"/>
      <c r="E136" s="213">
        <v>43497</v>
      </c>
      <c r="F136" s="213" t="s">
        <v>186</v>
      </c>
      <c r="G136" s="214" t="s">
        <v>65</v>
      </c>
      <c r="H136" s="239">
        <f t="shared" ref="H136:H137" si="76">$C$47/12</f>
        <v>2.0416666666666669E-3</v>
      </c>
      <c r="I136" s="229">
        <f>(SUM('1.  LRAMVA Summary'!D$54:D$77)+SUM('1.  LRAMVA Summary'!D$78:D$79)*(MONTH($E136)-1)/12)*$H136</f>
        <v>943.08499740000013</v>
      </c>
      <c r="J136" s="229">
        <f>(SUM('1.  LRAMVA Summary'!E$54:E$77)+SUM('1.  LRAMVA Summary'!E$78:E$79)*(MONTH($E136)-1)/12)*$H136</f>
        <v>395.34111449065847</v>
      </c>
      <c r="K136" s="229">
        <f>(SUM('1.  LRAMVA Summary'!F$54:F$77)+SUM('1.  LRAMVA Summary'!F$78:F$79)*(MONTH($E136)-1)/12)*$H136</f>
        <v>477.76976851840067</v>
      </c>
      <c r="L136" s="229">
        <f>(SUM('1.  LRAMVA Summary'!G$54:G$77)+SUM('1.  LRAMVA Summary'!G$78:G$79)*(MONTH($E136)-1)/12)*$H136</f>
        <v>120.41928509330404</v>
      </c>
      <c r="M136" s="229">
        <f>(SUM('1.  LRAMVA Summary'!H$54:H$77)+SUM('1.  LRAMVA Summary'!H$78:H$79)*(MONTH($E136)-1)/12)*$H136</f>
        <v>69.120741445315417</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2005.7359069476788</v>
      </c>
    </row>
    <row r="137" spans="2:23" s="9" customFormat="1">
      <c r="B137" s="66"/>
      <c r="E137" s="213">
        <v>43525</v>
      </c>
      <c r="F137" s="213" t="s">
        <v>186</v>
      </c>
      <c r="G137" s="214" t="s">
        <v>65</v>
      </c>
      <c r="H137" s="239">
        <f t="shared" si="76"/>
        <v>2.0416666666666669E-3</v>
      </c>
      <c r="I137" s="229">
        <f>(SUM('1.  LRAMVA Summary'!D$54:D$77)+SUM('1.  LRAMVA Summary'!D$78:D$79)*(MONTH($E137)-1)/12)*$H137</f>
        <v>943.08499740000013</v>
      </c>
      <c r="J137" s="229">
        <f>(SUM('1.  LRAMVA Summary'!E$54:E$77)+SUM('1.  LRAMVA Summary'!E$78:E$79)*(MONTH($E137)-1)/12)*$H137</f>
        <v>395.34111449065847</v>
      </c>
      <c r="K137" s="229">
        <f>(SUM('1.  LRAMVA Summary'!F$54:F$77)+SUM('1.  LRAMVA Summary'!F$78:F$79)*(MONTH($E137)-1)/12)*$H137</f>
        <v>477.76976851840067</v>
      </c>
      <c r="L137" s="229">
        <f>(SUM('1.  LRAMVA Summary'!G$54:G$77)+SUM('1.  LRAMVA Summary'!G$78:G$79)*(MONTH($E137)-1)/12)*$H137</f>
        <v>120.41928509330404</v>
      </c>
      <c r="M137" s="229">
        <f>(SUM('1.  LRAMVA Summary'!H$54:H$77)+SUM('1.  LRAMVA Summary'!H$78:H$79)*(MONTH($E137)-1)/12)*$H137</f>
        <v>69.120741445315417</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2005.7359069476788</v>
      </c>
    </row>
    <row r="138" spans="2:23" s="8" customFormat="1">
      <c r="B138" s="238"/>
      <c r="E138" s="213">
        <v>43556</v>
      </c>
      <c r="F138" s="213" t="s">
        <v>186</v>
      </c>
      <c r="G138" s="214" t="s">
        <v>66</v>
      </c>
      <c r="H138" s="239">
        <f>$C$48/12</f>
        <v>1.8166666666666667E-3</v>
      </c>
      <c r="I138" s="229">
        <f>(SUM('1.  LRAMVA Summary'!D$54:D$77)+SUM('1.  LRAMVA Summary'!D$78:D$79)*(MONTH($E138)-1)/12)*$H138</f>
        <v>839.15318135999996</v>
      </c>
      <c r="J138" s="229">
        <f>(SUM('1.  LRAMVA Summary'!E$54:E$77)+SUM('1.  LRAMVA Summary'!E$78:E$79)*(MONTH($E138)-1)/12)*$H138</f>
        <v>351.77291003658587</v>
      </c>
      <c r="K138" s="229">
        <f>(SUM('1.  LRAMVA Summary'!F$54:F$77)+SUM('1.  LRAMVA Summary'!F$78:F$79)*(MONTH($E138)-1)/12)*$H138</f>
        <v>425.11758994698505</v>
      </c>
      <c r="L138" s="229">
        <f>(SUM('1.  LRAMVA Summary'!G$54:G$77)+SUM('1.  LRAMVA Summary'!G$78:G$79)*(MONTH($E138)-1)/12)*$H138</f>
        <v>107.14858836873583</v>
      </c>
      <c r="M138" s="229">
        <f>(SUM('1.  LRAMVA Summary'!H$54:H$77)+SUM('1.  LRAMVA Summary'!H$78:H$79)*(MONTH($E138)-1)/12)*$H138</f>
        <v>61.503353612566364</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1784.6956233248729</v>
      </c>
    </row>
    <row r="139" spans="2:23" s="9" customFormat="1">
      <c r="B139" s="66"/>
      <c r="E139" s="213">
        <v>43586</v>
      </c>
      <c r="F139" s="213" t="s">
        <v>186</v>
      </c>
      <c r="G139" s="214" t="s">
        <v>66</v>
      </c>
      <c r="H139" s="239">
        <f>$C$48/12</f>
        <v>1.8166666666666667E-3</v>
      </c>
      <c r="I139" s="229">
        <f>(SUM('1.  LRAMVA Summary'!D$54:D$77)+SUM('1.  LRAMVA Summary'!D$78:D$79)*(MONTH($E139)-1)/12)*$H139</f>
        <v>839.15318135999996</v>
      </c>
      <c r="J139" s="229">
        <f>(SUM('1.  LRAMVA Summary'!E$54:E$77)+SUM('1.  LRAMVA Summary'!E$78:E$79)*(MONTH($E139)-1)/12)*$H139</f>
        <v>351.77291003658587</v>
      </c>
      <c r="K139" s="229">
        <f>(SUM('1.  LRAMVA Summary'!F$54:F$77)+SUM('1.  LRAMVA Summary'!F$78:F$79)*(MONTH($E139)-1)/12)*$H139</f>
        <v>425.11758994698505</v>
      </c>
      <c r="L139" s="229">
        <f>(SUM('1.  LRAMVA Summary'!G$54:G$77)+SUM('1.  LRAMVA Summary'!G$78:G$79)*(MONTH($E139)-1)/12)*$H139</f>
        <v>107.14858836873583</v>
      </c>
      <c r="M139" s="229">
        <f>(SUM('1.  LRAMVA Summary'!H$54:H$77)+SUM('1.  LRAMVA Summary'!H$78:H$79)*(MONTH($E139)-1)/12)*$H139</f>
        <v>61.503353612566364</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1784.6956233248729</v>
      </c>
    </row>
    <row r="140" spans="2:23" s="9" customFormat="1">
      <c r="B140" s="66"/>
      <c r="E140" s="213">
        <v>43617</v>
      </c>
      <c r="F140" s="213" t="s">
        <v>186</v>
      </c>
      <c r="G140" s="214" t="s">
        <v>66</v>
      </c>
      <c r="H140" s="239">
        <f t="shared" ref="H140" si="78">$C$48/12</f>
        <v>1.8166666666666667E-3</v>
      </c>
      <c r="I140" s="229">
        <f>(SUM('1.  LRAMVA Summary'!D$54:D$77)+SUM('1.  LRAMVA Summary'!D$78:D$79)*(MONTH($E140)-1)/12)*$H140</f>
        <v>839.15318135999996</v>
      </c>
      <c r="J140" s="229">
        <f>(SUM('1.  LRAMVA Summary'!E$54:E$77)+SUM('1.  LRAMVA Summary'!E$78:E$79)*(MONTH($E140)-1)/12)*$H140</f>
        <v>351.77291003658587</v>
      </c>
      <c r="K140" s="229">
        <f>(SUM('1.  LRAMVA Summary'!F$54:F$77)+SUM('1.  LRAMVA Summary'!F$78:F$79)*(MONTH($E140)-1)/12)*$H140</f>
        <v>425.11758994698505</v>
      </c>
      <c r="L140" s="229">
        <f>(SUM('1.  LRAMVA Summary'!G$54:G$77)+SUM('1.  LRAMVA Summary'!G$78:G$79)*(MONTH($E140)-1)/12)*$H140</f>
        <v>107.14858836873583</v>
      </c>
      <c r="M140" s="229">
        <f>(SUM('1.  LRAMVA Summary'!H$54:H$77)+SUM('1.  LRAMVA Summary'!H$78:H$79)*(MONTH($E140)-1)/12)*$H140</f>
        <v>61.503353612566364</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1784.6956233248729</v>
      </c>
    </row>
    <row r="141" spans="2:23" s="9" customFormat="1">
      <c r="B141" s="66"/>
      <c r="E141" s="213">
        <v>43647</v>
      </c>
      <c r="F141" s="213" t="s">
        <v>186</v>
      </c>
      <c r="G141" s="214" t="s">
        <v>68</v>
      </c>
      <c r="H141" s="239">
        <f>$C$49/12</f>
        <v>1.8166666666666667E-3</v>
      </c>
      <c r="I141" s="229">
        <f>(SUM('1.  LRAMVA Summary'!D$54:D$77)+SUM('1.  LRAMVA Summary'!D$78:D$79)*(MONTH($E141)-1)/12)*$H141</f>
        <v>839.15318135999996</v>
      </c>
      <c r="J141" s="229">
        <f>(SUM('1.  LRAMVA Summary'!E$54:E$77)+SUM('1.  LRAMVA Summary'!E$78:E$79)*(MONTH($E141)-1)/12)*$H141</f>
        <v>351.77291003658587</v>
      </c>
      <c r="K141" s="229">
        <f>(SUM('1.  LRAMVA Summary'!F$54:F$77)+SUM('1.  LRAMVA Summary'!F$78:F$79)*(MONTH($E141)-1)/12)*$H141</f>
        <v>425.11758994698505</v>
      </c>
      <c r="L141" s="229">
        <f>(SUM('1.  LRAMVA Summary'!G$54:G$77)+SUM('1.  LRAMVA Summary'!G$78:G$79)*(MONTH($E141)-1)/12)*$H141</f>
        <v>107.14858836873583</v>
      </c>
      <c r="M141" s="229">
        <f>(SUM('1.  LRAMVA Summary'!H$54:H$77)+SUM('1.  LRAMVA Summary'!H$78:H$79)*(MONTH($E141)-1)/12)*$H141</f>
        <v>61.503353612566364</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1784.6956233248729</v>
      </c>
    </row>
    <row r="142" spans="2:23" s="9" customFormat="1">
      <c r="B142" s="66"/>
      <c r="E142" s="213">
        <v>43678</v>
      </c>
      <c r="F142" s="213" t="s">
        <v>186</v>
      </c>
      <c r="G142" s="214" t="s">
        <v>68</v>
      </c>
      <c r="H142" s="239">
        <f t="shared" ref="H142" si="79">$C$49/12</f>
        <v>1.8166666666666667E-3</v>
      </c>
      <c r="I142" s="229">
        <f>(SUM('1.  LRAMVA Summary'!D$54:D$77)+SUM('1.  LRAMVA Summary'!D$78:D$79)*(MONTH($E142)-1)/12)*$H142</f>
        <v>839.15318135999996</v>
      </c>
      <c r="J142" s="229">
        <f>(SUM('1.  LRAMVA Summary'!E$54:E$77)+SUM('1.  LRAMVA Summary'!E$78:E$79)*(MONTH($E142)-1)/12)*$H142</f>
        <v>351.77291003658587</v>
      </c>
      <c r="K142" s="229">
        <f>(SUM('1.  LRAMVA Summary'!F$54:F$77)+SUM('1.  LRAMVA Summary'!F$78:F$79)*(MONTH($E142)-1)/12)*$H142</f>
        <v>425.11758994698505</v>
      </c>
      <c r="L142" s="229">
        <f>(SUM('1.  LRAMVA Summary'!G$54:G$77)+SUM('1.  LRAMVA Summary'!G$78:G$79)*(MONTH($E142)-1)/12)*$H142</f>
        <v>107.14858836873583</v>
      </c>
      <c r="M142" s="229">
        <f>(SUM('1.  LRAMVA Summary'!H$54:H$77)+SUM('1.  LRAMVA Summary'!H$78:H$79)*(MONTH($E142)-1)/12)*$H142</f>
        <v>61.503353612566364</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1784.6956233248729</v>
      </c>
    </row>
    <row r="143" spans="2:23" s="9" customFormat="1">
      <c r="B143" s="66"/>
      <c r="E143" s="213">
        <v>43709</v>
      </c>
      <c r="F143" s="213" t="s">
        <v>186</v>
      </c>
      <c r="G143" s="214" t="s">
        <v>68</v>
      </c>
      <c r="H143" s="239">
        <f>$C$49/12</f>
        <v>1.8166666666666667E-3</v>
      </c>
      <c r="I143" s="229">
        <f>(SUM('1.  LRAMVA Summary'!D$54:D$77)+SUM('1.  LRAMVA Summary'!D$78:D$79)*(MONTH($E143)-1)/12)*$H143</f>
        <v>839.15318135999996</v>
      </c>
      <c r="J143" s="229">
        <f>(SUM('1.  LRAMVA Summary'!E$54:E$77)+SUM('1.  LRAMVA Summary'!E$78:E$79)*(MONTH($E143)-1)/12)*$H143</f>
        <v>351.77291003658587</v>
      </c>
      <c r="K143" s="229">
        <f>(SUM('1.  LRAMVA Summary'!F$54:F$77)+SUM('1.  LRAMVA Summary'!F$78:F$79)*(MONTH($E143)-1)/12)*$H143</f>
        <v>425.11758994698505</v>
      </c>
      <c r="L143" s="229">
        <f>(SUM('1.  LRAMVA Summary'!G$54:G$77)+SUM('1.  LRAMVA Summary'!G$78:G$79)*(MONTH($E143)-1)/12)*$H143</f>
        <v>107.14858836873583</v>
      </c>
      <c r="M143" s="229">
        <f>(SUM('1.  LRAMVA Summary'!H$54:H$77)+SUM('1.  LRAMVA Summary'!H$78:H$79)*(MONTH($E143)-1)/12)*$H143</f>
        <v>61.503353612566364</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1784.6956233248729</v>
      </c>
    </row>
    <row r="144" spans="2:23" s="9" customFormat="1">
      <c r="B144" s="66"/>
      <c r="E144" s="213">
        <v>43739</v>
      </c>
      <c r="F144" s="213" t="s">
        <v>186</v>
      </c>
      <c r="G144" s="214" t="s">
        <v>69</v>
      </c>
      <c r="H144" s="239">
        <f>$C$50/12</f>
        <v>1.8166666666666667E-3</v>
      </c>
      <c r="I144" s="229">
        <f>(SUM('1.  LRAMVA Summary'!D$54:D$77)+SUM('1.  LRAMVA Summary'!D$78:D$79)*(MONTH($E144)-1)/12)*$H144</f>
        <v>839.15318135999996</v>
      </c>
      <c r="J144" s="229">
        <f>(SUM('1.  LRAMVA Summary'!E$54:E$77)+SUM('1.  LRAMVA Summary'!E$78:E$79)*(MONTH($E144)-1)/12)*$H144</f>
        <v>351.77291003658587</v>
      </c>
      <c r="K144" s="229">
        <f>(SUM('1.  LRAMVA Summary'!F$54:F$77)+SUM('1.  LRAMVA Summary'!F$78:F$79)*(MONTH($E144)-1)/12)*$H144</f>
        <v>425.11758994698505</v>
      </c>
      <c r="L144" s="229">
        <f>(SUM('1.  LRAMVA Summary'!G$54:G$77)+SUM('1.  LRAMVA Summary'!G$78:G$79)*(MONTH($E144)-1)/12)*$H144</f>
        <v>107.14858836873583</v>
      </c>
      <c r="M144" s="229">
        <f>(SUM('1.  LRAMVA Summary'!H$54:H$77)+SUM('1.  LRAMVA Summary'!H$78:H$79)*(MONTH($E144)-1)/12)*$H144</f>
        <v>61.503353612566364</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1784.6956233248729</v>
      </c>
    </row>
    <row r="145" spans="2:23" s="9" customFormat="1">
      <c r="B145" s="66"/>
      <c r="E145" s="213">
        <v>43770</v>
      </c>
      <c r="F145" s="213" t="s">
        <v>186</v>
      </c>
      <c r="G145" s="214" t="s">
        <v>69</v>
      </c>
      <c r="H145" s="239">
        <f t="shared" ref="H145:H146" si="80">$C$50/12</f>
        <v>1.8166666666666667E-3</v>
      </c>
      <c r="I145" s="229">
        <f>(SUM('1.  LRAMVA Summary'!D$54:D$77)+SUM('1.  LRAMVA Summary'!D$78:D$79)*(MONTH($E145)-1)/12)*$H145</f>
        <v>839.15318135999996</v>
      </c>
      <c r="J145" s="229">
        <f>(SUM('1.  LRAMVA Summary'!E$54:E$77)+SUM('1.  LRAMVA Summary'!E$78:E$79)*(MONTH($E145)-1)/12)*$H145</f>
        <v>351.77291003658587</v>
      </c>
      <c r="K145" s="229">
        <f>(SUM('1.  LRAMVA Summary'!F$54:F$77)+SUM('1.  LRAMVA Summary'!F$78:F$79)*(MONTH($E145)-1)/12)*$H145</f>
        <v>425.11758994698505</v>
      </c>
      <c r="L145" s="229">
        <f>(SUM('1.  LRAMVA Summary'!G$54:G$77)+SUM('1.  LRAMVA Summary'!G$78:G$79)*(MONTH($E145)-1)/12)*$H145</f>
        <v>107.14858836873583</v>
      </c>
      <c r="M145" s="229">
        <f>(SUM('1.  LRAMVA Summary'!H$54:H$77)+SUM('1.  LRAMVA Summary'!H$78:H$79)*(MONTH($E145)-1)/12)*$H145</f>
        <v>61.503353612566364</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1784.6956233248729</v>
      </c>
    </row>
    <row r="146" spans="2:23" s="9" customFormat="1">
      <c r="B146" s="66"/>
      <c r="E146" s="213">
        <v>43800</v>
      </c>
      <c r="F146" s="213" t="s">
        <v>186</v>
      </c>
      <c r="G146" s="214" t="s">
        <v>69</v>
      </c>
      <c r="H146" s="239">
        <f t="shared" si="80"/>
        <v>1.8166666666666667E-3</v>
      </c>
      <c r="I146" s="229">
        <f>(SUM('1.  LRAMVA Summary'!D$54:D$77)+SUM('1.  LRAMVA Summary'!D$78:D$79)*(MONTH($E146)-1)/12)*$H146</f>
        <v>839.15318135999996</v>
      </c>
      <c r="J146" s="229">
        <f>(SUM('1.  LRAMVA Summary'!E$54:E$77)+SUM('1.  LRAMVA Summary'!E$78:E$79)*(MONTH($E146)-1)/12)*$H146</f>
        <v>351.77291003658587</v>
      </c>
      <c r="K146" s="229">
        <f>(SUM('1.  LRAMVA Summary'!F$54:F$77)+SUM('1.  LRAMVA Summary'!F$78:F$79)*(MONTH($E146)-1)/12)*$H146</f>
        <v>425.11758994698505</v>
      </c>
      <c r="L146" s="229">
        <f>(SUM('1.  LRAMVA Summary'!G$54:G$77)+SUM('1.  LRAMVA Summary'!G$78:G$79)*(MONTH($E146)-1)/12)*$H146</f>
        <v>107.14858836873583</v>
      </c>
      <c r="M146" s="229">
        <f>(SUM('1.  LRAMVA Summary'!H$54:H$77)+SUM('1.  LRAMVA Summary'!H$78:H$79)*(MONTH($E146)-1)/12)*$H146</f>
        <v>61.503353612566364</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1784.6956233248729</v>
      </c>
    </row>
    <row r="147" spans="2:23" s="9" customFormat="1" ht="15.75" thickBot="1">
      <c r="B147" s="66"/>
      <c r="E147" s="215" t="s">
        <v>468</v>
      </c>
      <c r="F147" s="215"/>
      <c r="G147" s="216"/>
      <c r="H147" s="217"/>
      <c r="I147" s="218">
        <f>SUM(I134:I146)</f>
        <v>31973.468406750013</v>
      </c>
      <c r="J147" s="218">
        <f>SUM(J134:J146)</f>
        <v>13403.274009134817</v>
      </c>
      <c r="K147" s="218">
        <f t="shared" ref="K147:O147" si="81">SUM(K134:K146)</f>
        <v>16197.857713289659</v>
      </c>
      <c r="L147" s="218">
        <f t="shared" si="81"/>
        <v>4082.5823951275797</v>
      </c>
      <c r="M147" s="218">
        <f t="shared" si="81"/>
        <v>2343.4047291026582</v>
      </c>
      <c r="N147" s="218">
        <f t="shared" si="81"/>
        <v>0</v>
      </c>
      <c r="O147" s="218">
        <f t="shared" si="81"/>
        <v>0</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68000.587253404708</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31973.468406750013</v>
      </c>
      <c r="J149" s="227">
        <f t="shared" ref="J149" si="83">J147+J148</f>
        <v>13403.274009134817</v>
      </c>
      <c r="K149" s="227">
        <f t="shared" ref="K149" si="84">K147+K148</f>
        <v>16197.857713289659</v>
      </c>
      <c r="L149" s="227">
        <f t="shared" ref="L149" si="85">L147+L148</f>
        <v>4082.5823951275797</v>
      </c>
      <c r="M149" s="227">
        <f t="shared" ref="M149" si="86">M147+M148</f>
        <v>2343.4047291026582</v>
      </c>
      <c r="N149" s="227">
        <f t="shared" ref="N149" si="87">N147+N148</f>
        <v>0</v>
      </c>
      <c r="O149" s="227">
        <f t="shared" ref="O149:V149" si="88">O147+O148</f>
        <v>0</v>
      </c>
      <c r="P149" s="227">
        <f t="shared" si="88"/>
        <v>0</v>
      </c>
      <c r="Q149" s="227">
        <f t="shared" si="88"/>
        <v>0</v>
      </c>
      <c r="R149" s="227">
        <f t="shared" si="88"/>
        <v>0</v>
      </c>
      <c r="S149" s="227">
        <f t="shared" si="88"/>
        <v>0</v>
      </c>
      <c r="T149" s="227">
        <f t="shared" si="88"/>
        <v>0</v>
      </c>
      <c r="U149" s="227">
        <f t="shared" si="88"/>
        <v>0</v>
      </c>
      <c r="V149" s="227">
        <f t="shared" si="88"/>
        <v>0</v>
      </c>
      <c r="W149" s="227">
        <f>W147+W148</f>
        <v>68000.587253404708</v>
      </c>
    </row>
    <row r="150" spans="2:23" s="9" customFormat="1">
      <c r="B150" s="66"/>
      <c r="E150" s="213">
        <v>43831</v>
      </c>
      <c r="F150" s="213" t="s">
        <v>187</v>
      </c>
      <c r="G150" s="214" t="s">
        <v>65</v>
      </c>
      <c r="H150" s="239">
        <f>$C$51/12</f>
        <v>1.8166666666666667E-3</v>
      </c>
      <c r="I150" s="229">
        <f>(SUM('1.  LRAMVA Summary'!D$54:D$80)+SUM('1.  LRAMVA Summary'!D$81:D$82)*(MONTH($E150)-1)/12)*$H150</f>
        <v>839.15318135999996</v>
      </c>
      <c r="J150" s="229">
        <f>(SUM('1.  LRAMVA Summary'!E$54:E$80)+SUM('1.  LRAMVA Summary'!E$81:E$82)*(MONTH($E150)-1)/12)*$H150</f>
        <v>351.77291003658587</v>
      </c>
      <c r="K150" s="229">
        <f>(SUM('1.  LRAMVA Summary'!F$54:F$80)+SUM('1.  LRAMVA Summary'!F$81:F$82)*(MONTH($E150)-1)/12)*$H150</f>
        <v>425.11758994698505</v>
      </c>
      <c r="L150" s="229">
        <f>(SUM('1.  LRAMVA Summary'!G$54:G$80)+SUM('1.  LRAMVA Summary'!G$81:G$82)*(MONTH($E150)-1)/12)*$H150</f>
        <v>107.14858836873583</v>
      </c>
      <c r="M150" s="229">
        <f>(SUM('1.  LRAMVA Summary'!H$54:H$80)+SUM('1.  LRAMVA Summary'!H$81:H$82)*(MONTH($E150)-1)/12)*$H150</f>
        <v>61.503353612566364</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1784.6956233248729</v>
      </c>
    </row>
    <row r="151" spans="2:23" s="9" customFormat="1">
      <c r="B151" s="66"/>
      <c r="E151" s="213">
        <v>43862</v>
      </c>
      <c r="F151" s="213" t="s">
        <v>187</v>
      </c>
      <c r="G151" s="214" t="s">
        <v>65</v>
      </c>
      <c r="H151" s="239">
        <f t="shared" ref="H151:H152" si="89">$C$51/12</f>
        <v>1.8166666666666667E-3</v>
      </c>
      <c r="I151" s="229">
        <f>(SUM('1.  LRAMVA Summary'!D$54:D$80)+SUM('1.  LRAMVA Summary'!D$81:D$82)*(MONTH($E151)-1)/12)*$H151</f>
        <v>839.15318135999996</v>
      </c>
      <c r="J151" s="229">
        <f>(SUM('1.  LRAMVA Summary'!E$54:E$80)+SUM('1.  LRAMVA Summary'!E$81:E$82)*(MONTH($E151)-1)/12)*$H151</f>
        <v>351.77291003658587</v>
      </c>
      <c r="K151" s="229">
        <f>(SUM('1.  LRAMVA Summary'!F$54:F$80)+SUM('1.  LRAMVA Summary'!F$81:F$82)*(MONTH($E151)-1)/12)*$H151</f>
        <v>425.11758994698505</v>
      </c>
      <c r="L151" s="229">
        <f>(SUM('1.  LRAMVA Summary'!G$54:G$80)+SUM('1.  LRAMVA Summary'!G$81:G$82)*(MONTH($E151)-1)/12)*$H151</f>
        <v>107.14858836873583</v>
      </c>
      <c r="M151" s="229">
        <f>(SUM('1.  LRAMVA Summary'!H$54:H$80)+SUM('1.  LRAMVA Summary'!H$81:H$82)*(MONTH($E151)-1)/12)*$H151</f>
        <v>61.503353612566364</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1784.6956233248729</v>
      </c>
    </row>
    <row r="152" spans="2:23" s="9" customFormat="1">
      <c r="B152" s="66"/>
      <c r="E152" s="213">
        <v>43891</v>
      </c>
      <c r="F152" s="213" t="s">
        <v>187</v>
      </c>
      <c r="G152" s="214" t="s">
        <v>65</v>
      </c>
      <c r="H152" s="239">
        <f t="shared" si="89"/>
        <v>1.8166666666666667E-3</v>
      </c>
      <c r="I152" s="229">
        <f>(SUM('1.  LRAMVA Summary'!D$54:D$80)+SUM('1.  LRAMVA Summary'!D$81:D$82)*(MONTH($E152)-1)/12)*$H152</f>
        <v>839.15318135999996</v>
      </c>
      <c r="J152" s="229">
        <f>(SUM('1.  LRAMVA Summary'!E$54:E$80)+SUM('1.  LRAMVA Summary'!E$81:E$82)*(MONTH($E152)-1)/12)*$H152</f>
        <v>351.77291003658587</v>
      </c>
      <c r="K152" s="229">
        <f>(SUM('1.  LRAMVA Summary'!F$54:F$80)+SUM('1.  LRAMVA Summary'!F$81:F$82)*(MONTH($E152)-1)/12)*$H152</f>
        <v>425.11758994698505</v>
      </c>
      <c r="L152" s="229">
        <f>(SUM('1.  LRAMVA Summary'!G$54:G$80)+SUM('1.  LRAMVA Summary'!G$81:G$82)*(MONTH($E152)-1)/12)*$H152</f>
        <v>107.14858836873583</v>
      </c>
      <c r="M152" s="229">
        <f>(SUM('1.  LRAMVA Summary'!H$54:H$80)+SUM('1.  LRAMVA Summary'!H$81:H$82)*(MONTH($E152)-1)/12)*$H152</f>
        <v>61.503353612566364</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1784.6956233248729</v>
      </c>
    </row>
    <row r="153" spans="2:23" s="9" customFormat="1">
      <c r="B153" s="66"/>
      <c r="E153" s="213">
        <v>43922</v>
      </c>
      <c r="F153" s="213" t="s">
        <v>187</v>
      </c>
      <c r="G153" s="214" t="s">
        <v>66</v>
      </c>
      <c r="H153" s="239">
        <f>$C$52/12</f>
        <v>1.8166666666666667E-3</v>
      </c>
      <c r="I153" s="229">
        <f>(SUM('1.  LRAMVA Summary'!D$54:D$80)+SUM('1.  LRAMVA Summary'!D$81:D$82)*(MONTH($E153)-1)/12)*$H153</f>
        <v>839.15318135999996</v>
      </c>
      <c r="J153" s="229">
        <f>(SUM('1.  LRAMVA Summary'!E$54:E$80)+SUM('1.  LRAMVA Summary'!E$81:E$82)*(MONTH($E153)-1)/12)*$H153</f>
        <v>351.77291003658587</v>
      </c>
      <c r="K153" s="229">
        <f>(SUM('1.  LRAMVA Summary'!F$54:F$80)+SUM('1.  LRAMVA Summary'!F$81:F$82)*(MONTH($E153)-1)/12)*$H153</f>
        <v>425.11758994698505</v>
      </c>
      <c r="L153" s="229">
        <f>(SUM('1.  LRAMVA Summary'!G$54:G$80)+SUM('1.  LRAMVA Summary'!G$81:G$82)*(MONTH($E153)-1)/12)*$H153</f>
        <v>107.14858836873583</v>
      </c>
      <c r="M153" s="229">
        <f>(SUM('1.  LRAMVA Summary'!H$54:H$80)+SUM('1.  LRAMVA Summary'!H$81:H$82)*(MONTH($E153)-1)/12)*$H153</f>
        <v>61.503353612566364</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1784.6956233248729</v>
      </c>
    </row>
    <row r="154" spans="2:23" s="9" customFormat="1">
      <c r="B154" s="66"/>
      <c r="E154" s="213">
        <v>43952</v>
      </c>
      <c r="F154" s="213" t="s">
        <v>187</v>
      </c>
      <c r="G154" s="214" t="s">
        <v>66</v>
      </c>
      <c r="H154" s="239">
        <f t="shared" ref="H154:H155" si="91">$C$52/12</f>
        <v>1.8166666666666667E-3</v>
      </c>
      <c r="I154" s="229">
        <f>(SUM('1.  LRAMVA Summary'!D$54:D$80)+SUM('1.  LRAMVA Summary'!D$81:D$82)*(MONTH($E154)-1)/12)*$H154</f>
        <v>839.15318135999996</v>
      </c>
      <c r="J154" s="229">
        <f>(SUM('1.  LRAMVA Summary'!E$54:E$80)+SUM('1.  LRAMVA Summary'!E$81:E$82)*(MONTH($E154)-1)/12)*$H154</f>
        <v>351.77291003658587</v>
      </c>
      <c r="K154" s="229">
        <f>(SUM('1.  LRAMVA Summary'!F$54:F$80)+SUM('1.  LRAMVA Summary'!F$81:F$82)*(MONTH($E154)-1)/12)*$H154</f>
        <v>425.11758994698505</v>
      </c>
      <c r="L154" s="229">
        <f>(SUM('1.  LRAMVA Summary'!G$54:G$80)+SUM('1.  LRAMVA Summary'!G$81:G$82)*(MONTH($E154)-1)/12)*$H154</f>
        <v>107.14858836873583</v>
      </c>
      <c r="M154" s="229">
        <f>(SUM('1.  LRAMVA Summary'!H$54:H$80)+SUM('1.  LRAMVA Summary'!H$81:H$82)*(MONTH($E154)-1)/12)*$H154</f>
        <v>61.503353612566364</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1784.6956233248729</v>
      </c>
    </row>
    <row r="155" spans="2:23" s="9" customFormat="1">
      <c r="B155" s="66"/>
      <c r="E155" s="213">
        <v>43983</v>
      </c>
      <c r="F155" s="213" t="s">
        <v>187</v>
      </c>
      <c r="G155" s="214" t="s">
        <v>66</v>
      </c>
      <c r="H155" s="239">
        <f t="shared" si="91"/>
        <v>1.8166666666666667E-3</v>
      </c>
      <c r="I155" s="229">
        <f>(SUM('1.  LRAMVA Summary'!D$54:D$80)+SUM('1.  LRAMVA Summary'!D$81:D$82)*(MONTH($E155)-1)/12)*$H155</f>
        <v>839.15318135999996</v>
      </c>
      <c r="J155" s="229">
        <f>(SUM('1.  LRAMVA Summary'!E$54:E$80)+SUM('1.  LRAMVA Summary'!E$81:E$82)*(MONTH($E155)-1)/12)*$H155</f>
        <v>351.77291003658587</v>
      </c>
      <c r="K155" s="229">
        <f>(SUM('1.  LRAMVA Summary'!F$54:F$80)+SUM('1.  LRAMVA Summary'!F$81:F$82)*(MONTH($E155)-1)/12)*$H155</f>
        <v>425.11758994698505</v>
      </c>
      <c r="L155" s="229">
        <f>(SUM('1.  LRAMVA Summary'!G$54:G$80)+SUM('1.  LRAMVA Summary'!G$81:G$82)*(MONTH($E155)-1)/12)*$H155</f>
        <v>107.14858836873583</v>
      </c>
      <c r="M155" s="229">
        <f>(SUM('1.  LRAMVA Summary'!H$54:H$80)+SUM('1.  LRAMVA Summary'!H$81:H$82)*(MONTH($E155)-1)/12)*$H155</f>
        <v>61.503353612566364</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1784.6956233248729</v>
      </c>
    </row>
    <row r="156" spans="2:23" s="9" customFormat="1">
      <c r="B156" s="66"/>
      <c r="E156" s="213">
        <v>44013</v>
      </c>
      <c r="F156" s="213" t="s">
        <v>187</v>
      </c>
      <c r="G156" s="214" t="s">
        <v>68</v>
      </c>
      <c r="H156" s="239">
        <f>$C$53/12</f>
        <v>1.8166666666666667E-3</v>
      </c>
      <c r="I156" s="229">
        <f>(SUM('1.  LRAMVA Summary'!D$54:D$80)+SUM('1.  LRAMVA Summary'!D$81:D$82)*(MONTH($E156)-1)/12)*$H156</f>
        <v>839.15318135999996</v>
      </c>
      <c r="J156" s="229">
        <f>(SUM('1.  LRAMVA Summary'!E$54:E$80)+SUM('1.  LRAMVA Summary'!E$81:E$82)*(MONTH($E156)-1)/12)*$H156</f>
        <v>351.77291003658587</v>
      </c>
      <c r="K156" s="229">
        <f>(SUM('1.  LRAMVA Summary'!F$54:F$80)+SUM('1.  LRAMVA Summary'!F$81:F$82)*(MONTH($E156)-1)/12)*$H156</f>
        <v>425.11758994698505</v>
      </c>
      <c r="L156" s="229">
        <f>(SUM('1.  LRAMVA Summary'!G$54:G$80)+SUM('1.  LRAMVA Summary'!G$81:G$82)*(MONTH($E156)-1)/12)*$H156</f>
        <v>107.14858836873583</v>
      </c>
      <c r="M156" s="229">
        <f>(SUM('1.  LRAMVA Summary'!H$54:H$80)+SUM('1.  LRAMVA Summary'!H$81:H$82)*(MONTH($E156)-1)/12)*$H156</f>
        <v>61.503353612566364</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1784.6956233248729</v>
      </c>
    </row>
    <row r="157" spans="2:23" s="9" customFormat="1">
      <c r="B157" s="66"/>
      <c r="E157" s="213">
        <v>44044</v>
      </c>
      <c r="F157" s="213" t="s">
        <v>187</v>
      </c>
      <c r="G157" s="214" t="s">
        <v>68</v>
      </c>
      <c r="H157" s="239">
        <f t="shared" ref="H157:H158" si="92">$C$53/12</f>
        <v>1.8166666666666667E-3</v>
      </c>
      <c r="I157" s="229">
        <f>(SUM('1.  LRAMVA Summary'!D$54:D$80)+SUM('1.  LRAMVA Summary'!D$81:D$82)*(MONTH($E157)-1)/12)*$H157</f>
        <v>839.15318135999996</v>
      </c>
      <c r="J157" s="229">
        <f>(SUM('1.  LRAMVA Summary'!E$54:E$80)+SUM('1.  LRAMVA Summary'!E$81:E$82)*(MONTH($E157)-1)/12)*$H157</f>
        <v>351.77291003658587</v>
      </c>
      <c r="K157" s="229">
        <f>(SUM('1.  LRAMVA Summary'!F$54:F$80)+SUM('1.  LRAMVA Summary'!F$81:F$82)*(MONTH($E157)-1)/12)*$H157</f>
        <v>425.11758994698505</v>
      </c>
      <c r="L157" s="229">
        <f>(SUM('1.  LRAMVA Summary'!G$54:G$80)+SUM('1.  LRAMVA Summary'!G$81:G$82)*(MONTH($E157)-1)/12)*$H157</f>
        <v>107.14858836873583</v>
      </c>
      <c r="M157" s="229">
        <f>(SUM('1.  LRAMVA Summary'!H$54:H$80)+SUM('1.  LRAMVA Summary'!H$81:H$82)*(MONTH($E157)-1)/12)*$H157</f>
        <v>61.503353612566364</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1784.6956233248729</v>
      </c>
    </row>
    <row r="158" spans="2:23" s="9" customFormat="1">
      <c r="B158" s="66"/>
      <c r="E158" s="213">
        <v>44075</v>
      </c>
      <c r="F158" s="213" t="s">
        <v>187</v>
      </c>
      <c r="G158" s="214" t="s">
        <v>68</v>
      </c>
      <c r="H158" s="239">
        <f t="shared" si="92"/>
        <v>1.8166666666666667E-3</v>
      </c>
      <c r="I158" s="229">
        <f>(SUM('1.  LRAMVA Summary'!D$54:D$80)+SUM('1.  LRAMVA Summary'!D$81:D$82)*(MONTH($E158)-1)/12)*$H158</f>
        <v>839.15318135999996</v>
      </c>
      <c r="J158" s="229">
        <f>(SUM('1.  LRAMVA Summary'!E$54:E$80)+SUM('1.  LRAMVA Summary'!E$81:E$82)*(MONTH($E158)-1)/12)*$H158</f>
        <v>351.77291003658587</v>
      </c>
      <c r="K158" s="229">
        <f>(SUM('1.  LRAMVA Summary'!F$54:F$80)+SUM('1.  LRAMVA Summary'!F$81:F$82)*(MONTH($E158)-1)/12)*$H158</f>
        <v>425.11758994698505</v>
      </c>
      <c r="L158" s="229">
        <f>(SUM('1.  LRAMVA Summary'!G$54:G$80)+SUM('1.  LRAMVA Summary'!G$81:G$82)*(MONTH($E158)-1)/12)*$H158</f>
        <v>107.14858836873583</v>
      </c>
      <c r="M158" s="229">
        <f>(SUM('1.  LRAMVA Summary'!H$54:H$80)+SUM('1.  LRAMVA Summary'!H$81:H$82)*(MONTH($E158)-1)/12)*$H158</f>
        <v>61.503353612566364</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1784.6956233248729</v>
      </c>
    </row>
    <row r="159" spans="2:23" s="9" customFormat="1">
      <c r="B159" s="66"/>
      <c r="E159" s="213">
        <v>44105</v>
      </c>
      <c r="F159" s="213" t="s">
        <v>187</v>
      </c>
      <c r="G159" s="214" t="s">
        <v>69</v>
      </c>
      <c r="H159" s="239">
        <f>$C$54/12</f>
        <v>1.8166666666666667E-3</v>
      </c>
      <c r="I159" s="229">
        <f>(SUM('1.  LRAMVA Summary'!D$54:D$80)+SUM('1.  LRAMVA Summary'!D$81:D$82)*(MONTH($E159)-1)/12)*$H159</f>
        <v>839.15318135999996</v>
      </c>
      <c r="J159" s="229">
        <f>(SUM('1.  LRAMVA Summary'!E$54:E$80)+SUM('1.  LRAMVA Summary'!E$81:E$82)*(MONTH($E159)-1)/12)*$H159</f>
        <v>351.77291003658587</v>
      </c>
      <c r="K159" s="229">
        <f>(SUM('1.  LRAMVA Summary'!F$54:F$80)+SUM('1.  LRAMVA Summary'!F$81:F$82)*(MONTH($E159)-1)/12)*$H159</f>
        <v>425.11758994698505</v>
      </c>
      <c r="L159" s="229">
        <f>(SUM('1.  LRAMVA Summary'!G$54:G$80)+SUM('1.  LRAMVA Summary'!G$81:G$82)*(MONTH($E159)-1)/12)*$H159</f>
        <v>107.14858836873583</v>
      </c>
      <c r="M159" s="229">
        <f>(SUM('1.  LRAMVA Summary'!H$54:H$80)+SUM('1.  LRAMVA Summary'!H$81:H$82)*(MONTH($E159)-1)/12)*$H159</f>
        <v>61.503353612566364</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1784.6956233248729</v>
      </c>
    </row>
    <row r="160" spans="2:23" s="9" customFormat="1">
      <c r="B160" s="66"/>
      <c r="E160" s="213">
        <v>44136</v>
      </c>
      <c r="F160" s="213" t="s">
        <v>187</v>
      </c>
      <c r="G160" s="214" t="s">
        <v>69</v>
      </c>
      <c r="H160" s="239">
        <f t="shared" ref="H160:H161" si="93">$C$54/12</f>
        <v>1.8166666666666667E-3</v>
      </c>
      <c r="I160" s="229">
        <f>(SUM('1.  LRAMVA Summary'!D$54:D$80)+SUM('1.  LRAMVA Summary'!D$81:D$82)*(MONTH($E160)-1)/12)*$H160</f>
        <v>839.15318135999996</v>
      </c>
      <c r="J160" s="229">
        <f>(SUM('1.  LRAMVA Summary'!E$54:E$80)+SUM('1.  LRAMVA Summary'!E$81:E$82)*(MONTH($E160)-1)/12)*$H160</f>
        <v>351.77291003658587</v>
      </c>
      <c r="K160" s="229">
        <f>(SUM('1.  LRAMVA Summary'!F$54:F$80)+SUM('1.  LRAMVA Summary'!F$81:F$82)*(MONTH($E160)-1)/12)*$H160</f>
        <v>425.11758994698505</v>
      </c>
      <c r="L160" s="229">
        <f>(SUM('1.  LRAMVA Summary'!G$54:G$80)+SUM('1.  LRAMVA Summary'!G$81:G$82)*(MONTH($E160)-1)/12)*$H160</f>
        <v>107.14858836873583</v>
      </c>
      <c r="M160" s="229">
        <f>(SUM('1.  LRAMVA Summary'!H$54:H$80)+SUM('1.  LRAMVA Summary'!H$81:H$82)*(MONTH($E160)-1)/12)*$H160</f>
        <v>61.503353612566364</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1784.6956233248729</v>
      </c>
    </row>
    <row r="161" spans="2:23" s="9" customFormat="1">
      <c r="B161" s="66"/>
      <c r="E161" s="213">
        <v>44166</v>
      </c>
      <c r="F161" s="213" t="s">
        <v>187</v>
      </c>
      <c r="G161" s="214" t="s">
        <v>69</v>
      </c>
      <c r="H161" s="239">
        <f t="shared" si="93"/>
        <v>1.8166666666666667E-3</v>
      </c>
      <c r="I161" s="229">
        <f>(SUM('1.  LRAMVA Summary'!D$54:D$80)+SUM('1.  LRAMVA Summary'!D$81:D$82)*(MONTH($E161)-1)/12)*$H161</f>
        <v>839.15318135999996</v>
      </c>
      <c r="J161" s="229">
        <f>(SUM('1.  LRAMVA Summary'!E$54:E$80)+SUM('1.  LRAMVA Summary'!E$81:E$82)*(MONTH($E161)-1)/12)*$H161</f>
        <v>351.77291003658587</v>
      </c>
      <c r="K161" s="229">
        <f>(SUM('1.  LRAMVA Summary'!F$54:F$80)+SUM('1.  LRAMVA Summary'!F$81:F$82)*(MONTH($E161)-1)/12)*$H161</f>
        <v>425.11758994698505</v>
      </c>
      <c r="L161" s="229">
        <f>(SUM('1.  LRAMVA Summary'!G$54:G$80)+SUM('1.  LRAMVA Summary'!G$81:G$82)*(MONTH($E161)-1)/12)*$H161</f>
        <v>107.14858836873583</v>
      </c>
      <c r="M161" s="229">
        <f>(SUM('1.  LRAMVA Summary'!H$54:H$80)+SUM('1.  LRAMVA Summary'!H$81:H$82)*(MONTH($E161)-1)/12)*$H161</f>
        <v>61.503353612566364</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1784.6956233248729</v>
      </c>
    </row>
    <row r="162" spans="2:23" s="9" customFormat="1" ht="15.75" thickBot="1">
      <c r="B162" s="66"/>
      <c r="E162" s="215" t="s">
        <v>469</v>
      </c>
      <c r="F162" s="215"/>
      <c r="G162" s="216"/>
      <c r="H162" s="217"/>
      <c r="I162" s="218">
        <f>SUM(I149:I161)</f>
        <v>42043.306583070029</v>
      </c>
      <c r="J162" s="218">
        <f>SUM(J149:J161)</f>
        <v>17624.548929573844</v>
      </c>
      <c r="K162" s="218">
        <f t="shared" ref="K162:O162" si="94">SUM(K149:K161)</f>
        <v>21299.268792653482</v>
      </c>
      <c r="L162" s="218">
        <f t="shared" si="94"/>
        <v>5368.3654555524063</v>
      </c>
      <c r="M162" s="218">
        <f t="shared" si="94"/>
        <v>3081.444972453457</v>
      </c>
      <c r="N162" s="218">
        <f t="shared" si="94"/>
        <v>0</v>
      </c>
      <c r="O162" s="218">
        <f t="shared" si="94"/>
        <v>0</v>
      </c>
      <c r="P162" s="218">
        <f t="shared" ref="P162:V162" si="95">SUM(P149:P161)</f>
        <v>0</v>
      </c>
      <c r="Q162" s="218">
        <f t="shared" si="95"/>
        <v>0</v>
      </c>
      <c r="R162" s="218">
        <f t="shared" si="95"/>
        <v>0</v>
      </c>
      <c r="S162" s="218">
        <f t="shared" si="95"/>
        <v>0</v>
      </c>
      <c r="T162" s="218">
        <f t="shared" si="95"/>
        <v>0</v>
      </c>
      <c r="U162" s="218">
        <f t="shared" si="95"/>
        <v>0</v>
      </c>
      <c r="V162" s="218">
        <f t="shared" si="95"/>
        <v>0</v>
      </c>
      <c r="W162" s="218">
        <f>SUM(W149:W161)</f>
        <v>89416.934733303249</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8"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U122"/>
  <sheetViews>
    <sheetView topLeftCell="B7" zoomScaleNormal="100" workbookViewId="0">
      <selection activeCell="D90" sqref="D90"/>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6"/>
      <c r="G12" s="177"/>
      <c r="H12" s="178"/>
      <c r="K12" s="178"/>
      <c r="L12" s="176"/>
      <c r="M12" s="176"/>
      <c r="N12" s="176"/>
      <c r="O12" s="176"/>
      <c r="P12" s="176"/>
      <c r="Q12" s="179"/>
    </row>
    <row r="13" spans="2:73" s="9" customFormat="1" ht="25.5" customHeight="1" outlineLevel="1" thickBot="1">
      <c r="B13" s="550"/>
      <c r="D13" s="636" t="s">
        <v>406</v>
      </c>
      <c r="E13" s="17"/>
      <c r="F13" s="176"/>
      <c r="G13" s="177"/>
      <c r="H13" s="178"/>
      <c r="K13" s="178"/>
      <c r="L13" s="176"/>
      <c r="M13" s="176"/>
      <c r="N13" s="176"/>
      <c r="O13" s="176"/>
      <c r="P13" s="176"/>
      <c r="Q13" s="179"/>
    </row>
    <row r="14" spans="2:73" ht="30" customHeight="1" outlineLevel="1" thickBot="1">
      <c r="B14" s="90"/>
      <c r="D14" s="609" t="s">
        <v>550</v>
      </c>
      <c r="I14" s="12"/>
      <c r="J14" s="12"/>
      <c r="BU14" s="12"/>
    </row>
    <row r="15" spans="2:73" ht="26.25" customHeight="1" outlineLevel="1">
      <c r="C15" s="90"/>
      <c r="I15" s="12"/>
      <c r="J15" s="12"/>
    </row>
    <row r="16" spans="2:73" ht="23.25" customHeight="1" outlineLevel="1">
      <c r="B16" s="116" t="s">
        <v>504</v>
      </c>
      <c r="C16" s="90"/>
      <c r="D16" s="614" t="s">
        <v>619</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613</v>
      </c>
      <c r="C17" s="90"/>
      <c r="D17" s="610" t="s">
        <v>591</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626</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625</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627</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637</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1" t="s">
        <v>596</v>
      </c>
      <c r="H23" s="10"/>
      <c r="I23" s="10"/>
      <c r="J23" s="10"/>
    </row>
    <row r="24" spans="2:73" s="669" customFormat="1" ht="21" customHeight="1">
      <c r="B24" s="701" t="s">
        <v>600</v>
      </c>
      <c r="C24" s="823" t="s">
        <v>601</v>
      </c>
      <c r="D24" s="823"/>
      <c r="E24" s="823"/>
      <c r="F24" s="823"/>
      <c r="G24" s="823"/>
      <c r="H24" s="677" t="s">
        <v>598</v>
      </c>
      <c r="I24" s="677" t="s">
        <v>597</v>
      </c>
      <c r="J24" s="677" t="s">
        <v>599</v>
      </c>
      <c r="K24" s="668"/>
      <c r="L24" s="669" t="s">
        <v>601</v>
      </c>
      <c r="AQ24" s="669" t="s">
        <v>601</v>
      </c>
      <c r="BU24" s="668"/>
    </row>
    <row r="25" spans="2:73" s="249" customFormat="1" ht="49.5" customHeight="1">
      <c r="B25" s="244" t="s">
        <v>472</v>
      </c>
      <c r="C25" s="244" t="s">
        <v>211</v>
      </c>
      <c r="D25" s="627" t="s">
        <v>473</v>
      </c>
      <c r="E25" s="244" t="s">
        <v>208</v>
      </c>
      <c r="F25" s="244" t="s">
        <v>474</v>
      </c>
      <c r="G25" s="244" t="s">
        <v>475</v>
      </c>
      <c r="H25" s="627" t="s">
        <v>476</v>
      </c>
      <c r="I25" s="635" t="s">
        <v>589</v>
      </c>
      <c r="J25" s="642" t="s">
        <v>590</v>
      </c>
      <c r="K25" s="640"/>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90"/>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1"/>
      <c r="C27" s="691">
        <v>7</v>
      </c>
      <c r="D27" s="691" t="s">
        <v>118</v>
      </c>
      <c r="E27" s="691" t="s">
        <v>732</v>
      </c>
      <c r="F27" s="691"/>
      <c r="G27" s="691"/>
      <c r="H27" s="691">
        <v>2015</v>
      </c>
      <c r="I27" s="643" t="s">
        <v>581</v>
      </c>
      <c r="J27" s="643" t="s">
        <v>595</v>
      </c>
      <c r="K27" s="632"/>
      <c r="L27" s="695"/>
      <c r="M27" s="696"/>
      <c r="N27" s="696"/>
      <c r="O27" s="696"/>
      <c r="P27" s="696">
        <v>190</v>
      </c>
      <c r="Q27" s="696">
        <v>190</v>
      </c>
      <c r="R27" s="696">
        <v>185</v>
      </c>
      <c r="S27" s="696">
        <v>185</v>
      </c>
      <c r="T27" s="696">
        <v>185</v>
      </c>
      <c r="U27" s="696">
        <v>184</v>
      </c>
      <c r="V27" s="696">
        <v>175</v>
      </c>
      <c r="W27" s="696">
        <v>175</v>
      </c>
      <c r="X27" s="696">
        <v>173</v>
      </c>
      <c r="Y27" s="696">
        <v>142</v>
      </c>
      <c r="Z27" s="696">
        <v>63</v>
      </c>
      <c r="AA27" s="696">
        <v>63</v>
      </c>
      <c r="AB27" s="696">
        <v>54</v>
      </c>
      <c r="AC27" s="696">
        <v>53</v>
      </c>
      <c r="AD27" s="696">
        <v>53</v>
      </c>
      <c r="AE27" s="696">
        <v>42</v>
      </c>
      <c r="AF27" s="696">
        <v>30</v>
      </c>
      <c r="AG27" s="696">
        <v>30</v>
      </c>
      <c r="AH27" s="696">
        <v>30</v>
      </c>
      <c r="AI27" s="696">
        <v>30</v>
      </c>
      <c r="AJ27" s="696">
        <v>0</v>
      </c>
      <c r="AK27" s="696">
        <v>0</v>
      </c>
      <c r="AL27" s="696">
        <v>0</v>
      </c>
      <c r="AM27" s="696">
        <v>0</v>
      </c>
      <c r="AN27" s="696">
        <v>0</v>
      </c>
      <c r="AO27" s="697">
        <v>0</v>
      </c>
      <c r="AP27" s="632"/>
      <c r="AQ27" s="695"/>
      <c r="AR27" s="696"/>
      <c r="AS27" s="696"/>
      <c r="AT27" s="696"/>
      <c r="AU27" s="696">
        <v>1541118</v>
      </c>
      <c r="AV27" s="696">
        <v>1541118</v>
      </c>
      <c r="AW27" s="696">
        <v>1524334</v>
      </c>
      <c r="AX27" s="696">
        <v>1524334</v>
      </c>
      <c r="AY27" s="696">
        <v>1524334</v>
      </c>
      <c r="AZ27" s="696">
        <v>1523822</v>
      </c>
      <c r="BA27" s="696">
        <v>1464713</v>
      </c>
      <c r="BB27" s="696">
        <v>1464713</v>
      </c>
      <c r="BC27" s="696">
        <v>1449370</v>
      </c>
      <c r="BD27" s="696">
        <v>1252271</v>
      </c>
      <c r="BE27" s="696">
        <v>720567</v>
      </c>
      <c r="BF27" s="696">
        <v>689654</v>
      </c>
      <c r="BG27" s="696">
        <v>296111</v>
      </c>
      <c r="BH27" s="696">
        <v>293800</v>
      </c>
      <c r="BI27" s="696">
        <v>293800</v>
      </c>
      <c r="BJ27" s="696">
        <v>214238</v>
      </c>
      <c r="BK27" s="696">
        <v>71739</v>
      </c>
      <c r="BL27" s="696">
        <v>71739</v>
      </c>
      <c r="BM27" s="696">
        <v>71739</v>
      </c>
      <c r="BN27" s="696">
        <v>71739</v>
      </c>
      <c r="BO27" s="696">
        <v>0</v>
      </c>
      <c r="BP27" s="696">
        <v>0</v>
      </c>
      <c r="BQ27" s="696">
        <v>0</v>
      </c>
      <c r="BR27" s="696">
        <v>0</v>
      </c>
      <c r="BS27" s="696">
        <v>0</v>
      </c>
      <c r="BT27" s="697">
        <v>0</v>
      </c>
      <c r="BU27" s="16"/>
    </row>
    <row r="28" spans="2:73" s="17" customFormat="1" ht="15.75">
      <c r="B28" s="691"/>
      <c r="C28" s="691">
        <v>62</v>
      </c>
      <c r="D28" s="691" t="s">
        <v>109</v>
      </c>
      <c r="E28" s="691" t="s">
        <v>732</v>
      </c>
      <c r="F28" s="691"/>
      <c r="G28" s="691"/>
      <c r="H28" s="691">
        <v>2015</v>
      </c>
      <c r="I28" s="643" t="s">
        <v>581</v>
      </c>
      <c r="J28" s="643" t="s">
        <v>595</v>
      </c>
      <c r="K28" s="632"/>
      <c r="L28" s="695"/>
      <c r="M28" s="696"/>
      <c r="N28" s="696"/>
      <c r="O28" s="696"/>
      <c r="P28" s="696">
        <v>89</v>
      </c>
      <c r="Q28" s="696">
        <v>89</v>
      </c>
      <c r="R28" s="696">
        <v>89</v>
      </c>
      <c r="S28" s="696">
        <v>89</v>
      </c>
      <c r="T28" s="696">
        <v>89</v>
      </c>
      <c r="U28" s="696">
        <v>89</v>
      </c>
      <c r="V28" s="696">
        <v>89</v>
      </c>
      <c r="W28" s="696">
        <v>89</v>
      </c>
      <c r="X28" s="696">
        <v>89</v>
      </c>
      <c r="Y28" s="696">
        <v>89</v>
      </c>
      <c r="Z28" s="696">
        <v>0</v>
      </c>
      <c r="AA28" s="696">
        <v>0</v>
      </c>
      <c r="AB28" s="696">
        <v>0</v>
      </c>
      <c r="AC28" s="696">
        <v>0</v>
      </c>
      <c r="AD28" s="696">
        <v>0</v>
      </c>
      <c r="AE28" s="696">
        <v>0</v>
      </c>
      <c r="AF28" s="696">
        <v>0</v>
      </c>
      <c r="AG28" s="696">
        <v>0</v>
      </c>
      <c r="AH28" s="696">
        <v>0</v>
      </c>
      <c r="AI28" s="696">
        <v>0</v>
      </c>
      <c r="AJ28" s="696">
        <v>0</v>
      </c>
      <c r="AK28" s="696">
        <v>0</v>
      </c>
      <c r="AL28" s="696">
        <v>0</v>
      </c>
      <c r="AM28" s="696">
        <v>0</v>
      </c>
      <c r="AN28" s="696">
        <v>0</v>
      </c>
      <c r="AO28" s="697">
        <v>0</v>
      </c>
      <c r="AP28" s="632"/>
      <c r="AQ28" s="695"/>
      <c r="AR28" s="696"/>
      <c r="AS28" s="696"/>
      <c r="AT28" s="696"/>
      <c r="AU28" s="696">
        <v>1137198</v>
      </c>
      <c r="AV28" s="696">
        <v>1137198</v>
      </c>
      <c r="AW28" s="696">
        <v>1137198</v>
      </c>
      <c r="AX28" s="696">
        <v>1137198</v>
      </c>
      <c r="AY28" s="696">
        <v>1137198</v>
      </c>
      <c r="AZ28" s="696">
        <v>1137198</v>
      </c>
      <c r="BA28" s="696">
        <v>1137198</v>
      </c>
      <c r="BB28" s="696">
        <v>1137198</v>
      </c>
      <c r="BC28" s="696">
        <v>1137198</v>
      </c>
      <c r="BD28" s="696">
        <v>1137198</v>
      </c>
      <c r="BE28" s="696">
        <v>0</v>
      </c>
      <c r="BF28" s="696">
        <v>0</v>
      </c>
      <c r="BG28" s="696">
        <v>0</v>
      </c>
      <c r="BH28" s="696">
        <v>0</v>
      </c>
      <c r="BI28" s="696">
        <v>0</v>
      </c>
      <c r="BJ28" s="696">
        <v>0</v>
      </c>
      <c r="BK28" s="696">
        <v>0</v>
      </c>
      <c r="BL28" s="696">
        <v>0</v>
      </c>
      <c r="BM28" s="696">
        <v>0</v>
      </c>
      <c r="BN28" s="696">
        <v>0</v>
      </c>
      <c r="BO28" s="696">
        <v>0</v>
      </c>
      <c r="BP28" s="696">
        <v>0</v>
      </c>
      <c r="BQ28" s="696">
        <v>0</v>
      </c>
      <c r="BR28" s="696">
        <v>0</v>
      </c>
      <c r="BS28" s="696">
        <v>0</v>
      </c>
      <c r="BT28" s="697">
        <v>0</v>
      </c>
      <c r="BU28" s="16"/>
    </row>
    <row r="29" spans="2:73" s="17" customFormat="1" ht="16.5" customHeight="1">
      <c r="B29" s="691"/>
      <c r="C29" s="691">
        <v>67</v>
      </c>
      <c r="D29" s="691" t="s">
        <v>97</v>
      </c>
      <c r="E29" s="691" t="s">
        <v>732</v>
      </c>
      <c r="F29" s="691"/>
      <c r="G29" s="691"/>
      <c r="H29" s="691">
        <v>2015</v>
      </c>
      <c r="I29" s="643" t="s">
        <v>581</v>
      </c>
      <c r="J29" s="643" t="s">
        <v>595</v>
      </c>
      <c r="K29" s="632"/>
      <c r="L29" s="695"/>
      <c r="M29" s="696"/>
      <c r="N29" s="696"/>
      <c r="O29" s="696"/>
      <c r="P29" s="696">
        <v>57</v>
      </c>
      <c r="Q29" s="696">
        <v>57</v>
      </c>
      <c r="R29" s="696">
        <v>57</v>
      </c>
      <c r="S29" s="696">
        <v>56</v>
      </c>
      <c r="T29" s="696">
        <v>32</v>
      </c>
      <c r="U29" s="696">
        <v>0</v>
      </c>
      <c r="V29" s="696">
        <v>0</v>
      </c>
      <c r="W29" s="696">
        <v>0</v>
      </c>
      <c r="X29" s="696">
        <v>0</v>
      </c>
      <c r="Y29" s="696">
        <v>0</v>
      </c>
      <c r="Z29" s="696">
        <v>0</v>
      </c>
      <c r="AA29" s="696">
        <v>0</v>
      </c>
      <c r="AB29" s="696">
        <v>0</v>
      </c>
      <c r="AC29" s="696">
        <v>0</v>
      </c>
      <c r="AD29" s="696">
        <v>0</v>
      </c>
      <c r="AE29" s="696">
        <v>0</v>
      </c>
      <c r="AF29" s="696">
        <v>0</v>
      </c>
      <c r="AG29" s="696">
        <v>0</v>
      </c>
      <c r="AH29" s="696">
        <v>0</v>
      </c>
      <c r="AI29" s="696">
        <v>0</v>
      </c>
      <c r="AJ29" s="696">
        <v>0</v>
      </c>
      <c r="AK29" s="696">
        <v>0</v>
      </c>
      <c r="AL29" s="696">
        <v>0</v>
      </c>
      <c r="AM29" s="696">
        <v>0</v>
      </c>
      <c r="AN29" s="696">
        <v>0</v>
      </c>
      <c r="AO29" s="697">
        <v>0</v>
      </c>
      <c r="AP29" s="632"/>
      <c r="AQ29" s="695"/>
      <c r="AR29" s="696"/>
      <c r="AS29" s="696"/>
      <c r="AT29" s="696"/>
      <c r="AU29" s="696">
        <v>373322</v>
      </c>
      <c r="AV29" s="696">
        <v>373322</v>
      </c>
      <c r="AW29" s="696">
        <v>373322</v>
      </c>
      <c r="AX29" s="696">
        <v>372278</v>
      </c>
      <c r="AY29" s="696">
        <v>220987</v>
      </c>
      <c r="AZ29" s="696">
        <v>0</v>
      </c>
      <c r="BA29" s="696">
        <v>0</v>
      </c>
      <c r="BB29" s="696">
        <v>0</v>
      </c>
      <c r="BC29" s="696">
        <v>0</v>
      </c>
      <c r="BD29" s="696">
        <v>0</v>
      </c>
      <c r="BE29" s="696">
        <v>0</v>
      </c>
      <c r="BF29" s="696">
        <v>0</v>
      </c>
      <c r="BG29" s="696">
        <v>0</v>
      </c>
      <c r="BH29" s="696">
        <v>0</v>
      </c>
      <c r="BI29" s="696">
        <v>0</v>
      </c>
      <c r="BJ29" s="696">
        <v>0</v>
      </c>
      <c r="BK29" s="696">
        <v>0</v>
      </c>
      <c r="BL29" s="696">
        <v>0</v>
      </c>
      <c r="BM29" s="696">
        <v>0</v>
      </c>
      <c r="BN29" s="696">
        <v>0</v>
      </c>
      <c r="BO29" s="696">
        <v>0</v>
      </c>
      <c r="BP29" s="696">
        <v>0</v>
      </c>
      <c r="BQ29" s="696">
        <v>0</v>
      </c>
      <c r="BR29" s="696">
        <v>0</v>
      </c>
      <c r="BS29" s="696">
        <v>0</v>
      </c>
      <c r="BT29" s="697">
        <v>0</v>
      </c>
      <c r="BU29" s="16"/>
    </row>
    <row r="30" spans="2:73" s="17" customFormat="1" ht="15.75">
      <c r="B30" s="691"/>
      <c r="C30" s="691">
        <v>68</v>
      </c>
      <c r="D30" s="691" t="s">
        <v>95</v>
      </c>
      <c r="E30" s="691" t="s">
        <v>732</v>
      </c>
      <c r="F30" s="691"/>
      <c r="G30" s="691"/>
      <c r="H30" s="691">
        <v>2015</v>
      </c>
      <c r="I30" s="643" t="s">
        <v>581</v>
      </c>
      <c r="J30" s="643" t="s">
        <v>595</v>
      </c>
      <c r="K30" s="632"/>
      <c r="L30" s="695"/>
      <c r="M30" s="696"/>
      <c r="N30" s="696"/>
      <c r="O30" s="696"/>
      <c r="P30" s="696">
        <v>303</v>
      </c>
      <c r="Q30" s="696">
        <v>301</v>
      </c>
      <c r="R30" s="696">
        <v>301</v>
      </c>
      <c r="S30" s="696">
        <v>301</v>
      </c>
      <c r="T30" s="696">
        <v>301</v>
      </c>
      <c r="U30" s="696">
        <v>301</v>
      </c>
      <c r="V30" s="696">
        <v>301</v>
      </c>
      <c r="W30" s="696">
        <v>301</v>
      </c>
      <c r="X30" s="696">
        <v>301</v>
      </c>
      <c r="Y30" s="696">
        <v>301</v>
      </c>
      <c r="Z30" s="696">
        <v>277</v>
      </c>
      <c r="AA30" s="696">
        <v>277</v>
      </c>
      <c r="AB30" s="696">
        <v>277</v>
      </c>
      <c r="AC30" s="696">
        <v>277</v>
      </c>
      <c r="AD30" s="696">
        <v>277</v>
      </c>
      <c r="AE30" s="696">
        <v>277</v>
      </c>
      <c r="AF30" s="696">
        <v>99</v>
      </c>
      <c r="AG30" s="696">
        <v>99</v>
      </c>
      <c r="AH30" s="696">
        <v>99</v>
      </c>
      <c r="AI30" s="696">
        <v>99</v>
      </c>
      <c r="AJ30" s="696">
        <v>0</v>
      </c>
      <c r="AK30" s="696">
        <v>0</v>
      </c>
      <c r="AL30" s="696">
        <v>0</v>
      </c>
      <c r="AM30" s="696">
        <v>0</v>
      </c>
      <c r="AN30" s="696">
        <v>0</v>
      </c>
      <c r="AO30" s="697">
        <v>0</v>
      </c>
      <c r="AP30" s="632"/>
      <c r="AQ30" s="695"/>
      <c r="AR30" s="696"/>
      <c r="AS30" s="696"/>
      <c r="AT30" s="696"/>
      <c r="AU30" s="696">
        <v>4706527</v>
      </c>
      <c r="AV30" s="696">
        <v>4669408</v>
      </c>
      <c r="AW30" s="696">
        <v>4669408</v>
      </c>
      <c r="AX30" s="696">
        <v>4669408</v>
      </c>
      <c r="AY30" s="696">
        <v>4669408</v>
      </c>
      <c r="AZ30" s="696">
        <v>4669408</v>
      </c>
      <c r="BA30" s="696">
        <v>4669408</v>
      </c>
      <c r="BB30" s="696">
        <v>4667743</v>
      </c>
      <c r="BC30" s="696">
        <v>4667743</v>
      </c>
      <c r="BD30" s="696">
        <v>4667743</v>
      </c>
      <c r="BE30" s="696">
        <v>4439997</v>
      </c>
      <c r="BF30" s="696">
        <v>4417776</v>
      </c>
      <c r="BG30" s="696">
        <v>4417776</v>
      </c>
      <c r="BH30" s="696">
        <v>4406947</v>
      </c>
      <c r="BI30" s="696">
        <v>4406947</v>
      </c>
      <c r="BJ30" s="696">
        <v>4405397</v>
      </c>
      <c r="BK30" s="696">
        <v>1572528</v>
      </c>
      <c r="BL30" s="696">
        <v>1572528</v>
      </c>
      <c r="BM30" s="696">
        <v>1572528</v>
      </c>
      <c r="BN30" s="696">
        <v>1572528</v>
      </c>
      <c r="BO30" s="696">
        <v>0</v>
      </c>
      <c r="BP30" s="696">
        <v>0</v>
      </c>
      <c r="BQ30" s="696">
        <v>0</v>
      </c>
      <c r="BR30" s="696">
        <v>0</v>
      </c>
      <c r="BS30" s="696">
        <v>0</v>
      </c>
      <c r="BT30" s="697">
        <v>0</v>
      </c>
      <c r="BU30" s="16"/>
    </row>
    <row r="31" spans="2:73" s="17" customFormat="1" ht="15.75">
      <c r="B31" s="691"/>
      <c r="C31" s="691">
        <v>69</v>
      </c>
      <c r="D31" s="691" t="s">
        <v>96</v>
      </c>
      <c r="E31" s="691" t="s">
        <v>732</v>
      </c>
      <c r="F31" s="691"/>
      <c r="G31" s="691"/>
      <c r="H31" s="691">
        <v>2015</v>
      </c>
      <c r="I31" s="643" t="s">
        <v>581</v>
      </c>
      <c r="J31" s="643" t="s">
        <v>595</v>
      </c>
      <c r="K31" s="632"/>
      <c r="L31" s="695"/>
      <c r="M31" s="696"/>
      <c r="N31" s="696"/>
      <c r="O31" s="696"/>
      <c r="P31" s="696">
        <v>338</v>
      </c>
      <c r="Q31" s="696">
        <v>332</v>
      </c>
      <c r="R31" s="696">
        <v>332</v>
      </c>
      <c r="S31" s="696">
        <v>332</v>
      </c>
      <c r="T31" s="696">
        <v>332</v>
      </c>
      <c r="U31" s="696">
        <v>332</v>
      </c>
      <c r="V31" s="696">
        <v>332</v>
      </c>
      <c r="W31" s="696">
        <v>332</v>
      </c>
      <c r="X31" s="696">
        <v>332</v>
      </c>
      <c r="Y31" s="696">
        <v>332</v>
      </c>
      <c r="Z31" s="696">
        <v>280</v>
      </c>
      <c r="AA31" s="696">
        <v>266</v>
      </c>
      <c r="AB31" s="696">
        <v>266</v>
      </c>
      <c r="AC31" s="696">
        <v>264</v>
      </c>
      <c r="AD31" s="696">
        <v>264</v>
      </c>
      <c r="AE31" s="696">
        <v>263</v>
      </c>
      <c r="AF31" s="696">
        <v>98</v>
      </c>
      <c r="AG31" s="696">
        <v>98</v>
      </c>
      <c r="AH31" s="696">
        <v>98</v>
      </c>
      <c r="AI31" s="696">
        <v>98</v>
      </c>
      <c r="AJ31" s="696">
        <v>0</v>
      </c>
      <c r="AK31" s="696">
        <v>0</v>
      </c>
      <c r="AL31" s="696">
        <v>0</v>
      </c>
      <c r="AM31" s="696">
        <v>0</v>
      </c>
      <c r="AN31" s="696">
        <v>0</v>
      </c>
      <c r="AO31" s="697">
        <v>0</v>
      </c>
      <c r="AP31" s="632"/>
      <c r="AQ31" s="695"/>
      <c r="AR31" s="696"/>
      <c r="AS31" s="696"/>
      <c r="AT31" s="696"/>
      <c r="AU31" s="696">
        <v>5004917</v>
      </c>
      <c r="AV31" s="696">
        <v>4915968</v>
      </c>
      <c r="AW31" s="696">
        <v>4915968</v>
      </c>
      <c r="AX31" s="696">
        <v>4915968</v>
      </c>
      <c r="AY31" s="696">
        <v>4915968</v>
      </c>
      <c r="AZ31" s="696">
        <v>4915968</v>
      </c>
      <c r="BA31" s="696">
        <v>4915968</v>
      </c>
      <c r="BB31" s="696">
        <v>4913394</v>
      </c>
      <c r="BC31" s="696">
        <v>4913394</v>
      </c>
      <c r="BD31" s="696">
        <v>4913394</v>
      </c>
      <c r="BE31" s="696">
        <v>4530855</v>
      </c>
      <c r="BF31" s="696">
        <v>4297562</v>
      </c>
      <c r="BG31" s="696">
        <v>4297562</v>
      </c>
      <c r="BH31" s="696">
        <v>4205125</v>
      </c>
      <c r="BI31" s="696">
        <v>4205125</v>
      </c>
      <c r="BJ31" s="696">
        <v>4195321</v>
      </c>
      <c r="BK31" s="696">
        <v>1554212</v>
      </c>
      <c r="BL31" s="696">
        <v>1554212</v>
      </c>
      <c r="BM31" s="696">
        <v>1554212</v>
      </c>
      <c r="BN31" s="696">
        <v>1554212</v>
      </c>
      <c r="BO31" s="696">
        <v>0</v>
      </c>
      <c r="BP31" s="696">
        <v>0</v>
      </c>
      <c r="BQ31" s="696">
        <v>0</v>
      </c>
      <c r="BR31" s="696">
        <v>0</v>
      </c>
      <c r="BS31" s="696">
        <v>0</v>
      </c>
      <c r="BT31" s="697">
        <v>0</v>
      </c>
      <c r="BU31" s="16"/>
    </row>
    <row r="32" spans="2:73" s="17" customFormat="1" ht="15.75">
      <c r="B32" s="691"/>
      <c r="C32" s="691">
        <v>70</v>
      </c>
      <c r="D32" s="691" t="s">
        <v>682</v>
      </c>
      <c r="E32" s="691" t="s">
        <v>732</v>
      </c>
      <c r="F32" s="691"/>
      <c r="G32" s="691"/>
      <c r="H32" s="691">
        <v>2015</v>
      </c>
      <c r="I32" s="643" t="s">
        <v>581</v>
      </c>
      <c r="J32" s="643" t="s">
        <v>595</v>
      </c>
      <c r="K32" s="632"/>
      <c r="L32" s="695"/>
      <c r="M32" s="696"/>
      <c r="N32" s="696"/>
      <c r="O32" s="696"/>
      <c r="P32" s="696">
        <v>2261</v>
      </c>
      <c r="Q32" s="696">
        <v>2261</v>
      </c>
      <c r="R32" s="696">
        <v>2261</v>
      </c>
      <c r="S32" s="696">
        <v>2261</v>
      </c>
      <c r="T32" s="696">
        <v>2261</v>
      </c>
      <c r="U32" s="696">
        <v>2261</v>
      </c>
      <c r="V32" s="696">
        <v>2261</v>
      </c>
      <c r="W32" s="696">
        <v>2261</v>
      </c>
      <c r="X32" s="696">
        <v>2261</v>
      </c>
      <c r="Y32" s="696">
        <v>2261</v>
      </c>
      <c r="Z32" s="696">
        <v>2261</v>
      </c>
      <c r="AA32" s="696">
        <v>2261</v>
      </c>
      <c r="AB32" s="696">
        <v>2261</v>
      </c>
      <c r="AC32" s="696">
        <v>2261</v>
      </c>
      <c r="AD32" s="696">
        <v>2261</v>
      </c>
      <c r="AE32" s="696">
        <v>2261</v>
      </c>
      <c r="AF32" s="696">
        <v>2261</v>
      </c>
      <c r="AG32" s="696">
        <v>2261</v>
      </c>
      <c r="AH32" s="696">
        <v>2087</v>
      </c>
      <c r="AI32" s="696">
        <v>0</v>
      </c>
      <c r="AJ32" s="696">
        <v>0</v>
      </c>
      <c r="AK32" s="696">
        <v>0</v>
      </c>
      <c r="AL32" s="696">
        <v>0</v>
      </c>
      <c r="AM32" s="696">
        <v>0</v>
      </c>
      <c r="AN32" s="696">
        <v>0</v>
      </c>
      <c r="AO32" s="697">
        <v>0</v>
      </c>
      <c r="AP32" s="632"/>
      <c r="AQ32" s="695"/>
      <c r="AR32" s="696"/>
      <c r="AS32" s="696"/>
      <c r="AT32" s="696"/>
      <c r="AU32" s="696">
        <v>4351035</v>
      </c>
      <c r="AV32" s="696">
        <v>4351035</v>
      </c>
      <c r="AW32" s="696">
        <v>4351035</v>
      </c>
      <c r="AX32" s="696">
        <v>4351035</v>
      </c>
      <c r="AY32" s="696">
        <v>4351035</v>
      </c>
      <c r="AZ32" s="696">
        <v>4351035</v>
      </c>
      <c r="BA32" s="696">
        <v>4351035</v>
      </c>
      <c r="BB32" s="696">
        <v>4351035</v>
      </c>
      <c r="BC32" s="696">
        <v>4351035</v>
      </c>
      <c r="BD32" s="696">
        <v>4351035</v>
      </c>
      <c r="BE32" s="696">
        <v>4351035</v>
      </c>
      <c r="BF32" s="696">
        <v>4351035</v>
      </c>
      <c r="BG32" s="696">
        <v>4351035</v>
      </c>
      <c r="BH32" s="696">
        <v>4351035</v>
      </c>
      <c r="BI32" s="696">
        <v>4351035</v>
      </c>
      <c r="BJ32" s="696">
        <v>4351035</v>
      </c>
      <c r="BK32" s="696">
        <v>4351035</v>
      </c>
      <c r="BL32" s="696">
        <v>4351035</v>
      </c>
      <c r="BM32" s="696">
        <v>4195043</v>
      </c>
      <c r="BN32" s="696">
        <v>0</v>
      </c>
      <c r="BO32" s="696">
        <v>0</v>
      </c>
      <c r="BP32" s="696">
        <v>0</v>
      </c>
      <c r="BQ32" s="696">
        <v>0</v>
      </c>
      <c r="BR32" s="696">
        <v>0</v>
      </c>
      <c r="BS32" s="696">
        <v>0</v>
      </c>
      <c r="BT32" s="697">
        <v>0</v>
      </c>
      <c r="BU32" s="16"/>
    </row>
    <row r="33" spans="2:73" s="17" customFormat="1" ht="15.75">
      <c r="B33" s="691"/>
      <c r="C33" s="691">
        <v>71</v>
      </c>
      <c r="D33" s="691" t="s">
        <v>98</v>
      </c>
      <c r="E33" s="691" t="s">
        <v>732</v>
      </c>
      <c r="F33" s="691"/>
      <c r="G33" s="691"/>
      <c r="H33" s="691">
        <v>2015</v>
      </c>
      <c r="I33" s="643" t="s">
        <v>581</v>
      </c>
      <c r="J33" s="643" t="s">
        <v>595</v>
      </c>
      <c r="K33" s="632"/>
      <c r="L33" s="695"/>
      <c r="M33" s="696"/>
      <c r="N33" s="696"/>
      <c r="O33" s="696"/>
      <c r="P33" s="696">
        <v>123</v>
      </c>
      <c r="Q33" s="696">
        <v>123</v>
      </c>
      <c r="R33" s="696">
        <v>123</v>
      </c>
      <c r="S33" s="696">
        <v>123</v>
      </c>
      <c r="T33" s="696">
        <v>123</v>
      </c>
      <c r="U33" s="696">
        <v>123</v>
      </c>
      <c r="V33" s="696">
        <v>123</v>
      </c>
      <c r="W33" s="696">
        <v>123</v>
      </c>
      <c r="X33" s="696">
        <v>123</v>
      </c>
      <c r="Y33" s="696">
        <v>123</v>
      </c>
      <c r="Z33" s="696">
        <v>123</v>
      </c>
      <c r="AA33" s="696">
        <v>123</v>
      </c>
      <c r="AB33" s="696">
        <v>123</v>
      </c>
      <c r="AC33" s="696">
        <v>123</v>
      </c>
      <c r="AD33" s="696">
        <v>123</v>
      </c>
      <c r="AE33" s="696">
        <v>123</v>
      </c>
      <c r="AF33" s="696">
        <v>123</v>
      </c>
      <c r="AG33" s="696">
        <v>123</v>
      </c>
      <c r="AH33" s="696">
        <v>122</v>
      </c>
      <c r="AI33" s="696">
        <v>122</v>
      </c>
      <c r="AJ33" s="696">
        <v>95</v>
      </c>
      <c r="AK33" s="696">
        <v>95</v>
      </c>
      <c r="AL33" s="696">
        <v>95</v>
      </c>
      <c r="AM33" s="696">
        <v>0</v>
      </c>
      <c r="AN33" s="696">
        <v>0</v>
      </c>
      <c r="AO33" s="697">
        <v>0</v>
      </c>
      <c r="AP33" s="632"/>
      <c r="AQ33" s="695"/>
      <c r="AR33" s="696"/>
      <c r="AS33" s="696"/>
      <c r="AT33" s="696"/>
      <c r="AU33" s="696">
        <v>656805</v>
      </c>
      <c r="AV33" s="696">
        <v>656805</v>
      </c>
      <c r="AW33" s="696">
        <v>656805</v>
      </c>
      <c r="AX33" s="696">
        <v>656805</v>
      </c>
      <c r="AY33" s="696">
        <v>656805</v>
      </c>
      <c r="AZ33" s="696">
        <v>656805</v>
      </c>
      <c r="BA33" s="696">
        <v>656805</v>
      </c>
      <c r="BB33" s="696">
        <v>656805</v>
      </c>
      <c r="BC33" s="696">
        <v>656805</v>
      </c>
      <c r="BD33" s="696">
        <v>656805</v>
      </c>
      <c r="BE33" s="696">
        <v>654830</v>
      </c>
      <c r="BF33" s="696">
        <v>654830</v>
      </c>
      <c r="BG33" s="696">
        <v>654830</v>
      </c>
      <c r="BH33" s="696">
        <v>654830</v>
      </c>
      <c r="BI33" s="696">
        <v>654830</v>
      </c>
      <c r="BJ33" s="696">
        <v>654830</v>
      </c>
      <c r="BK33" s="696">
        <v>654830</v>
      </c>
      <c r="BL33" s="696">
        <v>654830</v>
      </c>
      <c r="BM33" s="696">
        <v>654230</v>
      </c>
      <c r="BN33" s="696">
        <v>654230</v>
      </c>
      <c r="BO33" s="696">
        <v>243528</v>
      </c>
      <c r="BP33" s="696">
        <v>243528</v>
      </c>
      <c r="BQ33" s="696">
        <v>243528</v>
      </c>
      <c r="BR33" s="696">
        <v>0</v>
      </c>
      <c r="BS33" s="696">
        <v>0</v>
      </c>
      <c r="BT33" s="697">
        <v>0</v>
      </c>
      <c r="BU33" s="16"/>
    </row>
    <row r="34" spans="2:73" s="17" customFormat="1" ht="15.75">
      <c r="B34" s="691"/>
      <c r="C34" s="691">
        <v>72</v>
      </c>
      <c r="D34" s="691" t="s">
        <v>99</v>
      </c>
      <c r="E34" s="691" t="s">
        <v>732</v>
      </c>
      <c r="F34" s="691"/>
      <c r="G34" s="691"/>
      <c r="H34" s="691">
        <v>2015</v>
      </c>
      <c r="I34" s="643" t="s">
        <v>581</v>
      </c>
      <c r="J34" s="643" t="s">
        <v>595</v>
      </c>
      <c r="K34" s="632"/>
      <c r="L34" s="695"/>
      <c r="M34" s="696"/>
      <c r="N34" s="696"/>
      <c r="O34" s="696"/>
      <c r="P34" s="696">
        <v>736</v>
      </c>
      <c r="Q34" s="696">
        <v>736</v>
      </c>
      <c r="R34" s="696">
        <v>736</v>
      </c>
      <c r="S34" s="696">
        <v>736</v>
      </c>
      <c r="T34" s="696">
        <v>0</v>
      </c>
      <c r="U34" s="696">
        <v>0</v>
      </c>
      <c r="V34" s="696">
        <v>0</v>
      </c>
      <c r="W34" s="696">
        <v>0</v>
      </c>
      <c r="X34" s="696">
        <v>0</v>
      </c>
      <c r="Y34" s="696">
        <v>0</v>
      </c>
      <c r="Z34" s="696">
        <v>0</v>
      </c>
      <c r="AA34" s="696">
        <v>0</v>
      </c>
      <c r="AB34" s="696">
        <v>0</v>
      </c>
      <c r="AC34" s="696">
        <v>0</v>
      </c>
      <c r="AD34" s="696">
        <v>0</v>
      </c>
      <c r="AE34" s="696">
        <v>0</v>
      </c>
      <c r="AF34" s="696">
        <v>0</v>
      </c>
      <c r="AG34" s="696">
        <v>0</v>
      </c>
      <c r="AH34" s="696">
        <v>0</v>
      </c>
      <c r="AI34" s="696">
        <v>0</v>
      </c>
      <c r="AJ34" s="696">
        <v>0</v>
      </c>
      <c r="AK34" s="696">
        <v>0</v>
      </c>
      <c r="AL34" s="696">
        <v>0</v>
      </c>
      <c r="AM34" s="696">
        <v>0</v>
      </c>
      <c r="AN34" s="696">
        <v>0</v>
      </c>
      <c r="AO34" s="697">
        <v>0</v>
      </c>
      <c r="AP34" s="632"/>
      <c r="AQ34" s="695"/>
      <c r="AR34" s="696"/>
      <c r="AS34" s="696"/>
      <c r="AT34" s="696"/>
      <c r="AU34" s="696">
        <v>3452201</v>
      </c>
      <c r="AV34" s="696">
        <v>3452201</v>
      </c>
      <c r="AW34" s="696">
        <v>3452201</v>
      </c>
      <c r="AX34" s="696">
        <v>3452201</v>
      </c>
      <c r="AY34" s="696">
        <v>0</v>
      </c>
      <c r="AZ34" s="696">
        <v>0</v>
      </c>
      <c r="BA34" s="696">
        <v>0</v>
      </c>
      <c r="BB34" s="696">
        <v>0</v>
      </c>
      <c r="BC34" s="696">
        <v>0</v>
      </c>
      <c r="BD34" s="696">
        <v>0</v>
      </c>
      <c r="BE34" s="696">
        <v>0</v>
      </c>
      <c r="BF34" s="696">
        <v>0</v>
      </c>
      <c r="BG34" s="696">
        <v>0</v>
      </c>
      <c r="BH34" s="696">
        <v>0</v>
      </c>
      <c r="BI34" s="696">
        <v>0</v>
      </c>
      <c r="BJ34" s="696">
        <v>0</v>
      </c>
      <c r="BK34" s="696">
        <v>0</v>
      </c>
      <c r="BL34" s="696">
        <v>0</v>
      </c>
      <c r="BM34" s="696">
        <v>0</v>
      </c>
      <c r="BN34" s="696">
        <v>0</v>
      </c>
      <c r="BO34" s="696">
        <v>0</v>
      </c>
      <c r="BP34" s="696">
        <v>0</v>
      </c>
      <c r="BQ34" s="696">
        <v>0</v>
      </c>
      <c r="BR34" s="696">
        <v>0</v>
      </c>
      <c r="BS34" s="696">
        <v>0</v>
      </c>
      <c r="BT34" s="697">
        <v>0</v>
      </c>
      <c r="BU34" s="16"/>
    </row>
    <row r="35" spans="2:73" s="17" customFormat="1" ht="15.75">
      <c r="B35" s="691"/>
      <c r="C35" s="691">
        <v>73</v>
      </c>
      <c r="D35" s="691" t="s">
        <v>100</v>
      </c>
      <c r="E35" s="691" t="s">
        <v>732</v>
      </c>
      <c r="F35" s="691"/>
      <c r="G35" s="691"/>
      <c r="H35" s="691">
        <v>2015</v>
      </c>
      <c r="I35" s="643" t="s">
        <v>581</v>
      </c>
      <c r="J35" s="643" t="s">
        <v>595</v>
      </c>
      <c r="K35" s="632"/>
      <c r="L35" s="695"/>
      <c r="M35" s="696"/>
      <c r="N35" s="696"/>
      <c r="O35" s="696"/>
      <c r="P35" s="696">
        <v>4824</v>
      </c>
      <c r="Q35" s="696">
        <v>4824</v>
      </c>
      <c r="R35" s="696">
        <v>4619</v>
      </c>
      <c r="S35" s="696">
        <v>4619</v>
      </c>
      <c r="T35" s="696">
        <v>4619</v>
      </c>
      <c r="U35" s="696">
        <v>4618</v>
      </c>
      <c r="V35" s="696">
        <v>4507</v>
      </c>
      <c r="W35" s="696">
        <v>4507</v>
      </c>
      <c r="X35" s="696">
        <v>4307</v>
      </c>
      <c r="Y35" s="696">
        <v>3942</v>
      </c>
      <c r="Z35" s="696">
        <v>2958</v>
      </c>
      <c r="AA35" s="696">
        <v>2881</v>
      </c>
      <c r="AB35" s="696">
        <v>2529</v>
      </c>
      <c r="AC35" s="696">
        <v>2327</v>
      </c>
      <c r="AD35" s="696">
        <v>2327</v>
      </c>
      <c r="AE35" s="696">
        <v>1710</v>
      </c>
      <c r="AF35" s="696">
        <v>419</v>
      </c>
      <c r="AG35" s="696">
        <v>419</v>
      </c>
      <c r="AH35" s="696">
        <v>419</v>
      </c>
      <c r="AI35" s="696">
        <v>419</v>
      </c>
      <c r="AJ35" s="696">
        <v>0</v>
      </c>
      <c r="AK35" s="696">
        <v>0</v>
      </c>
      <c r="AL35" s="696">
        <v>0</v>
      </c>
      <c r="AM35" s="696">
        <v>0</v>
      </c>
      <c r="AN35" s="696">
        <v>0</v>
      </c>
      <c r="AO35" s="697">
        <v>0</v>
      </c>
      <c r="AP35" s="632"/>
      <c r="AQ35" s="695"/>
      <c r="AR35" s="696"/>
      <c r="AS35" s="696"/>
      <c r="AT35" s="696"/>
      <c r="AU35" s="696">
        <v>30836699</v>
      </c>
      <c r="AV35" s="696">
        <v>30836699</v>
      </c>
      <c r="AW35" s="696">
        <v>30156595</v>
      </c>
      <c r="AX35" s="696">
        <v>30156595</v>
      </c>
      <c r="AY35" s="696">
        <v>30156595</v>
      </c>
      <c r="AZ35" s="696">
        <v>30154348</v>
      </c>
      <c r="BA35" s="696">
        <v>29373060</v>
      </c>
      <c r="BB35" s="696">
        <v>29373060</v>
      </c>
      <c r="BC35" s="696">
        <v>28560818</v>
      </c>
      <c r="BD35" s="696">
        <v>25918135</v>
      </c>
      <c r="BE35" s="696">
        <v>18838218</v>
      </c>
      <c r="BF35" s="696">
        <v>18168440</v>
      </c>
      <c r="BG35" s="696">
        <v>13130890</v>
      </c>
      <c r="BH35" s="696">
        <v>12445775</v>
      </c>
      <c r="BI35" s="696">
        <v>12445775</v>
      </c>
      <c r="BJ35" s="696">
        <v>8828529</v>
      </c>
      <c r="BK35" s="696">
        <v>1243116</v>
      </c>
      <c r="BL35" s="696">
        <v>1243116</v>
      </c>
      <c r="BM35" s="696">
        <v>1243116</v>
      </c>
      <c r="BN35" s="696">
        <v>1243116</v>
      </c>
      <c r="BO35" s="696">
        <v>0</v>
      </c>
      <c r="BP35" s="696">
        <v>0</v>
      </c>
      <c r="BQ35" s="696">
        <v>0</v>
      </c>
      <c r="BR35" s="696">
        <v>0</v>
      </c>
      <c r="BS35" s="696">
        <v>0</v>
      </c>
      <c r="BT35" s="697">
        <v>0</v>
      </c>
      <c r="BU35" s="16"/>
    </row>
    <row r="36" spans="2:73" s="17" customFormat="1" ht="15.75">
      <c r="B36" s="691"/>
      <c r="C36" s="691">
        <v>74</v>
      </c>
      <c r="D36" s="691" t="s">
        <v>101</v>
      </c>
      <c r="E36" s="691" t="s">
        <v>732</v>
      </c>
      <c r="F36" s="691"/>
      <c r="G36" s="691"/>
      <c r="H36" s="691">
        <v>2015</v>
      </c>
      <c r="I36" s="643" t="s">
        <v>581</v>
      </c>
      <c r="J36" s="643" t="s">
        <v>595</v>
      </c>
      <c r="K36" s="632"/>
      <c r="L36" s="695"/>
      <c r="M36" s="696"/>
      <c r="N36" s="696"/>
      <c r="O36" s="696"/>
      <c r="P36" s="696">
        <v>1169</v>
      </c>
      <c r="Q36" s="696">
        <v>853</v>
      </c>
      <c r="R36" s="696">
        <v>630</v>
      </c>
      <c r="S36" s="696">
        <v>629</v>
      </c>
      <c r="T36" s="696">
        <v>629</v>
      </c>
      <c r="U36" s="696">
        <v>629</v>
      </c>
      <c r="V36" s="696">
        <v>629</v>
      </c>
      <c r="W36" s="696">
        <v>629</v>
      </c>
      <c r="X36" s="696">
        <v>629</v>
      </c>
      <c r="Y36" s="696">
        <v>629</v>
      </c>
      <c r="Z36" s="696">
        <v>623</v>
      </c>
      <c r="AA36" s="696">
        <v>98</v>
      </c>
      <c r="AB36" s="696">
        <v>0</v>
      </c>
      <c r="AC36" s="696">
        <v>0</v>
      </c>
      <c r="AD36" s="696">
        <v>0</v>
      </c>
      <c r="AE36" s="696">
        <v>0</v>
      </c>
      <c r="AF36" s="696">
        <v>0</v>
      </c>
      <c r="AG36" s="696">
        <v>0</v>
      </c>
      <c r="AH36" s="696">
        <v>0</v>
      </c>
      <c r="AI36" s="696">
        <v>0</v>
      </c>
      <c r="AJ36" s="696">
        <v>0</v>
      </c>
      <c r="AK36" s="696">
        <v>0</v>
      </c>
      <c r="AL36" s="696">
        <v>0</v>
      </c>
      <c r="AM36" s="696">
        <v>0</v>
      </c>
      <c r="AN36" s="696">
        <v>0</v>
      </c>
      <c r="AO36" s="697">
        <v>0</v>
      </c>
      <c r="AP36" s="632"/>
      <c r="AQ36" s="695"/>
      <c r="AR36" s="696"/>
      <c r="AS36" s="696"/>
      <c r="AT36" s="696"/>
      <c r="AU36" s="696">
        <v>5000195</v>
      </c>
      <c r="AV36" s="696">
        <v>3617310</v>
      </c>
      <c r="AW36" s="696">
        <v>2777250</v>
      </c>
      <c r="AX36" s="696">
        <v>2775365</v>
      </c>
      <c r="AY36" s="696">
        <v>2775365</v>
      </c>
      <c r="AZ36" s="696">
        <v>2775365</v>
      </c>
      <c r="BA36" s="696">
        <v>2775365</v>
      </c>
      <c r="BB36" s="696">
        <v>2775214</v>
      </c>
      <c r="BC36" s="696">
        <v>2775214</v>
      </c>
      <c r="BD36" s="696">
        <v>2775214</v>
      </c>
      <c r="BE36" s="696">
        <v>2705723</v>
      </c>
      <c r="BF36" s="696">
        <v>378594</v>
      </c>
      <c r="BG36" s="696">
        <v>0</v>
      </c>
      <c r="BH36" s="696">
        <v>0</v>
      </c>
      <c r="BI36" s="696">
        <v>0</v>
      </c>
      <c r="BJ36" s="696">
        <v>0</v>
      </c>
      <c r="BK36" s="696">
        <v>0</v>
      </c>
      <c r="BL36" s="696">
        <v>0</v>
      </c>
      <c r="BM36" s="696">
        <v>0</v>
      </c>
      <c r="BN36" s="696">
        <v>0</v>
      </c>
      <c r="BO36" s="696">
        <v>0</v>
      </c>
      <c r="BP36" s="696">
        <v>0</v>
      </c>
      <c r="BQ36" s="696">
        <v>0</v>
      </c>
      <c r="BR36" s="696">
        <v>0</v>
      </c>
      <c r="BS36" s="696">
        <v>0</v>
      </c>
      <c r="BT36" s="697">
        <v>0</v>
      </c>
      <c r="BU36" s="16"/>
    </row>
    <row r="37" spans="2:73" s="17" customFormat="1" ht="15.75">
      <c r="B37" s="691"/>
      <c r="C37" s="691">
        <v>75</v>
      </c>
      <c r="D37" s="691" t="s">
        <v>102</v>
      </c>
      <c r="E37" s="691" t="s">
        <v>732</v>
      </c>
      <c r="F37" s="691"/>
      <c r="G37" s="691"/>
      <c r="H37" s="691">
        <v>2015</v>
      </c>
      <c r="I37" s="643" t="s">
        <v>581</v>
      </c>
      <c r="J37" s="643" t="s">
        <v>595</v>
      </c>
      <c r="K37" s="632"/>
      <c r="L37" s="695"/>
      <c r="M37" s="696"/>
      <c r="N37" s="696"/>
      <c r="O37" s="696"/>
      <c r="P37" s="696">
        <v>52</v>
      </c>
      <c r="Q37" s="696">
        <v>52</v>
      </c>
      <c r="R37" s="696">
        <v>52</v>
      </c>
      <c r="S37" s="696">
        <v>52</v>
      </c>
      <c r="T37" s="696">
        <v>52</v>
      </c>
      <c r="U37" s="696">
        <v>52</v>
      </c>
      <c r="V37" s="696">
        <v>52</v>
      </c>
      <c r="W37" s="696">
        <v>52</v>
      </c>
      <c r="X37" s="696">
        <v>42</v>
      </c>
      <c r="Y37" s="696">
        <v>42</v>
      </c>
      <c r="Z37" s="696">
        <v>31</v>
      </c>
      <c r="AA37" s="696">
        <v>31</v>
      </c>
      <c r="AB37" s="696">
        <v>2</v>
      </c>
      <c r="AC37" s="696">
        <v>2</v>
      </c>
      <c r="AD37" s="696">
        <v>1</v>
      </c>
      <c r="AE37" s="696">
        <v>0</v>
      </c>
      <c r="AF37" s="696">
        <v>0</v>
      </c>
      <c r="AG37" s="696">
        <v>0</v>
      </c>
      <c r="AH37" s="696">
        <v>0</v>
      </c>
      <c r="AI37" s="696">
        <v>0</v>
      </c>
      <c r="AJ37" s="696">
        <v>0</v>
      </c>
      <c r="AK37" s="696">
        <v>0</v>
      </c>
      <c r="AL37" s="696">
        <v>0</v>
      </c>
      <c r="AM37" s="696">
        <v>0</v>
      </c>
      <c r="AN37" s="696">
        <v>0</v>
      </c>
      <c r="AO37" s="697">
        <v>0</v>
      </c>
      <c r="AP37" s="632"/>
      <c r="AQ37" s="695"/>
      <c r="AR37" s="696"/>
      <c r="AS37" s="696"/>
      <c r="AT37" s="696"/>
      <c r="AU37" s="696">
        <v>328413</v>
      </c>
      <c r="AV37" s="696">
        <v>328413</v>
      </c>
      <c r="AW37" s="696">
        <v>328413</v>
      </c>
      <c r="AX37" s="696">
        <v>328413</v>
      </c>
      <c r="AY37" s="696">
        <v>328413</v>
      </c>
      <c r="AZ37" s="696">
        <v>328413</v>
      </c>
      <c r="BA37" s="696">
        <v>328413</v>
      </c>
      <c r="BB37" s="696">
        <v>328413</v>
      </c>
      <c r="BC37" s="696">
        <v>293369</v>
      </c>
      <c r="BD37" s="696">
        <v>293369</v>
      </c>
      <c r="BE37" s="696">
        <v>226089</v>
      </c>
      <c r="BF37" s="696">
        <v>226089</v>
      </c>
      <c r="BG37" s="696">
        <v>19150</v>
      </c>
      <c r="BH37" s="696">
        <v>19150</v>
      </c>
      <c r="BI37" s="696">
        <v>2979</v>
      </c>
      <c r="BJ37" s="696">
        <v>0</v>
      </c>
      <c r="BK37" s="696">
        <v>0</v>
      </c>
      <c r="BL37" s="696">
        <v>0</v>
      </c>
      <c r="BM37" s="696">
        <v>0</v>
      </c>
      <c r="BN37" s="696">
        <v>0</v>
      </c>
      <c r="BO37" s="696">
        <v>0</v>
      </c>
      <c r="BP37" s="696">
        <v>0</v>
      </c>
      <c r="BQ37" s="696">
        <v>0</v>
      </c>
      <c r="BR37" s="696">
        <v>0</v>
      </c>
      <c r="BS37" s="696">
        <v>0</v>
      </c>
      <c r="BT37" s="697">
        <v>0</v>
      </c>
      <c r="BU37" s="16"/>
    </row>
    <row r="38" spans="2:73" s="17" customFormat="1" ht="15.75">
      <c r="B38" s="691"/>
      <c r="C38" s="691">
        <v>78</v>
      </c>
      <c r="D38" s="691" t="s">
        <v>106</v>
      </c>
      <c r="E38" s="691" t="s">
        <v>732</v>
      </c>
      <c r="F38" s="691"/>
      <c r="G38" s="691"/>
      <c r="H38" s="691">
        <v>2015</v>
      </c>
      <c r="I38" s="643" t="s">
        <v>581</v>
      </c>
      <c r="J38" s="643" t="s">
        <v>595</v>
      </c>
      <c r="K38" s="632"/>
      <c r="L38" s="695"/>
      <c r="M38" s="696"/>
      <c r="N38" s="696"/>
      <c r="O38" s="696"/>
      <c r="P38" s="696">
        <v>434</v>
      </c>
      <c r="Q38" s="696">
        <v>433</v>
      </c>
      <c r="R38" s="696">
        <v>433</v>
      </c>
      <c r="S38" s="696">
        <v>433</v>
      </c>
      <c r="T38" s="696">
        <v>433</v>
      </c>
      <c r="U38" s="696">
        <v>433</v>
      </c>
      <c r="V38" s="696">
        <v>433</v>
      </c>
      <c r="W38" s="696">
        <v>433</v>
      </c>
      <c r="X38" s="696">
        <v>325</v>
      </c>
      <c r="Y38" s="696">
        <v>316</v>
      </c>
      <c r="Z38" s="696">
        <v>224</v>
      </c>
      <c r="AA38" s="696">
        <v>224</v>
      </c>
      <c r="AB38" s="696">
        <v>201</v>
      </c>
      <c r="AC38" s="696">
        <v>13</v>
      </c>
      <c r="AD38" s="696">
        <v>13</v>
      </c>
      <c r="AE38" s="696">
        <v>11</v>
      </c>
      <c r="AF38" s="696">
        <v>11</v>
      </c>
      <c r="AG38" s="696">
        <v>0</v>
      </c>
      <c r="AH38" s="696">
        <v>0</v>
      </c>
      <c r="AI38" s="696">
        <v>0</v>
      </c>
      <c r="AJ38" s="696">
        <v>0</v>
      </c>
      <c r="AK38" s="696">
        <v>0</v>
      </c>
      <c r="AL38" s="696">
        <v>0</v>
      </c>
      <c r="AM38" s="696">
        <v>0</v>
      </c>
      <c r="AN38" s="696">
        <v>0</v>
      </c>
      <c r="AO38" s="697">
        <v>0</v>
      </c>
      <c r="AP38" s="632"/>
      <c r="AQ38" s="695"/>
      <c r="AR38" s="696"/>
      <c r="AS38" s="696"/>
      <c r="AT38" s="696"/>
      <c r="AU38" s="696">
        <v>3527753</v>
      </c>
      <c r="AV38" s="696">
        <v>3477653</v>
      </c>
      <c r="AW38" s="696">
        <v>3477653</v>
      </c>
      <c r="AX38" s="696">
        <v>3477653</v>
      </c>
      <c r="AY38" s="696">
        <v>3477653</v>
      </c>
      <c r="AZ38" s="696">
        <v>3477653</v>
      </c>
      <c r="BA38" s="696">
        <v>3477653</v>
      </c>
      <c r="BB38" s="696">
        <v>3477653</v>
      </c>
      <c r="BC38" s="696">
        <v>2951442</v>
      </c>
      <c r="BD38" s="696">
        <v>2914969</v>
      </c>
      <c r="BE38" s="696">
        <v>2377254</v>
      </c>
      <c r="BF38" s="696">
        <v>2377254</v>
      </c>
      <c r="BG38" s="696">
        <v>2271166</v>
      </c>
      <c r="BH38" s="696">
        <v>1153966</v>
      </c>
      <c r="BI38" s="696">
        <v>137096</v>
      </c>
      <c r="BJ38" s="696">
        <v>125304</v>
      </c>
      <c r="BK38" s="696">
        <v>125304</v>
      </c>
      <c r="BL38" s="696">
        <v>0</v>
      </c>
      <c r="BM38" s="696">
        <v>0</v>
      </c>
      <c r="BN38" s="696">
        <v>0</v>
      </c>
      <c r="BO38" s="696">
        <v>0</v>
      </c>
      <c r="BP38" s="696">
        <v>0</v>
      </c>
      <c r="BQ38" s="696">
        <v>0</v>
      </c>
      <c r="BR38" s="696">
        <v>0</v>
      </c>
      <c r="BS38" s="696">
        <v>0</v>
      </c>
      <c r="BT38" s="697">
        <v>0</v>
      </c>
      <c r="BU38" s="16"/>
    </row>
    <row r="39" spans="2:73" s="17" customFormat="1" ht="15.75">
      <c r="B39" s="691"/>
      <c r="C39" s="691">
        <v>80</v>
      </c>
      <c r="D39" s="691" t="s">
        <v>108</v>
      </c>
      <c r="E39" s="691" t="s">
        <v>732</v>
      </c>
      <c r="F39" s="691"/>
      <c r="G39" s="691"/>
      <c r="H39" s="691">
        <v>2015</v>
      </c>
      <c r="I39" s="643" t="s">
        <v>581</v>
      </c>
      <c r="J39" s="643" t="s">
        <v>595</v>
      </c>
      <c r="K39" s="632"/>
      <c r="L39" s="695"/>
      <c r="M39" s="696"/>
      <c r="N39" s="696"/>
      <c r="O39" s="696"/>
      <c r="P39" s="696">
        <v>1039</v>
      </c>
      <c r="Q39" s="696">
        <v>1030</v>
      </c>
      <c r="R39" s="696">
        <v>1029</v>
      </c>
      <c r="S39" s="696">
        <v>1028</v>
      </c>
      <c r="T39" s="696">
        <v>1028</v>
      </c>
      <c r="U39" s="696">
        <v>1028</v>
      </c>
      <c r="V39" s="696">
        <v>1027</v>
      </c>
      <c r="W39" s="696">
        <v>1027</v>
      </c>
      <c r="X39" s="696">
        <v>1014</v>
      </c>
      <c r="Y39" s="696">
        <v>1013</v>
      </c>
      <c r="Z39" s="696">
        <v>1008</v>
      </c>
      <c r="AA39" s="696">
        <v>1008</v>
      </c>
      <c r="AB39" s="696">
        <v>1008</v>
      </c>
      <c r="AC39" s="696">
        <v>1008</v>
      </c>
      <c r="AD39" s="696">
        <v>963</v>
      </c>
      <c r="AE39" s="696">
        <v>958</v>
      </c>
      <c r="AF39" s="696">
        <v>958</v>
      </c>
      <c r="AG39" s="696">
        <v>958</v>
      </c>
      <c r="AH39" s="696">
        <v>958</v>
      </c>
      <c r="AI39" s="696">
        <v>958</v>
      </c>
      <c r="AJ39" s="696">
        <v>4</v>
      </c>
      <c r="AK39" s="696">
        <v>0</v>
      </c>
      <c r="AL39" s="696">
        <v>0</v>
      </c>
      <c r="AM39" s="696">
        <v>0</v>
      </c>
      <c r="AN39" s="696">
        <v>0</v>
      </c>
      <c r="AO39" s="697">
        <v>0</v>
      </c>
      <c r="AP39" s="632"/>
      <c r="AQ39" s="695"/>
      <c r="AR39" s="696"/>
      <c r="AS39" s="696"/>
      <c r="AT39" s="696"/>
      <c r="AU39" s="696">
        <v>3472200</v>
      </c>
      <c r="AV39" s="696">
        <v>3310504</v>
      </c>
      <c r="AW39" s="696">
        <v>3283038</v>
      </c>
      <c r="AX39" s="696">
        <v>3258041</v>
      </c>
      <c r="AY39" s="696">
        <v>3257821</v>
      </c>
      <c r="AZ39" s="696">
        <v>3257821</v>
      </c>
      <c r="BA39" s="696">
        <v>3238550</v>
      </c>
      <c r="BB39" s="696">
        <v>3237814</v>
      </c>
      <c r="BC39" s="696">
        <v>2997737</v>
      </c>
      <c r="BD39" s="696">
        <v>2996626</v>
      </c>
      <c r="BE39" s="696">
        <v>2923700</v>
      </c>
      <c r="BF39" s="696">
        <v>2835372</v>
      </c>
      <c r="BG39" s="696">
        <v>2834474</v>
      </c>
      <c r="BH39" s="696">
        <v>2834474</v>
      </c>
      <c r="BI39" s="696">
        <v>2488111</v>
      </c>
      <c r="BJ39" s="696">
        <v>2443702</v>
      </c>
      <c r="BK39" s="696">
        <v>2443702</v>
      </c>
      <c r="BL39" s="696">
        <v>2443702</v>
      </c>
      <c r="BM39" s="696">
        <v>2443702</v>
      </c>
      <c r="BN39" s="696">
        <v>2443702</v>
      </c>
      <c r="BO39" s="696">
        <v>29373</v>
      </c>
      <c r="BP39" s="696">
        <v>0</v>
      </c>
      <c r="BQ39" s="696">
        <v>0</v>
      </c>
      <c r="BR39" s="696">
        <v>0</v>
      </c>
      <c r="BS39" s="696">
        <v>0</v>
      </c>
      <c r="BT39" s="697">
        <v>0</v>
      </c>
      <c r="BU39" s="16"/>
    </row>
    <row r="40" spans="2:73" s="17" customFormat="1" ht="15.75">
      <c r="B40" s="691"/>
      <c r="C40" s="691">
        <v>89</v>
      </c>
      <c r="D40" s="691" t="s">
        <v>118</v>
      </c>
      <c r="E40" s="691" t="s">
        <v>732</v>
      </c>
      <c r="F40" s="691"/>
      <c r="G40" s="691"/>
      <c r="H40" s="691">
        <v>2015</v>
      </c>
      <c r="I40" s="643" t="s">
        <v>582</v>
      </c>
      <c r="J40" s="643" t="s">
        <v>588</v>
      </c>
      <c r="K40" s="632"/>
      <c r="L40" s="695"/>
      <c r="M40" s="696"/>
      <c r="N40" s="696"/>
      <c r="O40" s="696"/>
      <c r="P40" s="696">
        <v>879</v>
      </c>
      <c r="Q40" s="696">
        <v>850</v>
      </c>
      <c r="R40" s="696">
        <v>839</v>
      </c>
      <c r="S40" s="696">
        <v>777</v>
      </c>
      <c r="T40" s="696">
        <v>777</v>
      </c>
      <c r="U40" s="696">
        <v>777</v>
      </c>
      <c r="V40" s="696">
        <v>757</v>
      </c>
      <c r="W40" s="696">
        <v>757</v>
      </c>
      <c r="X40" s="696">
        <v>721</v>
      </c>
      <c r="Y40" s="696">
        <v>656</v>
      </c>
      <c r="Z40" s="696">
        <v>484</v>
      </c>
      <c r="AA40" s="696">
        <v>381</v>
      </c>
      <c r="AB40" s="696">
        <v>329</v>
      </c>
      <c r="AC40" s="696">
        <v>329</v>
      </c>
      <c r="AD40" s="696">
        <v>329</v>
      </c>
      <c r="AE40" s="696">
        <v>231</v>
      </c>
      <c r="AF40" s="696">
        <v>21</v>
      </c>
      <c r="AG40" s="696">
        <v>21</v>
      </c>
      <c r="AH40" s="696">
        <v>21</v>
      </c>
      <c r="AI40" s="696">
        <v>21</v>
      </c>
      <c r="AJ40" s="696">
        <v>0</v>
      </c>
      <c r="AK40" s="696">
        <v>0</v>
      </c>
      <c r="AL40" s="696">
        <v>0</v>
      </c>
      <c r="AM40" s="696">
        <v>0</v>
      </c>
      <c r="AN40" s="696">
        <v>0</v>
      </c>
      <c r="AO40" s="697">
        <v>0</v>
      </c>
      <c r="AP40" s="632"/>
      <c r="AQ40" s="695"/>
      <c r="AR40" s="696"/>
      <c r="AS40" s="696"/>
      <c r="AT40" s="696"/>
      <c r="AU40" s="696">
        <v>6812419</v>
      </c>
      <c r="AV40" s="696">
        <v>6707915</v>
      </c>
      <c r="AW40" s="696">
        <v>6670838</v>
      </c>
      <c r="AX40" s="696">
        <v>6449212</v>
      </c>
      <c r="AY40" s="696">
        <v>6449212</v>
      </c>
      <c r="AZ40" s="696">
        <v>6449212</v>
      </c>
      <c r="BA40" s="696">
        <v>6342204</v>
      </c>
      <c r="BB40" s="696">
        <v>6342204</v>
      </c>
      <c r="BC40" s="696">
        <v>6220940</v>
      </c>
      <c r="BD40" s="696">
        <v>5879839</v>
      </c>
      <c r="BE40" s="696">
        <v>4897588</v>
      </c>
      <c r="BF40" s="696">
        <v>4470307</v>
      </c>
      <c r="BG40" s="696">
        <v>3610007</v>
      </c>
      <c r="BH40" s="696">
        <v>3610007</v>
      </c>
      <c r="BI40" s="696">
        <v>3610007</v>
      </c>
      <c r="BJ40" s="696">
        <v>2485523</v>
      </c>
      <c r="BK40" s="696">
        <v>16982</v>
      </c>
      <c r="BL40" s="696">
        <v>16982</v>
      </c>
      <c r="BM40" s="696">
        <v>16982</v>
      </c>
      <c r="BN40" s="696">
        <v>16982</v>
      </c>
      <c r="BO40" s="696">
        <v>0</v>
      </c>
      <c r="BP40" s="696">
        <v>0</v>
      </c>
      <c r="BQ40" s="696">
        <v>0</v>
      </c>
      <c r="BR40" s="696">
        <v>0</v>
      </c>
      <c r="BS40" s="696">
        <v>0</v>
      </c>
      <c r="BT40" s="697">
        <v>0</v>
      </c>
      <c r="BU40" s="16"/>
    </row>
    <row r="41" spans="2:73" s="17" customFormat="1" ht="15.75">
      <c r="B41" s="691"/>
      <c r="C41" s="691">
        <v>150</v>
      </c>
      <c r="D41" s="691" t="s">
        <v>95</v>
      </c>
      <c r="E41" s="691" t="s">
        <v>732</v>
      </c>
      <c r="F41" s="691"/>
      <c r="G41" s="691"/>
      <c r="H41" s="691">
        <v>2015</v>
      </c>
      <c r="I41" s="643" t="s">
        <v>582</v>
      </c>
      <c r="J41" s="643" t="s">
        <v>588</v>
      </c>
      <c r="K41" s="632"/>
      <c r="L41" s="695"/>
      <c r="M41" s="696"/>
      <c r="N41" s="696"/>
      <c r="O41" s="696"/>
      <c r="P41" s="696">
        <v>49</v>
      </c>
      <c r="Q41" s="696">
        <v>49</v>
      </c>
      <c r="R41" s="696">
        <v>49</v>
      </c>
      <c r="S41" s="696">
        <v>49</v>
      </c>
      <c r="T41" s="696">
        <v>49</v>
      </c>
      <c r="U41" s="696">
        <v>49</v>
      </c>
      <c r="V41" s="696">
        <v>49</v>
      </c>
      <c r="W41" s="696">
        <v>48</v>
      </c>
      <c r="X41" s="696">
        <v>48</v>
      </c>
      <c r="Y41" s="696">
        <v>48</v>
      </c>
      <c r="Z41" s="696">
        <v>47</v>
      </c>
      <c r="AA41" s="696">
        <v>47</v>
      </c>
      <c r="AB41" s="696">
        <v>47</v>
      </c>
      <c r="AC41" s="696">
        <v>47</v>
      </c>
      <c r="AD41" s="696">
        <v>47</v>
      </c>
      <c r="AE41" s="696">
        <v>46</v>
      </c>
      <c r="AF41" s="696">
        <v>20</v>
      </c>
      <c r="AG41" s="696">
        <v>20</v>
      </c>
      <c r="AH41" s="696">
        <v>20</v>
      </c>
      <c r="AI41" s="696">
        <v>20</v>
      </c>
      <c r="AJ41" s="696">
        <v>0</v>
      </c>
      <c r="AK41" s="696">
        <v>0</v>
      </c>
      <c r="AL41" s="696">
        <v>0</v>
      </c>
      <c r="AM41" s="696">
        <v>0</v>
      </c>
      <c r="AN41" s="696">
        <v>0</v>
      </c>
      <c r="AO41" s="697">
        <v>0</v>
      </c>
      <c r="AP41" s="632"/>
      <c r="AQ41" s="695"/>
      <c r="AR41" s="696"/>
      <c r="AS41" s="696"/>
      <c r="AT41" s="696"/>
      <c r="AU41" s="696">
        <v>777931</v>
      </c>
      <c r="AV41" s="696">
        <v>769046</v>
      </c>
      <c r="AW41" s="696">
        <v>769046</v>
      </c>
      <c r="AX41" s="696">
        <v>769046</v>
      </c>
      <c r="AY41" s="696">
        <v>769046</v>
      </c>
      <c r="AZ41" s="696">
        <v>769046</v>
      </c>
      <c r="BA41" s="696">
        <v>769046</v>
      </c>
      <c r="BB41" s="696">
        <v>767904</v>
      </c>
      <c r="BC41" s="696">
        <v>767904</v>
      </c>
      <c r="BD41" s="696">
        <v>767904</v>
      </c>
      <c r="BE41" s="696">
        <v>752474</v>
      </c>
      <c r="BF41" s="696">
        <v>744571</v>
      </c>
      <c r="BG41" s="696">
        <v>744571</v>
      </c>
      <c r="BH41" s="696">
        <v>742296</v>
      </c>
      <c r="BI41" s="696">
        <v>742296</v>
      </c>
      <c r="BJ41" s="696">
        <v>740252</v>
      </c>
      <c r="BK41" s="696">
        <v>321356</v>
      </c>
      <c r="BL41" s="696">
        <v>321356</v>
      </c>
      <c r="BM41" s="696">
        <v>321356</v>
      </c>
      <c r="BN41" s="696">
        <v>321356</v>
      </c>
      <c r="BO41" s="696">
        <v>0</v>
      </c>
      <c r="BP41" s="696">
        <v>0</v>
      </c>
      <c r="BQ41" s="696">
        <v>0</v>
      </c>
      <c r="BR41" s="696">
        <v>0</v>
      </c>
      <c r="BS41" s="696">
        <v>0</v>
      </c>
      <c r="BT41" s="697">
        <v>0</v>
      </c>
      <c r="BU41" s="16"/>
    </row>
    <row r="42" spans="2:73" s="17" customFormat="1" ht="15.75">
      <c r="B42" s="691"/>
      <c r="C42" s="691">
        <v>151</v>
      </c>
      <c r="D42" s="691" t="s">
        <v>96</v>
      </c>
      <c r="E42" s="691" t="s">
        <v>732</v>
      </c>
      <c r="F42" s="691"/>
      <c r="G42" s="691"/>
      <c r="H42" s="691">
        <v>2015</v>
      </c>
      <c r="I42" s="643" t="s">
        <v>582</v>
      </c>
      <c r="J42" s="643" t="s">
        <v>588</v>
      </c>
      <c r="K42" s="632"/>
      <c r="L42" s="695"/>
      <c r="M42" s="696"/>
      <c r="N42" s="696"/>
      <c r="O42" s="696"/>
      <c r="P42" s="696">
        <v>3</v>
      </c>
      <c r="Q42" s="696">
        <v>3</v>
      </c>
      <c r="R42" s="696">
        <v>3</v>
      </c>
      <c r="S42" s="696">
        <v>3</v>
      </c>
      <c r="T42" s="696">
        <v>3</v>
      </c>
      <c r="U42" s="696">
        <v>3</v>
      </c>
      <c r="V42" s="696">
        <v>3</v>
      </c>
      <c r="W42" s="696">
        <v>3</v>
      </c>
      <c r="X42" s="696">
        <v>3</v>
      </c>
      <c r="Y42" s="696">
        <v>3</v>
      </c>
      <c r="Z42" s="696">
        <v>3</v>
      </c>
      <c r="AA42" s="696">
        <v>3</v>
      </c>
      <c r="AB42" s="696">
        <v>3</v>
      </c>
      <c r="AC42" s="696">
        <v>3</v>
      </c>
      <c r="AD42" s="696">
        <v>3</v>
      </c>
      <c r="AE42" s="696">
        <v>3</v>
      </c>
      <c r="AF42" s="696">
        <v>1</v>
      </c>
      <c r="AG42" s="696">
        <v>1</v>
      </c>
      <c r="AH42" s="696">
        <v>1</v>
      </c>
      <c r="AI42" s="696">
        <v>1</v>
      </c>
      <c r="AJ42" s="696">
        <v>0</v>
      </c>
      <c r="AK42" s="696">
        <v>0</v>
      </c>
      <c r="AL42" s="696">
        <v>0</v>
      </c>
      <c r="AM42" s="696">
        <v>0</v>
      </c>
      <c r="AN42" s="696">
        <v>0</v>
      </c>
      <c r="AO42" s="697">
        <v>0</v>
      </c>
      <c r="AP42" s="632"/>
      <c r="AQ42" s="695"/>
      <c r="AR42" s="696"/>
      <c r="AS42" s="696"/>
      <c r="AT42" s="696"/>
      <c r="AU42" s="696">
        <v>51769</v>
      </c>
      <c r="AV42" s="696">
        <v>51162</v>
      </c>
      <c r="AW42" s="696">
        <v>51162</v>
      </c>
      <c r="AX42" s="696">
        <v>51162</v>
      </c>
      <c r="AY42" s="696">
        <v>51162</v>
      </c>
      <c r="AZ42" s="696">
        <v>51162</v>
      </c>
      <c r="BA42" s="696">
        <v>51162</v>
      </c>
      <c r="BB42" s="696">
        <v>51034</v>
      </c>
      <c r="BC42" s="696">
        <v>51034</v>
      </c>
      <c r="BD42" s="696">
        <v>51034</v>
      </c>
      <c r="BE42" s="696">
        <v>43282</v>
      </c>
      <c r="BF42" s="696">
        <v>42928</v>
      </c>
      <c r="BG42" s="696">
        <v>42928</v>
      </c>
      <c r="BH42" s="696">
        <v>41608</v>
      </c>
      <c r="BI42" s="696">
        <v>41608</v>
      </c>
      <c r="BJ42" s="696">
        <v>41455</v>
      </c>
      <c r="BK42" s="696">
        <v>17322</v>
      </c>
      <c r="BL42" s="696">
        <v>17322</v>
      </c>
      <c r="BM42" s="696">
        <v>17322</v>
      </c>
      <c r="BN42" s="696">
        <v>17322</v>
      </c>
      <c r="BO42" s="696">
        <v>0</v>
      </c>
      <c r="BP42" s="696">
        <v>0</v>
      </c>
      <c r="BQ42" s="696">
        <v>0</v>
      </c>
      <c r="BR42" s="696">
        <v>0</v>
      </c>
      <c r="BS42" s="696">
        <v>0</v>
      </c>
      <c r="BT42" s="697">
        <v>0</v>
      </c>
      <c r="BU42" s="16"/>
    </row>
    <row r="43" spans="2:73" s="17" customFormat="1" ht="15.75">
      <c r="B43" s="691"/>
      <c r="C43" s="691">
        <v>152</v>
      </c>
      <c r="D43" s="691" t="s">
        <v>682</v>
      </c>
      <c r="E43" s="691" t="s">
        <v>732</v>
      </c>
      <c r="F43" s="691"/>
      <c r="G43" s="691"/>
      <c r="H43" s="691">
        <v>2015</v>
      </c>
      <c r="I43" s="643" t="s">
        <v>582</v>
      </c>
      <c r="J43" s="643" t="s">
        <v>588</v>
      </c>
      <c r="K43" s="632"/>
      <c r="L43" s="695"/>
      <c r="M43" s="696"/>
      <c r="N43" s="696"/>
      <c r="O43" s="696"/>
      <c r="P43" s="696">
        <v>71</v>
      </c>
      <c r="Q43" s="696">
        <v>71</v>
      </c>
      <c r="R43" s="696">
        <v>71</v>
      </c>
      <c r="S43" s="696">
        <v>71</v>
      </c>
      <c r="T43" s="696">
        <v>71</v>
      </c>
      <c r="U43" s="696">
        <v>71</v>
      </c>
      <c r="V43" s="696">
        <v>71</v>
      </c>
      <c r="W43" s="696">
        <v>71</v>
      </c>
      <c r="X43" s="696">
        <v>71</v>
      </c>
      <c r="Y43" s="696">
        <v>71</v>
      </c>
      <c r="Z43" s="696">
        <v>71</v>
      </c>
      <c r="AA43" s="696">
        <v>71</v>
      </c>
      <c r="AB43" s="696">
        <v>71</v>
      </c>
      <c r="AC43" s="696">
        <v>71</v>
      </c>
      <c r="AD43" s="696">
        <v>71</v>
      </c>
      <c r="AE43" s="696">
        <v>71</v>
      </c>
      <c r="AF43" s="696">
        <v>71</v>
      </c>
      <c r="AG43" s="696">
        <v>71</v>
      </c>
      <c r="AH43" s="696">
        <v>67</v>
      </c>
      <c r="AI43" s="696">
        <v>0</v>
      </c>
      <c r="AJ43" s="696">
        <v>0</v>
      </c>
      <c r="AK43" s="696">
        <v>0</v>
      </c>
      <c r="AL43" s="696">
        <v>0</v>
      </c>
      <c r="AM43" s="696">
        <v>0</v>
      </c>
      <c r="AN43" s="696">
        <v>0</v>
      </c>
      <c r="AO43" s="697">
        <v>0</v>
      </c>
      <c r="AP43" s="632"/>
      <c r="AQ43" s="695"/>
      <c r="AR43" s="696"/>
      <c r="AS43" s="696"/>
      <c r="AT43" s="696"/>
      <c r="AU43" s="696">
        <v>137637</v>
      </c>
      <c r="AV43" s="696">
        <v>137637</v>
      </c>
      <c r="AW43" s="696">
        <v>137637</v>
      </c>
      <c r="AX43" s="696">
        <v>137637</v>
      </c>
      <c r="AY43" s="696">
        <v>137637</v>
      </c>
      <c r="AZ43" s="696">
        <v>137637</v>
      </c>
      <c r="BA43" s="696">
        <v>137637</v>
      </c>
      <c r="BB43" s="696">
        <v>137637</v>
      </c>
      <c r="BC43" s="696">
        <v>137637</v>
      </c>
      <c r="BD43" s="696">
        <v>137637</v>
      </c>
      <c r="BE43" s="696">
        <v>137637</v>
      </c>
      <c r="BF43" s="696">
        <v>137637</v>
      </c>
      <c r="BG43" s="696">
        <v>137637</v>
      </c>
      <c r="BH43" s="696">
        <v>137637</v>
      </c>
      <c r="BI43" s="696">
        <v>137637</v>
      </c>
      <c r="BJ43" s="696">
        <v>137637</v>
      </c>
      <c r="BK43" s="696">
        <v>137637</v>
      </c>
      <c r="BL43" s="696">
        <v>137637</v>
      </c>
      <c r="BM43" s="696">
        <v>134319</v>
      </c>
      <c r="BN43" s="696">
        <v>0</v>
      </c>
      <c r="BO43" s="696">
        <v>0</v>
      </c>
      <c r="BP43" s="696">
        <v>0</v>
      </c>
      <c r="BQ43" s="696">
        <v>0</v>
      </c>
      <c r="BR43" s="696">
        <v>0</v>
      </c>
      <c r="BS43" s="696">
        <v>0</v>
      </c>
      <c r="BT43" s="697">
        <v>0</v>
      </c>
      <c r="BU43" s="16"/>
    </row>
    <row r="44" spans="2:73" s="17" customFormat="1" ht="15.75">
      <c r="B44" s="691"/>
      <c r="C44" s="691">
        <v>153</v>
      </c>
      <c r="D44" s="691" t="s">
        <v>98</v>
      </c>
      <c r="E44" s="691" t="s">
        <v>732</v>
      </c>
      <c r="F44" s="691"/>
      <c r="G44" s="691"/>
      <c r="H44" s="691">
        <v>2015</v>
      </c>
      <c r="I44" s="643" t="s">
        <v>582</v>
      </c>
      <c r="J44" s="643" t="s">
        <v>588</v>
      </c>
      <c r="K44" s="632"/>
      <c r="L44" s="695"/>
      <c r="M44" s="696"/>
      <c r="N44" s="696"/>
      <c r="O44" s="696"/>
      <c r="P44" s="696">
        <v>13</v>
      </c>
      <c r="Q44" s="696">
        <v>13</v>
      </c>
      <c r="R44" s="696">
        <v>13</v>
      </c>
      <c r="S44" s="696">
        <v>13</v>
      </c>
      <c r="T44" s="696">
        <v>13</v>
      </c>
      <c r="U44" s="696">
        <v>13</v>
      </c>
      <c r="V44" s="696">
        <v>13</v>
      </c>
      <c r="W44" s="696">
        <v>13</v>
      </c>
      <c r="X44" s="696">
        <v>13</v>
      </c>
      <c r="Y44" s="696">
        <v>13</v>
      </c>
      <c r="Z44" s="696">
        <v>13</v>
      </c>
      <c r="AA44" s="696">
        <v>13</v>
      </c>
      <c r="AB44" s="696">
        <v>13</v>
      </c>
      <c r="AC44" s="696">
        <v>13</v>
      </c>
      <c r="AD44" s="696">
        <v>13</v>
      </c>
      <c r="AE44" s="696">
        <v>13</v>
      </c>
      <c r="AF44" s="696">
        <v>13</v>
      </c>
      <c r="AG44" s="696">
        <v>13</v>
      </c>
      <c r="AH44" s="696">
        <v>13</v>
      </c>
      <c r="AI44" s="696">
        <v>13</v>
      </c>
      <c r="AJ44" s="696">
        <v>1</v>
      </c>
      <c r="AK44" s="696">
        <v>1</v>
      </c>
      <c r="AL44" s="696">
        <v>1</v>
      </c>
      <c r="AM44" s="696">
        <v>0</v>
      </c>
      <c r="AN44" s="696">
        <v>0</v>
      </c>
      <c r="AO44" s="697">
        <v>0</v>
      </c>
      <c r="AP44" s="632"/>
      <c r="AQ44" s="695"/>
      <c r="AR44" s="696"/>
      <c r="AS44" s="696"/>
      <c r="AT44" s="696"/>
      <c r="AU44" s="696">
        <v>207993</v>
      </c>
      <c r="AV44" s="696">
        <v>207993</v>
      </c>
      <c r="AW44" s="696">
        <v>207993</v>
      </c>
      <c r="AX44" s="696">
        <v>207993</v>
      </c>
      <c r="AY44" s="696">
        <v>207993</v>
      </c>
      <c r="AZ44" s="696">
        <v>207993</v>
      </c>
      <c r="BA44" s="696">
        <v>207993</v>
      </c>
      <c r="BB44" s="696">
        <v>207993</v>
      </c>
      <c r="BC44" s="696">
        <v>207993</v>
      </c>
      <c r="BD44" s="696">
        <v>207993</v>
      </c>
      <c r="BE44" s="696">
        <v>207449</v>
      </c>
      <c r="BF44" s="696">
        <v>207449</v>
      </c>
      <c r="BG44" s="696">
        <v>207449</v>
      </c>
      <c r="BH44" s="696">
        <v>207449</v>
      </c>
      <c r="BI44" s="696">
        <v>207449</v>
      </c>
      <c r="BJ44" s="696">
        <v>207449</v>
      </c>
      <c r="BK44" s="696">
        <v>207449</v>
      </c>
      <c r="BL44" s="696">
        <v>207449</v>
      </c>
      <c r="BM44" s="696">
        <v>207449</v>
      </c>
      <c r="BN44" s="696">
        <v>207449</v>
      </c>
      <c r="BO44" s="696">
        <v>18473</v>
      </c>
      <c r="BP44" s="696">
        <v>18473</v>
      </c>
      <c r="BQ44" s="696">
        <v>18473</v>
      </c>
      <c r="BR44" s="696">
        <v>0</v>
      </c>
      <c r="BS44" s="696">
        <v>0</v>
      </c>
      <c r="BT44" s="697">
        <v>0</v>
      </c>
      <c r="BU44" s="16"/>
    </row>
    <row r="45" spans="2:73" s="17" customFormat="1" ht="15.75">
      <c r="B45" s="691"/>
      <c r="C45" s="691">
        <v>154</v>
      </c>
      <c r="D45" s="691" t="s">
        <v>99</v>
      </c>
      <c r="E45" s="691" t="s">
        <v>732</v>
      </c>
      <c r="F45" s="691"/>
      <c r="G45" s="691"/>
      <c r="H45" s="691">
        <v>2015</v>
      </c>
      <c r="I45" s="643" t="s">
        <v>582</v>
      </c>
      <c r="J45" s="643" t="s">
        <v>588</v>
      </c>
      <c r="K45" s="632"/>
      <c r="L45" s="695"/>
      <c r="M45" s="696"/>
      <c r="N45" s="696"/>
      <c r="O45" s="696"/>
      <c r="P45" s="696">
        <v>400</v>
      </c>
      <c r="Q45" s="696">
        <v>400</v>
      </c>
      <c r="R45" s="696">
        <v>400</v>
      </c>
      <c r="S45" s="696">
        <v>400</v>
      </c>
      <c r="T45" s="696">
        <v>1174</v>
      </c>
      <c r="U45" s="696">
        <v>1174</v>
      </c>
      <c r="V45" s="696">
        <v>1174</v>
      </c>
      <c r="W45" s="696">
        <v>1174</v>
      </c>
      <c r="X45" s="696">
        <v>1174</v>
      </c>
      <c r="Y45" s="696">
        <v>1174</v>
      </c>
      <c r="Z45" s="696">
        <v>1174</v>
      </c>
      <c r="AA45" s="696">
        <v>1174</v>
      </c>
      <c r="AB45" s="696">
        <v>1174</v>
      </c>
      <c r="AC45" s="696">
        <v>822</v>
      </c>
      <c r="AD45" s="696">
        <v>0</v>
      </c>
      <c r="AE45" s="696">
        <v>0</v>
      </c>
      <c r="AF45" s="696">
        <v>0</v>
      </c>
      <c r="AG45" s="696">
        <v>0</v>
      </c>
      <c r="AH45" s="696">
        <v>0</v>
      </c>
      <c r="AI45" s="696">
        <v>0</v>
      </c>
      <c r="AJ45" s="696">
        <v>0</v>
      </c>
      <c r="AK45" s="696">
        <v>0</v>
      </c>
      <c r="AL45" s="696">
        <v>0</v>
      </c>
      <c r="AM45" s="696">
        <v>0</v>
      </c>
      <c r="AN45" s="696">
        <v>0</v>
      </c>
      <c r="AO45" s="697">
        <v>0</v>
      </c>
      <c r="AP45" s="632"/>
      <c r="AQ45" s="695"/>
      <c r="AR45" s="696"/>
      <c r="AS45" s="696"/>
      <c r="AT45" s="696"/>
      <c r="AU45" s="696">
        <v>1878573</v>
      </c>
      <c r="AV45" s="696">
        <v>1878573</v>
      </c>
      <c r="AW45" s="696">
        <v>1878573</v>
      </c>
      <c r="AX45" s="696">
        <v>1878573</v>
      </c>
      <c r="AY45" s="696">
        <v>5330779</v>
      </c>
      <c r="AZ45" s="696">
        <v>5330779</v>
      </c>
      <c r="BA45" s="696">
        <v>5330779</v>
      </c>
      <c r="BB45" s="696">
        <v>5330779</v>
      </c>
      <c r="BC45" s="696">
        <v>5330779</v>
      </c>
      <c r="BD45" s="696">
        <v>5330779</v>
      </c>
      <c r="BE45" s="696">
        <v>5330779</v>
      </c>
      <c r="BF45" s="696">
        <v>5330779</v>
      </c>
      <c r="BG45" s="696">
        <v>5330779</v>
      </c>
      <c r="BH45" s="696">
        <v>3731546</v>
      </c>
      <c r="BI45" s="696">
        <v>0</v>
      </c>
      <c r="BJ45" s="696">
        <v>0</v>
      </c>
      <c r="BK45" s="696">
        <v>0</v>
      </c>
      <c r="BL45" s="696">
        <v>0</v>
      </c>
      <c r="BM45" s="696">
        <v>0</v>
      </c>
      <c r="BN45" s="696">
        <v>0</v>
      </c>
      <c r="BO45" s="696">
        <v>0</v>
      </c>
      <c r="BP45" s="696">
        <v>0</v>
      </c>
      <c r="BQ45" s="696">
        <v>0</v>
      </c>
      <c r="BR45" s="696">
        <v>0</v>
      </c>
      <c r="BS45" s="696">
        <v>0</v>
      </c>
      <c r="BT45" s="697">
        <v>0</v>
      </c>
      <c r="BU45" s="16"/>
    </row>
    <row r="46" spans="2:73" s="17" customFormat="1" ht="15.75">
      <c r="B46" s="691"/>
      <c r="C46" s="691">
        <v>155</v>
      </c>
      <c r="D46" s="691" t="s">
        <v>100</v>
      </c>
      <c r="E46" s="691" t="s">
        <v>732</v>
      </c>
      <c r="F46" s="691"/>
      <c r="G46" s="691"/>
      <c r="H46" s="691">
        <v>2015</v>
      </c>
      <c r="I46" s="643" t="s">
        <v>582</v>
      </c>
      <c r="J46" s="643" t="s">
        <v>588</v>
      </c>
      <c r="K46" s="632"/>
      <c r="L46" s="695"/>
      <c r="M46" s="696"/>
      <c r="N46" s="696"/>
      <c r="O46" s="696"/>
      <c r="P46" s="696">
        <v>403</v>
      </c>
      <c r="Q46" s="696">
        <v>403</v>
      </c>
      <c r="R46" s="696">
        <v>403</v>
      </c>
      <c r="S46" s="696">
        <v>398</v>
      </c>
      <c r="T46" s="696">
        <v>398</v>
      </c>
      <c r="U46" s="696">
        <v>398</v>
      </c>
      <c r="V46" s="696">
        <v>382</v>
      </c>
      <c r="W46" s="696">
        <v>382</v>
      </c>
      <c r="X46" s="696">
        <v>379</v>
      </c>
      <c r="Y46" s="696">
        <v>313</v>
      </c>
      <c r="Z46" s="696">
        <v>245</v>
      </c>
      <c r="AA46" s="696">
        <v>242</v>
      </c>
      <c r="AB46" s="696">
        <v>238</v>
      </c>
      <c r="AC46" s="696">
        <v>238</v>
      </c>
      <c r="AD46" s="696">
        <v>238</v>
      </c>
      <c r="AE46" s="696">
        <v>187</v>
      </c>
      <c r="AF46" s="696">
        <v>18</v>
      </c>
      <c r="AG46" s="696">
        <v>18</v>
      </c>
      <c r="AH46" s="696">
        <v>18</v>
      </c>
      <c r="AI46" s="696">
        <v>18</v>
      </c>
      <c r="AJ46" s="696">
        <v>0</v>
      </c>
      <c r="AK46" s="696">
        <v>0</v>
      </c>
      <c r="AL46" s="696">
        <v>0</v>
      </c>
      <c r="AM46" s="696">
        <v>0</v>
      </c>
      <c r="AN46" s="696">
        <v>0</v>
      </c>
      <c r="AO46" s="697">
        <v>0</v>
      </c>
      <c r="AP46" s="632"/>
      <c r="AQ46" s="695"/>
      <c r="AR46" s="696"/>
      <c r="AS46" s="696"/>
      <c r="AT46" s="696"/>
      <c r="AU46" s="696">
        <v>2356164</v>
      </c>
      <c r="AV46" s="696">
        <v>2356164</v>
      </c>
      <c r="AW46" s="696">
        <v>2355476</v>
      </c>
      <c r="AX46" s="696">
        <v>2338620</v>
      </c>
      <c r="AY46" s="696">
        <v>2338620</v>
      </c>
      <c r="AZ46" s="696">
        <v>2338620</v>
      </c>
      <c r="BA46" s="696">
        <v>2283348</v>
      </c>
      <c r="BB46" s="696">
        <v>2283348</v>
      </c>
      <c r="BC46" s="696">
        <v>2055030</v>
      </c>
      <c r="BD46" s="696">
        <v>1758161</v>
      </c>
      <c r="BE46" s="696">
        <v>1350859</v>
      </c>
      <c r="BF46" s="696">
        <v>1130745</v>
      </c>
      <c r="BG46" s="696">
        <v>1049488</v>
      </c>
      <c r="BH46" s="696">
        <v>1049488</v>
      </c>
      <c r="BI46" s="696">
        <v>1049488</v>
      </c>
      <c r="BJ46" s="696">
        <v>819987</v>
      </c>
      <c r="BK46" s="696">
        <v>22244</v>
      </c>
      <c r="BL46" s="696">
        <v>22244</v>
      </c>
      <c r="BM46" s="696">
        <v>22244</v>
      </c>
      <c r="BN46" s="696">
        <v>22244</v>
      </c>
      <c r="BO46" s="696">
        <v>0</v>
      </c>
      <c r="BP46" s="696">
        <v>0</v>
      </c>
      <c r="BQ46" s="696">
        <v>0</v>
      </c>
      <c r="BR46" s="696">
        <v>0</v>
      </c>
      <c r="BS46" s="696">
        <v>0</v>
      </c>
      <c r="BT46" s="697">
        <v>0</v>
      </c>
      <c r="BU46" s="16"/>
    </row>
    <row r="47" spans="2:73" s="17" customFormat="1" ht="15.75">
      <c r="B47" s="691"/>
      <c r="C47" s="691">
        <v>157</v>
      </c>
      <c r="D47" s="691" t="s">
        <v>102</v>
      </c>
      <c r="E47" s="691" t="s">
        <v>732</v>
      </c>
      <c r="F47" s="691"/>
      <c r="G47" s="691"/>
      <c r="H47" s="691">
        <v>2015</v>
      </c>
      <c r="I47" s="643" t="s">
        <v>582</v>
      </c>
      <c r="J47" s="643" t="s">
        <v>588</v>
      </c>
      <c r="K47" s="632"/>
      <c r="L47" s="695"/>
      <c r="M47" s="696"/>
      <c r="N47" s="696"/>
      <c r="O47" s="696"/>
      <c r="P47" s="696">
        <v>38</v>
      </c>
      <c r="Q47" s="696">
        <v>38</v>
      </c>
      <c r="R47" s="696">
        <v>38</v>
      </c>
      <c r="S47" s="696">
        <v>38</v>
      </c>
      <c r="T47" s="696">
        <v>38</v>
      </c>
      <c r="U47" s="696">
        <v>38</v>
      </c>
      <c r="V47" s="696">
        <v>38</v>
      </c>
      <c r="W47" s="696">
        <v>38</v>
      </c>
      <c r="X47" s="696">
        <v>38</v>
      </c>
      <c r="Y47" s="696">
        <v>38</v>
      </c>
      <c r="Z47" s="696">
        <v>38</v>
      </c>
      <c r="AA47" s="696">
        <v>38</v>
      </c>
      <c r="AB47" s="696">
        <v>38</v>
      </c>
      <c r="AC47" s="696">
        <v>38</v>
      </c>
      <c r="AD47" s="696">
        <v>16</v>
      </c>
      <c r="AE47" s="696">
        <v>0</v>
      </c>
      <c r="AF47" s="696">
        <v>0</v>
      </c>
      <c r="AG47" s="696">
        <v>0</v>
      </c>
      <c r="AH47" s="696">
        <v>0</v>
      </c>
      <c r="AI47" s="696">
        <v>0</v>
      </c>
      <c r="AJ47" s="696">
        <v>0</v>
      </c>
      <c r="AK47" s="696">
        <v>0</v>
      </c>
      <c r="AL47" s="696">
        <v>0</v>
      </c>
      <c r="AM47" s="696">
        <v>0</v>
      </c>
      <c r="AN47" s="696">
        <v>0</v>
      </c>
      <c r="AO47" s="697">
        <v>0</v>
      </c>
      <c r="AP47" s="632"/>
      <c r="AQ47" s="695"/>
      <c r="AR47" s="696"/>
      <c r="AS47" s="696"/>
      <c r="AT47" s="696"/>
      <c r="AU47" s="696">
        <v>269480</v>
      </c>
      <c r="AV47" s="696">
        <v>269480</v>
      </c>
      <c r="AW47" s="696">
        <v>269480</v>
      </c>
      <c r="AX47" s="696">
        <v>269480</v>
      </c>
      <c r="AY47" s="696">
        <v>269480</v>
      </c>
      <c r="AZ47" s="696">
        <v>269480</v>
      </c>
      <c r="BA47" s="696">
        <v>269480</v>
      </c>
      <c r="BB47" s="696">
        <v>269480</v>
      </c>
      <c r="BC47" s="696">
        <v>269480</v>
      </c>
      <c r="BD47" s="696">
        <v>269480</v>
      </c>
      <c r="BE47" s="696">
        <v>269480</v>
      </c>
      <c r="BF47" s="696">
        <v>269480</v>
      </c>
      <c r="BG47" s="696">
        <v>269480</v>
      </c>
      <c r="BH47" s="696">
        <v>269480</v>
      </c>
      <c r="BI47" s="696">
        <v>116929</v>
      </c>
      <c r="BJ47" s="696">
        <v>0</v>
      </c>
      <c r="BK47" s="696">
        <v>0</v>
      </c>
      <c r="BL47" s="696">
        <v>0</v>
      </c>
      <c r="BM47" s="696">
        <v>0</v>
      </c>
      <c r="BN47" s="696">
        <v>0</v>
      </c>
      <c r="BO47" s="696">
        <v>0</v>
      </c>
      <c r="BP47" s="696">
        <v>0</v>
      </c>
      <c r="BQ47" s="696">
        <v>0</v>
      </c>
      <c r="BR47" s="696">
        <v>0</v>
      </c>
      <c r="BS47" s="696">
        <v>0</v>
      </c>
      <c r="BT47" s="697">
        <v>0</v>
      </c>
      <c r="BU47" s="16"/>
    </row>
    <row r="48" spans="2:73" s="17" customFormat="1" ht="15.75">
      <c r="B48" s="691"/>
      <c r="C48" s="691">
        <v>171</v>
      </c>
      <c r="D48" s="691" t="s">
        <v>118</v>
      </c>
      <c r="E48" s="691" t="s">
        <v>732</v>
      </c>
      <c r="F48" s="691"/>
      <c r="G48" s="691"/>
      <c r="H48" s="691">
        <v>2015</v>
      </c>
      <c r="I48" s="643" t="s">
        <v>583</v>
      </c>
      <c r="J48" s="643" t="s">
        <v>588</v>
      </c>
      <c r="K48" s="632"/>
      <c r="L48" s="695"/>
      <c r="M48" s="696"/>
      <c r="N48" s="696"/>
      <c r="O48" s="696"/>
      <c r="P48" s="696">
        <v>67</v>
      </c>
      <c r="Q48" s="696">
        <v>96</v>
      </c>
      <c r="R48" s="696">
        <v>113</v>
      </c>
      <c r="S48" s="696">
        <v>150</v>
      </c>
      <c r="T48" s="696">
        <v>150</v>
      </c>
      <c r="U48" s="696">
        <v>150</v>
      </c>
      <c r="V48" s="696">
        <v>180</v>
      </c>
      <c r="W48" s="696">
        <v>180</v>
      </c>
      <c r="X48" s="696">
        <v>181</v>
      </c>
      <c r="Y48" s="696">
        <v>169</v>
      </c>
      <c r="Z48" s="696">
        <v>82</v>
      </c>
      <c r="AA48" s="696">
        <v>18</v>
      </c>
      <c r="AB48" s="696">
        <v>11</v>
      </c>
      <c r="AC48" s="696">
        <v>11</v>
      </c>
      <c r="AD48" s="696">
        <v>11</v>
      </c>
      <c r="AE48" s="696">
        <v>7</v>
      </c>
      <c r="AF48" s="696">
        <v>4</v>
      </c>
      <c r="AG48" s="696">
        <v>4</v>
      </c>
      <c r="AH48" s="696">
        <v>4</v>
      </c>
      <c r="AI48" s="696">
        <v>4</v>
      </c>
      <c r="AJ48" s="696">
        <v>0</v>
      </c>
      <c r="AK48" s="696">
        <v>0</v>
      </c>
      <c r="AL48" s="696">
        <v>0</v>
      </c>
      <c r="AM48" s="696">
        <v>0</v>
      </c>
      <c r="AN48" s="696">
        <v>0</v>
      </c>
      <c r="AO48" s="697">
        <v>0</v>
      </c>
      <c r="AP48" s="632"/>
      <c r="AQ48" s="695"/>
      <c r="AR48" s="696"/>
      <c r="AS48" s="696"/>
      <c r="AT48" s="696"/>
      <c r="AU48" s="696">
        <v>3195070</v>
      </c>
      <c r="AV48" s="696">
        <v>4338474</v>
      </c>
      <c r="AW48" s="696">
        <v>4764078</v>
      </c>
      <c r="AX48" s="696">
        <v>728836</v>
      </c>
      <c r="AY48" s="696">
        <v>728836</v>
      </c>
      <c r="AZ48" s="696">
        <v>728836</v>
      </c>
      <c r="BA48" s="696">
        <v>894952</v>
      </c>
      <c r="BB48" s="696">
        <v>894952</v>
      </c>
      <c r="BC48" s="696">
        <v>914931</v>
      </c>
      <c r="BD48" s="696">
        <v>860060</v>
      </c>
      <c r="BE48" s="696">
        <v>383810</v>
      </c>
      <c r="BF48" s="696">
        <v>63726</v>
      </c>
      <c r="BG48" s="696">
        <v>37202</v>
      </c>
      <c r="BH48" s="696">
        <v>35755</v>
      </c>
      <c r="BI48" s="696">
        <v>35755</v>
      </c>
      <c r="BJ48" s="696">
        <v>21956</v>
      </c>
      <c r="BK48" s="696">
        <v>9611</v>
      </c>
      <c r="BL48" s="696">
        <v>9611</v>
      </c>
      <c r="BM48" s="696">
        <v>9611</v>
      </c>
      <c r="BN48" s="696">
        <v>9611</v>
      </c>
      <c r="BO48" s="696">
        <v>0</v>
      </c>
      <c r="BP48" s="696">
        <v>0</v>
      </c>
      <c r="BQ48" s="696">
        <v>0</v>
      </c>
      <c r="BR48" s="696">
        <v>0</v>
      </c>
      <c r="BS48" s="696">
        <v>0</v>
      </c>
      <c r="BT48" s="697">
        <v>0</v>
      </c>
      <c r="BU48" s="16"/>
    </row>
    <row r="49" spans="2:73" s="17" customFormat="1" ht="15.75">
      <c r="B49" s="691"/>
      <c r="C49" s="691">
        <v>237</v>
      </c>
      <c r="D49" s="691" t="s">
        <v>100</v>
      </c>
      <c r="E49" s="691" t="s">
        <v>732</v>
      </c>
      <c r="F49" s="691"/>
      <c r="G49" s="691"/>
      <c r="H49" s="691">
        <v>2015</v>
      </c>
      <c r="I49" s="643" t="s">
        <v>583</v>
      </c>
      <c r="J49" s="643" t="s">
        <v>588</v>
      </c>
      <c r="K49" s="632"/>
      <c r="L49" s="695"/>
      <c r="M49" s="696"/>
      <c r="N49" s="696"/>
      <c r="O49" s="696"/>
      <c r="P49" s="696">
        <v>418</v>
      </c>
      <c r="Q49" s="696">
        <v>418</v>
      </c>
      <c r="R49" s="696">
        <v>623</v>
      </c>
      <c r="S49" s="696">
        <v>638</v>
      </c>
      <c r="T49" s="696">
        <v>638</v>
      </c>
      <c r="U49" s="696">
        <v>638</v>
      </c>
      <c r="V49" s="696">
        <v>765</v>
      </c>
      <c r="W49" s="696">
        <v>765</v>
      </c>
      <c r="X49" s="696">
        <v>809</v>
      </c>
      <c r="Y49" s="696">
        <v>721</v>
      </c>
      <c r="Z49" s="696">
        <v>489</v>
      </c>
      <c r="AA49" s="696">
        <v>464</v>
      </c>
      <c r="AB49" s="696">
        <v>377</v>
      </c>
      <c r="AC49" s="696">
        <v>264</v>
      </c>
      <c r="AD49" s="696">
        <v>264</v>
      </c>
      <c r="AE49" s="696">
        <v>199</v>
      </c>
      <c r="AF49" s="696">
        <v>64</v>
      </c>
      <c r="AG49" s="696">
        <v>64</v>
      </c>
      <c r="AH49" s="696">
        <v>64</v>
      </c>
      <c r="AI49" s="696">
        <v>64</v>
      </c>
      <c r="AJ49" s="696">
        <v>0</v>
      </c>
      <c r="AK49" s="696">
        <v>0</v>
      </c>
      <c r="AL49" s="696">
        <v>0</v>
      </c>
      <c r="AM49" s="696">
        <v>0</v>
      </c>
      <c r="AN49" s="696">
        <v>0</v>
      </c>
      <c r="AO49" s="697">
        <v>0</v>
      </c>
      <c r="AP49" s="632"/>
      <c r="AQ49" s="695"/>
      <c r="AR49" s="696"/>
      <c r="AS49" s="696"/>
      <c r="AT49" s="696"/>
      <c r="AU49" s="696">
        <v>3026390</v>
      </c>
      <c r="AV49" s="696">
        <v>3026390</v>
      </c>
      <c r="AW49" s="696">
        <v>3707181</v>
      </c>
      <c r="AX49" s="696">
        <v>3752623</v>
      </c>
      <c r="AY49" s="696">
        <v>3752623</v>
      </c>
      <c r="AZ49" s="696">
        <v>3752623</v>
      </c>
      <c r="BA49" s="696">
        <v>4589182</v>
      </c>
      <c r="BB49" s="696">
        <v>4589182</v>
      </c>
      <c r="BC49" s="696">
        <v>5069364</v>
      </c>
      <c r="BD49" s="696">
        <v>4739175</v>
      </c>
      <c r="BE49" s="696">
        <v>3260030</v>
      </c>
      <c r="BF49" s="696">
        <v>2933774</v>
      </c>
      <c r="BG49" s="696">
        <v>2726407</v>
      </c>
      <c r="BH49" s="696">
        <v>2345565</v>
      </c>
      <c r="BI49" s="696">
        <v>2345565</v>
      </c>
      <c r="BJ49" s="696">
        <v>1675402</v>
      </c>
      <c r="BK49" s="696">
        <v>226842</v>
      </c>
      <c r="BL49" s="696">
        <v>226842</v>
      </c>
      <c r="BM49" s="696">
        <v>226842</v>
      </c>
      <c r="BN49" s="696">
        <v>226842</v>
      </c>
      <c r="BO49" s="696">
        <v>0</v>
      </c>
      <c r="BP49" s="696">
        <v>0</v>
      </c>
      <c r="BQ49" s="696">
        <v>0</v>
      </c>
      <c r="BR49" s="696">
        <v>0</v>
      </c>
      <c r="BS49" s="696">
        <v>0</v>
      </c>
      <c r="BT49" s="697">
        <v>0</v>
      </c>
      <c r="BU49" s="16"/>
    </row>
    <row r="50" spans="2:73" s="17" customFormat="1" ht="15.75">
      <c r="B50" s="691"/>
      <c r="C50" s="691">
        <v>238</v>
      </c>
      <c r="D50" s="691" t="s">
        <v>101</v>
      </c>
      <c r="E50" s="691" t="s">
        <v>732</v>
      </c>
      <c r="F50" s="691"/>
      <c r="G50" s="691"/>
      <c r="H50" s="691">
        <v>2015</v>
      </c>
      <c r="I50" s="643" t="s">
        <v>583</v>
      </c>
      <c r="J50" s="643" t="s">
        <v>588</v>
      </c>
      <c r="K50" s="632"/>
      <c r="L50" s="695"/>
      <c r="M50" s="696"/>
      <c r="N50" s="696"/>
      <c r="O50" s="696"/>
      <c r="P50" s="696">
        <v>-488</v>
      </c>
      <c r="Q50" s="696">
        <v>-172</v>
      </c>
      <c r="R50" s="696">
        <v>52</v>
      </c>
      <c r="S50" s="696">
        <v>116</v>
      </c>
      <c r="T50" s="696">
        <v>116</v>
      </c>
      <c r="U50" s="696">
        <v>116</v>
      </c>
      <c r="V50" s="696">
        <v>116</v>
      </c>
      <c r="W50" s="696">
        <v>116</v>
      </c>
      <c r="X50" s="696">
        <v>116</v>
      </c>
      <c r="Y50" s="696">
        <v>116</v>
      </c>
      <c r="Z50" s="696">
        <v>116</v>
      </c>
      <c r="AA50" s="696">
        <v>48</v>
      </c>
      <c r="AB50" s="696">
        <v>0</v>
      </c>
      <c r="AC50" s="696">
        <v>0</v>
      </c>
      <c r="AD50" s="696">
        <v>0</v>
      </c>
      <c r="AE50" s="696">
        <v>0</v>
      </c>
      <c r="AF50" s="696">
        <v>0</v>
      </c>
      <c r="AG50" s="696">
        <v>0</v>
      </c>
      <c r="AH50" s="696">
        <v>0</v>
      </c>
      <c r="AI50" s="696">
        <v>0</v>
      </c>
      <c r="AJ50" s="696">
        <v>0</v>
      </c>
      <c r="AK50" s="696">
        <v>0</v>
      </c>
      <c r="AL50" s="696">
        <v>0</v>
      </c>
      <c r="AM50" s="696">
        <v>0</v>
      </c>
      <c r="AN50" s="696">
        <v>0</v>
      </c>
      <c r="AO50" s="697">
        <v>0</v>
      </c>
      <c r="AP50" s="632"/>
      <c r="AQ50" s="695"/>
      <c r="AR50" s="696"/>
      <c r="AS50" s="696"/>
      <c r="AT50" s="696"/>
      <c r="AU50" s="696">
        <v>-2021889</v>
      </c>
      <c r="AV50" s="696">
        <v>-639003</v>
      </c>
      <c r="AW50" s="696">
        <v>201057</v>
      </c>
      <c r="AX50" s="696">
        <v>481781</v>
      </c>
      <c r="AY50" s="696">
        <v>481781</v>
      </c>
      <c r="AZ50" s="696">
        <v>481781</v>
      </c>
      <c r="BA50" s="696">
        <v>481781</v>
      </c>
      <c r="BB50" s="696">
        <v>481836</v>
      </c>
      <c r="BC50" s="696">
        <v>481836</v>
      </c>
      <c r="BD50" s="696">
        <v>481836</v>
      </c>
      <c r="BE50" s="696">
        <v>481836</v>
      </c>
      <c r="BF50" s="696">
        <v>184173</v>
      </c>
      <c r="BG50" s="696">
        <v>0</v>
      </c>
      <c r="BH50" s="696">
        <v>0</v>
      </c>
      <c r="BI50" s="696">
        <v>0</v>
      </c>
      <c r="BJ50" s="696">
        <v>0</v>
      </c>
      <c r="BK50" s="696">
        <v>0</v>
      </c>
      <c r="BL50" s="696">
        <v>0</v>
      </c>
      <c r="BM50" s="696">
        <v>0</v>
      </c>
      <c r="BN50" s="696">
        <v>0</v>
      </c>
      <c r="BO50" s="696">
        <v>0</v>
      </c>
      <c r="BP50" s="696">
        <v>0</v>
      </c>
      <c r="BQ50" s="696">
        <v>0</v>
      </c>
      <c r="BR50" s="696">
        <v>0</v>
      </c>
      <c r="BS50" s="696">
        <v>0</v>
      </c>
      <c r="BT50" s="697">
        <v>0</v>
      </c>
      <c r="BU50" s="16"/>
    </row>
    <row r="51" spans="2:73" s="17" customFormat="1" ht="15.75">
      <c r="B51" s="691"/>
      <c r="C51" s="691">
        <v>247</v>
      </c>
      <c r="D51" s="691" t="s">
        <v>113</v>
      </c>
      <c r="E51" s="691" t="s">
        <v>732</v>
      </c>
      <c r="F51" s="691"/>
      <c r="G51" s="691"/>
      <c r="H51" s="691">
        <v>2016</v>
      </c>
      <c r="I51" s="643" t="s">
        <v>582</v>
      </c>
      <c r="J51" s="643" t="s">
        <v>595</v>
      </c>
      <c r="K51" s="632"/>
      <c r="L51" s="695"/>
      <c r="M51" s="696"/>
      <c r="N51" s="696"/>
      <c r="O51" s="696"/>
      <c r="P51" s="696">
        <v>0</v>
      </c>
      <c r="Q51" s="696">
        <v>1666</v>
      </c>
      <c r="R51" s="696">
        <v>1666</v>
      </c>
      <c r="S51" s="696">
        <v>1666</v>
      </c>
      <c r="T51" s="696">
        <v>1666</v>
      </c>
      <c r="U51" s="696">
        <v>1666</v>
      </c>
      <c r="V51" s="696">
        <v>1666</v>
      </c>
      <c r="W51" s="696">
        <v>1666</v>
      </c>
      <c r="X51" s="696">
        <v>1666</v>
      </c>
      <c r="Y51" s="696">
        <v>1666</v>
      </c>
      <c r="Z51" s="696">
        <v>1659</v>
      </c>
      <c r="AA51" s="696">
        <v>1600</v>
      </c>
      <c r="AB51" s="696">
        <v>1600</v>
      </c>
      <c r="AC51" s="696">
        <v>1600</v>
      </c>
      <c r="AD51" s="696">
        <v>1598</v>
      </c>
      <c r="AE51" s="696">
        <v>1386</v>
      </c>
      <c r="AF51" s="696">
        <v>1386</v>
      </c>
      <c r="AG51" s="696">
        <v>597</v>
      </c>
      <c r="AH51" s="696">
        <v>0</v>
      </c>
      <c r="AI51" s="696">
        <v>0</v>
      </c>
      <c r="AJ51" s="696">
        <v>0</v>
      </c>
      <c r="AK51" s="696">
        <v>0</v>
      </c>
      <c r="AL51" s="696">
        <v>0</v>
      </c>
      <c r="AM51" s="696">
        <v>0</v>
      </c>
      <c r="AN51" s="696">
        <v>0</v>
      </c>
      <c r="AO51" s="697">
        <v>0</v>
      </c>
      <c r="AP51" s="632"/>
      <c r="AQ51" s="695"/>
      <c r="AR51" s="696"/>
      <c r="AS51" s="696"/>
      <c r="AT51" s="696"/>
      <c r="AU51" s="696">
        <v>0</v>
      </c>
      <c r="AV51" s="696">
        <v>25641815</v>
      </c>
      <c r="AW51" s="696">
        <v>25641815</v>
      </c>
      <c r="AX51" s="696">
        <v>25641815</v>
      </c>
      <c r="AY51" s="696">
        <v>25641815</v>
      </c>
      <c r="AZ51" s="696">
        <v>25641815</v>
      </c>
      <c r="BA51" s="696">
        <v>25641815</v>
      </c>
      <c r="BB51" s="696">
        <v>25641815</v>
      </c>
      <c r="BC51" s="696">
        <v>25637829</v>
      </c>
      <c r="BD51" s="696">
        <v>25637829</v>
      </c>
      <c r="BE51" s="696">
        <v>25527658</v>
      </c>
      <c r="BF51" s="696">
        <v>25207020</v>
      </c>
      <c r="BG51" s="696">
        <v>25190312</v>
      </c>
      <c r="BH51" s="696">
        <v>25190312</v>
      </c>
      <c r="BI51" s="696">
        <v>25049822</v>
      </c>
      <c r="BJ51" s="696">
        <v>21662805</v>
      </c>
      <c r="BK51" s="696">
        <v>21662805</v>
      </c>
      <c r="BL51" s="696">
        <v>9512926</v>
      </c>
      <c r="BM51" s="696">
        <v>0</v>
      </c>
      <c r="BN51" s="696">
        <v>0</v>
      </c>
      <c r="BO51" s="696">
        <v>0</v>
      </c>
      <c r="BP51" s="696">
        <v>0</v>
      </c>
      <c r="BQ51" s="696">
        <v>0</v>
      </c>
      <c r="BR51" s="696">
        <v>0</v>
      </c>
      <c r="BS51" s="696">
        <v>0</v>
      </c>
      <c r="BT51" s="697">
        <v>0</v>
      </c>
      <c r="BU51" s="16"/>
    </row>
    <row r="52" spans="2:73" s="17" customFormat="1" ht="15.75">
      <c r="B52" s="691"/>
      <c r="C52" s="691">
        <v>249</v>
      </c>
      <c r="D52" s="691" t="s">
        <v>114</v>
      </c>
      <c r="E52" s="691" t="s">
        <v>732</v>
      </c>
      <c r="F52" s="691"/>
      <c r="G52" s="691"/>
      <c r="H52" s="691">
        <v>2016</v>
      </c>
      <c r="I52" s="643" t="s">
        <v>582</v>
      </c>
      <c r="J52" s="643" t="s">
        <v>595</v>
      </c>
      <c r="K52" s="632"/>
      <c r="L52" s="695"/>
      <c r="M52" s="696"/>
      <c r="N52" s="696"/>
      <c r="O52" s="696"/>
      <c r="P52" s="696">
        <v>0</v>
      </c>
      <c r="Q52" s="696">
        <v>1424</v>
      </c>
      <c r="R52" s="696">
        <v>1424</v>
      </c>
      <c r="S52" s="696">
        <v>1424</v>
      </c>
      <c r="T52" s="696">
        <v>1424</v>
      </c>
      <c r="U52" s="696">
        <v>1424</v>
      </c>
      <c r="V52" s="696">
        <v>1424</v>
      </c>
      <c r="W52" s="696">
        <v>1424</v>
      </c>
      <c r="X52" s="696">
        <v>1424</v>
      </c>
      <c r="Y52" s="696">
        <v>1424</v>
      </c>
      <c r="Z52" s="696">
        <v>1424</v>
      </c>
      <c r="AA52" s="696">
        <v>1424</v>
      </c>
      <c r="AB52" s="696">
        <v>1424</v>
      </c>
      <c r="AC52" s="696">
        <v>1424</v>
      </c>
      <c r="AD52" s="696">
        <v>1424</v>
      </c>
      <c r="AE52" s="696">
        <v>1424</v>
      </c>
      <c r="AF52" s="696">
        <v>1424</v>
      </c>
      <c r="AG52" s="696">
        <v>1424</v>
      </c>
      <c r="AH52" s="696">
        <v>1424</v>
      </c>
      <c r="AI52" s="696">
        <v>1327</v>
      </c>
      <c r="AJ52" s="696">
        <v>0</v>
      </c>
      <c r="AK52" s="696">
        <v>0</v>
      </c>
      <c r="AL52" s="696">
        <v>0</v>
      </c>
      <c r="AM52" s="696">
        <v>0</v>
      </c>
      <c r="AN52" s="696">
        <v>0</v>
      </c>
      <c r="AO52" s="697">
        <v>0</v>
      </c>
      <c r="AP52" s="632"/>
      <c r="AQ52" s="695"/>
      <c r="AR52" s="696"/>
      <c r="AS52" s="696"/>
      <c r="AT52" s="696"/>
      <c r="AU52" s="696">
        <v>0</v>
      </c>
      <c r="AV52" s="696">
        <v>4899966</v>
      </c>
      <c r="AW52" s="696">
        <v>4899966</v>
      </c>
      <c r="AX52" s="696">
        <v>4899966</v>
      </c>
      <c r="AY52" s="696">
        <v>4899966</v>
      </c>
      <c r="AZ52" s="696">
        <v>4899966</v>
      </c>
      <c r="BA52" s="696">
        <v>4899966</v>
      </c>
      <c r="BB52" s="696">
        <v>4899966</v>
      </c>
      <c r="BC52" s="696">
        <v>4899966</v>
      </c>
      <c r="BD52" s="696">
        <v>4899966</v>
      </c>
      <c r="BE52" s="696">
        <v>4899966</v>
      </c>
      <c r="BF52" s="696">
        <v>4899966</v>
      </c>
      <c r="BG52" s="696">
        <v>4899966</v>
      </c>
      <c r="BH52" s="696">
        <v>4899966</v>
      </c>
      <c r="BI52" s="696">
        <v>4899966</v>
      </c>
      <c r="BJ52" s="696">
        <v>4899966</v>
      </c>
      <c r="BK52" s="696">
        <v>4899966</v>
      </c>
      <c r="BL52" s="696">
        <v>4899966</v>
      </c>
      <c r="BM52" s="696">
        <v>4899966</v>
      </c>
      <c r="BN52" s="696">
        <v>4813661</v>
      </c>
      <c r="BO52" s="696">
        <v>0</v>
      </c>
      <c r="BP52" s="696">
        <v>0</v>
      </c>
      <c r="BQ52" s="696">
        <v>0</v>
      </c>
      <c r="BR52" s="696">
        <v>0</v>
      </c>
      <c r="BS52" s="696">
        <v>0</v>
      </c>
      <c r="BT52" s="697">
        <v>0</v>
      </c>
      <c r="BU52" s="16"/>
    </row>
    <row r="53" spans="2:73">
      <c r="B53" s="691"/>
      <c r="C53" s="691">
        <v>252</v>
      </c>
      <c r="D53" s="691" t="s">
        <v>117</v>
      </c>
      <c r="E53" s="691" t="s">
        <v>732</v>
      </c>
      <c r="F53" s="691"/>
      <c r="G53" s="691"/>
      <c r="H53" s="691">
        <v>2016</v>
      </c>
      <c r="I53" s="643" t="s">
        <v>582</v>
      </c>
      <c r="J53" s="643" t="s">
        <v>595</v>
      </c>
      <c r="K53" s="632"/>
      <c r="L53" s="695"/>
      <c r="M53" s="696"/>
      <c r="N53" s="696"/>
      <c r="O53" s="696"/>
      <c r="P53" s="696">
        <v>0</v>
      </c>
      <c r="Q53" s="696">
        <v>27</v>
      </c>
      <c r="R53" s="696">
        <v>27</v>
      </c>
      <c r="S53" s="696">
        <v>27</v>
      </c>
      <c r="T53" s="696">
        <v>27</v>
      </c>
      <c r="U53" s="696">
        <v>27</v>
      </c>
      <c r="V53" s="696">
        <v>27</v>
      </c>
      <c r="W53" s="696">
        <v>27</v>
      </c>
      <c r="X53" s="696">
        <v>27</v>
      </c>
      <c r="Y53" s="696">
        <v>27</v>
      </c>
      <c r="Z53" s="696">
        <v>27</v>
      </c>
      <c r="AA53" s="696">
        <v>7</v>
      </c>
      <c r="AB53" s="696">
        <v>0</v>
      </c>
      <c r="AC53" s="696">
        <v>0</v>
      </c>
      <c r="AD53" s="696">
        <v>0</v>
      </c>
      <c r="AE53" s="696">
        <v>0</v>
      </c>
      <c r="AF53" s="696">
        <v>0</v>
      </c>
      <c r="AG53" s="696">
        <v>0</v>
      </c>
      <c r="AH53" s="696">
        <v>0</v>
      </c>
      <c r="AI53" s="696">
        <v>0</v>
      </c>
      <c r="AJ53" s="696">
        <v>0</v>
      </c>
      <c r="AK53" s="696">
        <v>0</v>
      </c>
      <c r="AL53" s="696">
        <v>0</v>
      </c>
      <c r="AM53" s="696">
        <v>0</v>
      </c>
      <c r="AN53" s="696">
        <v>0</v>
      </c>
      <c r="AO53" s="697">
        <v>0</v>
      </c>
      <c r="AP53" s="632"/>
      <c r="AQ53" s="695"/>
      <c r="AR53" s="696"/>
      <c r="AS53" s="696"/>
      <c r="AT53" s="696"/>
      <c r="AU53" s="696">
        <v>0</v>
      </c>
      <c r="AV53" s="696">
        <v>210282</v>
      </c>
      <c r="AW53" s="696">
        <v>210282</v>
      </c>
      <c r="AX53" s="696">
        <v>210282</v>
      </c>
      <c r="AY53" s="696">
        <v>210282</v>
      </c>
      <c r="AZ53" s="696">
        <v>210282</v>
      </c>
      <c r="BA53" s="696">
        <v>210282</v>
      </c>
      <c r="BB53" s="696">
        <v>210282</v>
      </c>
      <c r="BC53" s="696">
        <v>210282</v>
      </c>
      <c r="BD53" s="696">
        <v>210282</v>
      </c>
      <c r="BE53" s="696">
        <v>210282</v>
      </c>
      <c r="BF53" s="696">
        <v>51916</v>
      </c>
      <c r="BG53" s="696">
        <v>0</v>
      </c>
      <c r="BH53" s="696">
        <v>0</v>
      </c>
      <c r="BI53" s="696">
        <v>0</v>
      </c>
      <c r="BJ53" s="696">
        <v>0</v>
      </c>
      <c r="BK53" s="696">
        <v>0</v>
      </c>
      <c r="BL53" s="696">
        <v>0</v>
      </c>
      <c r="BM53" s="696">
        <v>0</v>
      </c>
      <c r="BN53" s="696">
        <v>0</v>
      </c>
      <c r="BO53" s="696">
        <v>0</v>
      </c>
      <c r="BP53" s="696">
        <v>0</v>
      </c>
      <c r="BQ53" s="696">
        <v>0</v>
      </c>
      <c r="BR53" s="696">
        <v>0</v>
      </c>
      <c r="BS53" s="696">
        <v>0</v>
      </c>
      <c r="BT53" s="697">
        <v>0</v>
      </c>
    </row>
    <row r="54" spans="2:73">
      <c r="B54" s="691"/>
      <c r="C54" s="691">
        <v>253</v>
      </c>
      <c r="D54" s="691" t="s">
        <v>118</v>
      </c>
      <c r="E54" s="691" t="s">
        <v>732</v>
      </c>
      <c r="F54" s="691"/>
      <c r="G54" s="691"/>
      <c r="H54" s="691">
        <v>2016</v>
      </c>
      <c r="I54" s="643" t="s">
        <v>582</v>
      </c>
      <c r="J54" s="643" t="s">
        <v>595</v>
      </c>
      <c r="K54" s="632"/>
      <c r="L54" s="695"/>
      <c r="M54" s="696"/>
      <c r="N54" s="696"/>
      <c r="O54" s="696"/>
      <c r="P54" s="696">
        <v>0</v>
      </c>
      <c r="Q54" s="696">
        <v>3999</v>
      </c>
      <c r="R54" s="696">
        <v>3899</v>
      </c>
      <c r="S54" s="696">
        <v>3899</v>
      </c>
      <c r="T54" s="696">
        <v>3889</v>
      </c>
      <c r="U54" s="696">
        <v>3889</v>
      </c>
      <c r="V54" s="696">
        <v>3784</v>
      </c>
      <c r="W54" s="696">
        <v>3784</v>
      </c>
      <c r="X54" s="696">
        <v>3784</v>
      </c>
      <c r="Y54" s="696">
        <v>3779</v>
      </c>
      <c r="Z54" s="696">
        <v>3779</v>
      </c>
      <c r="AA54" s="696">
        <v>3760</v>
      </c>
      <c r="AB54" s="696">
        <v>2733</v>
      </c>
      <c r="AC54" s="696">
        <v>1186</v>
      </c>
      <c r="AD54" s="696">
        <v>1186</v>
      </c>
      <c r="AE54" s="696">
        <v>388</v>
      </c>
      <c r="AF54" s="696">
        <v>97</v>
      </c>
      <c r="AG54" s="696">
        <v>97</v>
      </c>
      <c r="AH54" s="696">
        <v>97</v>
      </c>
      <c r="AI54" s="696">
        <v>97</v>
      </c>
      <c r="AJ54" s="696">
        <v>97</v>
      </c>
      <c r="AK54" s="696">
        <v>0</v>
      </c>
      <c r="AL54" s="696">
        <v>0</v>
      </c>
      <c r="AM54" s="696">
        <v>0</v>
      </c>
      <c r="AN54" s="696">
        <v>0</v>
      </c>
      <c r="AO54" s="697">
        <v>0</v>
      </c>
      <c r="AP54" s="632"/>
      <c r="AQ54" s="695"/>
      <c r="AR54" s="696"/>
      <c r="AS54" s="696"/>
      <c r="AT54" s="696"/>
      <c r="AU54" s="696">
        <v>0</v>
      </c>
      <c r="AV54" s="696">
        <v>28358787</v>
      </c>
      <c r="AW54" s="696">
        <v>27731898</v>
      </c>
      <c r="AX54" s="696">
        <v>27731898</v>
      </c>
      <c r="AY54" s="696">
        <v>27698765</v>
      </c>
      <c r="AZ54" s="696">
        <v>27698765</v>
      </c>
      <c r="BA54" s="696">
        <v>27003416</v>
      </c>
      <c r="BB54" s="696">
        <v>27003416</v>
      </c>
      <c r="BC54" s="696">
        <v>27003416</v>
      </c>
      <c r="BD54" s="696">
        <v>26861972</v>
      </c>
      <c r="BE54" s="696">
        <v>26861972</v>
      </c>
      <c r="BF54" s="696">
        <v>26658544</v>
      </c>
      <c r="BG54" s="696">
        <v>20342657</v>
      </c>
      <c r="BH54" s="696">
        <v>6808097</v>
      </c>
      <c r="BI54" s="696">
        <v>6808097</v>
      </c>
      <c r="BJ54" s="696">
        <v>1145701</v>
      </c>
      <c r="BK54" s="696">
        <v>53469</v>
      </c>
      <c r="BL54" s="696">
        <v>53469</v>
      </c>
      <c r="BM54" s="696">
        <v>53469</v>
      </c>
      <c r="BN54" s="696">
        <v>53469</v>
      </c>
      <c r="BO54" s="696">
        <v>53469</v>
      </c>
      <c r="BP54" s="696">
        <v>0</v>
      </c>
      <c r="BQ54" s="696">
        <v>0</v>
      </c>
      <c r="BR54" s="696">
        <v>0</v>
      </c>
      <c r="BS54" s="696">
        <v>0</v>
      </c>
      <c r="BT54" s="697">
        <v>0</v>
      </c>
    </row>
    <row r="55" spans="2:73">
      <c r="B55" s="691"/>
      <c r="C55" s="691">
        <v>255</v>
      </c>
      <c r="D55" s="691" t="s">
        <v>120</v>
      </c>
      <c r="E55" s="691" t="s">
        <v>732</v>
      </c>
      <c r="F55" s="691"/>
      <c r="G55" s="691"/>
      <c r="H55" s="691">
        <v>2016</v>
      </c>
      <c r="I55" s="643" t="s">
        <v>582</v>
      </c>
      <c r="J55" s="643" t="s">
        <v>595</v>
      </c>
      <c r="K55" s="632"/>
      <c r="L55" s="695"/>
      <c r="M55" s="696"/>
      <c r="N55" s="696"/>
      <c r="O55" s="696"/>
      <c r="P55" s="696">
        <v>0</v>
      </c>
      <c r="Q55" s="696">
        <v>94</v>
      </c>
      <c r="R55" s="696">
        <v>94</v>
      </c>
      <c r="S55" s="696">
        <v>94</v>
      </c>
      <c r="T55" s="696">
        <v>94</v>
      </c>
      <c r="U55" s="696">
        <v>94</v>
      </c>
      <c r="V55" s="696">
        <v>94</v>
      </c>
      <c r="W55" s="696">
        <v>94</v>
      </c>
      <c r="X55" s="696">
        <v>94</v>
      </c>
      <c r="Y55" s="696">
        <v>94</v>
      </c>
      <c r="Z55" s="696">
        <v>94</v>
      </c>
      <c r="AA55" s="696">
        <v>94</v>
      </c>
      <c r="AB55" s="696">
        <v>94</v>
      </c>
      <c r="AC55" s="696">
        <v>94</v>
      </c>
      <c r="AD55" s="696">
        <v>94</v>
      </c>
      <c r="AE55" s="696">
        <v>94</v>
      </c>
      <c r="AF55" s="696">
        <v>79</v>
      </c>
      <c r="AG55" s="696">
        <v>70</v>
      </c>
      <c r="AH55" s="696">
        <v>24</v>
      </c>
      <c r="AI55" s="696">
        <v>0</v>
      </c>
      <c r="AJ55" s="696">
        <v>0</v>
      </c>
      <c r="AK55" s="696">
        <v>0</v>
      </c>
      <c r="AL55" s="696">
        <v>0</v>
      </c>
      <c r="AM55" s="696">
        <v>0</v>
      </c>
      <c r="AN55" s="696">
        <v>0</v>
      </c>
      <c r="AO55" s="697">
        <v>0</v>
      </c>
      <c r="AP55" s="632"/>
      <c r="AQ55" s="695"/>
      <c r="AR55" s="696"/>
      <c r="AS55" s="696"/>
      <c r="AT55" s="696"/>
      <c r="AU55" s="696">
        <v>0</v>
      </c>
      <c r="AV55" s="696">
        <v>509159</v>
      </c>
      <c r="AW55" s="696">
        <v>509159</v>
      </c>
      <c r="AX55" s="696">
        <v>509159</v>
      </c>
      <c r="AY55" s="696">
        <v>509159</v>
      </c>
      <c r="AZ55" s="696">
        <v>509159</v>
      </c>
      <c r="BA55" s="696">
        <v>509159</v>
      </c>
      <c r="BB55" s="696">
        <v>509159</v>
      </c>
      <c r="BC55" s="696">
        <v>509159</v>
      </c>
      <c r="BD55" s="696">
        <v>509159</v>
      </c>
      <c r="BE55" s="696">
        <v>509159</v>
      </c>
      <c r="BF55" s="696">
        <v>509159</v>
      </c>
      <c r="BG55" s="696">
        <v>509159</v>
      </c>
      <c r="BH55" s="696">
        <v>509159</v>
      </c>
      <c r="BI55" s="696">
        <v>509159</v>
      </c>
      <c r="BJ55" s="696">
        <v>509159</v>
      </c>
      <c r="BK55" s="696">
        <v>461185</v>
      </c>
      <c r="BL55" s="696">
        <v>434280</v>
      </c>
      <c r="BM55" s="696">
        <v>147426</v>
      </c>
      <c r="BN55" s="696">
        <v>0</v>
      </c>
      <c r="BO55" s="696">
        <v>0</v>
      </c>
      <c r="BP55" s="696">
        <v>0</v>
      </c>
      <c r="BQ55" s="696">
        <v>0</v>
      </c>
      <c r="BR55" s="696">
        <v>0</v>
      </c>
      <c r="BS55" s="696">
        <v>0</v>
      </c>
      <c r="BT55" s="697">
        <v>0</v>
      </c>
    </row>
    <row r="56" spans="2:73">
      <c r="B56" s="691"/>
      <c r="C56" s="691">
        <v>259</v>
      </c>
      <c r="D56" s="691" t="s">
        <v>124</v>
      </c>
      <c r="E56" s="691" t="s">
        <v>732</v>
      </c>
      <c r="F56" s="691"/>
      <c r="G56" s="691"/>
      <c r="H56" s="691">
        <v>2016</v>
      </c>
      <c r="I56" s="643" t="s">
        <v>582</v>
      </c>
      <c r="J56" s="643" t="s">
        <v>595</v>
      </c>
      <c r="K56" s="632"/>
      <c r="L56" s="695"/>
      <c r="M56" s="696"/>
      <c r="N56" s="696"/>
      <c r="O56" s="696"/>
      <c r="P56" s="696">
        <v>0</v>
      </c>
      <c r="Q56" s="696">
        <v>27</v>
      </c>
      <c r="R56" s="696">
        <v>27</v>
      </c>
      <c r="S56" s="696">
        <v>27</v>
      </c>
      <c r="T56" s="696">
        <v>27</v>
      </c>
      <c r="U56" s="696">
        <v>27</v>
      </c>
      <c r="V56" s="696">
        <v>18</v>
      </c>
      <c r="W56" s="696">
        <v>18</v>
      </c>
      <c r="X56" s="696">
        <v>18</v>
      </c>
      <c r="Y56" s="696">
        <v>18</v>
      </c>
      <c r="Z56" s="696">
        <v>18</v>
      </c>
      <c r="AA56" s="696">
        <v>18</v>
      </c>
      <c r="AB56" s="696">
        <v>18</v>
      </c>
      <c r="AC56" s="696">
        <v>10</v>
      </c>
      <c r="AD56" s="696">
        <v>10</v>
      </c>
      <c r="AE56" s="696">
        <v>10</v>
      </c>
      <c r="AF56" s="696">
        <v>10</v>
      </c>
      <c r="AG56" s="696">
        <v>10</v>
      </c>
      <c r="AH56" s="696">
        <v>10</v>
      </c>
      <c r="AI56" s="696">
        <v>0</v>
      </c>
      <c r="AJ56" s="696">
        <v>0</v>
      </c>
      <c r="AK56" s="696">
        <v>0</v>
      </c>
      <c r="AL56" s="696">
        <v>0</v>
      </c>
      <c r="AM56" s="696">
        <v>0</v>
      </c>
      <c r="AN56" s="696">
        <v>0</v>
      </c>
      <c r="AO56" s="697">
        <v>0</v>
      </c>
      <c r="AP56" s="632"/>
      <c r="AQ56" s="695"/>
      <c r="AR56" s="696"/>
      <c r="AS56" s="696"/>
      <c r="AT56" s="696"/>
      <c r="AU56" s="696">
        <v>0</v>
      </c>
      <c r="AV56" s="696">
        <v>283145</v>
      </c>
      <c r="AW56" s="696">
        <v>283145</v>
      </c>
      <c r="AX56" s="696">
        <v>283145</v>
      </c>
      <c r="AY56" s="696">
        <v>283145</v>
      </c>
      <c r="AZ56" s="696">
        <v>283145</v>
      </c>
      <c r="BA56" s="696">
        <v>203870</v>
      </c>
      <c r="BB56" s="696">
        <v>203870</v>
      </c>
      <c r="BC56" s="696">
        <v>203870</v>
      </c>
      <c r="BD56" s="696">
        <v>203870</v>
      </c>
      <c r="BE56" s="696">
        <v>203870</v>
      </c>
      <c r="BF56" s="696">
        <v>203870</v>
      </c>
      <c r="BG56" s="696">
        <v>203870</v>
      </c>
      <c r="BH56" s="696">
        <v>133250</v>
      </c>
      <c r="BI56" s="696">
        <v>133250</v>
      </c>
      <c r="BJ56" s="696">
        <v>133250</v>
      </c>
      <c r="BK56" s="696">
        <v>133250</v>
      </c>
      <c r="BL56" s="696">
        <v>133250</v>
      </c>
      <c r="BM56" s="696">
        <v>133250</v>
      </c>
      <c r="BN56" s="696">
        <v>0</v>
      </c>
      <c r="BO56" s="696">
        <v>0</v>
      </c>
      <c r="BP56" s="696">
        <v>0</v>
      </c>
      <c r="BQ56" s="696">
        <v>0</v>
      </c>
      <c r="BR56" s="696">
        <v>0</v>
      </c>
      <c r="BS56" s="696">
        <v>0</v>
      </c>
      <c r="BT56" s="697">
        <v>0</v>
      </c>
    </row>
    <row r="57" spans="2:73">
      <c r="B57" s="691"/>
      <c r="C57" s="691">
        <v>307</v>
      </c>
      <c r="D57" s="691" t="s">
        <v>726</v>
      </c>
      <c r="E57" s="691" t="s">
        <v>732</v>
      </c>
      <c r="F57" s="691"/>
      <c r="G57" s="691"/>
      <c r="H57" s="691">
        <v>2016</v>
      </c>
      <c r="I57" s="643" t="s">
        <v>582</v>
      </c>
      <c r="J57" s="643" t="s">
        <v>595</v>
      </c>
      <c r="K57" s="632"/>
      <c r="L57" s="695"/>
      <c r="M57" s="696"/>
      <c r="N57" s="696"/>
      <c r="O57" s="696"/>
      <c r="P57" s="696">
        <v>0</v>
      </c>
      <c r="Q57" s="696">
        <v>1</v>
      </c>
      <c r="R57" s="696">
        <v>1</v>
      </c>
      <c r="S57" s="696">
        <v>1</v>
      </c>
      <c r="T57" s="696">
        <v>1</v>
      </c>
      <c r="U57" s="696">
        <v>1</v>
      </c>
      <c r="V57" s="696">
        <v>1</v>
      </c>
      <c r="W57" s="696">
        <v>1</v>
      </c>
      <c r="X57" s="696">
        <v>1</v>
      </c>
      <c r="Y57" s="696">
        <v>1</v>
      </c>
      <c r="Z57" s="696">
        <v>1</v>
      </c>
      <c r="AA57" s="696">
        <v>1</v>
      </c>
      <c r="AB57" s="696">
        <v>1</v>
      </c>
      <c r="AC57" s="696">
        <v>1</v>
      </c>
      <c r="AD57" s="696">
        <v>1</v>
      </c>
      <c r="AE57" s="696">
        <v>0</v>
      </c>
      <c r="AF57" s="696">
        <v>0</v>
      </c>
      <c r="AG57" s="696">
        <v>0</v>
      </c>
      <c r="AH57" s="696">
        <v>0</v>
      </c>
      <c r="AI57" s="696">
        <v>0</v>
      </c>
      <c r="AJ57" s="696">
        <v>0</v>
      </c>
      <c r="AK57" s="696">
        <v>0</v>
      </c>
      <c r="AL57" s="696">
        <v>0</v>
      </c>
      <c r="AM57" s="696">
        <v>0</v>
      </c>
      <c r="AN57" s="696">
        <v>0</v>
      </c>
      <c r="AO57" s="697">
        <v>0</v>
      </c>
      <c r="AP57" s="632"/>
      <c r="AQ57" s="695"/>
      <c r="AR57" s="696"/>
      <c r="AS57" s="696"/>
      <c r="AT57" s="696"/>
      <c r="AU57" s="696">
        <v>0</v>
      </c>
      <c r="AV57" s="696">
        <v>4371</v>
      </c>
      <c r="AW57" s="696">
        <v>4371</v>
      </c>
      <c r="AX57" s="696">
        <v>4371</v>
      </c>
      <c r="AY57" s="696">
        <v>4371</v>
      </c>
      <c r="AZ57" s="696">
        <v>4371</v>
      </c>
      <c r="BA57" s="696">
        <v>4371</v>
      </c>
      <c r="BB57" s="696">
        <v>4371</v>
      </c>
      <c r="BC57" s="696">
        <v>4371</v>
      </c>
      <c r="BD57" s="696">
        <v>4371</v>
      </c>
      <c r="BE57" s="696">
        <v>4371</v>
      </c>
      <c r="BF57" s="696">
        <v>4371</v>
      </c>
      <c r="BG57" s="696">
        <v>4371</v>
      </c>
      <c r="BH57" s="696">
        <v>4371</v>
      </c>
      <c r="BI57" s="696">
        <v>4371</v>
      </c>
      <c r="BJ57" s="696">
        <v>2934</v>
      </c>
      <c r="BK57" s="696">
        <v>2934</v>
      </c>
      <c r="BL57" s="696">
        <v>2934</v>
      </c>
      <c r="BM57" s="696">
        <v>2934</v>
      </c>
      <c r="BN57" s="696">
        <v>0</v>
      </c>
      <c r="BO57" s="696">
        <v>0</v>
      </c>
      <c r="BP57" s="696">
        <v>0</v>
      </c>
      <c r="BQ57" s="696">
        <v>0</v>
      </c>
      <c r="BR57" s="696">
        <v>0</v>
      </c>
      <c r="BS57" s="696">
        <v>0</v>
      </c>
      <c r="BT57" s="697">
        <v>0</v>
      </c>
    </row>
    <row r="58" spans="2:73">
      <c r="B58" s="691"/>
      <c r="C58" s="691">
        <v>329</v>
      </c>
      <c r="D58" s="691" t="s">
        <v>113</v>
      </c>
      <c r="E58" s="691" t="s">
        <v>732</v>
      </c>
      <c r="F58" s="691"/>
      <c r="G58" s="691"/>
      <c r="H58" s="691">
        <v>2016</v>
      </c>
      <c r="I58" s="643" t="s">
        <v>583</v>
      </c>
      <c r="J58" s="643" t="s">
        <v>588</v>
      </c>
      <c r="K58" s="632"/>
      <c r="L58" s="695"/>
      <c r="M58" s="696"/>
      <c r="N58" s="696"/>
      <c r="O58" s="696"/>
      <c r="P58" s="696">
        <v>0</v>
      </c>
      <c r="Q58" s="696">
        <v>191</v>
      </c>
      <c r="R58" s="696">
        <v>191</v>
      </c>
      <c r="S58" s="696">
        <v>191</v>
      </c>
      <c r="T58" s="696">
        <v>191</v>
      </c>
      <c r="U58" s="696">
        <v>191</v>
      </c>
      <c r="V58" s="696">
        <v>191</v>
      </c>
      <c r="W58" s="696">
        <v>191</v>
      </c>
      <c r="X58" s="696">
        <v>191</v>
      </c>
      <c r="Y58" s="696">
        <v>191</v>
      </c>
      <c r="Z58" s="696">
        <v>192</v>
      </c>
      <c r="AA58" s="696">
        <v>192</v>
      </c>
      <c r="AB58" s="696">
        <v>192</v>
      </c>
      <c r="AC58" s="696">
        <v>192</v>
      </c>
      <c r="AD58" s="696">
        <v>192</v>
      </c>
      <c r="AE58" s="696">
        <v>163</v>
      </c>
      <c r="AF58" s="696">
        <v>163</v>
      </c>
      <c r="AG58" s="696">
        <v>66</v>
      </c>
      <c r="AH58" s="696">
        <v>0</v>
      </c>
      <c r="AI58" s="696">
        <v>0</v>
      </c>
      <c r="AJ58" s="696">
        <v>0</v>
      </c>
      <c r="AK58" s="696">
        <v>0</v>
      </c>
      <c r="AL58" s="696">
        <v>0</v>
      </c>
      <c r="AM58" s="696">
        <v>0</v>
      </c>
      <c r="AN58" s="696">
        <v>0</v>
      </c>
      <c r="AO58" s="697">
        <v>0</v>
      </c>
      <c r="AP58" s="632"/>
      <c r="AQ58" s="695"/>
      <c r="AR58" s="696"/>
      <c r="AS58" s="696"/>
      <c r="AT58" s="696"/>
      <c r="AU58" s="696">
        <v>0</v>
      </c>
      <c r="AV58" s="696">
        <v>3013527</v>
      </c>
      <c r="AW58" s="696">
        <v>3013527</v>
      </c>
      <c r="AX58" s="696">
        <v>3013527</v>
      </c>
      <c r="AY58" s="696">
        <v>3013527</v>
      </c>
      <c r="AZ58" s="696">
        <v>3013527</v>
      </c>
      <c r="BA58" s="696">
        <v>3013527</v>
      </c>
      <c r="BB58" s="696">
        <v>3013527</v>
      </c>
      <c r="BC58" s="696">
        <v>3012980</v>
      </c>
      <c r="BD58" s="696">
        <v>3012980</v>
      </c>
      <c r="BE58" s="696">
        <v>3016579</v>
      </c>
      <c r="BF58" s="696">
        <v>3015689</v>
      </c>
      <c r="BG58" s="696">
        <v>3017813</v>
      </c>
      <c r="BH58" s="696">
        <v>3017813</v>
      </c>
      <c r="BI58" s="696">
        <v>3009979</v>
      </c>
      <c r="BJ58" s="696">
        <v>2540368</v>
      </c>
      <c r="BK58" s="696">
        <v>2540368</v>
      </c>
      <c r="BL58" s="696">
        <v>1058268</v>
      </c>
      <c r="BM58" s="696">
        <v>0</v>
      </c>
      <c r="BN58" s="696">
        <v>0</v>
      </c>
      <c r="BO58" s="696">
        <v>0</v>
      </c>
      <c r="BP58" s="696">
        <v>0</v>
      </c>
      <c r="BQ58" s="696">
        <v>0</v>
      </c>
      <c r="BR58" s="696">
        <v>0</v>
      </c>
      <c r="BS58" s="696">
        <v>0</v>
      </c>
      <c r="BT58" s="697">
        <v>0</v>
      </c>
    </row>
    <row r="59" spans="2:73">
      <c r="B59" s="691"/>
      <c r="C59" s="691">
        <v>331</v>
      </c>
      <c r="D59" s="691" t="s">
        <v>114</v>
      </c>
      <c r="E59" s="691" t="s">
        <v>732</v>
      </c>
      <c r="F59" s="691"/>
      <c r="G59" s="691"/>
      <c r="H59" s="691">
        <v>2016</v>
      </c>
      <c r="I59" s="643" t="s">
        <v>583</v>
      </c>
      <c r="J59" s="643" t="s">
        <v>588</v>
      </c>
      <c r="K59" s="632"/>
      <c r="L59" s="695"/>
      <c r="M59" s="696"/>
      <c r="N59" s="696"/>
      <c r="O59" s="696"/>
      <c r="P59" s="696">
        <v>0</v>
      </c>
      <c r="Q59" s="696">
        <v>15</v>
      </c>
      <c r="R59" s="696">
        <v>15</v>
      </c>
      <c r="S59" s="696">
        <v>15</v>
      </c>
      <c r="T59" s="696">
        <v>15</v>
      </c>
      <c r="U59" s="696">
        <v>15</v>
      </c>
      <c r="V59" s="696">
        <v>15</v>
      </c>
      <c r="W59" s="696">
        <v>15</v>
      </c>
      <c r="X59" s="696">
        <v>15</v>
      </c>
      <c r="Y59" s="696">
        <v>15</v>
      </c>
      <c r="Z59" s="696">
        <v>15</v>
      </c>
      <c r="AA59" s="696">
        <v>15</v>
      </c>
      <c r="AB59" s="696">
        <v>15</v>
      </c>
      <c r="AC59" s="696">
        <v>15</v>
      </c>
      <c r="AD59" s="696">
        <v>15</v>
      </c>
      <c r="AE59" s="696">
        <v>15</v>
      </c>
      <c r="AF59" s="696">
        <v>15</v>
      </c>
      <c r="AG59" s="696">
        <v>15</v>
      </c>
      <c r="AH59" s="696">
        <v>15</v>
      </c>
      <c r="AI59" s="696">
        <v>14</v>
      </c>
      <c r="AJ59" s="696">
        <v>0</v>
      </c>
      <c r="AK59" s="696">
        <v>0</v>
      </c>
      <c r="AL59" s="696">
        <v>0</v>
      </c>
      <c r="AM59" s="696">
        <v>0</v>
      </c>
      <c r="AN59" s="696">
        <v>0</v>
      </c>
      <c r="AO59" s="697">
        <v>0</v>
      </c>
      <c r="AP59" s="632"/>
      <c r="AQ59" s="695"/>
      <c r="AR59" s="696"/>
      <c r="AS59" s="696"/>
      <c r="AT59" s="696"/>
      <c r="AU59" s="696">
        <v>0</v>
      </c>
      <c r="AV59" s="696">
        <v>52333</v>
      </c>
      <c r="AW59" s="696">
        <v>52333</v>
      </c>
      <c r="AX59" s="696">
        <v>52333</v>
      </c>
      <c r="AY59" s="696">
        <v>52333</v>
      </c>
      <c r="AZ59" s="696">
        <v>52333</v>
      </c>
      <c r="BA59" s="696">
        <v>52333</v>
      </c>
      <c r="BB59" s="696">
        <v>52333</v>
      </c>
      <c r="BC59" s="696">
        <v>52333</v>
      </c>
      <c r="BD59" s="696">
        <v>52333</v>
      </c>
      <c r="BE59" s="696">
        <v>52333</v>
      </c>
      <c r="BF59" s="696">
        <v>52333</v>
      </c>
      <c r="BG59" s="696">
        <v>52333</v>
      </c>
      <c r="BH59" s="696">
        <v>52333</v>
      </c>
      <c r="BI59" s="696">
        <v>52333</v>
      </c>
      <c r="BJ59" s="696">
        <v>52333</v>
      </c>
      <c r="BK59" s="696">
        <v>52333</v>
      </c>
      <c r="BL59" s="696">
        <v>52333</v>
      </c>
      <c r="BM59" s="696">
        <v>52333</v>
      </c>
      <c r="BN59" s="696">
        <v>51665</v>
      </c>
      <c r="BO59" s="696">
        <v>0</v>
      </c>
      <c r="BP59" s="696">
        <v>0</v>
      </c>
      <c r="BQ59" s="696">
        <v>0</v>
      </c>
      <c r="BR59" s="696">
        <v>0</v>
      </c>
      <c r="BS59" s="696">
        <v>0</v>
      </c>
      <c r="BT59" s="697">
        <v>0</v>
      </c>
    </row>
    <row r="60" spans="2:73" ht="15.75">
      <c r="B60" s="691"/>
      <c r="C60" s="691">
        <v>333</v>
      </c>
      <c r="D60" s="691" t="s">
        <v>116</v>
      </c>
      <c r="E60" s="691" t="s">
        <v>732</v>
      </c>
      <c r="F60" s="691"/>
      <c r="G60" s="691"/>
      <c r="H60" s="691">
        <v>2016</v>
      </c>
      <c r="I60" s="643" t="s">
        <v>583</v>
      </c>
      <c r="J60" s="643" t="s">
        <v>588</v>
      </c>
      <c r="K60" s="632"/>
      <c r="L60" s="695"/>
      <c r="M60" s="696"/>
      <c r="N60" s="696"/>
      <c r="O60" s="696"/>
      <c r="P60" s="696">
        <v>0</v>
      </c>
      <c r="Q60" s="696">
        <v>98</v>
      </c>
      <c r="R60" s="696">
        <v>98</v>
      </c>
      <c r="S60" s="696">
        <v>98</v>
      </c>
      <c r="T60" s="696">
        <v>98</v>
      </c>
      <c r="U60" s="696">
        <v>98</v>
      </c>
      <c r="V60" s="696">
        <v>97</v>
      </c>
      <c r="W60" s="696">
        <v>97</v>
      </c>
      <c r="X60" s="696">
        <v>97</v>
      </c>
      <c r="Y60" s="696">
        <v>97</v>
      </c>
      <c r="Z60" s="696">
        <v>74</v>
      </c>
      <c r="AA60" s="696">
        <v>72</v>
      </c>
      <c r="AB60" s="696">
        <v>72</v>
      </c>
      <c r="AC60" s="696">
        <v>71</v>
      </c>
      <c r="AD60" s="696">
        <v>71</v>
      </c>
      <c r="AE60" s="696">
        <v>71</v>
      </c>
      <c r="AF60" s="696">
        <v>71</v>
      </c>
      <c r="AG60" s="696">
        <v>71</v>
      </c>
      <c r="AH60" s="696">
        <v>71</v>
      </c>
      <c r="AI60" s="696">
        <v>71</v>
      </c>
      <c r="AJ60" s="696">
        <v>71</v>
      </c>
      <c r="AK60" s="696">
        <v>0</v>
      </c>
      <c r="AL60" s="696">
        <v>0</v>
      </c>
      <c r="AM60" s="696">
        <v>0</v>
      </c>
      <c r="AN60" s="696">
        <v>0</v>
      </c>
      <c r="AO60" s="697">
        <v>0</v>
      </c>
      <c r="AP60" s="632"/>
      <c r="AQ60" s="695"/>
      <c r="AR60" s="696"/>
      <c r="AS60" s="696"/>
      <c r="AT60" s="696"/>
      <c r="AU60" s="696">
        <v>0</v>
      </c>
      <c r="AV60" s="696">
        <v>1258571</v>
      </c>
      <c r="AW60" s="696">
        <v>1258571</v>
      </c>
      <c r="AX60" s="696">
        <v>1258571</v>
      </c>
      <c r="AY60" s="696">
        <v>1258571</v>
      </c>
      <c r="AZ60" s="696">
        <v>1258571</v>
      </c>
      <c r="BA60" s="696">
        <v>1256815</v>
      </c>
      <c r="BB60" s="696">
        <v>1256815</v>
      </c>
      <c r="BC60" s="696">
        <v>1256815</v>
      </c>
      <c r="BD60" s="696">
        <v>1256815</v>
      </c>
      <c r="BE60" s="696">
        <v>1078723</v>
      </c>
      <c r="BF60" s="696">
        <v>1043486</v>
      </c>
      <c r="BG60" s="696">
        <v>1043486</v>
      </c>
      <c r="BH60" s="696">
        <v>1039580</v>
      </c>
      <c r="BI60" s="696">
        <v>1039580</v>
      </c>
      <c r="BJ60" s="696">
        <v>1039580</v>
      </c>
      <c r="BK60" s="696">
        <v>1039580</v>
      </c>
      <c r="BL60" s="696">
        <v>1039580</v>
      </c>
      <c r="BM60" s="696">
        <v>1039580</v>
      </c>
      <c r="BN60" s="696">
        <v>1039580</v>
      </c>
      <c r="BO60" s="696">
        <v>1039580</v>
      </c>
      <c r="BP60" s="696">
        <v>0</v>
      </c>
      <c r="BQ60" s="696">
        <v>0</v>
      </c>
      <c r="BR60" s="696">
        <v>0</v>
      </c>
      <c r="BS60" s="696">
        <v>0</v>
      </c>
      <c r="BT60" s="697">
        <v>0</v>
      </c>
      <c r="BU60" s="162"/>
    </row>
    <row r="61" spans="2:73">
      <c r="B61" s="691"/>
      <c r="C61" s="691">
        <v>334</v>
      </c>
      <c r="D61" s="691" t="s">
        <v>117</v>
      </c>
      <c r="E61" s="691" t="s">
        <v>732</v>
      </c>
      <c r="F61" s="691"/>
      <c r="G61" s="691"/>
      <c r="H61" s="691">
        <v>2016</v>
      </c>
      <c r="I61" s="643" t="s">
        <v>583</v>
      </c>
      <c r="J61" s="643" t="s">
        <v>588</v>
      </c>
      <c r="K61" s="632"/>
      <c r="L61" s="695"/>
      <c r="M61" s="696"/>
      <c r="N61" s="696"/>
      <c r="O61" s="696"/>
      <c r="P61" s="696">
        <v>0</v>
      </c>
      <c r="Q61" s="696">
        <v>21</v>
      </c>
      <c r="R61" s="696">
        <v>21</v>
      </c>
      <c r="S61" s="696">
        <v>21</v>
      </c>
      <c r="T61" s="696">
        <v>21</v>
      </c>
      <c r="U61" s="696">
        <v>21</v>
      </c>
      <c r="V61" s="696">
        <v>21</v>
      </c>
      <c r="W61" s="696">
        <v>21</v>
      </c>
      <c r="X61" s="696">
        <v>21</v>
      </c>
      <c r="Y61" s="696">
        <v>21</v>
      </c>
      <c r="Z61" s="696">
        <v>21</v>
      </c>
      <c r="AA61" s="696">
        <v>5</v>
      </c>
      <c r="AB61" s="696">
        <v>0</v>
      </c>
      <c r="AC61" s="696">
        <v>0</v>
      </c>
      <c r="AD61" s="696">
        <v>0</v>
      </c>
      <c r="AE61" s="696">
        <v>0</v>
      </c>
      <c r="AF61" s="696">
        <v>0</v>
      </c>
      <c r="AG61" s="696">
        <v>0</v>
      </c>
      <c r="AH61" s="696">
        <v>0</v>
      </c>
      <c r="AI61" s="696">
        <v>0</v>
      </c>
      <c r="AJ61" s="696">
        <v>0</v>
      </c>
      <c r="AK61" s="696">
        <v>0</v>
      </c>
      <c r="AL61" s="696">
        <v>0</v>
      </c>
      <c r="AM61" s="696">
        <v>0</v>
      </c>
      <c r="AN61" s="696">
        <v>0</v>
      </c>
      <c r="AO61" s="697">
        <v>0</v>
      </c>
      <c r="AP61" s="632"/>
      <c r="AQ61" s="695"/>
      <c r="AR61" s="696"/>
      <c r="AS61" s="696"/>
      <c r="AT61" s="696"/>
      <c r="AU61" s="696">
        <v>0</v>
      </c>
      <c r="AV61" s="696">
        <v>157712</v>
      </c>
      <c r="AW61" s="696">
        <v>157712</v>
      </c>
      <c r="AX61" s="696">
        <v>157712</v>
      </c>
      <c r="AY61" s="696">
        <v>157712</v>
      </c>
      <c r="AZ61" s="696">
        <v>157712</v>
      </c>
      <c r="BA61" s="696">
        <v>157712</v>
      </c>
      <c r="BB61" s="696">
        <v>157712</v>
      </c>
      <c r="BC61" s="696">
        <v>157712</v>
      </c>
      <c r="BD61" s="696">
        <v>157712</v>
      </c>
      <c r="BE61" s="696">
        <v>157712</v>
      </c>
      <c r="BF61" s="696">
        <v>38937</v>
      </c>
      <c r="BG61" s="696">
        <v>0</v>
      </c>
      <c r="BH61" s="696">
        <v>0</v>
      </c>
      <c r="BI61" s="696">
        <v>0</v>
      </c>
      <c r="BJ61" s="696">
        <v>0</v>
      </c>
      <c r="BK61" s="696">
        <v>0</v>
      </c>
      <c r="BL61" s="696">
        <v>0</v>
      </c>
      <c r="BM61" s="696">
        <v>0</v>
      </c>
      <c r="BN61" s="696">
        <v>0</v>
      </c>
      <c r="BO61" s="696">
        <v>0</v>
      </c>
      <c r="BP61" s="696">
        <v>0</v>
      </c>
      <c r="BQ61" s="696">
        <v>0</v>
      </c>
      <c r="BR61" s="696">
        <v>0</v>
      </c>
      <c r="BS61" s="696">
        <v>0</v>
      </c>
      <c r="BT61" s="697">
        <v>0</v>
      </c>
    </row>
    <row r="62" spans="2:73">
      <c r="B62" s="691"/>
      <c r="C62" s="691">
        <v>335</v>
      </c>
      <c r="D62" s="691" t="s">
        <v>118</v>
      </c>
      <c r="E62" s="691" t="s">
        <v>732</v>
      </c>
      <c r="F62" s="691"/>
      <c r="G62" s="691"/>
      <c r="H62" s="691">
        <v>2016</v>
      </c>
      <c r="I62" s="643" t="s">
        <v>583</v>
      </c>
      <c r="J62" s="643" t="s">
        <v>588</v>
      </c>
      <c r="K62" s="632"/>
      <c r="L62" s="695"/>
      <c r="M62" s="696"/>
      <c r="N62" s="696"/>
      <c r="O62" s="696"/>
      <c r="P62" s="696">
        <v>0</v>
      </c>
      <c r="Q62" s="696">
        <v>2603</v>
      </c>
      <c r="R62" s="696">
        <v>2704</v>
      </c>
      <c r="S62" s="696">
        <v>2714</v>
      </c>
      <c r="T62" s="696">
        <v>2718</v>
      </c>
      <c r="U62" s="696">
        <v>2718</v>
      </c>
      <c r="V62" s="696">
        <v>2685</v>
      </c>
      <c r="W62" s="696">
        <v>2685</v>
      </c>
      <c r="X62" s="696">
        <v>2685</v>
      </c>
      <c r="Y62" s="696">
        <v>2683</v>
      </c>
      <c r="Z62" s="696">
        <v>2683</v>
      </c>
      <c r="AA62" s="696">
        <v>2635</v>
      </c>
      <c r="AB62" s="696">
        <v>2187</v>
      </c>
      <c r="AC62" s="696">
        <v>1240</v>
      </c>
      <c r="AD62" s="696">
        <v>1240</v>
      </c>
      <c r="AE62" s="696">
        <v>144</v>
      </c>
      <c r="AF62" s="696">
        <v>5</v>
      </c>
      <c r="AG62" s="696">
        <v>5</v>
      </c>
      <c r="AH62" s="696">
        <v>5</v>
      </c>
      <c r="AI62" s="696">
        <v>5</v>
      </c>
      <c r="AJ62" s="696">
        <v>5</v>
      </c>
      <c r="AK62" s="696">
        <v>0</v>
      </c>
      <c r="AL62" s="696">
        <v>0</v>
      </c>
      <c r="AM62" s="696">
        <v>0</v>
      </c>
      <c r="AN62" s="696">
        <v>0</v>
      </c>
      <c r="AO62" s="697">
        <v>0</v>
      </c>
      <c r="AP62" s="632"/>
      <c r="AQ62" s="695"/>
      <c r="AR62" s="696"/>
      <c r="AS62" s="696"/>
      <c r="AT62" s="696"/>
      <c r="AU62" s="696">
        <v>0</v>
      </c>
      <c r="AV62" s="696">
        <v>20808711</v>
      </c>
      <c r="AW62" s="696">
        <v>21435600</v>
      </c>
      <c r="AX62" s="696">
        <v>21498687</v>
      </c>
      <c r="AY62" s="696">
        <v>21514633</v>
      </c>
      <c r="AZ62" s="696">
        <v>21514633</v>
      </c>
      <c r="BA62" s="696">
        <v>21278855</v>
      </c>
      <c r="BB62" s="696">
        <v>21278855</v>
      </c>
      <c r="BC62" s="696">
        <v>21278855</v>
      </c>
      <c r="BD62" s="696">
        <v>21126497</v>
      </c>
      <c r="BE62" s="696">
        <v>21126497</v>
      </c>
      <c r="BF62" s="696">
        <v>20741331</v>
      </c>
      <c r="BG62" s="696">
        <v>18012499</v>
      </c>
      <c r="BH62" s="696">
        <v>10476317</v>
      </c>
      <c r="BI62" s="696">
        <v>10476317</v>
      </c>
      <c r="BJ62" s="696">
        <v>1004613</v>
      </c>
      <c r="BK62" s="696">
        <v>2573</v>
      </c>
      <c r="BL62" s="696">
        <v>2573</v>
      </c>
      <c r="BM62" s="696">
        <v>2573</v>
      </c>
      <c r="BN62" s="696">
        <v>2573</v>
      </c>
      <c r="BO62" s="696">
        <v>2573</v>
      </c>
      <c r="BP62" s="696">
        <v>0</v>
      </c>
      <c r="BQ62" s="696">
        <v>0</v>
      </c>
      <c r="BR62" s="696">
        <v>0</v>
      </c>
      <c r="BS62" s="696">
        <v>0</v>
      </c>
      <c r="BT62" s="697">
        <v>0</v>
      </c>
    </row>
    <row r="63" spans="2:73">
      <c r="B63" s="691"/>
      <c r="C63" s="691">
        <v>337</v>
      </c>
      <c r="D63" s="691" t="s">
        <v>120</v>
      </c>
      <c r="E63" s="691" t="s">
        <v>732</v>
      </c>
      <c r="F63" s="691"/>
      <c r="G63" s="691"/>
      <c r="H63" s="691">
        <v>2016</v>
      </c>
      <c r="I63" s="643" t="s">
        <v>583</v>
      </c>
      <c r="J63" s="643" t="s">
        <v>588</v>
      </c>
      <c r="K63" s="632"/>
      <c r="L63" s="695"/>
      <c r="M63" s="696"/>
      <c r="N63" s="696"/>
      <c r="O63" s="696"/>
      <c r="P63" s="696">
        <v>0</v>
      </c>
      <c r="Q63" s="696">
        <v>22</v>
      </c>
      <c r="R63" s="696">
        <v>22</v>
      </c>
      <c r="S63" s="696">
        <v>22</v>
      </c>
      <c r="T63" s="696">
        <v>22</v>
      </c>
      <c r="U63" s="696">
        <v>22</v>
      </c>
      <c r="V63" s="696">
        <v>22</v>
      </c>
      <c r="W63" s="696">
        <v>22</v>
      </c>
      <c r="X63" s="696">
        <v>22</v>
      </c>
      <c r="Y63" s="696">
        <v>22</v>
      </c>
      <c r="Z63" s="696">
        <v>22</v>
      </c>
      <c r="AA63" s="696">
        <v>22</v>
      </c>
      <c r="AB63" s="696">
        <v>22</v>
      </c>
      <c r="AC63" s="696">
        <v>22</v>
      </c>
      <c r="AD63" s="696">
        <v>22</v>
      </c>
      <c r="AE63" s="696">
        <v>22</v>
      </c>
      <c r="AF63" s="696">
        <v>22</v>
      </c>
      <c r="AG63" s="696">
        <v>22</v>
      </c>
      <c r="AH63" s="696">
        <v>22</v>
      </c>
      <c r="AI63" s="696">
        <v>22</v>
      </c>
      <c r="AJ63" s="696">
        <v>22</v>
      </c>
      <c r="AK63" s="696">
        <v>22</v>
      </c>
      <c r="AL63" s="696">
        <v>22</v>
      </c>
      <c r="AM63" s="696">
        <v>22</v>
      </c>
      <c r="AN63" s="696">
        <v>22</v>
      </c>
      <c r="AO63" s="697">
        <v>22</v>
      </c>
      <c r="AP63" s="632"/>
      <c r="AQ63" s="695"/>
      <c r="AR63" s="696"/>
      <c r="AS63" s="696"/>
      <c r="AT63" s="696"/>
      <c r="AU63" s="696">
        <v>0</v>
      </c>
      <c r="AV63" s="696">
        <v>-95739</v>
      </c>
      <c r="AW63" s="696">
        <v>-95739</v>
      </c>
      <c r="AX63" s="696">
        <v>-95739</v>
      </c>
      <c r="AY63" s="696">
        <v>-95739</v>
      </c>
      <c r="AZ63" s="696">
        <v>-95739</v>
      </c>
      <c r="BA63" s="696">
        <v>-95739</v>
      </c>
      <c r="BB63" s="696">
        <v>-95739</v>
      </c>
      <c r="BC63" s="696">
        <v>-95739</v>
      </c>
      <c r="BD63" s="696">
        <v>-95739</v>
      </c>
      <c r="BE63" s="696">
        <v>-95739</v>
      </c>
      <c r="BF63" s="696">
        <v>-95739</v>
      </c>
      <c r="BG63" s="696">
        <v>-95739</v>
      </c>
      <c r="BH63" s="696">
        <v>-95739</v>
      </c>
      <c r="BI63" s="696">
        <v>-95739</v>
      </c>
      <c r="BJ63" s="696">
        <v>-95739</v>
      </c>
      <c r="BK63" s="696">
        <v>-95739</v>
      </c>
      <c r="BL63" s="696">
        <v>-95739</v>
      </c>
      <c r="BM63" s="696">
        <v>-95739</v>
      </c>
      <c r="BN63" s="696">
        <v>-95739</v>
      </c>
      <c r="BO63" s="696">
        <v>-95739</v>
      </c>
      <c r="BP63" s="696">
        <v>-95739</v>
      </c>
      <c r="BQ63" s="696">
        <v>-95739</v>
      </c>
      <c r="BR63" s="696">
        <v>-95739</v>
      </c>
      <c r="BS63" s="696">
        <v>-95739</v>
      </c>
      <c r="BT63" s="697">
        <v>-95739</v>
      </c>
    </row>
    <row r="64" spans="2:73">
      <c r="B64" s="691"/>
      <c r="C64" s="691">
        <v>340</v>
      </c>
      <c r="D64" s="691" t="s">
        <v>122</v>
      </c>
      <c r="E64" s="691" t="s">
        <v>732</v>
      </c>
      <c r="F64" s="691"/>
      <c r="G64" s="691"/>
      <c r="H64" s="691">
        <v>2016</v>
      </c>
      <c r="I64" s="643" t="s">
        <v>583</v>
      </c>
      <c r="J64" s="643" t="s">
        <v>588</v>
      </c>
      <c r="K64" s="632"/>
      <c r="L64" s="695"/>
      <c r="M64" s="696"/>
      <c r="N64" s="696"/>
      <c r="O64" s="696"/>
      <c r="P64" s="696">
        <v>0</v>
      </c>
      <c r="Q64" s="696">
        <v>472</v>
      </c>
      <c r="R64" s="696">
        <v>472</v>
      </c>
      <c r="S64" s="696">
        <v>472</v>
      </c>
      <c r="T64" s="696">
        <v>472</v>
      </c>
      <c r="U64" s="696">
        <v>472</v>
      </c>
      <c r="V64" s="696">
        <v>472</v>
      </c>
      <c r="W64" s="696">
        <v>472</v>
      </c>
      <c r="X64" s="696">
        <v>472</v>
      </c>
      <c r="Y64" s="696">
        <v>472</v>
      </c>
      <c r="Z64" s="696">
        <v>472</v>
      </c>
      <c r="AA64" s="696">
        <v>472</v>
      </c>
      <c r="AB64" s="696">
        <v>472</v>
      </c>
      <c r="AC64" s="696">
        <v>472</v>
      </c>
      <c r="AD64" s="696">
        <v>472</v>
      </c>
      <c r="AE64" s="696">
        <v>472</v>
      </c>
      <c r="AF64" s="696">
        <v>472</v>
      </c>
      <c r="AG64" s="696">
        <v>472</v>
      </c>
      <c r="AH64" s="696">
        <v>472</v>
      </c>
      <c r="AI64" s="696">
        <v>472</v>
      </c>
      <c r="AJ64" s="696">
        <v>472</v>
      </c>
      <c r="AK64" s="696">
        <v>0</v>
      </c>
      <c r="AL64" s="696">
        <v>0</v>
      </c>
      <c r="AM64" s="696">
        <v>0</v>
      </c>
      <c r="AN64" s="696">
        <v>0</v>
      </c>
      <c r="AO64" s="697">
        <v>0</v>
      </c>
      <c r="AP64" s="632"/>
      <c r="AQ64" s="695"/>
      <c r="AR64" s="696"/>
      <c r="AS64" s="696"/>
      <c r="AT64" s="696"/>
      <c r="AU64" s="696">
        <v>0</v>
      </c>
      <c r="AV64" s="696">
        <v>4463526</v>
      </c>
      <c r="AW64" s="696">
        <v>4463526</v>
      </c>
      <c r="AX64" s="696">
        <v>4463526</v>
      </c>
      <c r="AY64" s="696">
        <v>4463526</v>
      </c>
      <c r="AZ64" s="696">
        <v>4463526</v>
      </c>
      <c r="BA64" s="696">
        <v>4463526</v>
      </c>
      <c r="BB64" s="696">
        <v>4463526</v>
      </c>
      <c r="BC64" s="696">
        <v>4463526</v>
      </c>
      <c r="BD64" s="696">
        <v>4463526</v>
      </c>
      <c r="BE64" s="696">
        <v>4463526</v>
      </c>
      <c r="BF64" s="696">
        <v>4463526</v>
      </c>
      <c r="BG64" s="696">
        <v>4463526</v>
      </c>
      <c r="BH64" s="696">
        <v>4463526</v>
      </c>
      <c r="BI64" s="696">
        <v>4463526</v>
      </c>
      <c r="BJ64" s="696">
        <v>4463526</v>
      </c>
      <c r="BK64" s="696">
        <v>4463526</v>
      </c>
      <c r="BL64" s="696">
        <v>4463526</v>
      </c>
      <c r="BM64" s="696">
        <v>4463526</v>
      </c>
      <c r="BN64" s="696">
        <v>4463526</v>
      </c>
      <c r="BO64" s="696">
        <v>4463526</v>
      </c>
      <c r="BP64" s="696">
        <v>0</v>
      </c>
      <c r="BQ64" s="696">
        <v>0</v>
      </c>
      <c r="BR64" s="696">
        <v>0</v>
      </c>
      <c r="BS64" s="696">
        <v>0</v>
      </c>
      <c r="BT64" s="697">
        <v>0</v>
      </c>
    </row>
    <row r="65" spans="2:73">
      <c r="B65" s="691"/>
      <c r="C65" s="691">
        <v>341</v>
      </c>
      <c r="D65" s="691" t="s">
        <v>124</v>
      </c>
      <c r="E65" s="691" t="s">
        <v>732</v>
      </c>
      <c r="F65" s="691"/>
      <c r="G65" s="691"/>
      <c r="H65" s="691">
        <v>2016</v>
      </c>
      <c r="I65" s="643" t="s">
        <v>583</v>
      </c>
      <c r="J65" s="643" t="s">
        <v>588</v>
      </c>
      <c r="K65" s="632"/>
      <c r="L65" s="695"/>
      <c r="M65" s="696"/>
      <c r="N65" s="696"/>
      <c r="O65" s="696"/>
      <c r="P65" s="696">
        <v>0</v>
      </c>
      <c r="Q65" s="696">
        <v>19</v>
      </c>
      <c r="R65" s="696">
        <v>19</v>
      </c>
      <c r="S65" s="696">
        <v>19</v>
      </c>
      <c r="T65" s="696">
        <v>19</v>
      </c>
      <c r="U65" s="696">
        <v>19</v>
      </c>
      <c r="V65" s="696">
        <v>10</v>
      </c>
      <c r="W65" s="696">
        <v>10</v>
      </c>
      <c r="X65" s="696">
        <v>10</v>
      </c>
      <c r="Y65" s="696">
        <v>10</v>
      </c>
      <c r="Z65" s="696">
        <v>10</v>
      </c>
      <c r="AA65" s="696">
        <v>10</v>
      </c>
      <c r="AB65" s="696">
        <v>10</v>
      </c>
      <c r="AC65" s="696">
        <v>10</v>
      </c>
      <c r="AD65" s="696">
        <v>10</v>
      </c>
      <c r="AE65" s="696">
        <v>10</v>
      </c>
      <c r="AF65" s="696">
        <v>10</v>
      </c>
      <c r="AG65" s="696">
        <v>10</v>
      </c>
      <c r="AH65" s="696">
        <v>10</v>
      </c>
      <c r="AI65" s="696">
        <v>0</v>
      </c>
      <c r="AJ65" s="696">
        <v>0</v>
      </c>
      <c r="AK65" s="696">
        <v>0</v>
      </c>
      <c r="AL65" s="696">
        <v>0</v>
      </c>
      <c r="AM65" s="696">
        <v>0</v>
      </c>
      <c r="AN65" s="696">
        <v>0</v>
      </c>
      <c r="AO65" s="697">
        <v>0</v>
      </c>
      <c r="AP65" s="632"/>
      <c r="AQ65" s="695"/>
      <c r="AR65" s="696"/>
      <c r="AS65" s="696"/>
      <c r="AT65" s="696"/>
      <c r="AU65" s="696">
        <v>0</v>
      </c>
      <c r="AV65" s="696">
        <v>339655</v>
      </c>
      <c r="AW65" s="696">
        <v>339655</v>
      </c>
      <c r="AX65" s="696">
        <v>339655</v>
      </c>
      <c r="AY65" s="696">
        <v>338820</v>
      </c>
      <c r="AZ65" s="696">
        <v>338820</v>
      </c>
      <c r="BA65" s="696">
        <v>259545</v>
      </c>
      <c r="BB65" s="696">
        <v>259545</v>
      </c>
      <c r="BC65" s="696">
        <v>259545</v>
      </c>
      <c r="BD65" s="696">
        <v>259545</v>
      </c>
      <c r="BE65" s="696">
        <v>259545</v>
      </c>
      <c r="BF65" s="696">
        <v>259545</v>
      </c>
      <c r="BG65" s="696">
        <v>259545</v>
      </c>
      <c r="BH65" s="696">
        <v>258709</v>
      </c>
      <c r="BI65" s="696">
        <v>258709</v>
      </c>
      <c r="BJ65" s="696">
        <v>258709</v>
      </c>
      <c r="BK65" s="696">
        <v>133250</v>
      </c>
      <c r="BL65" s="696">
        <v>133250</v>
      </c>
      <c r="BM65" s="696">
        <v>133250</v>
      </c>
      <c r="BN65" s="696">
        <v>0</v>
      </c>
      <c r="BO65" s="696">
        <v>0</v>
      </c>
      <c r="BP65" s="696">
        <v>0</v>
      </c>
      <c r="BQ65" s="696">
        <v>0</v>
      </c>
      <c r="BR65" s="696">
        <v>0</v>
      </c>
      <c r="BS65" s="696">
        <v>0</v>
      </c>
      <c r="BT65" s="697">
        <v>0</v>
      </c>
    </row>
    <row r="66" spans="2:73">
      <c r="B66" s="691"/>
      <c r="C66" s="691">
        <v>411</v>
      </c>
      <c r="D66" s="691" t="s">
        <v>113</v>
      </c>
      <c r="E66" s="691" t="s">
        <v>732</v>
      </c>
      <c r="F66" s="691"/>
      <c r="G66" s="691"/>
      <c r="H66" s="691">
        <v>2017</v>
      </c>
      <c r="I66" s="643" t="s">
        <v>583</v>
      </c>
      <c r="J66" s="643" t="s">
        <v>595</v>
      </c>
      <c r="K66" s="632"/>
      <c r="L66" s="695"/>
      <c r="M66" s="696"/>
      <c r="N66" s="696"/>
      <c r="O66" s="696"/>
      <c r="P66" s="696">
        <v>0</v>
      </c>
      <c r="Q66" s="696">
        <v>0</v>
      </c>
      <c r="R66" s="696">
        <v>2259</v>
      </c>
      <c r="S66" s="696">
        <v>1831</v>
      </c>
      <c r="T66" s="696">
        <v>1831</v>
      </c>
      <c r="U66" s="696">
        <v>1831</v>
      </c>
      <c r="V66" s="696">
        <v>1831</v>
      </c>
      <c r="W66" s="696">
        <v>1831</v>
      </c>
      <c r="X66" s="696">
        <v>1831</v>
      </c>
      <c r="Y66" s="696">
        <v>1831</v>
      </c>
      <c r="Z66" s="696">
        <v>1831</v>
      </c>
      <c r="AA66" s="696">
        <v>1827</v>
      </c>
      <c r="AB66" s="696">
        <v>1718</v>
      </c>
      <c r="AC66" s="696">
        <v>1718</v>
      </c>
      <c r="AD66" s="696">
        <v>1718</v>
      </c>
      <c r="AE66" s="696">
        <v>1718</v>
      </c>
      <c r="AF66" s="696">
        <v>1465</v>
      </c>
      <c r="AG66" s="696">
        <v>1465</v>
      </c>
      <c r="AH66" s="696">
        <v>179</v>
      </c>
      <c r="AI66" s="696">
        <v>0</v>
      </c>
      <c r="AJ66" s="696">
        <v>0</v>
      </c>
      <c r="AK66" s="696">
        <v>0</v>
      </c>
      <c r="AL66" s="696">
        <v>0</v>
      </c>
      <c r="AM66" s="696">
        <v>0</v>
      </c>
      <c r="AN66" s="696">
        <v>0</v>
      </c>
      <c r="AO66" s="697">
        <v>0</v>
      </c>
      <c r="AP66" s="632"/>
      <c r="AQ66" s="695"/>
      <c r="AR66" s="696"/>
      <c r="AS66" s="696"/>
      <c r="AT66" s="696"/>
      <c r="AU66" s="696">
        <v>0</v>
      </c>
      <c r="AV66" s="696">
        <v>0</v>
      </c>
      <c r="AW66" s="696">
        <v>32592858</v>
      </c>
      <c r="AX66" s="696">
        <v>26217487</v>
      </c>
      <c r="AY66" s="696">
        <v>26217487</v>
      </c>
      <c r="AZ66" s="696">
        <v>26217487</v>
      </c>
      <c r="BA66" s="696">
        <v>26217487</v>
      </c>
      <c r="BB66" s="696">
        <v>26217487</v>
      </c>
      <c r="BC66" s="696">
        <v>26217487</v>
      </c>
      <c r="BD66" s="696">
        <v>26216943</v>
      </c>
      <c r="BE66" s="696">
        <v>26216943</v>
      </c>
      <c r="BF66" s="696">
        <v>26155788</v>
      </c>
      <c r="BG66" s="696">
        <v>25630166</v>
      </c>
      <c r="BH66" s="696">
        <v>25624433</v>
      </c>
      <c r="BI66" s="696">
        <v>25624433</v>
      </c>
      <c r="BJ66" s="696">
        <v>25621899</v>
      </c>
      <c r="BK66" s="696">
        <v>21845538</v>
      </c>
      <c r="BL66" s="696">
        <v>21845538</v>
      </c>
      <c r="BM66" s="696">
        <v>2668399</v>
      </c>
      <c r="BN66" s="696">
        <v>0</v>
      </c>
      <c r="BO66" s="696">
        <v>0</v>
      </c>
      <c r="BP66" s="696">
        <v>0</v>
      </c>
      <c r="BQ66" s="696">
        <v>0</v>
      </c>
      <c r="BR66" s="696">
        <v>0</v>
      </c>
      <c r="BS66" s="696">
        <v>0</v>
      </c>
      <c r="BT66" s="697">
        <v>0</v>
      </c>
    </row>
    <row r="67" spans="2:73">
      <c r="B67" s="691"/>
      <c r="C67" s="691">
        <v>412</v>
      </c>
      <c r="D67" s="691" t="s">
        <v>727</v>
      </c>
      <c r="E67" s="691" t="s">
        <v>732</v>
      </c>
      <c r="F67" s="691"/>
      <c r="G67" s="691"/>
      <c r="H67" s="691">
        <v>2017</v>
      </c>
      <c r="I67" s="643" t="s">
        <v>583</v>
      </c>
      <c r="J67" s="643" t="s">
        <v>595</v>
      </c>
      <c r="K67" s="632"/>
      <c r="L67" s="695"/>
      <c r="M67" s="696"/>
      <c r="N67" s="696"/>
      <c r="O67" s="696"/>
      <c r="P67" s="696">
        <v>0</v>
      </c>
      <c r="Q67" s="696">
        <v>0</v>
      </c>
      <c r="R67" s="696">
        <v>2006</v>
      </c>
      <c r="S67" s="696">
        <v>1465</v>
      </c>
      <c r="T67" s="696">
        <v>1465</v>
      </c>
      <c r="U67" s="696">
        <v>1465</v>
      </c>
      <c r="V67" s="696">
        <v>1465</v>
      </c>
      <c r="W67" s="696">
        <v>1465</v>
      </c>
      <c r="X67" s="696">
        <v>1465</v>
      </c>
      <c r="Y67" s="696">
        <v>1465</v>
      </c>
      <c r="Z67" s="696">
        <v>1465</v>
      </c>
      <c r="AA67" s="696">
        <v>1465</v>
      </c>
      <c r="AB67" s="696">
        <v>1386</v>
      </c>
      <c r="AC67" s="696">
        <v>1386</v>
      </c>
      <c r="AD67" s="696">
        <v>1386</v>
      </c>
      <c r="AE67" s="696">
        <v>1175</v>
      </c>
      <c r="AF67" s="696">
        <v>1175</v>
      </c>
      <c r="AG67" s="696">
        <v>910</v>
      </c>
      <c r="AH67" s="696">
        <v>721</v>
      </c>
      <c r="AI67" s="696">
        <v>0</v>
      </c>
      <c r="AJ67" s="696">
        <v>0</v>
      </c>
      <c r="AK67" s="696">
        <v>0</v>
      </c>
      <c r="AL67" s="696">
        <v>0</v>
      </c>
      <c r="AM67" s="696">
        <v>0</v>
      </c>
      <c r="AN67" s="696">
        <v>0</v>
      </c>
      <c r="AO67" s="697">
        <v>0</v>
      </c>
      <c r="AP67" s="632"/>
      <c r="AQ67" s="695"/>
      <c r="AR67" s="696"/>
      <c r="AS67" s="696"/>
      <c r="AT67" s="696"/>
      <c r="AU67" s="696">
        <v>0</v>
      </c>
      <c r="AV67" s="696">
        <v>0</v>
      </c>
      <c r="AW67" s="696">
        <v>29248443</v>
      </c>
      <c r="AX67" s="696">
        <v>21181385</v>
      </c>
      <c r="AY67" s="696">
        <v>21181385</v>
      </c>
      <c r="AZ67" s="696">
        <v>21181385</v>
      </c>
      <c r="BA67" s="696">
        <v>21181385</v>
      </c>
      <c r="BB67" s="696">
        <v>21181385</v>
      </c>
      <c r="BC67" s="696">
        <v>21181385</v>
      </c>
      <c r="BD67" s="696">
        <v>21180975</v>
      </c>
      <c r="BE67" s="696">
        <v>21180975</v>
      </c>
      <c r="BF67" s="696">
        <v>21180975</v>
      </c>
      <c r="BG67" s="696">
        <v>20795352</v>
      </c>
      <c r="BH67" s="696">
        <v>20759105</v>
      </c>
      <c r="BI67" s="696">
        <v>20759105</v>
      </c>
      <c r="BJ67" s="696">
        <v>17528265</v>
      </c>
      <c r="BK67" s="696">
        <v>17528265</v>
      </c>
      <c r="BL67" s="696">
        <v>13576435</v>
      </c>
      <c r="BM67" s="696">
        <v>10760306</v>
      </c>
      <c r="BN67" s="696">
        <v>0</v>
      </c>
      <c r="BO67" s="696">
        <v>0</v>
      </c>
      <c r="BP67" s="696">
        <v>0</v>
      </c>
      <c r="BQ67" s="696">
        <v>0</v>
      </c>
      <c r="BR67" s="696">
        <v>0</v>
      </c>
      <c r="BS67" s="696">
        <v>0</v>
      </c>
      <c r="BT67" s="697">
        <v>0</v>
      </c>
    </row>
    <row r="68" spans="2:73">
      <c r="B68" s="691"/>
      <c r="C68" s="691">
        <v>413</v>
      </c>
      <c r="D68" s="691" t="s">
        <v>114</v>
      </c>
      <c r="E68" s="691" t="s">
        <v>732</v>
      </c>
      <c r="F68" s="691"/>
      <c r="G68" s="691"/>
      <c r="H68" s="691">
        <v>2017</v>
      </c>
      <c r="I68" s="643" t="s">
        <v>583</v>
      </c>
      <c r="J68" s="643" t="s">
        <v>595</v>
      </c>
      <c r="K68" s="632"/>
      <c r="L68" s="695"/>
      <c r="M68" s="696"/>
      <c r="N68" s="696"/>
      <c r="O68" s="696"/>
      <c r="P68" s="696">
        <v>0</v>
      </c>
      <c r="Q68" s="696">
        <v>0</v>
      </c>
      <c r="R68" s="696">
        <v>1453</v>
      </c>
      <c r="S68" s="696">
        <v>1453</v>
      </c>
      <c r="T68" s="696">
        <v>1453</v>
      </c>
      <c r="U68" s="696">
        <v>1453</v>
      </c>
      <c r="V68" s="696">
        <v>1453</v>
      </c>
      <c r="W68" s="696">
        <v>1453</v>
      </c>
      <c r="X68" s="696">
        <v>1453</v>
      </c>
      <c r="Y68" s="696">
        <v>1453</v>
      </c>
      <c r="Z68" s="696">
        <v>1453</v>
      </c>
      <c r="AA68" s="696">
        <v>1453</v>
      </c>
      <c r="AB68" s="696">
        <v>1453</v>
      </c>
      <c r="AC68" s="696">
        <v>1453</v>
      </c>
      <c r="AD68" s="696">
        <v>1453</v>
      </c>
      <c r="AE68" s="696">
        <v>1453</v>
      </c>
      <c r="AF68" s="696">
        <v>1453</v>
      </c>
      <c r="AG68" s="696">
        <v>1453</v>
      </c>
      <c r="AH68" s="696">
        <v>1453</v>
      </c>
      <c r="AI68" s="696">
        <v>1453</v>
      </c>
      <c r="AJ68" s="696">
        <v>1360</v>
      </c>
      <c r="AK68" s="696">
        <v>0</v>
      </c>
      <c r="AL68" s="696">
        <v>0</v>
      </c>
      <c r="AM68" s="696">
        <v>0</v>
      </c>
      <c r="AN68" s="696">
        <v>0</v>
      </c>
      <c r="AO68" s="697">
        <v>0</v>
      </c>
      <c r="AP68" s="632"/>
      <c r="AQ68" s="695"/>
      <c r="AR68" s="696"/>
      <c r="AS68" s="696"/>
      <c r="AT68" s="696"/>
      <c r="AU68" s="696">
        <v>0</v>
      </c>
      <c r="AV68" s="696">
        <v>0</v>
      </c>
      <c r="AW68" s="696">
        <v>5227110</v>
      </c>
      <c r="AX68" s="696">
        <v>5227110</v>
      </c>
      <c r="AY68" s="696">
        <v>5227110</v>
      </c>
      <c r="AZ68" s="696">
        <v>5227110</v>
      </c>
      <c r="BA68" s="696">
        <v>5227110</v>
      </c>
      <c r="BB68" s="696">
        <v>5227110</v>
      </c>
      <c r="BC68" s="696">
        <v>5227110</v>
      </c>
      <c r="BD68" s="696">
        <v>5227110</v>
      </c>
      <c r="BE68" s="696">
        <v>5227110</v>
      </c>
      <c r="BF68" s="696">
        <v>5227110</v>
      </c>
      <c r="BG68" s="696">
        <v>5227110</v>
      </c>
      <c r="BH68" s="696">
        <v>5227110</v>
      </c>
      <c r="BI68" s="696">
        <v>5227110</v>
      </c>
      <c r="BJ68" s="696">
        <v>5227110</v>
      </c>
      <c r="BK68" s="696">
        <v>5227110</v>
      </c>
      <c r="BL68" s="696">
        <v>5227110</v>
      </c>
      <c r="BM68" s="696">
        <v>5227110</v>
      </c>
      <c r="BN68" s="696">
        <v>5227110</v>
      </c>
      <c r="BO68" s="696">
        <v>5041332</v>
      </c>
      <c r="BP68" s="696">
        <v>0</v>
      </c>
      <c r="BQ68" s="696">
        <v>0</v>
      </c>
      <c r="BR68" s="696">
        <v>0</v>
      </c>
      <c r="BS68" s="696">
        <v>0</v>
      </c>
      <c r="BT68" s="697">
        <v>0</v>
      </c>
    </row>
    <row r="69" spans="2:73">
      <c r="B69" s="691"/>
      <c r="C69" s="691">
        <v>414</v>
      </c>
      <c r="D69" s="691" t="s">
        <v>115</v>
      </c>
      <c r="E69" s="691" t="s">
        <v>732</v>
      </c>
      <c r="F69" s="691"/>
      <c r="G69" s="691"/>
      <c r="H69" s="691">
        <v>2017</v>
      </c>
      <c r="I69" s="643" t="s">
        <v>583</v>
      </c>
      <c r="J69" s="643" t="s">
        <v>595</v>
      </c>
      <c r="K69" s="632"/>
      <c r="L69" s="695"/>
      <c r="M69" s="696"/>
      <c r="N69" s="696"/>
      <c r="O69" s="696"/>
      <c r="P69" s="696">
        <v>0</v>
      </c>
      <c r="Q69" s="696">
        <v>0</v>
      </c>
      <c r="R69" s="696">
        <v>6</v>
      </c>
      <c r="S69" s="696">
        <v>6</v>
      </c>
      <c r="T69" s="696">
        <v>6</v>
      </c>
      <c r="U69" s="696">
        <v>6</v>
      </c>
      <c r="V69" s="696">
        <v>6</v>
      </c>
      <c r="W69" s="696">
        <v>6</v>
      </c>
      <c r="X69" s="696">
        <v>6</v>
      </c>
      <c r="Y69" s="696">
        <v>6</v>
      </c>
      <c r="Z69" s="696">
        <v>6</v>
      </c>
      <c r="AA69" s="696">
        <v>6</v>
      </c>
      <c r="AB69" s="696">
        <v>6</v>
      </c>
      <c r="AC69" s="696">
        <v>6</v>
      </c>
      <c r="AD69" s="696">
        <v>6</v>
      </c>
      <c r="AE69" s="696">
        <v>6</v>
      </c>
      <c r="AF69" s="696">
        <v>6</v>
      </c>
      <c r="AG69" s="696">
        <v>0</v>
      </c>
      <c r="AH69" s="696">
        <v>0</v>
      </c>
      <c r="AI69" s="696">
        <v>0</v>
      </c>
      <c r="AJ69" s="696">
        <v>0</v>
      </c>
      <c r="AK69" s="696">
        <v>0</v>
      </c>
      <c r="AL69" s="696">
        <v>0</v>
      </c>
      <c r="AM69" s="696">
        <v>0</v>
      </c>
      <c r="AN69" s="696">
        <v>0</v>
      </c>
      <c r="AO69" s="697">
        <v>0</v>
      </c>
      <c r="AP69" s="632"/>
      <c r="AQ69" s="695"/>
      <c r="AR69" s="696"/>
      <c r="AS69" s="696"/>
      <c r="AT69" s="696"/>
      <c r="AU69" s="696">
        <v>0</v>
      </c>
      <c r="AV69" s="696">
        <v>0</v>
      </c>
      <c r="AW69" s="696">
        <v>11429</v>
      </c>
      <c r="AX69" s="696">
        <v>11429</v>
      </c>
      <c r="AY69" s="696">
        <v>11429</v>
      </c>
      <c r="AZ69" s="696">
        <v>11429</v>
      </c>
      <c r="BA69" s="696">
        <v>11429</v>
      </c>
      <c r="BB69" s="696">
        <v>11429</v>
      </c>
      <c r="BC69" s="696">
        <v>11429</v>
      </c>
      <c r="BD69" s="696">
        <v>11429</v>
      </c>
      <c r="BE69" s="696">
        <v>11429</v>
      </c>
      <c r="BF69" s="696">
        <v>11429</v>
      </c>
      <c r="BG69" s="696">
        <v>11429</v>
      </c>
      <c r="BH69" s="696">
        <v>11429</v>
      </c>
      <c r="BI69" s="696">
        <v>11429</v>
      </c>
      <c r="BJ69" s="696">
        <v>11429</v>
      </c>
      <c r="BK69" s="696">
        <v>11429</v>
      </c>
      <c r="BL69" s="696">
        <v>0</v>
      </c>
      <c r="BM69" s="696">
        <v>0</v>
      </c>
      <c r="BN69" s="696">
        <v>0</v>
      </c>
      <c r="BO69" s="696">
        <v>0</v>
      </c>
      <c r="BP69" s="696">
        <v>0</v>
      </c>
      <c r="BQ69" s="696">
        <v>0</v>
      </c>
      <c r="BR69" s="696">
        <v>0</v>
      </c>
      <c r="BS69" s="696">
        <v>0</v>
      </c>
      <c r="BT69" s="697">
        <v>0</v>
      </c>
    </row>
    <row r="70" spans="2:73">
      <c r="B70" s="691"/>
      <c r="C70" s="691">
        <v>415</v>
      </c>
      <c r="D70" s="691" t="s">
        <v>116</v>
      </c>
      <c r="E70" s="691" t="s">
        <v>732</v>
      </c>
      <c r="F70" s="691"/>
      <c r="G70" s="691"/>
      <c r="H70" s="691">
        <v>2017</v>
      </c>
      <c r="I70" s="643" t="s">
        <v>583</v>
      </c>
      <c r="J70" s="643" t="s">
        <v>595</v>
      </c>
      <c r="K70" s="632"/>
      <c r="L70" s="695"/>
      <c r="M70" s="696"/>
      <c r="N70" s="696"/>
      <c r="O70" s="696"/>
      <c r="P70" s="696">
        <v>0</v>
      </c>
      <c r="Q70" s="696">
        <v>0</v>
      </c>
      <c r="R70" s="696">
        <v>64</v>
      </c>
      <c r="S70" s="696">
        <v>64</v>
      </c>
      <c r="T70" s="696">
        <v>64</v>
      </c>
      <c r="U70" s="696">
        <v>64</v>
      </c>
      <c r="V70" s="696">
        <v>64</v>
      </c>
      <c r="W70" s="696">
        <v>64</v>
      </c>
      <c r="X70" s="696">
        <v>64</v>
      </c>
      <c r="Y70" s="696">
        <v>64</v>
      </c>
      <c r="Z70" s="696">
        <v>64</v>
      </c>
      <c r="AA70" s="696">
        <v>64</v>
      </c>
      <c r="AB70" s="696">
        <v>64</v>
      </c>
      <c r="AC70" s="696">
        <v>64</v>
      </c>
      <c r="AD70" s="696">
        <v>63</v>
      </c>
      <c r="AE70" s="696">
        <v>63</v>
      </c>
      <c r="AF70" s="696">
        <v>57</v>
      </c>
      <c r="AG70" s="696">
        <v>57</v>
      </c>
      <c r="AH70" s="696">
        <v>57</v>
      </c>
      <c r="AI70" s="696">
        <v>57</v>
      </c>
      <c r="AJ70" s="696">
        <v>57</v>
      </c>
      <c r="AK70" s="696">
        <v>57</v>
      </c>
      <c r="AL70" s="696">
        <v>0</v>
      </c>
      <c r="AM70" s="696">
        <v>0</v>
      </c>
      <c r="AN70" s="696">
        <v>0</v>
      </c>
      <c r="AO70" s="697">
        <v>0</v>
      </c>
      <c r="AP70" s="632"/>
      <c r="AQ70" s="695"/>
      <c r="AR70" s="696"/>
      <c r="AS70" s="696"/>
      <c r="AT70" s="696"/>
      <c r="AU70" s="696">
        <v>0</v>
      </c>
      <c r="AV70" s="696">
        <v>0</v>
      </c>
      <c r="AW70" s="696">
        <v>903720</v>
      </c>
      <c r="AX70" s="696">
        <v>903720</v>
      </c>
      <c r="AY70" s="696">
        <v>903720</v>
      </c>
      <c r="AZ70" s="696">
        <v>903720</v>
      </c>
      <c r="BA70" s="696">
        <v>903720</v>
      </c>
      <c r="BB70" s="696">
        <v>903720</v>
      </c>
      <c r="BC70" s="696">
        <v>903720</v>
      </c>
      <c r="BD70" s="696">
        <v>903720</v>
      </c>
      <c r="BE70" s="696">
        <v>903720</v>
      </c>
      <c r="BF70" s="696">
        <v>903048</v>
      </c>
      <c r="BG70" s="696">
        <v>901906</v>
      </c>
      <c r="BH70" s="696">
        <v>901906</v>
      </c>
      <c r="BI70" s="696">
        <v>897370</v>
      </c>
      <c r="BJ70" s="696">
        <v>897370</v>
      </c>
      <c r="BK70" s="696">
        <v>855223</v>
      </c>
      <c r="BL70" s="696">
        <v>855223</v>
      </c>
      <c r="BM70" s="696">
        <v>855223</v>
      </c>
      <c r="BN70" s="696">
        <v>855223</v>
      </c>
      <c r="BO70" s="696">
        <v>855223</v>
      </c>
      <c r="BP70" s="696">
        <v>855223</v>
      </c>
      <c r="BQ70" s="696">
        <v>0</v>
      </c>
      <c r="BR70" s="696">
        <v>0</v>
      </c>
      <c r="BS70" s="696">
        <v>0</v>
      </c>
      <c r="BT70" s="697">
        <v>0</v>
      </c>
    </row>
    <row r="71" spans="2:73">
      <c r="B71" s="691"/>
      <c r="C71" s="691">
        <v>416</v>
      </c>
      <c r="D71" s="691" t="s">
        <v>117</v>
      </c>
      <c r="E71" s="691" t="s">
        <v>732</v>
      </c>
      <c r="F71" s="691"/>
      <c r="G71" s="691"/>
      <c r="H71" s="691">
        <v>2017</v>
      </c>
      <c r="I71" s="643" t="s">
        <v>583</v>
      </c>
      <c r="J71" s="643" t="s">
        <v>595</v>
      </c>
      <c r="K71" s="632"/>
      <c r="L71" s="695"/>
      <c r="M71" s="696"/>
      <c r="N71" s="696"/>
      <c r="O71" s="696"/>
      <c r="P71" s="696">
        <v>0</v>
      </c>
      <c r="Q71" s="696">
        <v>0</v>
      </c>
      <c r="R71" s="696">
        <v>107</v>
      </c>
      <c r="S71" s="696">
        <v>107</v>
      </c>
      <c r="T71" s="696">
        <v>107</v>
      </c>
      <c r="U71" s="696">
        <v>107</v>
      </c>
      <c r="V71" s="696">
        <v>107</v>
      </c>
      <c r="W71" s="696">
        <v>107</v>
      </c>
      <c r="X71" s="696">
        <v>107</v>
      </c>
      <c r="Y71" s="696">
        <v>107</v>
      </c>
      <c r="Z71" s="696">
        <v>107</v>
      </c>
      <c r="AA71" s="696">
        <v>93</v>
      </c>
      <c r="AB71" s="696">
        <v>0</v>
      </c>
      <c r="AC71" s="696">
        <v>0</v>
      </c>
      <c r="AD71" s="696">
        <v>0</v>
      </c>
      <c r="AE71" s="696">
        <v>0</v>
      </c>
      <c r="AF71" s="696">
        <v>0</v>
      </c>
      <c r="AG71" s="696">
        <v>0</v>
      </c>
      <c r="AH71" s="696">
        <v>0</v>
      </c>
      <c r="AI71" s="696">
        <v>0</v>
      </c>
      <c r="AJ71" s="696">
        <v>0</v>
      </c>
      <c r="AK71" s="696">
        <v>0</v>
      </c>
      <c r="AL71" s="696">
        <v>0</v>
      </c>
      <c r="AM71" s="696">
        <v>0</v>
      </c>
      <c r="AN71" s="696">
        <v>0</v>
      </c>
      <c r="AO71" s="697">
        <v>0</v>
      </c>
      <c r="AP71" s="632"/>
      <c r="AQ71" s="698"/>
      <c r="AR71" s="699"/>
      <c r="AS71" s="699"/>
      <c r="AT71" s="699"/>
      <c r="AU71" s="699">
        <v>0</v>
      </c>
      <c r="AV71" s="699">
        <v>0</v>
      </c>
      <c r="AW71" s="699">
        <v>2417346</v>
      </c>
      <c r="AX71" s="699">
        <v>2417346</v>
      </c>
      <c r="AY71" s="699">
        <v>2417346</v>
      </c>
      <c r="AZ71" s="699">
        <v>2417346</v>
      </c>
      <c r="BA71" s="699">
        <v>2417346</v>
      </c>
      <c r="BB71" s="699">
        <v>2417346</v>
      </c>
      <c r="BC71" s="699">
        <v>2417346</v>
      </c>
      <c r="BD71" s="699">
        <v>2417346</v>
      </c>
      <c r="BE71" s="699">
        <v>2417346</v>
      </c>
      <c r="BF71" s="699">
        <v>2087814</v>
      </c>
      <c r="BG71" s="699">
        <v>0</v>
      </c>
      <c r="BH71" s="699">
        <v>0</v>
      </c>
      <c r="BI71" s="699">
        <v>0</v>
      </c>
      <c r="BJ71" s="699">
        <v>0</v>
      </c>
      <c r="BK71" s="699">
        <v>0</v>
      </c>
      <c r="BL71" s="699">
        <v>0</v>
      </c>
      <c r="BM71" s="699">
        <v>0</v>
      </c>
      <c r="BN71" s="699">
        <v>0</v>
      </c>
      <c r="BO71" s="699">
        <v>0</v>
      </c>
      <c r="BP71" s="699">
        <v>0</v>
      </c>
      <c r="BQ71" s="699">
        <v>0</v>
      </c>
      <c r="BR71" s="699">
        <v>0</v>
      </c>
      <c r="BS71" s="699">
        <v>0</v>
      </c>
      <c r="BT71" s="700">
        <v>0</v>
      </c>
    </row>
    <row r="72" spans="2:73">
      <c r="B72" s="691"/>
      <c r="C72" s="691">
        <v>417</v>
      </c>
      <c r="D72" s="691" t="s">
        <v>118</v>
      </c>
      <c r="E72" s="691" t="s">
        <v>732</v>
      </c>
      <c r="F72" s="691"/>
      <c r="G72" s="691"/>
      <c r="H72" s="691">
        <v>2017</v>
      </c>
      <c r="I72" s="643" t="s">
        <v>583</v>
      </c>
      <c r="J72" s="643" t="s">
        <v>595</v>
      </c>
      <c r="K72" s="632"/>
      <c r="L72" s="695"/>
      <c r="M72" s="696"/>
      <c r="N72" s="696"/>
      <c r="O72" s="696"/>
      <c r="P72" s="696">
        <v>0</v>
      </c>
      <c r="Q72" s="696">
        <v>0</v>
      </c>
      <c r="R72" s="696">
        <v>7464</v>
      </c>
      <c r="S72" s="696">
        <v>7537</v>
      </c>
      <c r="T72" s="696">
        <v>7537</v>
      </c>
      <c r="U72" s="696">
        <v>7537</v>
      </c>
      <c r="V72" s="696">
        <v>7537</v>
      </c>
      <c r="W72" s="696">
        <v>6526</v>
      </c>
      <c r="X72" s="696">
        <v>6526</v>
      </c>
      <c r="Y72" s="696">
        <v>6526</v>
      </c>
      <c r="Z72" s="696">
        <v>6519</v>
      </c>
      <c r="AA72" s="696">
        <v>6519</v>
      </c>
      <c r="AB72" s="696">
        <v>5932</v>
      </c>
      <c r="AC72" s="696">
        <v>5810</v>
      </c>
      <c r="AD72" s="696">
        <v>2415</v>
      </c>
      <c r="AE72" s="696">
        <v>1853</v>
      </c>
      <c r="AF72" s="696">
        <v>218</v>
      </c>
      <c r="AG72" s="696">
        <v>0</v>
      </c>
      <c r="AH72" s="696">
        <v>0</v>
      </c>
      <c r="AI72" s="696">
        <v>0</v>
      </c>
      <c r="AJ72" s="696">
        <v>0</v>
      </c>
      <c r="AK72" s="696">
        <v>0</v>
      </c>
      <c r="AL72" s="696">
        <v>0</v>
      </c>
      <c r="AM72" s="696">
        <v>0</v>
      </c>
      <c r="AN72" s="696">
        <v>0</v>
      </c>
      <c r="AO72" s="697">
        <v>0</v>
      </c>
      <c r="AP72" s="632"/>
      <c r="AQ72" s="692"/>
      <c r="AR72" s="693"/>
      <c r="AS72" s="693"/>
      <c r="AT72" s="693"/>
      <c r="AU72" s="693">
        <v>0</v>
      </c>
      <c r="AV72" s="693">
        <v>0</v>
      </c>
      <c r="AW72" s="693">
        <v>47629973</v>
      </c>
      <c r="AX72" s="693">
        <v>47931132</v>
      </c>
      <c r="AY72" s="693">
        <v>47931132</v>
      </c>
      <c r="AZ72" s="693">
        <v>47931132</v>
      </c>
      <c r="BA72" s="693">
        <v>47931132</v>
      </c>
      <c r="BB72" s="693">
        <v>43264829</v>
      </c>
      <c r="BC72" s="693">
        <v>43264829</v>
      </c>
      <c r="BD72" s="693">
        <v>43264829</v>
      </c>
      <c r="BE72" s="693">
        <v>42809036</v>
      </c>
      <c r="BF72" s="693">
        <v>42809036</v>
      </c>
      <c r="BG72" s="693">
        <v>40321625</v>
      </c>
      <c r="BH72" s="693">
        <v>39772462</v>
      </c>
      <c r="BI72" s="693">
        <v>12609247</v>
      </c>
      <c r="BJ72" s="693">
        <v>8693900</v>
      </c>
      <c r="BK72" s="693">
        <v>1419932</v>
      </c>
      <c r="BL72" s="693">
        <v>0</v>
      </c>
      <c r="BM72" s="693">
        <v>0</v>
      </c>
      <c r="BN72" s="693">
        <v>0</v>
      </c>
      <c r="BO72" s="693">
        <v>0</v>
      </c>
      <c r="BP72" s="693">
        <v>0</v>
      </c>
      <c r="BQ72" s="693">
        <v>0</v>
      </c>
      <c r="BR72" s="693">
        <v>0</v>
      </c>
      <c r="BS72" s="693">
        <v>0</v>
      </c>
      <c r="BT72" s="694">
        <v>0</v>
      </c>
    </row>
    <row r="73" spans="2:73">
      <c r="B73" s="691"/>
      <c r="C73" s="691">
        <v>418</v>
      </c>
      <c r="D73" s="691" t="s">
        <v>119</v>
      </c>
      <c r="E73" s="691" t="s">
        <v>732</v>
      </c>
      <c r="F73" s="691"/>
      <c r="G73" s="691"/>
      <c r="H73" s="691">
        <v>2017</v>
      </c>
      <c r="I73" s="643" t="s">
        <v>583</v>
      </c>
      <c r="J73" s="643" t="s">
        <v>595</v>
      </c>
      <c r="K73" s="632"/>
      <c r="L73" s="695"/>
      <c r="M73" s="696"/>
      <c r="N73" s="696"/>
      <c r="O73" s="696"/>
      <c r="P73" s="696">
        <v>0</v>
      </c>
      <c r="Q73" s="696">
        <v>0</v>
      </c>
      <c r="R73" s="696">
        <v>85</v>
      </c>
      <c r="S73" s="696">
        <v>85</v>
      </c>
      <c r="T73" s="696">
        <v>85</v>
      </c>
      <c r="U73" s="696">
        <v>82</v>
      </c>
      <c r="V73" s="696">
        <v>75</v>
      </c>
      <c r="W73" s="696">
        <v>69</v>
      </c>
      <c r="X73" s="696">
        <v>62</v>
      </c>
      <c r="Y73" s="696">
        <v>47</v>
      </c>
      <c r="Z73" s="696">
        <v>28</v>
      </c>
      <c r="AA73" s="696">
        <v>18</v>
      </c>
      <c r="AB73" s="696">
        <v>8</v>
      </c>
      <c r="AC73" s="696">
        <v>4</v>
      </c>
      <c r="AD73" s="696">
        <v>2</v>
      </c>
      <c r="AE73" s="696">
        <v>2</v>
      </c>
      <c r="AF73" s="696">
        <v>2</v>
      </c>
      <c r="AG73" s="696">
        <v>2</v>
      </c>
      <c r="AH73" s="696">
        <v>2</v>
      </c>
      <c r="AI73" s="696">
        <v>1</v>
      </c>
      <c r="AJ73" s="696">
        <v>0</v>
      </c>
      <c r="AK73" s="696">
        <v>0</v>
      </c>
      <c r="AL73" s="696">
        <v>0</v>
      </c>
      <c r="AM73" s="696">
        <v>0</v>
      </c>
      <c r="AN73" s="696">
        <v>0</v>
      </c>
      <c r="AO73" s="697">
        <v>0</v>
      </c>
      <c r="AP73" s="632"/>
      <c r="AQ73" s="695"/>
      <c r="AR73" s="696"/>
      <c r="AS73" s="696"/>
      <c r="AT73" s="696"/>
      <c r="AU73" s="696">
        <v>0</v>
      </c>
      <c r="AV73" s="696">
        <v>0</v>
      </c>
      <c r="AW73" s="696">
        <v>442365</v>
      </c>
      <c r="AX73" s="696">
        <v>442365</v>
      </c>
      <c r="AY73" s="696">
        <v>439231</v>
      </c>
      <c r="AZ73" s="696">
        <v>406812</v>
      </c>
      <c r="BA73" s="696">
        <v>347277</v>
      </c>
      <c r="BB73" s="696">
        <v>309657</v>
      </c>
      <c r="BC73" s="696">
        <v>266533</v>
      </c>
      <c r="BD73" s="696">
        <v>193812</v>
      </c>
      <c r="BE73" s="696">
        <v>109896</v>
      </c>
      <c r="BF73" s="696">
        <v>71173</v>
      </c>
      <c r="BG73" s="696">
        <v>35854</v>
      </c>
      <c r="BH73" s="696">
        <v>18115</v>
      </c>
      <c r="BI73" s="696">
        <v>6506</v>
      </c>
      <c r="BJ73" s="696">
        <v>6506</v>
      </c>
      <c r="BK73" s="696">
        <v>6495</v>
      </c>
      <c r="BL73" s="696">
        <v>6467</v>
      </c>
      <c r="BM73" s="696">
        <v>6467</v>
      </c>
      <c r="BN73" s="696">
        <v>5085</v>
      </c>
      <c r="BO73" s="696">
        <v>1537</v>
      </c>
      <c r="BP73" s="696">
        <v>1488</v>
      </c>
      <c r="BQ73" s="696">
        <v>0</v>
      </c>
      <c r="BR73" s="696">
        <v>0</v>
      </c>
      <c r="BS73" s="696">
        <v>0</v>
      </c>
      <c r="BT73" s="697">
        <v>0</v>
      </c>
    </row>
    <row r="74" spans="2:73">
      <c r="B74" s="691"/>
      <c r="C74" s="691">
        <v>419</v>
      </c>
      <c r="D74" s="691" t="s">
        <v>120</v>
      </c>
      <c r="E74" s="691" t="s">
        <v>732</v>
      </c>
      <c r="F74" s="691"/>
      <c r="G74" s="691"/>
      <c r="H74" s="691">
        <v>2017</v>
      </c>
      <c r="I74" s="643" t="s">
        <v>583</v>
      </c>
      <c r="J74" s="643" t="s">
        <v>595</v>
      </c>
      <c r="K74" s="632"/>
      <c r="L74" s="695"/>
      <c r="M74" s="696"/>
      <c r="N74" s="696"/>
      <c r="O74" s="696"/>
      <c r="P74" s="696">
        <v>0</v>
      </c>
      <c r="Q74" s="696">
        <v>0</v>
      </c>
      <c r="R74" s="696">
        <v>81</v>
      </c>
      <c r="S74" s="696">
        <v>81</v>
      </c>
      <c r="T74" s="696">
        <v>81</v>
      </c>
      <c r="U74" s="696">
        <v>81</v>
      </c>
      <c r="V74" s="696">
        <v>81</v>
      </c>
      <c r="W74" s="696">
        <v>81</v>
      </c>
      <c r="X74" s="696">
        <v>81</v>
      </c>
      <c r="Y74" s="696">
        <v>81</v>
      </c>
      <c r="Z74" s="696">
        <v>81</v>
      </c>
      <c r="AA74" s="696">
        <v>81</v>
      </c>
      <c r="AB74" s="696">
        <v>81</v>
      </c>
      <c r="AC74" s="696">
        <v>81</v>
      </c>
      <c r="AD74" s="696">
        <v>81</v>
      </c>
      <c r="AE74" s="696">
        <v>81</v>
      </c>
      <c r="AF74" s="696">
        <v>81</v>
      </c>
      <c r="AG74" s="696">
        <v>81</v>
      </c>
      <c r="AH74" s="696">
        <v>81</v>
      </c>
      <c r="AI74" s="696">
        <v>72</v>
      </c>
      <c r="AJ74" s="696">
        <v>67</v>
      </c>
      <c r="AK74" s="696">
        <v>67</v>
      </c>
      <c r="AL74" s="696">
        <v>67</v>
      </c>
      <c r="AM74" s="696">
        <v>67</v>
      </c>
      <c r="AN74" s="696">
        <v>67</v>
      </c>
      <c r="AO74" s="697">
        <v>67</v>
      </c>
      <c r="AP74" s="632"/>
      <c r="AQ74" s="695"/>
      <c r="AR74" s="696"/>
      <c r="AS74" s="696"/>
      <c r="AT74" s="696"/>
      <c r="AU74" s="696">
        <v>0</v>
      </c>
      <c r="AV74" s="696">
        <v>0</v>
      </c>
      <c r="AW74" s="696">
        <v>249304</v>
      </c>
      <c r="AX74" s="696">
        <v>249304</v>
      </c>
      <c r="AY74" s="696">
        <v>249304</v>
      </c>
      <c r="AZ74" s="696">
        <v>249304</v>
      </c>
      <c r="BA74" s="696">
        <v>249304</v>
      </c>
      <c r="BB74" s="696">
        <v>249304</v>
      </c>
      <c r="BC74" s="696">
        <v>249304</v>
      </c>
      <c r="BD74" s="696">
        <v>249304</v>
      </c>
      <c r="BE74" s="696">
        <v>249304</v>
      </c>
      <c r="BF74" s="696">
        <v>249304</v>
      </c>
      <c r="BG74" s="696">
        <v>249304</v>
      </c>
      <c r="BH74" s="696">
        <v>249304</v>
      </c>
      <c r="BI74" s="696">
        <v>249304</v>
      </c>
      <c r="BJ74" s="696">
        <v>249304</v>
      </c>
      <c r="BK74" s="696">
        <v>249304</v>
      </c>
      <c r="BL74" s="696">
        <v>249304</v>
      </c>
      <c r="BM74" s="696">
        <v>249304</v>
      </c>
      <c r="BN74" s="696">
        <v>224391</v>
      </c>
      <c r="BO74" s="696">
        <v>211587</v>
      </c>
      <c r="BP74" s="696">
        <v>211587</v>
      </c>
      <c r="BQ74" s="696">
        <v>211587</v>
      </c>
      <c r="BR74" s="696">
        <v>211587</v>
      </c>
      <c r="BS74" s="696">
        <v>211587</v>
      </c>
      <c r="BT74" s="697">
        <v>211587</v>
      </c>
    </row>
    <row r="75" spans="2:73">
      <c r="B75" s="691"/>
      <c r="C75" s="691">
        <v>423</v>
      </c>
      <c r="D75" s="691" t="s">
        <v>124</v>
      </c>
      <c r="E75" s="691" t="s">
        <v>732</v>
      </c>
      <c r="F75" s="691"/>
      <c r="G75" s="691"/>
      <c r="H75" s="691">
        <v>2017</v>
      </c>
      <c r="I75" s="643" t="s">
        <v>583</v>
      </c>
      <c r="J75" s="643" t="s">
        <v>595</v>
      </c>
      <c r="K75" s="632"/>
      <c r="L75" s="695"/>
      <c r="M75" s="696"/>
      <c r="N75" s="696"/>
      <c r="O75" s="696"/>
      <c r="P75" s="696">
        <v>0</v>
      </c>
      <c r="Q75" s="696">
        <v>0</v>
      </c>
      <c r="R75" s="696">
        <v>32</v>
      </c>
      <c r="S75" s="696">
        <v>12</v>
      </c>
      <c r="T75" s="696">
        <v>12</v>
      </c>
      <c r="U75" s="696">
        <v>12</v>
      </c>
      <c r="V75" s="696">
        <v>12</v>
      </c>
      <c r="W75" s="696">
        <v>12</v>
      </c>
      <c r="X75" s="696">
        <v>12</v>
      </c>
      <c r="Y75" s="696">
        <v>12</v>
      </c>
      <c r="Z75" s="696">
        <v>12</v>
      </c>
      <c r="AA75" s="696">
        <v>12</v>
      </c>
      <c r="AB75" s="696">
        <v>12</v>
      </c>
      <c r="AC75" s="696">
        <v>0</v>
      </c>
      <c r="AD75" s="696">
        <v>0</v>
      </c>
      <c r="AE75" s="696">
        <v>0</v>
      </c>
      <c r="AF75" s="696">
        <v>0</v>
      </c>
      <c r="AG75" s="696">
        <v>0</v>
      </c>
      <c r="AH75" s="696">
        <v>0</v>
      </c>
      <c r="AI75" s="696">
        <v>0</v>
      </c>
      <c r="AJ75" s="696">
        <v>0</v>
      </c>
      <c r="AK75" s="696">
        <v>0</v>
      </c>
      <c r="AL75" s="696">
        <v>0</v>
      </c>
      <c r="AM75" s="696">
        <v>0</v>
      </c>
      <c r="AN75" s="696">
        <v>0</v>
      </c>
      <c r="AO75" s="697">
        <v>0</v>
      </c>
      <c r="AP75" s="632"/>
      <c r="AQ75" s="695"/>
      <c r="AR75" s="696"/>
      <c r="AS75" s="696"/>
      <c r="AT75" s="696"/>
      <c r="AU75" s="696">
        <v>0</v>
      </c>
      <c r="AV75" s="696">
        <v>0</v>
      </c>
      <c r="AW75" s="696">
        <v>538339</v>
      </c>
      <c r="AX75" s="696">
        <v>75069</v>
      </c>
      <c r="AY75" s="696">
        <v>75069</v>
      </c>
      <c r="AZ75" s="696">
        <v>61363</v>
      </c>
      <c r="BA75" s="696">
        <v>61363</v>
      </c>
      <c r="BB75" s="696">
        <v>61363</v>
      </c>
      <c r="BC75" s="696">
        <v>61363</v>
      </c>
      <c r="BD75" s="696">
        <v>61363</v>
      </c>
      <c r="BE75" s="696">
        <v>61363</v>
      </c>
      <c r="BF75" s="696">
        <v>61363</v>
      </c>
      <c r="BG75" s="696">
        <v>60710</v>
      </c>
      <c r="BH75" s="696">
        <v>653</v>
      </c>
      <c r="BI75" s="696">
        <v>0</v>
      </c>
      <c r="BJ75" s="696">
        <v>0</v>
      </c>
      <c r="BK75" s="696">
        <v>0</v>
      </c>
      <c r="BL75" s="696">
        <v>0</v>
      </c>
      <c r="BM75" s="696">
        <v>0</v>
      </c>
      <c r="BN75" s="696">
        <v>0</v>
      </c>
      <c r="BO75" s="696">
        <v>0</v>
      </c>
      <c r="BP75" s="696">
        <v>0</v>
      </c>
      <c r="BQ75" s="696">
        <v>0</v>
      </c>
      <c r="BR75" s="696">
        <v>0</v>
      </c>
      <c r="BS75" s="696">
        <v>0</v>
      </c>
      <c r="BT75" s="697">
        <v>0</v>
      </c>
    </row>
    <row r="76" spans="2:73">
      <c r="B76" s="691"/>
      <c r="C76" s="691">
        <v>435</v>
      </c>
      <c r="D76" s="691" t="s">
        <v>728</v>
      </c>
      <c r="E76" s="691" t="s">
        <v>732</v>
      </c>
      <c r="F76" s="691"/>
      <c r="G76" s="691"/>
      <c r="H76" s="691">
        <v>2017</v>
      </c>
      <c r="I76" s="643" t="s">
        <v>583</v>
      </c>
      <c r="J76" s="643" t="s">
        <v>595</v>
      </c>
      <c r="K76" s="632"/>
      <c r="L76" s="695"/>
      <c r="M76" s="696"/>
      <c r="N76" s="696"/>
      <c r="O76" s="696"/>
      <c r="P76" s="696">
        <v>0</v>
      </c>
      <c r="Q76" s="696">
        <v>0</v>
      </c>
      <c r="R76" s="696">
        <v>338</v>
      </c>
      <c r="S76" s="696">
        <v>338</v>
      </c>
      <c r="T76" s="696">
        <v>338</v>
      </c>
      <c r="U76" s="696">
        <v>338</v>
      </c>
      <c r="V76" s="696">
        <v>338</v>
      </c>
      <c r="W76" s="696">
        <v>338</v>
      </c>
      <c r="X76" s="696">
        <v>338</v>
      </c>
      <c r="Y76" s="696">
        <v>338</v>
      </c>
      <c r="Z76" s="696">
        <v>338</v>
      </c>
      <c r="AA76" s="696">
        <v>338</v>
      </c>
      <c r="AB76" s="696">
        <v>0</v>
      </c>
      <c r="AC76" s="696">
        <v>0</v>
      </c>
      <c r="AD76" s="696">
        <v>0</v>
      </c>
      <c r="AE76" s="696">
        <v>0</v>
      </c>
      <c r="AF76" s="696">
        <v>0</v>
      </c>
      <c r="AG76" s="696">
        <v>0</v>
      </c>
      <c r="AH76" s="696">
        <v>0</v>
      </c>
      <c r="AI76" s="696">
        <v>0</v>
      </c>
      <c r="AJ76" s="696">
        <v>0</v>
      </c>
      <c r="AK76" s="696">
        <v>0</v>
      </c>
      <c r="AL76" s="696">
        <v>0</v>
      </c>
      <c r="AM76" s="696">
        <v>0</v>
      </c>
      <c r="AN76" s="696">
        <v>0</v>
      </c>
      <c r="AO76" s="697">
        <v>0</v>
      </c>
      <c r="AP76" s="632"/>
      <c r="AQ76" s="695"/>
      <c r="AR76" s="696"/>
      <c r="AS76" s="696"/>
      <c r="AT76" s="696"/>
      <c r="AU76" s="696">
        <v>0</v>
      </c>
      <c r="AV76" s="696">
        <v>0</v>
      </c>
      <c r="AW76" s="696">
        <v>1765151</v>
      </c>
      <c r="AX76" s="696">
        <v>1765151</v>
      </c>
      <c r="AY76" s="696">
        <v>1765151</v>
      </c>
      <c r="AZ76" s="696">
        <v>1765151</v>
      </c>
      <c r="BA76" s="696">
        <v>1765151</v>
      </c>
      <c r="BB76" s="696">
        <v>1765151</v>
      </c>
      <c r="BC76" s="696">
        <v>1765151</v>
      </c>
      <c r="BD76" s="696">
        <v>1765151</v>
      </c>
      <c r="BE76" s="696">
        <v>1765151</v>
      </c>
      <c r="BF76" s="696">
        <v>1765151</v>
      </c>
      <c r="BG76" s="696">
        <v>0</v>
      </c>
      <c r="BH76" s="696">
        <v>0</v>
      </c>
      <c r="BI76" s="696">
        <v>0</v>
      </c>
      <c r="BJ76" s="696">
        <v>0</v>
      </c>
      <c r="BK76" s="696">
        <v>0</v>
      </c>
      <c r="BL76" s="696">
        <v>0</v>
      </c>
      <c r="BM76" s="696">
        <v>0</v>
      </c>
      <c r="BN76" s="696">
        <v>0</v>
      </c>
      <c r="BO76" s="696">
        <v>0</v>
      </c>
      <c r="BP76" s="696">
        <v>0</v>
      </c>
      <c r="BQ76" s="696">
        <v>0</v>
      </c>
      <c r="BR76" s="696">
        <v>0</v>
      </c>
      <c r="BS76" s="696">
        <v>0</v>
      </c>
      <c r="BT76" s="697">
        <v>0</v>
      </c>
    </row>
    <row r="77" spans="2:73">
      <c r="B77" s="691"/>
      <c r="C77" s="691">
        <v>438</v>
      </c>
      <c r="D77" s="691" t="s">
        <v>127</v>
      </c>
      <c r="E77" s="691" t="s">
        <v>732</v>
      </c>
      <c r="F77" s="691"/>
      <c r="G77" s="691"/>
      <c r="H77" s="691">
        <v>2017</v>
      </c>
      <c r="I77" s="643" t="s">
        <v>583</v>
      </c>
      <c r="J77" s="643" t="s">
        <v>595</v>
      </c>
      <c r="K77" s="632"/>
      <c r="L77" s="695"/>
      <c r="M77" s="696"/>
      <c r="N77" s="696"/>
      <c r="O77" s="696"/>
      <c r="P77" s="696">
        <v>0</v>
      </c>
      <c r="Q77" s="696">
        <v>0</v>
      </c>
      <c r="R77" s="696">
        <v>840</v>
      </c>
      <c r="S77" s="696">
        <v>840</v>
      </c>
      <c r="T77" s="696">
        <v>840</v>
      </c>
      <c r="U77" s="696">
        <v>840</v>
      </c>
      <c r="V77" s="696">
        <v>0</v>
      </c>
      <c r="W77" s="696">
        <v>0</v>
      </c>
      <c r="X77" s="696">
        <v>0</v>
      </c>
      <c r="Y77" s="696">
        <v>0</v>
      </c>
      <c r="Z77" s="696">
        <v>0</v>
      </c>
      <c r="AA77" s="696">
        <v>0</v>
      </c>
      <c r="AB77" s="696">
        <v>0</v>
      </c>
      <c r="AC77" s="696">
        <v>0</v>
      </c>
      <c r="AD77" s="696">
        <v>0</v>
      </c>
      <c r="AE77" s="696">
        <v>0</v>
      </c>
      <c r="AF77" s="696">
        <v>0</v>
      </c>
      <c r="AG77" s="696">
        <v>0</v>
      </c>
      <c r="AH77" s="696">
        <v>0</v>
      </c>
      <c r="AI77" s="696">
        <v>0</v>
      </c>
      <c r="AJ77" s="696">
        <v>0</v>
      </c>
      <c r="AK77" s="696">
        <v>0</v>
      </c>
      <c r="AL77" s="696">
        <v>0</v>
      </c>
      <c r="AM77" s="696">
        <v>0</v>
      </c>
      <c r="AN77" s="696">
        <v>0</v>
      </c>
      <c r="AO77" s="697">
        <v>0</v>
      </c>
      <c r="AP77" s="632"/>
      <c r="AQ77" s="695"/>
      <c r="AR77" s="696"/>
      <c r="AS77" s="696"/>
      <c r="AT77" s="696"/>
      <c r="AU77" s="696">
        <v>0</v>
      </c>
      <c r="AV77" s="696">
        <v>0</v>
      </c>
      <c r="AW77" s="696">
        <v>1240558</v>
      </c>
      <c r="AX77" s="696">
        <v>1240558</v>
      </c>
      <c r="AY77" s="696">
        <v>1240558</v>
      </c>
      <c r="AZ77" s="696">
        <v>1240558</v>
      </c>
      <c r="BA77" s="696">
        <v>0</v>
      </c>
      <c r="BB77" s="696">
        <v>0</v>
      </c>
      <c r="BC77" s="696">
        <v>0</v>
      </c>
      <c r="BD77" s="696">
        <v>0</v>
      </c>
      <c r="BE77" s="696">
        <v>0</v>
      </c>
      <c r="BF77" s="696">
        <v>0</v>
      </c>
      <c r="BG77" s="696">
        <v>0</v>
      </c>
      <c r="BH77" s="696">
        <v>0</v>
      </c>
      <c r="BI77" s="696">
        <v>0</v>
      </c>
      <c r="BJ77" s="696">
        <v>0</v>
      </c>
      <c r="BK77" s="696">
        <v>0</v>
      </c>
      <c r="BL77" s="696">
        <v>0</v>
      </c>
      <c r="BM77" s="696">
        <v>0</v>
      </c>
      <c r="BN77" s="696">
        <v>0</v>
      </c>
      <c r="BO77" s="696">
        <v>0</v>
      </c>
      <c r="BP77" s="696">
        <v>0</v>
      </c>
      <c r="BQ77" s="696">
        <v>0</v>
      </c>
      <c r="BR77" s="696">
        <v>0</v>
      </c>
      <c r="BS77" s="696">
        <v>0</v>
      </c>
      <c r="BT77" s="697">
        <v>0</v>
      </c>
    </row>
    <row r="78" spans="2:73">
      <c r="B78" s="691"/>
      <c r="C78" s="691">
        <v>462</v>
      </c>
      <c r="D78" s="691" t="s">
        <v>729</v>
      </c>
      <c r="E78" s="691" t="s">
        <v>732</v>
      </c>
      <c r="F78" s="691"/>
      <c r="G78" s="691"/>
      <c r="H78" s="691">
        <v>2017</v>
      </c>
      <c r="I78" s="643" t="s">
        <v>583</v>
      </c>
      <c r="J78" s="643" t="s">
        <v>595</v>
      </c>
      <c r="K78" s="632"/>
      <c r="L78" s="695"/>
      <c r="M78" s="696"/>
      <c r="N78" s="696"/>
      <c r="O78" s="696"/>
      <c r="P78" s="696">
        <v>0</v>
      </c>
      <c r="Q78" s="696">
        <v>0</v>
      </c>
      <c r="R78" s="696">
        <v>0</v>
      </c>
      <c r="S78" s="696">
        <v>0</v>
      </c>
      <c r="T78" s="696">
        <v>0</v>
      </c>
      <c r="U78" s="696">
        <v>0</v>
      </c>
      <c r="V78" s="696">
        <v>0</v>
      </c>
      <c r="W78" s="696">
        <v>0</v>
      </c>
      <c r="X78" s="696">
        <v>0</v>
      </c>
      <c r="Y78" s="696">
        <v>0</v>
      </c>
      <c r="Z78" s="696">
        <v>0</v>
      </c>
      <c r="AA78" s="696">
        <v>0</v>
      </c>
      <c r="AB78" s="696">
        <v>0</v>
      </c>
      <c r="AC78" s="696">
        <v>0</v>
      </c>
      <c r="AD78" s="696">
        <v>0</v>
      </c>
      <c r="AE78" s="696">
        <v>0</v>
      </c>
      <c r="AF78" s="696">
        <v>0</v>
      </c>
      <c r="AG78" s="696">
        <v>0</v>
      </c>
      <c r="AH78" s="696">
        <v>0</v>
      </c>
      <c r="AI78" s="696">
        <v>0</v>
      </c>
      <c r="AJ78" s="696">
        <v>0</v>
      </c>
      <c r="AK78" s="696">
        <v>0</v>
      </c>
      <c r="AL78" s="696">
        <v>0</v>
      </c>
      <c r="AM78" s="696">
        <v>0</v>
      </c>
      <c r="AN78" s="696">
        <v>0</v>
      </c>
      <c r="AO78" s="697">
        <v>0</v>
      </c>
      <c r="AP78" s="632"/>
      <c r="AQ78" s="695"/>
      <c r="AR78" s="696"/>
      <c r="AS78" s="696"/>
      <c r="AT78" s="696"/>
      <c r="AU78" s="696">
        <v>0</v>
      </c>
      <c r="AV78" s="696">
        <v>0</v>
      </c>
      <c r="AW78" s="696">
        <v>720695</v>
      </c>
      <c r="AX78" s="696">
        <v>720695</v>
      </c>
      <c r="AY78" s="696">
        <v>720695</v>
      </c>
      <c r="AZ78" s="696">
        <v>720695</v>
      </c>
      <c r="BA78" s="696">
        <v>720695</v>
      </c>
      <c r="BB78" s="696">
        <v>297101</v>
      </c>
      <c r="BC78" s="696">
        <v>297101</v>
      </c>
      <c r="BD78" s="696">
        <v>297101</v>
      </c>
      <c r="BE78" s="696">
        <v>297101</v>
      </c>
      <c r="BF78" s="696">
        <v>0</v>
      </c>
      <c r="BG78" s="696">
        <v>0</v>
      </c>
      <c r="BH78" s="696">
        <v>0</v>
      </c>
      <c r="BI78" s="696">
        <v>0</v>
      </c>
      <c r="BJ78" s="696">
        <v>0</v>
      </c>
      <c r="BK78" s="696">
        <v>0</v>
      </c>
      <c r="BL78" s="696">
        <v>0</v>
      </c>
      <c r="BM78" s="696">
        <v>0</v>
      </c>
      <c r="BN78" s="696">
        <v>0</v>
      </c>
      <c r="BO78" s="696">
        <v>0</v>
      </c>
      <c r="BP78" s="696">
        <v>0</v>
      </c>
      <c r="BQ78" s="696">
        <v>0</v>
      </c>
      <c r="BR78" s="696">
        <v>0</v>
      </c>
      <c r="BS78" s="696">
        <v>0</v>
      </c>
      <c r="BT78" s="697">
        <v>0</v>
      </c>
    </row>
    <row r="79" spans="2:73" ht="15.75">
      <c r="B79" s="691"/>
      <c r="C79" s="691">
        <v>463</v>
      </c>
      <c r="D79" s="691" t="s">
        <v>730</v>
      </c>
      <c r="E79" s="691" t="s">
        <v>732</v>
      </c>
      <c r="F79" s="691"/>
      <c r="G79" s="691"/>
      <c r="H79" s="691">
        <v>2017</v>
      </c>
      <c r="I79" s="643" t="s">
        <v>583</v>
      </c>
      <c r="J79" s="643" t="s">
        <v>595</v>
      </c>
      <c r="K79" s="632"/>
      <c r="L79" s="695"/>
      <c r="M79" s="696"/>
      <c r="N79" s="696"/>
      <c r="O79" s="696"/>
      <c r="P79" s="696">
        <v>0</v>
      </c>
      <c r="Q79" s="696">
        <v>0</v>
      </c>
      <c r="R79" s="696">
        <v>4</v>
      </c>
      <c r="S79" s="696">
        <v>4</v>
      </c>
      <c r="T79" s="696">
        <v>4</v>
      </c>
      <c r="U79" s="696">
        <v>4</v>
      </c>
      <c r="V79" s="696">
        <v>4</v>
      </c>
      <c r="W79" s="696">
        <v>4</v>
      </c>
      <c r="X79" s="696">
        <v>4</v>
      </c>
      <c r="Y79" s="696">
        <v>4</v>
      </c>
      <c r="Z79" s="696">
        <v>4</v>
      </c>
      <c r="AA79" s="696">
        <v>4</v>
      </c>
      <c r="AB79" s="696">
        <v>4</v>
      </c>
      <c r="AC79" s="696">
        <v>4</v>
      </c>
      <c r="AD79" s="696">
        <v>4</v>
      </c>
      <c r="AE79" s="696">
        <v>4</v>
      </c>
      <c r="AF79" s="696">
        <v>4</v>
      </c>
      <c r="AG79" s="696">
        <v>4</v>
      </c>
      <c r="AH79" s="696">
        <v>4</v>
      </c>
      <c r="AI79" s="696">
        <v>4</v>
      </c>
      <c r="AJ79" s="696">
        <v>3</v>
      </c>
      <c r="AK79" s="696">
        <v>2</v>
      </c>
      <c r="AL79" s="696">
        <v>0</v>
      </c>
      <c r="AM79" s="696">
        <v>0</v>
      </c>
      <c r="AN79" s="696">
        <v>0</v>
      </c>
      <c r="AO79" s="697">
        <v>0</v>
      </c>
      <c r="AP79" s="632"/>
      <c r="AQ79" s="695"/>
      <c r="AR79" s="696"/>
      <c r="AS79" s="696"/>
      <c r="AT79" s="696"/>
      <c r="AU79" s="696">
        <v>0</v>
      </c>
      <c r="AV79" s="696">
        <v>0</v>
      </c>
      <c r="AW79" s="696">
        <v>37610</v>
      </c>
      <c r="AX79" s="696">
        <v>37610</v>
      </c>
      <c r="AY79" s="696">
        <v>37610</v>
      </c>
      <c r="AZ79" s="696">
        <v>37610</v>
      </c>
      <c r="BA79" s="696">
        <v>37194</v>
      </c>
      <c r="BB79" s="696">
        <v>36863</v>
      </c>
      <c r="BC79" s="696">
        <v>36863</v>
      </c>
      <c r="BD79" s="696">
        <v>36863</v>
      </c>
      <c r="BE79" s="696">
        <v>36863</v>
      </c>
      <c r="BF79" s="696">
        <v>36863</v>
      </c>
      <c r="BG79" s="696">
        <v>36863</v>
      </c>
      <c r="BH79" s="696">
        <v>36863</v>
      </c>
      <c r="BI79" s="696">
        <v>36863</v>
      </c>
      <c r="BJ79" s="696">
        <v>36863</v>
      </c>
      <c r="BK79" s="696">
        <v>36863</v>
      </c>
      <c r="BL79" s="696">
        <v>36696</v>
      </c>
      <c r="BM79" s="696">
        <v>36696</v>
      </c>
      <c r="BN79" s="696">
        <v>36655</v>
      </c>
      <c r="BO79" s="696">
        <v>36114</v>
      </c>
      <c r="BP79" s="696">
        <v>2654</v>
      </c>
      <c r="BQ79" s="696">
        <v>44</v>
      </c>
      <c r="BR79" s="696">
        <v>44</v>
      </c>
      <c r="BS79" s="696">
        <v>0</v>
      </c>
      <c r="BT79" s="697">
        <v>0</v>
      </c>
      <c r="BU79" s="162"/>
    </row>
    <row r="80" spans="2:73" ht="15.75">
      <c r="B80" s="691"/>
      <c r="C80" s="691">
        <v>469</v>
      </c>
      <c r="D80" s="691" t="s">
        <v>731</v>
      </c>
      <c r="E80" s="691" t="s">
        <v>732</v>
      </c>
      <c r="F80" s="691"/>
      <c r="G80" s="691"/>
      <c r="H80" s="691">
        <v>2017</v>
      </c>
      <c r="I80" s="643" t="s">
        <v>583</v>
      </c>
      <c r="J80" s="643" t="s">
        <v>595</v>
      </c>
      <c r="K80" s="632"/>
      <c r="L80" s="695"/>
      <c r="M80" s="696"/>
      <c r="N80" s="696"/>
      <c r="O80" s="696"/>
      <c r="P80" s="696">
        <v>0</v>
      </c>
      <c r="Q80" s="696">
        <v>0</v>
      </c>
      <c r="R80" s="696">
        <v>0</v>
      </c>
      <c r="S80" s="696">
        <v>0</v>
      </c>
      <c r="T80" s="696">
        <v>0</v>
      </c>
      <c r="U80" s="696">
        <v>0</v>
      </c>
      <c r="V80" s="696">
        <v>0</v>
      </c>
      <c r="W80" s="696">
        <v>0</v>
      </c>
      <c r="X80" s="696">
        <v>0</v>
      </c>
      <c r="Y80" s="696">
        <v>0</v>
      </c>
      <c r="Z80" s="696">
        <v>0</v>
      </c>
      <c r="AA80" s="696">
        <v>0</v>
      </c>
      <c r="AB80" s="696">
        <v>0</v>
      </c>
      <c r="AC80" s="696">
        <v>0</v>
      </c>
      <c r="AD80" s="696">
        <v>0</v>
      </c>
      <c r="AE80" s="696">
        <v>0</v>
      </c>
      <c r="AF80" s="696">
        <v>0</v>
      </c>
      <c r="AG80" s="696">
        <v>0</v>
      </c>
      <c r="AH80" s="696">
        <v>0</v>
      </c>
      <c r="AI80" s="696">
        <v>0</v>
      </c>
      <c r="AJ80" s="696">
        <v>0</v>
      </c>
      <c r="AK80" s="696">
        <v>0</v>
      </c>
      <c r="AL80" s="696">
        <v>0</v>
      </c>
      <c r="AM80" s="696">
        <v>0</v>
      </c>
      <c r="AN80" s="696">
        <v>0</v>
      </c>
      <c r="AO80" s="697">
        <v>0</v>
      </c>
      <c r="AP80" s="632"/>
      <c r="AQ80" s="695"/>
      <c r="AR80" s="696"/>
      <c r="AS80" s="696"/>
      <c r="AT80" s="696"/>
      <c r="AU80" s="696">
        <v>0</v>
      </c>
      <c r="AV80" s="696">
        <v>0</v>
      </c>
      <c r="AW80" s="696">
        <v>1274792</v>
      </c>
      <c r="AX80" s="696">
        <v>0</v>
      </c>
      <c r="AY80" s="696">
        <v>0</v>
      </c>
      <c r="AZ80" s="696">
        <v>0</v>
      </c>
      <c r="BA80" s="696">
        <v>0</v>
      </c>
      <c r="BB80" s="696">
        <v>0</v>
      </c>
      <c r="BC80" s="696">
        <v>0</v>
      </c>
      <c r="BD80" s="696">
        <v>0</v>
      </c>
      <c r="BE80" s="696">
        <v>0</v>
      </c>
      <c r="BF80" s="696">
        <v>0</v>
      </c>
      <c r="BG80" s="696">
        <v>0</v>
      </c>
      <c r="BH80" s="696">
        <v>0</v>
      </c>
      <c r="BI80" s="696">
        <v>0</v>
      </c>
      <c r="BJ80" s="696">
        <v>0</v>
      </c>
      <c r="BK80" s="696">
        <v>0</v>
      </c>
      <c r="BL80" s="696">
        <v>0</v>
      </c>
      <c r="BM80" s="696">
        <v>0</v>
      </c>
      <c r="BN80" s="696">
        <v>0</v>
      </c>
      <c r="BO80" s="696">
        <v>0</v>
      </c>
      <c r="BP80" s="696">
        <v>0</v>
      </c>
      <c r="BQ80" s="696">
        <v>0</v>
      </c>
      <c r="BR80" s="696">
        <v>0</v>
      </c>
      <c r="BS80" s="696">
        <v>0</v>
      </c>
      <c r="BT80" s="697">
        <v>0</v>
      </c>
      <c r="BU80" s="162"/>
    </row>
    <row r="81" spans="2:73">
      <c r="B81" s="691"/>
      <c r="C81" s="691">
        <v>417</v>
      </c>
      <c r="D81" s="691" t="s">
        <v>118</v>
      </c>
      <c r="E81" s="691" t="s">
        <v>732</v>
      </c>
      <c r="F81" s="691"/>
      <c r="G81" s="691"/>
      <c r="H81" s="691">
        <v>2015</v>
      </c>
      <c r="I81" s="643" t="s">
        <v>584</v>
      </c>
      <c r="J81" s="643" t="s">
        <v>588</v>
      </c>
      <c r="K81" s="632"/>
      <c r="L81" s="695"/>
      <c r="M81" s="696"/>
      <c r="N81" s="696"/>
      <c r="O81" s="696"/>
      <c r="P81" s="696">
        <v>22.444587018438014</v>
      </c>
      <c r="Q81" s="696">
        <f>0.967007963594994*P81</f>
        <v>21.704094386430381</v>
      </c>
      <c r="R81" s="696">
        <f>Q81</f>
        <v>21.704094386430381</v>
      </c>
      <c r="S81" s="696">
        <f>R81</f>
        <v>21.704094386430381</v>
      </c>
      <c r="T81" s="696">
        <f>S81</f>
        <v>21.704094386430381</v>
      </c>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v>122651.416292851</v>
      </c>
      <c r="AV81" s="696">
        <f>0.984659780908955*AU81</f>
        <v>120769.9166950917</v>
      </c>
      <c r="AW81" s="696">
        <f>AV81</f>
        <v>120769.9166950917</v>
      </c>
      <c r="AX81" s="696">
        <f>AW81</f>
        <v>120769.9166950917</v>
      </c>
      <c r="AY81" s="696">
        <f>AX81</f>
        <v>120769.9166950917</v>
      </c>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v>419</v>
      </c>
      <c r="D82" s="691" t="s">
        <v>120</v>
      </c>
      <c r="E82" s="691" t="s">
        <v>732</v>
      </c>
      <c r="F82" s="691"/>
      <c r="G82" s="691"/>
      <c r="H82" s="691">
        <v>2015</v>
      </c>
      <c r="I82" s="643" t="s">
        <v>584</v>
      </c>
      <c r="J82" s="643" t="s">
        <v>588</v>
      </c>
      <c r="K82" s="632"/>
      <c r="L82" s="695"/>
      <c r="M82" s="696"/>
      <c r="N82" s="696"/>
      <c r="O82" s="696"/>
      <c r="P82" s="696">
        <v>12.34825174825175</v>
      </c>
      <c r="Q82" s="696">
        <v>12.34825174825175</v>
      </c>
      <c r="R82" s="696">
        <v>12.34825174825175</v>
      </c>
      <c r="S82" s="696">
        <v>12.34825174825175</v>
      </c>
      <c r="T82" s="696">
        <v>12.34825174825175</v>
      </c>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v>84007.628415258499</v>
      </c>
      <c r="AV82" s="696">
        <v>84007.628415258499</v>
      </c>
      <c r="AW82" s="696">
        <v>84007.628415258499</v>
      </c>
      <c r="AX82" s="696">
        <v>84007.628415258499</v>
      </c>
      <c r="AY82" s="696">
        <v>84007.628415258499</v>
      </c>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2"/>
    </row>
    <row r="83" spans="2:73" ht="15.75">
      <c r="B83" s="691"/>
      <c r="C83" s="691">
        <v>417</v>
      </c>
      <c r="D83" s="691" t="s">
        <v>118</v>
      </c>
      <c r="E83" s="691" t="s">
        <v>732</v>
      </c>
      <c r="F83" s="691"/>
      <c r="G83" s="691"/>
      <c r="H83" s="691">
        <v>2016</v>
      </c>
      <c r="I83" s="643" t="s">
        <v>584</v>
      </c>
      <c r="J83" s="643" t="s">
        <v>588</v>
      </c>
      <c r="K83" s="632"/>
      <c r="L83" s="695"/>
      <c r="M83" s="696"/>
      <c r="N83" s="696"/>
      <c r="O83" s="696"/>
      <c r="P83" s="696"/>
      <c r="Q83" s="696">
        <v>345.39522938090238</v>
      </c>
      <c r="R83" s="696">
        <f>1.03880138301959*Q83</f>
        <v>358.7970419692499</v>
      </c>
      <c r="S83" s="696">
        <f>R83</f>
        <v>358.7970419692499</v>
      </c>
      <c r="T83" s="696">
        <f>S83</f>
        <v>358.7970419692499</v>
      </c>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v>1117121.7487672428</v>
      </c>
      <c r="AW83" s="696">
        <f>1.03012627740373*AV83</f>
        <v>1150776.4684643447</v>
      </c>
      <c r="AX83" s="696">
        <f>AW83</f>
        <v>1150776.4684643447</v>
      </c>
      <c r="AY83" s="696">
        <f>AX83</f>
        <v>1150776.4684643447</v>
      </c>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2"/>
    </row>
    <row r="84" spans="2:73" ht="15.75">
      <c r="B84" s="691"/>
      <c r="C84" s="691">
        <v>419</v>
      </c>
      <c r="D84" s="691" t="s">
        <v>120</v>
      </c>
      <c r="E84" s="691" t="s">
        <v>732</v>
      </c>
      <c r="F84" s="691"/>
      <c r="G84" s="691"/>
      <c r="H84" s="691">
        <v>2016</v>
      </c>
      <c r="I84" s="643" t="s">
        <v>584</v>
      </c>
      <c r="J84" s="643" t="s">
        <v>588</v>
      </c>
      <c r="K84" s="632"/>
      <c r="L84" s="695"/>
      <c r="M84" s="696"/>
      <c r="N84" s="696"/>
      <c r="O84" s="696"/>
      <c r="P84" s="696"/>
      <c r="Q84" s="696">
        <v>249.96883216783218</v>
      </c>
      <c r="R84" s="696">
        <f>Q84</f>
        <v>249.96883216783218</v>
      </c>
      <c r="S84" s="696">
        <f t="shared" ref="S84:T84" si="0">R84</f>
        <v>249.96883216783218</v>
      </c>
      <c r="T84" s="696">
        <f t="shared" si="0"/>
        <v>249.96883216783218</v>
      </c>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v>910521.89362008765</v>
      </c>
      <c r="AW84" s="696">
        <f>AV84</f>
        <v>910521.89362008765</v>
      </c>
      <c r="AX84" s="696">
        <f>AW84</f>
        <v>910521.89362008765</v>
      </c>
      <c r="AY84" s="696">
        <f>AX84</f>
        <v>910521.89362008765</v>
      </c>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2"/>
    </row>
    <row r="85" spans="2:73">
      <c r="B85" s="691"/>
      <c r="C85" s="691">
        <v>413</v>
      </c>
      <c r="D85" s="691" t="s">
        <v>114</v>
      </c>
      <c r="E85" s="691" t="s">
        <v>732</v>
      </c>
      <c r="F85" s="691"/>
      <c r="G85" s="691"/>
      <c r="H85" s="691">
        <v>2016</v>
      </c>
      <c r="I85" s="643" t="s">
        <v>584</v>
      </c>
      <c r="J85" s="643" t="s">
        <v>588</v>
      </c>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v>2604.4676667063</v>
      </c>
      <c r="AW85" s="696">
        <v>2604.4676667063</v>
      </c>
      <c r="AX85" s="696">
        <v>2604.4676667063</v>
      </c>
      <c r="AY85" s="696">
        <v>2604.4676667063</v>
      </c>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v>415</v>
      </c>
      <c r="D86" s="691" t="s">
        <v>116</v>
      </c>
      <c r="E86" s="691" t="s">
        <v>732</v>
      </c>
      <c r="F86" s="691"/>
      <c r="G86" s="691"/>
      <c r="H86" s="691">
        <v>2016</v>
      </c>
      <c r="I86" s="643" t="s">
        <v>584</v>
      </c>
      <c r="J86" s="643" t="s">
        <v>588</v>
      </c>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v>-2995.1715514039993</v>
      </c>
      <c r="AW86" s="696">
        <v>-2995.1715514039993</v>
      </c>
      <c r="AX86" s="696">
        <v>-2995.1715514039993</v>
      </c>
      <c r="AY86" s="696">
        <v>-2995.1715514039993</v>
      </c>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v>329</v>
      </c>
      <c r="D87" s="691" t="s">
        <v>113</v>
      </c>
      <c r="E87" s="691" t="s">
        <v>732</v>
      </c>
      <c r="F87" s="691"/>
      <c r="G87" s="691"/>
      <c r="H87" s="691">
        <v>2017</v>
      </c>
      <c r="I87" s="643" t="s">
        <v>584</v>
      </c>
      <c r="J87" s="643" t="s">
        <v>588</v>
      </c>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v>38981.473771915058</v>
      </c>
      <c r="AX87" s="696">
        <f>0.804393618994689*AW87</f>
        <v>31356.448761137304</v>
      </c>
      <c r="AY87" s="696">
        <f>AX87</f>
        <v>31356.448761137304</v>
      </c>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v>413</v>
      </c>
      <c r="D88" s="691" t="s">
        <v>114</v>
      </c>
      <c r="E88" s="691" t="s">
        <v>732</v>
      </c>
      <c r="F88" s="691"/>
      <c r="G88" s="691"/>
      <c r="H88" s="691">
        <v>2017</v>
      </c>
      <c r="I88" s="643" t="s">
        <v>584</v>
      </c>
      <c r="J88" s="643" t="s">
        <v>588</v>
      </c>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v>898832.35908275621</v>
      </c>
      <c r="AX88" s="699">
        <f>AW88</f>
        <v>898832.35908275621</v>
      </c>
      <c r="AY88" s="699">
        <f>AX88</f>
        <v>898832.35908275621</v>
      </c>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v>414</v>
      </c>
      <c r="D89" s="691" t="s">
        <v>115</v>
      </c>
      <c r="E89" s="691" t="s">
        <v>732</v>
      </c>
      <c r="F89" s="691"/>
      <c r="G89" s="691"/>
      <c r="H89" s="691">
        <v>2017</v>
      </c>
      <c r="I89" s="643" t="s">
        <v>584</v>
      </c>
      <c r="J89" s="643" t="s">
        <v>588</v>
      </c>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v>6055.1990141602219</v>
      </c>
      <c r="AX89" s="693">
        <v>6055.1990141602219</v>
      </c>
      <c r="AY89" s="693">
        <v>6055.1990141602219</v>
      </c>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t="s">
        <v>134</v>
      </c>
      <c r="E90" s="691" t="s">
        <v>732</v>
      </c>
      <c r="F90" s="691"/>
      <c r="G90" s="691"/>
      <c r="H90" s="691">
        <v>2017</v>
      </c>
      <c r="I90" s="643" t="s">
        <v>584</v>
      </c>
      <c r="J90" s="643" t="s">
        <v>588</v>
      </c>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v>78800.200000000026</v>
      </c>
      <c r="AX90" s="696">
        <f>AW90</f>
        <v>78800.200000000026</v>
      </c>
      <c r="AY90" s="696">
        <f>AX90</f>
        <v>78800.200000000026</v>
      </c>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v>417</v>
      </c>
      <c r="D91" s="691" t="s">
        <v>118</v>
      </c>
      <c r="E91" s="691" t="s">
        <v>732</v>
      </c>
      <c r="F91" s="691"/>
      <c r="G91" s="691"/>
      <c r="H91" s="691">
        <v>2017</v>
      </c>
      <c r="I91" s="643" t="s">
        <v>584</v>
      </c>
      <c r="J91" s="643" t="s">
        <v>588</v>
      </c>
      <c r="K91" s="632"/>
      <c r="L91" s="695"/>
      <c r="M91" s="696"/>
      <c r="N91" s="696"/>
      <c r="O91" s="696"/>
      <c r="P91" s="696"/>
      <c r="Q91" s="696"/>
      <c r="R91" s="696">
        <v>1640.5568673602161</v>
      </c>
      <c r="S91" s="696">
        <f>1.00978027867095*R91</f>
        <v>1656.6019706985398</v>
      </c>
      <c r="T91" s="696">
        <f>S91</f>
        <v>1656.6019706985398</v>
      </c>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v>16891576.387644835</v>
      </c>
      <c r="AX91" s="696">
        <f>AW91</f>
        <v>16891576.387644835</v>
      </c>
      <c r="AY91" s="696">
        <f>AX91</f>
        <v>16891576.387644835</v>
      </c>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v>419</v>
      </c>
      <c r="D92" s="691" t="s">
        <v>120</v>
      </c>
      <c r="E92" s="691" t="s">
        <v>732</v>
      </c>
      <c r="F92" s="691"/>
      <c r="G92" s="691"/>
      <c r="H92" s="691">
        <v>2017</v>
      </c>
      <c r="I92" s="643" t="s">
        <v>584</v>
      </c>
      <c r="J92" s="643" t="s">
        <v>588</v>
      </c>
      <c r="K92" s="632"/>
      <c r="L92" s="695"/>
      <c r="M92" s="696"/>
      <c r="N92" s="696"/>
      <c r="O92" s="696"/>
      <c r="P92" s="696"/>
      <c r="Q92" s="696"/>
      <c r="R92" s="696">
        <v>302.47552447552442</v>
      </c>
      <c r="S92" s="696">
        <v>302.47552447552442</v>
      </c>
      <c r="T92" s="696">
        <f>S92</f>
        <v>302.47552447552442</v>
      </c>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v>121951.67634256174</v>
      </c>
      <c r="AX92" s="696">
        <v>121951.67634256174</v>
      </c>
      <c r="AY92" s="696">
        <f>AX92</f>
        <v>121951.67634256174</v>
      </c>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t="s">
        <v>742</v>
      </c>
      <c r="E93" s="691" t="s">
        <v>732</v>
      </c>
      <c r="F93" s="691"/>
      <c r="G93" s="691"/>
      <c r="H93" s="691">
        <v>2017</v>
      </c>
      <c r="I93" s="643" t="s">
        <v>584</v>
      </c>
      <c r="J93" s="643" t="s">
        <v>588</v>
      </c>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v>68254.109999999986</v>
      </c>
      <c r="AX93" s="696">
        <v>68254.109999999986</v>
      </c>
      <c r="AY93" s="696">
        <f>AX93</f>
        <v>68254.109999999986</v>
      </c>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2"/>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2"/>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2"/>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2"/>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2"/>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2"/>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2"/>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2"/>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2"/>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2"/>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2"/>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2"/>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2"/>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2"/>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2"/>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2"/>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2"/>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2"/>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2"/>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2"/>
    </row>
  </sheetData>
  <autoFilter ref="C26:BT80">
    <sortState ref="C26:BT42">
      <sortCondition ref="H25"/>
    </sortState>
  </autoFilter>
  <mergeCells count="1">
    <mergeCell ref="C24:G24"/>
  </mergeCells>
  <conditionalFormatting sqref="L27:AO69 AQ37:BT71">
    <cfRule type="cellIs" dxfId="12" priority="15" operator="equal">
      <formula>0</formula>
    </cfRule>
  </conditionalFormatting>
  <conditionalFormatting sqref="L110:AO122 AQ108:BT122">
    <cfRule type="cellIs" dxfId="11" priority="12" operator="equal">
      <formula>0</formula>
    </cfRule>
  </conditionalFormatting>
  <conditionalFormatting sqref="L74:AO80 AQ72:BT80 BF81:BT88">
    <cfRule type="cellIs" dxfId="10" priority="14" operator="equal">
      <formula>0</formula>
    </cfRule>
  </conditionalFormatting>
  <conditionalFormatting sqref="L94:AO105 AQ94:BT107 BF89:BT93">
    <cfRule type="cellIs" dxfId="9" priority="13" operator="equal">
      <formula>0</formula>
    </cfRule>
  </conditionalFormatting>
  <conditionalFormatting sqref="L27:AO32">
    <cfRule type="cellIs" dxfId="8" priority="11" operator="equal">
      <formula>0</formula>
    </cfRule>
  </conditionalFormatting>
  <conditionalFormatting sqref="L33:AO43 AQ41:BT43">
    <cfRule type="cellIs" dxfId="7" priority="10" operator="equal">
      <formula>0</formula>
    </cfRule>
  </conditionalFormatting>
  <conditionalFormatting sqref="L70:AO73">
    <cfRule type="cellIs" dxfId="6" priority="9" operator="equal">
      <formula>0</formula>
    </cfRule>
  </conditionalFormatting>
  <conditionalFormatting sqref="L106:AO109">
    <cfRule type="cellIs" dxfId="5" priority="7" operator="equal">
      <formula>0</formula>
    </cfRule>
  </conditionalFormatting>
  <conditionalFormatting sqref="AQ27:BT28">
    <cfRule type="cellIs" dxfId="4" priority="6" operator="equal">
      <formula>0</formula>
    </cfRule>
  </conditionalFormatting>
  <conditionalFormatting sqref="AQ29:BT40">
    <cfRule type="cellIs" dxfId="3" priority="4" operator="equal">
      <formula>0</formula>
    </cfRule>
  </conditionalFormatting>
  <conditionalFormatting sqref="L81:AO86 AQ81:BE88">
    <cfRule type="cellIs" dxfId="2" priority="3" operator="equal">
      <formula>0</formula>
    </cfRule>
  </conditionalFormatting>
  <conditionalFormatting sqref="L91:AO93 AQ89:BE93">
    <cfRule type="cellIs" dxfId="1" priority="2" operator="equal">
      <formula>0</formula>
    </cfRule>
  </conditionalFormatting>
  <conditionalFormatting sqref="L87:AO90">
    <cfRule type="cellIs" dxfId="0" priority="1" operator="equal">
      <formula>0</formula>
    </cfRule>
  </conditionalFormatting>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I27:I80 I94:I1048576</xm:sqref>
        </x14:dataValidation>
        <x14:dataValidation type="list" allowBlank="1" showInputMessage="1" showErrorMessage="1">
          <x14:formula1>
            <xm:f>DropDownList!$H$2:$H$3</xm:f>
          </x14:formula1>
          <xm:sqref>J27:J80 J94:J1048576</xm:sqref>
        </x14:dataValidation>
        <x14:dataValidation type="list" allowBlank="1" showInputMessage="1" showErrorMessage="1">
          <x14:formula1>
            <xm:f>[1]DropDownList!#REF!</xm:f>
          </x14:formula1>
          <xm:sqref>I81:J93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2"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7"/>
      <c r="B13" s="587" t="s">
        <v>171</v>
      </c>
      <c r="D13" s="126" t="s">
        <v>175</v>
      </c>
      <c r="E13" s="745"/>
      <c r="F13" s="176"/>
      <c r="G13" s="177"/>
      <c r="H13" s="178"/>
      <c r="K13" s="178"/>
      <c r="L13" s="176"/>
      <c r="M13" s="176"/>
      <c r="N13" s="176"/>
      <c r="O13" s="176"/>
      <c r="P13" s="176"/>
      <c r="Q13" s="179"/>
    </row>
    <row r="14" spans="1:17" s="9" customFormat="1" ht="15.6" customHeight="1">
      <c r="B14" s="550"/>
      <c r="D14" s="17"/>
      <c r="E14" s="17"/>
      <c r="F14" s="176"/>
      <c r="G14" s="177"/>
      <c r="H14" s="178"/>
      <c r="K14" s="178"/>
      <c r="L14" s="176"/>
      <c r="M14" s="176"/>
      <c r="N14" s="176"/>
      <c r="O14" s="176"/>
      <c r="P14" s="176"/>
      <c r="Q14" s="179"/>
    </row>
    <row r="15" spans="1:17" ht="15.75">
      <c r="B15" s="587" t="s">
        <v>504</v>
      </c>
    </row>
    <row r="16" spans="1:17" ht="15.75">
      <c r="B16" s="587"/>
    </row>
    <row r="17" spans="2:21" s="667" customFormat="1" ht="20.45" customHeight="1">
      <c r="B17" s="665" t="s">
        <v>670</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25" t="s">
        <v>724</v>
      </c>
      <c r="C18" s="825"/>
      <c r="D18" s="825"/>
      <c r="E18" s="825"/>
      <c r="F18" s="825"/>
      <c r="G18" s="825"/>
      <c r="H18" s="825"/>
      <c r="I18" s="825"/>
      <c r="J18" s="825"/>
      <c r="K18" s="825"/>
      <c r="L18" s="825"/>
      <c r="M18" s="825"/>
      <c r="N18" s="825"/>
      <c r="O18" s="825"/>
      <c r="P18" s="825"/>
      <c r="Q18" s="825"/>
      <c r="R18" s="825"/>
      <c r="S18" s="825"/>
      <c r="T18" s="825"/>
      <c r="U18" s="825"/>
    </row>
    <row r="21" spans="2:21" ht="21">
      <c r="B21" s="743" t="s">
        <v>708</v>
      </c>
    </row>
    <row r="23" spans="2:21" ht="21">
      <c r="B23" s="743" t="s">
        <v>709</v>
      </c>
      <c r="C23" s="744"/>
      <c r="E23" s="744"/>
      <c r="F23" s="744"/>
      <c r="H23" s="743" t="s">
        <v>710</v>
      </c>
    </row>
    <row r="24" spans="2:21" ht="18.600000000000001" customHeight="1">
      <c r="B24" s="824" t="s">
        <v>686</v>
      </c>
      <c r="C24" s="824"/>
      <c r="D24" s="824"/>
      <c r="E24" s="824"/>
      <c r="F24" s="824"/>
      <c r="H24" s="12" t="s">
        <v>694</v>
      </c>
      <c r="M24" s="12" t="s">
        <v>695</v>
      </c>
    </row>
    <row r="25" spans="2:21" ht="45">
      <c r="B25" s="740" t="s">
        <v>62</v>
      </c>
      <c r="C25" s="740" t="s">
        <v>687</v>
      </c>
      <c r="D25" s="740" t="s">
        <v>688</v>
      </c>
      <c r="E25" s="740" t="s">
        <v>690</v>
      </c>
      <c r="F25" s="740" t="s">
        <v>689</v>
      </c>
      <c r="H25" s="740" t="s">
        <v>691</v>
      </c>
      <c r="I25" s="740" t="s">
        <v>692</v>
      </c>
      <c r="J25" s="740" t="s">
        <v>693</v>
      </c>
      <c r="K25" s="740" t="s">
        <v>687</v>
      </c>
      <c r="M25" s="740" t="s">
        <v>691</v>
      </c>
      <c r="N25" s="740" t="s">
        <v>692</v>
      </c>
      <c r="O25" s="740" t="s">
        <v>693</v>
      </c>
      <c r="P25" s="740" t="s">
        <v>687</v>
      </c>
    </row>
    <row r="26" spans="2:21" ht="18">
      <c r="B26" s="747"/>
      <c r="C26" s="747" t="s">
        <v>698</v>
      </c>
      <c r="D26" s="747" t="s">
        <v>699</v>
      </c>
      <c r="E26" s="747" t="s">
        <v>700</v>
      </c>
      <c r="F26" s="747" t="s">
        <v>701</v>
      </c>
      <c r="H26" s="747"/>
      <c r="I26" s="747" t="s">
        <v>702</v>
      </c>
      <c r="J26" s="747" t="s">
        <v>703</v>
      </c>
      <c r="K26" s="747" t="s">
        <v>704</v>
      </c>
      <c r="M26" s="747"/>
      <c r="N26" s="747" t="s">
        <v>705</v>
      </c>
      <c r="O26" s="747" t="s">
        <v>706</v>
      </c>
      <c r="P26" s="747" t="s">
        <v>707</v>
      </c>
    </row>
    <row r="27" spans="2:21" ht="15.6" customHeight="1">
      <c r="B27" s="742" t="s">
        <v>712</v>
      </c>
      <c r="C27" s="750">
        <f>K49</f>
        <v>0</v>
      </c>
      <c r="D27" s="748"/>
      <c r="E27" s="741"/>
      <c r="F27" s="741"/>
      <c r="H27" s="741"/>
      <c r="I27" s="741"/>
      <c r="J27" s="741"/>
      <c r="K27" s="741">
        <f>I27*J27</f>
        <v>0</v>
      </c>
      <c r="M27" s="741"/>
      <c r="N27" s="741"/>
      <c r="O27" s="741"/>
      <c r="P27" s="741">
        <f>N27*O27</f>
        <v>0</v>
      </c>
    </row>
    <row r="28" spans="2:21" ht="15.6" customHeight="1">
      <c r="B28" s="742" t="s">
        <v>713</v>
      </c>
      <c r="C28" s="751">
        <f>P49</f>
        <v>0</v>
      </c>
      <c r="D28" s="752">
        <f>C28-C27</f>
        <v>0</v>
      </c>
      <c r="E28" s="741"/>
      <c r="F28" s="749">
        <f>D28*E28</f>
        <v>0</v>
      </c>
      <c r="H28" s="741"/>
      <c r="I28" s="741"/>
      <c r="J28" s="741"/>
      <c r="K28" s="741"/>
      <c r="M28" s="741"/>
      <c r="N28" s="741"/>
      <c r="O28" s="741"/>
      <c r="P28" s="741"/>
    </row>
    <row r="29" spans="2:21" ht="15.6" customHeight="1">
      <c r="B29" s="742" t="s">
        <v>714</v>
      </c>
      <c r="C29" s="741"/>
      <c r="D29" s="741"/>
      <c r="E29" s="741"/>
      <c r="F29" s="741"/>
      <c r="H29" s="741"/>
      <c r="I29" s="741"/>
      <c r="J29" s="741"/>
      <c r="K29" s="741"/>
      <c r="M29" s="741"/>
      <c r="N29" s="741"/>
      <c r="O29" s="741"/>
      <c r="P29" s="741"/>
    </row>
    <row r="30" spans="2:21" ht="15.6" customHeight="1">
      <c r="B30" s="742" t="s">
        <v>715</v>
      </c>
      <c r="C30" s="741"/>
      <c r="D30" s="741"/>
      <c r="E30" s="741"/>
      <c r="F30" s="741"/>
      <c r="H30" s="741"/>
      <c r="I30" s="741"/>
      <c r="J30" s="741"/>
      <c r="K30" s="741"/>
      <c r="M30" s="741"/>
      <c r="N30" s="741"/>
      <c r="O30" s="741"/>
      <c r="P30" s="741"/>
    </row>
    <row r="31" spans="2:21" ht="15.6" customHeight="1">
      <c r="B31" s="742" t="s">
        <v>716</v>
      </c>
      <c r="C31" s="741"/>
      <c r="D31" s="741"/>
      <c r="E31" s="741"/>
      <c r="F31" s="741"/>
      <c r="H31" s="741"/>
      <c r="I31" s="741"/>
      <c r="J31" s="741"/>
      <c r="K31" s="741"/>
      <c r="M31" s="741"/>
      <c r="N31" s="741"/>
      <c r="O31" s="741"/>
      <c r="P31" s="741"/>
    </row>
    <row r="32" spans="2:21" ht="15.6" customHeight="1">
      <c r="B32" s="742" t="s">
        <v>717</v>
      </c>
      <c r="C32" s="741"/>
      <c r="D32" s="741"/>
      <c r="E32" s="741"/>
      <c r="F32" s="741"/>
      <c r="H32" s="741"/>
      <c r="I32" s="741"/>
      <c r="J32" s="741"/>
      <c r="K32" s="741"/>
      <c r="M32" s="741"/>
      <c r="N32" s="741"/>
      <c r="O32" s="741"/>
      <c r="P32" s="741"/>
    </row>
    <row r="33" spans="2:16" ht="15.6" customHeight="1">
      <c r="B33" s="742" t="s">
        <v>718</v>
      </c>
      <c r="C33" s="741"/>
      <c r="D33" s="741"/>
      <c r="E33" s="741"/>
      <c r="F33" s="741"/>
      <c r="H33" s="741"/>
      <c r="I33" s="741"/>
      <c r="J33" s="741"/>
      <c r="K33" s="741"/>
      <c r="M33" s="741"/>
      <c r="N33" s="741"/>
      <c r="O33" s="741"/>
      <c r="P33" s="741"/>
    </row>
    <row r="34" spans="2:16" ht="15.6" customHeight="1">
      <c r="B34" s="742" t="s">
        <v>719</v>
      </c>
      <c r="C34" s="741"/>
      <c r="D34" s="741"/>
      <c r="E34" s="741"/>
      <c r="F34" s="741"/>
      <c r="H34" s="741"/>
      <c r="I34" s="741"/>
      <c r="J34" s="741"/>
      <c r="K34" s="741"/>
      <c r="M34" s="741"/>
      <c r="N34" s="741"/>
      <c r="O34" s="741"/>
      <c r="P34" s="741"/>
    </row>
    <row r="35" spans="2:16" ht="15.6" customHeight="1">
      <c r="B35" s="742" t="s">
        <v>720</v>
      </c>
      <c r="C35" s="741"/>
      <c r="D35" s="741"/>
      <c r="E35" s="741"/>
      <c r="F35" s="741"/>
      <c r="H35" s="741"/>
      <c r="I35" s="741"/>
      <c r="J35" s="741"/>
      <c r="K35" s="741"/>
      <c r="M35" s="741"/>
      <c r="N35" s="741"/>
      <c r="O35" s="741"/>
      <c r="P35" s="741"/>
    </row>
    <row r="36" spans="2:16" ht="15.6" customHeight="1">
      <c r="B36" s="742" t="s">
        <v>721</v>
      </c>
      <c r="C36" s="741"/>
      <c r="D36" s="741"/>
      <c r="E36" s="741"/>
      <c r="F36" s="741"/>
      <c r="H36" s="741"/>
      <c r="I36" s="741"/>
      <c r="J36" s="741"/>
      <c r="K36" s="741"/>
      <c r="M36" s="741"/>
      <c r="N36" s="741"/>
      <c r="O36" s="741"/>
      <c r="P36" s="741"/>
    </row>
    <row r="37" spans="2:16" ht="15.6" customHeight="1">
      <c r="B37" s="742" t="s">
        <v>722</v>
      </c>
      <c r="C37" s="741"/>
      <c r="D37" s="741"/>
      <c r="E37" s="741"/>
      <c r="F37" s="741"/>
      <c r="H37" s="741"/>
      <c r="I37" s="741"/>
      <c r="J37" s="741"/>
      <c r="K37" s="741"/>
      <c r="M37" s="741"/>
      <c r="N37" s="741"/>
      <c r="O37" s="741"/>
      <c r="P37" s="741"/>
    </row>
    <row r="38" spans="2:16" ht="15.6" customHeight="1">
      <c r="B38" s="742" t="s">
        <v>723</v>
      </c>
      <c r="C38" s="741"/>
      <c r="D38" s="741"/>
      <c r="E38" s="741"/>
      <c r="F38" s="741"/>
      <c r="H38" s="741"/>
      <c r="I38" s="741"/>
      <c r="J38" s="741"/>
      <c r="K38" s="741"/>
      <c r="M38" s="741"/>
      <c r="N38" s="741"/>
      <c r="O38" s="741"/>
      <c r="P38" s="741"/>
    </row>
    <row r="39" spans="2:16" ht="16.149999999999999" customHeight="1">
      <c r="B39" s="753" t="s">
        <v>26</v>
      </c>
      <c r="C39" s="754"/>
      <c r="D39" s="754"/>
      <c r="E39" s="754"/>
      <c r="F39" s="755">
        <f>SUM(F28:F38)</f>
        <v>0</v>
      </c>
      <c r="H39" s="741"/>
      <c r="I39" s="741"/>
      <c r="J39" s="741"/>
      <c r="K39" s="741"/>
      <c r="M39" s="741"/>
      <c r="N39" s="741"/>
      <c r="O39" s="741"/>
      <c r="P39" s="741"/>
    </row>
    <row r="40" spans="2:16">
      <c r="B40" s="742" t="s">
        <v>711</v>
      </c>
      <c r="C40" s="741"/>
      <c r="D40" s="741"/>
      <c r="E40" s="741"/>
      <c r="F40" s="741"/>
      <c r="H40" s="741"/>
      <c r="I40" s="741"/>
      <c r="J40" s="741"/>
      <c r="K40" s="741"/>
      <c r="M40" s="741"/>
      <c r="N40" s="741"/>
      <c r="O40" s="741"/>
      <c r="P40" s="741"/>
    </row>
    <row r="41" spans="2:16">
      <c r="B41" s="742" t="s">
        <v>711</v>
      </c>
      <c r="C41" s="741"/>
      <c r="D41" s="741"/>
      <c r="E41" s="741"/>
      <c r="F41" s="741"/>
      <c r="H41" s="741"/>
      <c r="I41" s="741"/>
      <c r="J41" s="741"/>
      <c r="K41" s="741"/>
      <c r="M41" s="741"/>
      <c r="N41" s="741"/>
      <c r="O41" s="741"/>
      <c r="P41" s="741"/>
    </row>
    <row r="42" spans="2:16">
      <c r="B42" s="742" t="s">
        <v>711</v>
      </c>
      <c r="C42" s="741"/>
      <c r="D42" s="741"/>
      <c r="E42" s="741"/>
      <c r="F42" s="741"/>
      <c r="H42" s="741"/>
      <c r="I42" s="741"/>
      <c r="J42" s="741"/>
      <c r="K42" s="741"/>
      <c r="M42" s="741"/>
      <c r="N42" s="741"/>
      <c r="O42" s="741"/>
      <c r="P42" s="741"/>
    </row>
    <row r="43" spans="2:16">
      <c r="B43" s="742" t="s">
        <v>711</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A6E59C6608B0478A0D0865F4DB4169" ma:contentTypeVersion="31" ma:contentTypeDescription="Create a new document." ma:contentTypeScope="" ma:versionID="857aefe7e082f7a7cba36ff42da46625">
  <xsd:schema xmlns:xsd="http://www.w3.org/2001/XMLSchema" xmlns:xs="http://www.w3.org/2001/XMLSchema" xmlns:p="http://schemas.microsoft.com/office/2006/metadata/properties" xmlns:ns2="2b8bb3d4-4679-4201-bf4e-ecf5a190cbdc" xmlns:ns3="http://schemas.microsoft.com/sharepoint/v3/fields" xmlns:ns4="711db5ec-2528-47d2-8fbb-a2c02bc92eb2" targetNamespace="http://schemas.microsoft.com/office/2006/metadata/properties" ma:root="true" ma:fieldsID="3b6814ebbd97ce0e0da9b7b8dde43123" ns2:_="" ns3:_="" ns4:_="">
    <xsd:import namespace="2b8bb3d4-4679-4201-bf4e-ecf5a190cbdc"/>
    <xsd:import namespace="http://schemas.microsoft.com/sharepoint/v3/fields"/>
    <xsd:import namespace="711db5ec-2528-47d2-8fbb-a2c02bc92eb2"/>
    <xsd:element name="properties">
      <xsd:complexType>
        <xsd:sequence>
          <xsd:element name="documentManagement">
            <xsd:complexType>
              <xsd:all>
                <xsd:element ref="ns2:_dlc_DocId" minOccurs="0"/>
                <xsd:element ref="ns2:_dlc_DocIdUrl" minOccurs="0"/>
                <xsd:element ref="ns2:_dlc_DocIdPersistId" minOccurs="0"/>
                <xsd:element ref="ns2:Document_x0020_Type" minOccurs="0"/>
                <xsd:element ref="ns3:_DCDateCreated" minOccurs="0"/>
                <xsd:element ref="ns2:Description1" minOccurs="0"/>
                <xsd:element ref="ns2:Sensitivity" minOccurs="0"/>
                <xsd:element ref="ns2:pa1e2cbc04ca47e08abd8c9ba3e93ecc" minOccurs="0"/>
                <xsd:element ref="ns2:TaxCatchAll" minOccurs="0"/>
                <xsd:element ref="ns2:TaxKeywordTaxHTField" minOccurs="0"/>
                <xsd:element ref="ns2:Month" minOccurs="0"/>
                <xsd:element ref="ns2:Quarter" minOccurs="0"/>
                <xsd:element ref="ns2:Year" minOccurs="0"/>
                <xsd:element ref="ns4:Regulatory_x0020_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Type" ma:index="11" nillable="true" ma:displayName="Document Type" ma:format="Dropdown" ma:internalName="Document_x0020_Typ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14" nillable="true" ma:displayName="Document Description" ma:description="Describe the document purpose or scope." ma:internalName="Description1">
      <xsd:simpleType>
        <xsd:restriction base="dms:Note">
          <xsd:maxLength value="255"/>
        </xsd:restriction>
      </xsd:simpleType>
    </xsd:element>
    <xsd:element name="Sensitivity" ma:index="15" nillable="true" ma:displayName="Privacy Classification" ma:default="Internal Use Only" ma:description="See here for guidance on how to determine privacy classification: http://newintranet/content/9795." ma:format="RadioButtons" ma:internalName="Sensitivity">
      <xsd:simpleType>
        <xsd:restriction base="dms:Choice">
          <xsd:enumeration value="Public"/>
          <xsd:enumeration value="Internal Use Only"/>
          <xsd:enumeration value="Confidential"/>
          <xsd:enumeration value="Restricted"/>
        </xsd:restriction>
      </xsd:simpleType>
    </xsd:element>
    <xsd:element name="pa1e2cbc04ca47e08abd8c9ba3e93ecc" ma:index="17" nillable="true" ma:taxonomy="true" ma:internalName="pa1e2cbc04ca47e08abd8c9ba3e93ecc" ma:taxonomyFieldName="Classification" ma:displayName="Subject Classification (formal)"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informal)"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Month" ma:index="21" nillable="true" ma:displayName="Month" ma:format="Dropdown" ma:internalName="Month">
      <xsd:simpleType>
        <xsd:restriction base="dms:Choice">
          <xsd:enumeration value="01 January"/>
          <xsd:enumeration value="02 February"/>
          <xsd:enumeration value="03 March"/>
          <xsd:enumeration value="04 April"/>
          <xsd:enumeration value="05 May"/>
          <xsd:enumeration value="06 June"/>
          <xsd:enumeration value="07 July"/>
          <xsd:enumeration value="08 August"/>
          <xsd:enumeration value="09 September"/>
          <xsd:enumeration value="10 October"/>
          <xsd:enumeration value="11 November"/>
          <xsd:enumeration value="12 December"/>
        </xsd:restriction>
      </xsd:simpleType>
    </xsd:element>
    <xsd:element name="Quarter" ma:index="22" nillable="true" ma:displayName="Quarter" ma:internalName="Quarter">
      <xsd:complexType>
        <xsd:complexContent>
          <xsd:extension base="dms:MultiChoice">
            <xsd:sequence>
              <xsd:element name="Value" maxOccurs="unbounded" minOccurs="0" nillable="true">
                <xsd:simpleType>
                  <xsd:restriction base="dms:Choice">
                    <xsd:enumeration value="Q1"/>
                    <xsd:enumeration value="Q2"/>
                    <xsd:enumeration value="Q3"/>
                    <xsd:enumeration value="Q4"/>
                  </xsd:restriction>
                </xsd:simpleType>
              </xsd:element>
            </xsd:sequence>
          </xsd:extension>
        </xsd:complexContent>
      </xsd:complexType>
    </xsd:element>
    <xsd:element name="Year" ma:index="23" nillable="true" ma:displayName="Year" ma:default="2015"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3" nillable="true" ma:displayName="Date Created" ma:default="[today]" ma:description="The date on which the document was created." ma:format="DateOnly" ma:internalName="_DCDate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11db5ec-2528-47d2-8fbb-a2c02bc92eb2" elementFormDefault="qualified">
    <xsd:import namespace="http://schemas.microsoft.com/office/2006/documentManagement/types"/>
    <xsd:import namespace="http://schemas.microsoft.com/office/infopath/2007/PartnerControls"/>
    <xsd:element name="Regulatory_x0020_Owner" ma:index="24" nillable="true" ma:displayName="Regulatory Owner" ma:list="UserInfo" ma:SharePointGroup="0" ma:internalName="Regulatory_x0020_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Document 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d54efc9-ddd0-46ce-8ac6-e4a1c98f1b3f"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a1e2cbc04ca47e08abd8c9ba3e93ecc xmlns="2b8bb3d4-4679-4201-bf4e-ecf5a190cbdc">
      <Terms xmlns="http://schemas.microsoft.com/office/infopath/2007/PartnerControls"/>
    </pa1e2cbc04ca47e08abd8c9ba3e93ecc>
    <Document_x0020_Type xmlns="2b8bb3d4-4679-4201-bf4e-ecf5a190cbdc" xsi:nil="true"/>
    <Quarter xmlns="2b8bb3d4-4679-4201-bf4e-ecf5a190cbdc"/>
    <Regulatory_x0020_Owner xmlns="711db5ec-2528-47d2-8fbb-a2c02bc92eb2">
      <UserInfo>
        <DisplayName/>
        <AccountId xsi:nil="true"/>
        <AccountType/>
      </UserInfo>
    </Regulatory_x0020_Owner>
    <TaxCatchAll xmlns="2b8bb3d4-4679-4201-bf4e-ecf5a190cbdc"/>
    <Month xmlns="2b8bb3d4-4679-4201-bf4e-ecf5a190cbdc" xsi:nil="true"/>
    <Sensitivity xmlns="2b8bb3d4-4679-4201-bf4e-ecf5a190cbdc">Internal Use Only</Sensitivity>
    <Year xmlns="2b8bb3d4-4679-4201-bf4e-ecf5a190cbdc">2015</Year>
    <Description1 xmlns="2b8bb3d4-4679-4201-bf4e-ecf5a190cbdc" xsi:nil="true"/>
    <TaxKeywordTaxHTField xmlns="2b8bb3d4-4679-4201-bf4e-ecf5a190cbdc">
      <Terms xmlns="http://schemas.microsoft.com/office/infopath/2007/PartnerControls"/>
    </TaxKeywordTaxHTField>
    <_DCDateCreated xmlns="http://schemas.microsoft.com/sharepoint/v3/fields">2020-02-13T21:56:32+00:00</_DCDateCreated>
    <_dlc_DocId xmlns="2b8bb3d4-4679-4201-bf4e-ecf5a190cbdc">HOLFIN-1194005432-737</_dlc_DocId>
    <_dlc_DocIdUrl xmlns="2b8bb3d4-4679-4201-bf4e-ecf5a190cbdc">
      <Url>http://spapp01/sites/FIN/REG/_layouts/DocIdRedir.aspx?ID=HOLFIN-1194005432-737</Url>
      <Description>HOLFIN-1194005432-737</Description>
    </_dlc_DocIdUrl>
  </documentManagement>
</p:properties>
</file>

<file path=customXml/itemProps1.xml><?xml version="1.0" encoding="utf-8"?>
<ds:datastoreItem xmlns:ds="http://schemas.openxmlformats.org/officeDocument/2006/customXml" ds:itemID="{BD461D83-9BF1-4EAF-9DD1-18FE8CD3B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sharepoint/v3/fields"/>
    <ds:schemaRef ds:uri="711db5ec-2528-47d2-8fbb-a2c02bc9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CCB9FF-CB33-4BDC-86BB-E3030317F83D}">
  <ds:schemaRefs>
    <ds:schemaRef ds:uri="http://schemas.microsoft.com/sharepoint/events"/>
  </ds:schemaRefs>
</ds:datastoreItem>
</file>

<file path=customXml/itemProps3.xml><?xml version="1.0" encoding="utf-8"?>
<ds:datastoreItem xmlns:ds="http://schemas.openxmlformats.org/officeDocument/2006/customXml" ds:itemID="{C4382889-6C8A-4FA2-9E46-C42890A90878}">
  <ds:schemaRefs>
    <ds:schemaRef ds:uri="Microsoft.SharePoint.Taxonomy.ContentTypeSync"/>
  </ds:schemaRefs>
</ds:datastoreItem>
</file>

<file path=customXml/itemProps4.xml><?xml version="1.0" encoding="utf-8"?>
<ds:datastoreItem xmlns:ds="http://schemas.openxmlformats.org/officeDocument/2006/customXml" ds:itemID="{CE04BA69-4D89-41CF-A425-3F8D60742BE8}">
  <ds:schemaRefs>
    <ds:schemaRef ds:uri="http://schemas.microsoft.com/sharepoint/v3/contenttype/forms"/>
  </ds:schemaRefs>
</ds:datastoreItem>
</file>

<file path=customXml/itemProps5.xml><?xml version="1.0" encoding="utf-8"?>
<ds:datastoreItem xmlns:ds="http://schemas.openxmlformats.org/officeDocument/2006/customXml" ds:itemID="{13392136-639A-43FE-B4CB-56A2C52F14E8}">
  <ds:schemaRefs>
    <ds:schemaRef ds:uri="http://schemas.microsoft.com/office/2006/documentManagement/types"/>
    <ds:schemaRef ds:uri="711db5ec-2528-47d2-8fbb-a2c02bc92eb2"/>
    <ds:schemaRef ds:uri="http://purl.org/dc/elements/1.1/"/>
    <ds:schemaRef ds:uri="http://schemas.microsoft.com/office/2006/metadata/properties"/>
    <ds:schemaRef ds:uri="http://schemas.microsoft.com/office/infopath/2007/PartnerControls"/>
    <ds:schemaRef ds:uri="http://purl.org/dc/terms/"/>
    <ds:schemaRef ds:uri="2b8bb3d4-4679-4201-bf4e-ecf5a190cbdc"/>
    <ds:schemaRef ds:uri="http://schemas.openxmlformats.org/package/2006/metadata/core-properti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aprilb</cp:lastModifiedBy>
  <cp:lastPrinted>2017-05-24T00:43:43Z</cp:lastPrinted>
  <dcterms:created xsi:type="dcterms:W3CDTF">2012-03-05T18:56:04Z</dcterms:created>
  <dcterms:modified xsi:type="dcterms:W3CDTF">2020-06-11T16:45:21Z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0x01010013A6E59C6608B0478A0D0865F4DB4169</vt:lpwstr>
  </property>
  <property fmtid="{D5CDD505-2E9C-101B-9397-08002B2CF9AE}" pid="3" name="TaxKeyword">
    <vt:lpwstr/>
  </property>
  <property fmtid="{D5CDD505-2E9C-101B-9397-08002B2CF9AE}" pid="4" name="Classification">
    <vt:lpwstr/>
  </property>
  <property fmtid="{D5CDD505-2E9C-101B-9397-08002B2CF9AE}" pid="5" name="_dlc_DocIdItemGuid">
    <vt:lpwstr>29a5e6ee-76f2-449a-aac7-6f2f1f29efc9</vt:lpwstr>
  </property>
</Properties>
</file>