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390" tabRatio="896"/>
  </bookViews>
  <sheets>
    <sheet name="CDM" sheetId="20" r:id="rId1"/>
    <sheet name="2011" sheetId="12" r:id="rId2"/>
    <sheet name="2012" sheetId="13" r:id="rId3"/>
    <sheet name="2013" sheetId="14" r:id="rId4"/>
    <sheet name="2014" sheetId="10" r:id="rId5"/>
    <sheet name="2015" sheetId="3" r:id="rId6"/>
    <sheet name="2016" sheetId="4" r:id="rId7"/>
    <sheet name="2017" sheetId="5" r:id="rId8"/>
    <sheet name="2018" sheetId="6" r:id="rId9"/>
    <sheet name="2019" sheetId="7" r:id="rId10"/>
    <sheet name="2020" sheetId="8" r:id="rId11"/>
    <sheet name="2021" sheetId="21" r:id="rId12"/>
    <sheet name="2022" sheetId="22" r:id="rId13"/>
    <sheet name="2023" sheetId="23" r:id="rId14"/>
    <sheet name="2024" sheetId="24" r:id="rId15"/>
    <sheet name="2025" sheetId="25" r:id="rId16"/>
    <sheet name="AnnualSavings" sheetId="16" r:id="rId1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5" l="1"/>
  <c r="I4" i="25" s="1"/>
  <c r="I6" i="25" s="1"/>
  <c r="I8" i="25" s="1"/>
  <c r="H4" i="24"/>
  <c r="I4" i="24" s="1"/>
  <c r="I6" i="24" s="1"/>
  <c r="I8" i="24" s="1"/>
  <c r="H4" i="23"/>
  <c r="I4" i="23" s="1"/>
  <c r="I6" i="23" s="1"/>
  <c r="I8" i="23" s="1"/>
  <c r="H4" i="22"/>
  <c r="I4" i="22" s="1"/>
  <c r="I6" i="22" s="1"/>
  <c r="I8" i="22" s="1"/>
  <c r="H4" i="21"/>
  <c r="H27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D15" i="25"/>
  <c r="D14" i="25"/>
  <c r="D13" i="25"/>
  <c r="D12" i="25"/>
  <c r="D11" i="25"/>
  <c r="D10" i="25"/>
  <c r="D9" i="25"/>
  <c r="D8" i="25"/>
  <c r="D7" i="25"/>
  <c r="D6" i="25"/>
  <c r="D5" i="25"/>
  <c r="D4" i="25"/>
  <c r="H15" i="25" s="1"/>
  <c r="H27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D15" i="24"/>
  <c r="D14" i="24"/>
  <c r="D13" i="24"/>
  <c r="D12" i="24"/>
  <c r="D11" i="24"/>
  <c r="D10" i="24"/>
  <c r="D9" i="24"/>
  <c r="D8" i="24"/>
  <c r="D7" i="24"/>
  <c r="D6" i="24"/>
  <c r="D5" i="24"/>
  <c r="D4" i="24"/>
  <c r="H27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D15" i="23"/>
  <c r="D14" i="23"/>
  <c r="D13" i="23"/>
  <c r="D12" i="23"/>
  <c r="D11" i="23"/>
  <c r="D10" i="23"/>
  <c r="D9" i="23"/>
  <c r="D8" i="23"/>
  <c r="D7" i="23"/>
  <c r="D6" i="23"/>
  <c r="D5" i="23"/>
  <c r="D4" i="23"/>
  <c r="H27" i="22"/>
  <c r="B27" i="22"/>
  <c r="A27" i="22"/>
  <c r="B26" i="22"/>
  <c r="A26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D15" i="22"/>
  <c r="D14" i="22"/>
  <c r="D13" i="22"/>
  <c r="D12" i="22"/>
  <c r="D11" i="22"/>
  <c r="D10" i="22"/>
  <c r="D9" i="22"/>
  <c r="D8" i="22"/>
  <c r="D7" i="22"/>
  <c r="D6" i="22"/>
  <c r="D5" i="22"/>
  <c r="D4" i="22"/>
  <c r="H27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D15" i="21"/>
  <c r="D14" i="21"/>
  <c r="D13" i="21"/>
  <c r="D12" i="21"/>
  <c r="D11" i="21"/>
  <c r="D10" i="21"/>
  <c r="D9" i="21"/>
  <c r="D8" i="21"/>
  <c r="D7" i="21"/>
  <c r="D6" i="21"/>
  <c r="D5" i="21"/>
  <c r="D4" i="21"/>
  <c r="C27" i="22" l="1"/>
  <c r="E27" i="22" s="1"/>
  <c r="H15" i="21"/>
  <c r="H15" i="23"/>
  <c r="H15" i="22"/>
  <c r="H15" i="24"/>
  <c r="C27" i="24"/>
  <c r="E27" i="24" s="1"/>
  <c r="I4" i="21"/>
  <c r="I6" i="21" s="1"/>
  <c r="I8" i="21" s="1"/>
  <c r="C13" i="21" s="1"/>
  <c r="E13" i="21" s="1"/>
  <c r="C27" i="21"/>
  <c r="E27" i="21" s="1"/>
  <c r="C27" i="25"/>
  <c r="E27" i="25" s="1"/>
  <c r="C27" i="23"/>
  <c r="E27" i="23" s="1"/>
  <c r="C15" i="25"/>
  <c r="E15" i="25" s="1"/>
  <c r="C11" i="25"/>
  <c r="E11" i="25" s="1"/>
  <c r="C14" i="25"/>
  <c r="E14" i="25" s="1"/>
  <c r="C12" i="25"/>
  <c r="E12" i="25" s="1"/>
  <c r="C13" i="25"/>
  <c r="E13" i="25" s="1"/>
  <c r="C9" i="25"/>
  <c r="E9" i="25" s="1"/>
  <c r="C7" i="25"/>
  <c r="E7" i="25" s="1"/>
  <c r="C5" i="25"/>
  <c r="E5" i="25" s="1"/>
  <c r="C10" i="25"/>
  <c r="E10" i="25" s="1"/>
  <c r="C8" i="25"/>
  <c r="E8" i="25" s="1"/>
  <c r="C6" i="25"/>
  <c r="E6" i="25" s="1"/>
  <c r="C4" i="25"/>
  <c r="H6" i="25"/>
  <c r="H8" i="25" s="1"/>
  <c r="C16" i="25"/>
  <c r="C17" i="25"/>
  <c r="E17" i="25" s="1"/>
  <c r="C18" i="25"/>
  <c r="E18" i="25" s="1"/>
  <c r="C19" i="25"/>
  <c r="E19" i="25" s="1"/>
  <c r="C20" i="25"/>
  <c r="E20" i="25" s="1"/>
  <c r="C21" i="25"/>
  <c r="E21" i="25" s="1"/>
  <c r="C22" i="25"/>
  <c r="E22" i="25" s="1"/>
  <c r="C23" i="25"/>
  <c r="E23" i="25" s="1"/>
  <c r="C24" i="25"/>
  <c r="E24" i="25" s="1"/>
  <c r="C25" i="25"/>
  <c r="E25" i="25" s="1"/>
  <c r="C26" i="25"/>
  <c r="E26" i="25" s="1"/>
  <c r="C15" i="24"/>
  <c r="E15" i="24" s="1"/>
  <c r="C11" i="24"/>
  <c r="E11" i="24" s="1"/>
  <c r="C6" i="24"/>
  <c r="E6" i="24" s="1"/>
  <c r="C12" i="24"/>
  <c r="E12" i="24" s="1"/>
  <c r="C10" i="24"/>
  <c r="E10" i="24" s="1"/>
  <c r="C8" i="24"/>
  <c r="E8" i="24" s="1"/>
  <c r="C13" i="24"/>
  <c r="E13" i="24" s="1"/>
  <c r="C9" i="24"/>
  <c r="E9" i="24" s="1"/>
  <c r="C7" i="24"/>
  <c r="E7" i="24" s="1"/>
  <c r="C5" i="24"/>
  <c r="E5" i="24" s="1"/>
  <c r="C14" i="24"/>
  <c r="E14" i="24" s="1"/>
  <c r="C4" i="24"/>
  <c r="H6" i="24"/>
  <c r="H8" i="24" s="1"/>
  <c r="C16" i="24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80" i="16" s="1"/>
  <c r="C25" i="24"/>
  <c r="E25" i="24" s="1"/>
  <c r="C26" i="24"/>
  <c r="E26" i="24" s="1"/>
  <c r="C15" i="23"/>
  <c r="E15" i="23" s="1"/>
  <c r="C11" i="23"/>
  <c r="E11" i="23" s="1"/>
  <c r="C12" i="23"/>
  <c r="E12" i="23" s="1"/>
  <c r="C13" i="23"/>
  <c r="E13" i="23" s="1"/>
  <c r="C9" i="23"/>
  <c r="E9" i="23" s="1"/>
  <c r="C7" i="23"/>
  <c r="E7" i="23" s="1"/>
  <c r="C5" i="23"/>
  <c r="E5" i="23" s="1"/>
  <c r="C14" i="23"/>
  <c r="E14" i="23" s="1"/>
  <c r="C10" i="23"/>
  <c r="E10" i="23" s="1"/>
  <c r="C8" i="23"/>
  <c r="E8" i="23" s="1"/>
  <c r="C6" i="23"/>
  <c r="E6" i="23" s="1"/>
  <c r="C4" i="23"/>
  <c r="H6" i="23"/>
  <c r="H8" i="23" s="1"/>
  <c r="C16" i="23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25" i="23"/>
  <c r="E25" i="23" s="1"/>
  <c r="C26" i="23"/>
  <c r="E26" i="23" s="1"/>
  <c r="C15" i="22"/>
  <c r="E15" i="22" s="1"/>
  <c r="C11" i="22"/>
  <c r="E11" i="22" s="1"/>
  <c r="C10" i="22"/>
  <c r="E10" i="22" s="1"/>
  <c r="C4" i="22"/>
  <c r="C12" i="22"/>
  <c r="E12" i="22" s="1"/>
  <c r="C14" i="22"/>
  <c r="E14" i="22" s="1"/>
  <c r="C6" i="22"/>
  <c r="E6" i="22" s="1"/>
  <c r="C13" i="22"/>
  <c r="E13" i="22" s="1"/>
  <c r="C9" i="22"/>
  <c r="E9" i="22" s="1"/>
  <c r="C7" i="22"/>
  <c r="E7" i="22" s="1"/>
  <c r="C5" i="22"/>
  <c r="E5" i="22" s="1"/>
  <c r="C8" i="22"/>
  <c r="E8" i="22" s="1"/>
  <c r="H6" i="22"/>
  <c r="H8" i="22" s="1"/>
  <c r="C16" i="22"/>
  <c r="C17" i="22"/>
  <c r="E17" i="22" s="1"/>
  <c r="C149" i="16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C25" i="22"/>
  <c r="E25" i="22" s="1"/>
  <c r="C26" i="22"/>
  <c r="E26" i="22" s="1"/>
  <c r="C15" i="21"/>
  <c r="E15" i="21" s="1"/>
  <c r="C11" i="21"/>
  <c r="E11" i="21" s="1"/>
  <c r="C7" i="21"/>
  <c r="E7" i="21" s="1"/>
  <c r="H6" i="21"/>
  <c r="H8" i="21" s="1"/>
  <c r="C16" i="2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25" i="21"/>
  <c r="E25" i="21" s="1"/>
  <c r="C26" i="21"/>
  <c r="E26" i="21" s="1"/>
  <c r="C159" i="16" l="1"/>
  <c r="C9" i="21"/>
  <c r="E9" i="21" s="1"/>
  <c r="C141" i="16" s="1"/>
  <c r="C8" i="21"/>
  <c r="E8" i="21" s="1"/>
  <c r="C140" i="16" s="1"/>
  <c r="C10" i="21"/>
  <c r="E10" i="21" s="1"/>
  <c r="C152" i="16"/>
  <c r="C176" i="16"/>
  <c r="C164" i="16"/>
  <c r="C143" i="16"/>
  <c r="C4" i="21"/>
  <c r="E4" i="21" s="1"/>
  <c r="C157" i="16"/>
  <c r="C169" i="16"/>
  <c r="C161" i="16"/>
  <c r="C181" i="16"/>
  <c r="C173" i="16"/>
  <c r="C14" i="21"/>
  <c r="E14" i="21" s="1"/>
  <c r="C146" i="16" s="1"/>
  <c r="C12" i="21"/>
  <c r="E12" i="21" s="1"/>
  <c r="C144" i="16" s="1"/>
  <c r="C153" i="16"/>
  <c r="C165" i="16"/>
  <c r="C177" i="16"/>
  <c r="C155" i="16"/>
  <c r="C151" i="16"/>
  <c r="C167" i="16"/>
  <c r="C163" i="16"/>
  <c r="C179" i="16"/>
  <c r="C158" i="16"/>
  <c r="C156" i="16"/>
  <c r="C168" i="16"/>
  <c r="C175" i="16"/>
  <c r="C154" i="16"/>
  <c r="C150" i="16"/>
  <c r="C170" i="16"/>
  <c r="C166" i="16"/>
  <c r="C162" i="16"/>
  <c r="C182" i="16"/>
  <c r="C178" i="16"/>
  <c r="C174" i="16"/>
  <c r="C171" i="16"/>
  <c r="C183" i="16"/>
  <c r="C147" i="16"/>
  <c r="C145" i="16"/>
  <c r="C139" i="16"/>
  <c r="C142" i="16"/>
  <c r="C5" i="21"/>
  <c r="E5" i="21" s="1"/>
  <c r="C6" i="21"/>
  <c r="E6" i="21" s="1"/>
  <c r="G15" i="25"/>
  <c r="E4" i="25"/>
  <c r="I15" i="25" s="1"/>
  <c r="E16" i="25"/>
  <c r="I27" i="25" s="1"/>
  <c r="G27" i="25"/>
  <c r="G15" i="24"/>
  <c r="E4" i="24"/>
  <c r="I15" i="24" s="1"/>
  <c r="G27" i="24"/>
  <c r="E16" i="24"/>
  <c r="G15" i="23"/>
  <c r="E4" i="23"/>
  <c r="I15" i="23" s="1"/>
  <c r="G27" i="23"/>
  <c r="E16" i="23"/>
  <c r="G15" i="22"/>
  <c r="E4" i="22"/>
  <c r="I15" i="22" s="1"/>
  <c r="E16" i="22"/>
  <c r="G27" i="22"/>
  <c r="G27" i="21"/>
  <c r="E16" i="21"/>
  <c r="I27" i="23" l="1"/>
  <c r="C160" i="16"/>
  <c r="I27" i="24"/>
  <c r="C172" i="16"/>
  <c r="I27" i="22"/>
  <c r="C148" i="16"/>
  <c r="I15" i="21"/>
  <c r="C137" i="16"/>
  <c r="G15" i="21"/>
  <c r="I27" i="21"/>
  <c r="C136" i="16"/>
  <c r="C138" i="16"/>
  <c r="H4" i="6" l="1"/>
  <c r="H4" i="5"/>
  <c r="H4" i="4"/>
  <c r="H4" i="3"/>
  <c r="H4" i="10"/>
  <c r="H4" i="14"/>
  <c r="H4" i="13"/>
  <c r="H4" i="12"/>
  <c r="I4" i="12" s="1"/>
  <c r="C4" i="20"/>
  <c r="C5" i="20" s="1"/>
  <c r="C6" i="20" s="1"/>
  <c r="C7" i="20" s="1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H4" i="8"/>
  <c r="C8" i="20" l="1"/>
  <c r="H4" i="7"/>
  <c r="H27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D15" i="12"/>
  <c r="D14" i="12"/>
  <c r="D13" i="12"/>
  <c r="D12" i="12"/>
  <c r="D11" i="12"/>
  <c r="D10" i="12"/>
  <c r="D9" i="12"/>
  <c r="D8" i="12"/>
  <c r="D7" i="12"/>
  <c r="D6" i="12"/>
  <c r="D5" i="12"/>
  <c r="C27" i="12"/>
  <c r="E27" i="12" s="1"/>
  <c r="D4" i="12"/>
  <c r="H15" i="12" s="1"/>
  <c r="H27" i="13"/>
  <c r="B27" i="13"/>
  <c r="A27" i="13"/>
  <c r="B26" i="13"/>
  <c r="A26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D15" i="13"/>
  <c r="D14" i="13"/>
  <c r="D13" i="13"/>
  <c r="D12" i="13"/>
  <c r="D11" i="13"/>
  <c r="D10" i="13"/>
  <c r="D9" i="13"/>
  <c r="D8" i="13"/>
  <c r="D7" i="13"/>
  <c r="D6" i="13"/>
  <c r="D5" i="13"/>
  <c r="I4" i="13"/>
  <c r="I6" i="13" s="1"/>
  <c r="I8" i="13" s="1"/>
  <c r="C27" i="13"/>
  <c r="E27" i="13" s="1"/>
  <c r="D4" i="13"/>
  <c r="H27" i="14"/>
  <c r="B27" i="14"/>
  <c r="A27" i="14"/>
  <c r="B26" i="14"/>
  <c r="A26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D15" i="14"/>
  <c r="D14" i="14"/>
  <c r="D13" i="14"/>
  <c r="D12" i="14"/>
  <c r="D11" i="14"/>
  <c r="D10" i="14"/>
  <c r="D9" i="14"/>
  <c r="D8" i="14"/>
  <c r="D7" i="14"/>
  <c r="D6" i="14"/>
  <c r="D5" i="14"/>
  <c r="C27" i="14"/>
  <c r="E27" i="14" s="1"/>
  <c r="D4" i="14"/>
  <c r="H27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D15" i="10"/>
  <c r="D14" i="10"/>
  <c r="D13" i="10"/>
  <c r="D12" i="10"/>
  <c r="D11" i="10"/>
  <c r="D10" i="10"/>
  <c r="D9" i="10"/>
  <c r="D8" i="10"/>
  <c r="D7" i="10"/>
  <c r="D6" i="10"/>
  <c r="D5" i="10"/>
  <c r="I4" i="10"/>
  <c r="I6" i="10" s="1"/>
  <c r="I8" i="10" s="1"/>
  <c r="C27" i="10"/>
  <c r="E27" i="10" s="1"/>
  <c r="D4" i="10"/>
  <c r="H15" i="10" s="1"/>
  <c r="H15" i="13" l="1"/>
  <c r="H15" i="14"/>
  <c r="C9" i="20"/>
  <c r="I6" i="12"/>
  <c r="I8" i="12" s="1"/>
  <c r="H6" i="12"/>
  <c r="H8" i="12" s="1"/>
  <c r="C16" i="12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E25" i="12" s="1"/>
  <c r="C26" i="12"/>
  <c r="E26" i="12" s="1"/>
  <c r="C15" i="13"/>
  <c r="E15" i="13" s="1"/>
  <c r="C11" i="13"/>
  <c r="E11" i="13" s="1"/>
  <c r="C14" i="13"/>
  <c r="E14" i="13" s="1"/>
  <c r="C10" i="13"/>
  <c r="E10" i="13" s="1"/>
  <c r="C6" i="13"/>
  <c r="E6" i="13" s="1"/>
  <c r="C12" i="13"/>
  <c r="E12" i="13" s="1"/>
  <c r="C8" i="13"/>
  <c r="E8" i="13" s="1"/>
  <c r="C4" i="13"/>
  <c r="C13" i="13"/>
  <c r="E13" i="13" s="1"/>
  <c r="C9" i="13"/>
  <c r="E9" i="13" s="1"/>
  <c r="C7" i="13"/>
  <c r="E7" i="13" s="1"/>
  <c r="C5" i="13"/>
  <c r="E5" i="13" s="1"/>
  <c r="H6" i="13"/>
  <c r="H8" i="13" s="1"/>
  <c r="C16" i="13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C25" i="13"/>
  <c r="E25" i="13" s="1"/>
  <c r="C26" i="13"/>
  <c r="E26" i="13" s="1"/>
  <c r="I4" i="14"/>
  <c r="I6" i="14" s="1"/>
  <c r="I8" i="14" s="1"/>
  <c r="H6" i="14"/>
  <c r="H8" i="14" s="1"/>
  <c r="C16" i="14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25" i="14"/>
  <c r="E25" i="14" s="1"/>
  <c r="C26" i="14"/>
  <c r="E26" i="14" s="1"/>
  <c r="C15" i="10"/>
  <c r="E15" i="10" s="1"/>
  <c r="C11" i="10"/>
  <c r="E11" i="10" s="1"/>
  <c r="C4" i="10"/>
  <c r="C12" i="10"/>
  <c r="E12" i="10" s="1"/>
  <c r="C13" i="10"/>
  <c r="E13" i="10" s="1"/>
  <c r="C9" i="10"/>
  <c r="E9" i="10" s="1"/>
  <c r="C7" i="10"/>
  <c r="E7" i="10" s="1"/>
  <c r="C5" i="10"/>
  <c r="E5" i="10" s="1"/>
  <c r="C14" i="10"/>
  <c r="E14" i="10" s="1"/>
  <c r="C10" i="10"/>
  <c r="E10" i="10" s="1"/>
  <c r="C8" i="10"/>
  <c r="E8" i="10" s="1"/>
  <c r="C6" i="10"/>
  <c r="E6" i="10" s="1"/>
  <c r="H6" i="10"/>
  <c r="H8" i="10" s="1"/>
  <c r="C16" i="10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C25" i="10"/>
  <c r="E25" i="10" s="1"/>
  <c r="C26" i="10"/>
  <c r="E26" i="10" s="1"/>
  <c r="I4" i="4"/>
  <c r="I6" i="4" s="1"/>
  <c r="C10" i="20" l="1"/>
  <c r="G27" i="12"/>
  <c r="E16" i="12"/>
  <c r="I27" i="12" s="1"/>
  <c r="C15" i="12"/>
  <c r="E15" i="12" s="1"/>
  <c r="C27" i="16" s="1"/>
  <c r="C11" i="12"/>
  <c r="E11" i="12" s="1"/>
  <c r="C23" i="16" s="1"/>
  <c r="C12" i="12"/>
  <c r="E12" i="12" s="1"/>
  <c r="C24" i="16" s="1"/>
  <c r="C13" i="12"/>
  <c r="E13" i="12" s="1"/>
  <c r="C25" i="16" s="1"/>
  <c r="C9" i="12"/>
  <c r="E9" i="12" s="1"/>
  <c r="C21" i="16" s="1"/>
  <c r="C7" i="12"/>
  <c r="E7" i="12" s="1"/>
  <c r="C19" i="16" s="1"/>
  <c r="C5" i="12"/>
  <c r="E5" i="12" s="1"/>
  <c r="C17" i="16" s="1"/>
  <c r="C14" i="12"/>
  <c r="E14" i="12" s="1"/>
  <c r="C26" i="16" s="1"/>
  <c r="C10" i="12"/>
  <c r="E10" i="12" s="1"/>
  <c r="C22" i="16" s="1"/>
  <c r="C8" i="12"/>
  <c r="E8" i="12" s="1"/>
  <c r="C20" i="16" s="1"/>
  <c r="C6" i="12"/>
  <c r="E6" i="12" s="1"/>
  <c r="C18" i="16" s="1"/>
  <c r="C4" i="12"/>
  <c r="G15" i="13"/>
  <c r="E4" i="13"/>
  <c r="G27" i="13"/>
  <c r="E16" i="13"/>
  <c r="G27" i="14"/>
  <c r="E16" i="14"/>
  <c r="C15" i="14"/>
  <c r="E15" i="14" s="1"/>
  <c r="C11" i="14"/>
  <c r="E11" i="14" s="1"/>
  <c r="C35" i="16" s="1"/>
  <c r="C12" i="14"/>
  <c r="E12" i="14" s="1"/>
  <c r="C36" i="16" s="1"/>
  <c r="C5" i="14"/>
  <c r="E5" i="14" s="1"/>
  <c r="C29" i="16" s="1"/>
  <c r="C13" i="14"/>
  <c r="E13" i="14" s="1"/>
  <c r="C37" i="16" s="1"/>
  <c r="C9" i="14"/>
  <c r="E9" i="14" s="1"/>
  <c r="C33" i="16" s="1"/>
  <c r="C7" i="14"/>
  <c r="E7" i="14" s="1"/>
  <c r="C31" i="16" s="1"/>
  <c r="C14" i="14"/>
  <c r="E14" i="14" s="1"/>
  <c r="C38" i="16" s="1"/>
  <c r="C10" i="14"/>
  <c r="E10" i="14" s="1"/>
  <c r="C34" i="16" s="1"/>
  <c r="C8" i="14"/>
  <c r="E8" i="14" s="1"/>
  <c r="C32" i="16" s="1"/>
  <c r="C6" i="14"/>
  <c r="E6" i="14" s="1"/>
  <c r="C30" i="16" s="1"/>
  <c r="C4" i="14"/>
  <c r="G15" i="10"/>
  <c r="E4" i="10"/>
  <c r="I15" i="10" s="1"/>
  <c r="G27" i="10"/>
  <c r="E16" i="10"/>
  <c r="I27" i="10" s="1"/>
  <c r="H27" i="8"/>
  <c r="D15" i="8"/>
  <c r="D14" i="8"/>
  <c r="D13" i="8"/>
  <c r="D12" i="8"/>
  <c r="D11" i="8"/>
  <c r="D10" i="8"/>
  <c r="D9" i="8"/>
  <c r="D8" i="8"/>
  <c r="D7" i="8"/>
  <c r="D6" i="8"/>
  <c r="D5" i="8"/>
  <c r="D4" i="8"/>
  <c r="H27" i="7"/>
  <c r="D15" i="7"/>
  <c r="D14" i="7"/>
  <c r="D13" i="7"/>
  <c r="D12" i="7"/>
  <c r="D11" i="7"/>
  <c r="D10" i="7"/>
  <c r="D9" i="7"/>
  <c r="D8" i="7"/>
  <c r="D7" i="7"/>
  <c r="D6" i="7"/>
  <c r="D5" i="7"/>
  <c r="D4" i="7"/>
  <c r="H27" i="6"/>
  <c r="D15" i="6"/>
  <c r="D14" i="6"/>
  <c r="D13" i="6"/>
  <c r="D12" i="6"/>
  <c r="D11" i="6"/>
  <c r="D10" i="6"/>
  <c r="D9" i="6"/>
  <c r="D8" i="6"/>
  <c r="D7" i="6"/>
  <c r="D6" i="6"/>
  <c r="D5" i="6"/>
  <c r="D4" i="6"/>
  <c r="H27" i="5"/>
  <c r="D15" i="5"/>
  <c r="D14" i="5"/>
  <c r="D13" i="5"/>
  <c r="D12" i="5"/>
  <c r="D11" i="5"/>
  <c r="D10" i="5"/>
  <c r="D9" i="5"/>
  <c r="D8" i="5"/>
  <c r="D7" i="5"/>
  <c r="D6" i="5"/>
  <c r="D5" i="5"/>
  <c r="D4" i="5"/>
  <c r="H27" i="4"/>
  <c r="D15" i="4"/>
  <c r="D14" i="4"/>
  <c r="D13" i="4"/>
  <c r="D12" i="4"/>
  <c r="D11" i="4"/>
  <c r="D10" i="4"/>
  <c r="D9" i="4"/>
  <c r="D8" i="4"/>
  <c r="D7" i="4"/>
  <c r="D6" i="4"/>
  <c r="D5" i="4"/>
  <c r="D4" i="4"/>
  <c r="H27" i="3"/>
  <c r="D15" i="3"/>
  <c r="D14" i="3"/>
  <c r="D13" i="3"/>
  <c r="D12" i="3"/>
  <c r="D11" i="3"/>
  <c r="D10" i="3"/>
  <c r="D9" i="3"/>
  <c r="D8" i="3"/>
  <c r="D7" i="3"/>
  <c r="D6" i="3"/>
  <c r="D5" i="3"/>
  <c r="D4" i="3"/>
  <c r="C49" i="16" l="1"/>
  <c r="H15" i="3"/>
  <c r="C42" i="16"/>
  <c r="C11" i="20"/>
  <c r="C39" i="16"/>
  <c r="C51" i="16"/>
  <c r="C47" i="16"/>
  <c r="C46" i="16"/>
  <c r="I27" i="14"/>
  <c r="I15" i="13"/>
  <c r="C44" i="16"/>
  <c r="C41" i="16"/>
  <c r="C50" i="16"/>
  <c r="C48" i="16"/>
  <c r="C45" i="16"/>
  <c r="C43" i="16"/>
  <c r="I27" i="13"/>
  <c r="G15" i="12"/>
  <c r="E4" i="12"/>
  <c r="I15" i="12" s="1"/>
  <c r="G15" i="14"/>
  <c r="E4" i="14"/>
  <c r="H15" i="7"/>
  <c r="H15" i="5"/>
  <c r="H15" i="6"/>
  <c r="H15" i="4"/>
  <c r="H15" i="8"/>
  <c r="C12" i="20" l="1"/>
  <c r="C16" i="16"/>
  <c r="I15" i="14"/>
  <c r="C28" i="16"/>
  <c r="C40" i="16"/>
  <c r="C13" i="20" l="1"/>
  <c r="C26" i="6"/>
  <c r="E26" i="6" s="1"/>
  <c r="C23" i="6"/>
  <c r="E23" i="6" s="1"/>
  <c r="C18" i="6"/>
  <c r="E18" i="6" s="1"/>
  <c r="I4" i="6"/>
  <c r="I6" i="6" s="1"/>
  <c r="I8" i="6" s="1"/>
  <c r="C25" i="6"/>
  <c r="E25" i="6" s="1"/>
  <c r="C20" i="6"/>
  <c r="E20" i="6" s="1"/>
  <c r="C17" i="6"/>
  <c r="E17" i="6" s="1"/>
  <c r="H6" i="6"/>
  <c r="H8" i="6" s="1"/>
  <c r="C24" i="6"/>
  <c r="E24" i="6" s="1"/>
  <c r="C16" i="6"/>
  <c r="C27" i="6"/>
  <c r="E27" i="6" s="1"/>
  <c r="C22" i="6"/>
  <c r="E22" i="6" s="1"/>
  <c r="C19" i="6"/>
  <c r="E19" i="6" s="1"/>
  <c r="C21" i="6"/>
  <c r="E21" i="6" s="1"/>
  <c r="C26" i="4"/>
  <c r="E26" i="4" s="1"/>
  <c r="C23" i="4"/>
  <c r="E23" i="4" s="1"/>
  <c r="C18" i="4"/>
  <c r="E18" i="4" s="1"/>
  <c r="C24" i="4"/>
  <c r="E24" i="4" s="1"/>
  <c r="I8" i="4"/>
  <c r="C25" i="4"/>
  <c r="E25" i="4" s="1"/>
  <c r="C20" i="4"/>
  <c r="E20" i="4" s="1"/>
  <c r="C17" i="4"/>
  <c r="E17" i="4" s="1"/>
  <c r="C21" i="4"/>
  <c r="E21" i="4" s="1"/>
  <c r="C16" i="4"/>
  <c r="C27" i="4"/>
  <c r="E27" i="4" s="1"/>
  <c r="C22" i="4"/>
  <c r="E22" i="4" s="1"/>
  <c r="C19" i="4"/>
  <c r="E19" i="4" s="1"/>
  <c r="H6" i="4"/>
  <c r="H8" i="4" s="1"/>
  <c r="C16" i="3"/>
  <c r="I4" i="3"/>
  <c r="I6" i="3" s="1"/>
  <c r="I8" i="3" s="1"/>
  <c r="C27" i="3"/>
  <c r="E27" i="3" s="1"/>
  <c r="C23" i="3"/>
  <c r="E23" i="3" s="1"/>
  <c r="C19" i="3"/>
  <c r="E19" i="3" s="1"/>
  <c r="H6" i="3"/>
  <c r="H8" i="3" s="1"/>
  <c r="C24" i="3"/>
  <c r="E24" i="3" s="1"/>
  <c r="C26" i="3"/>
  <c r="E26" i="3" s="1"/>
  <c r="C22" i="3"/>
  <c r="E22" i="3" s="1"/>
  <c r="C18" i="3"/>
  <c r="E18" i="3" s="1"/>
  <c r="C20" i="3"/>
  <c r="E20" i="3" s="1"/>
  <c r="C25" i="3"/>
  <c r="E25" i="3" s="1"/>
  <c r="C21" i="3"/>
  <c r="E21" i="3" s="1"/>
  <c r="C17" i="3"/>
  <c r="E17" i="3" s="1"/>
  <c r="H6" i="7"/>
  <c r="H8" i="7" s="1"/>
  <c r="C27" i="7"/>
  <c r="E27" i="7" s="1"/>
  <c r="C22" i="7"/>
  <c r="E22" i="7" s="1"/>
  <c r="C19" i="7"/>
  <c r="E19" i="7" s="1"/>
  <c r="C17" i="7"/>
  <c r="E17" i="7" s="1"/>
  <c r="C24" i="7"/>
  <c r="E24" i="7" s="1"/>
  <c r="C21" i="7"/>
  <c r="E21" i="7" s="1"/>
  <c r="C16" i="7"/>
  <c r="C25" i="7"/>
  <c r="E25" i="7" s="1"/>
  <c r="C20" i="7"/>
  <c r="E20" i="7" s="1"/>
  <c r="C26" i="7"/>
  <c r="E26" i="7" s="1"/>
  <c r="C23" i="7"/>
  <c r="E23" i="7" s="1"/>
  <c r="C18" i="7"/>
  <c r="E18" i="7" s="1"/>
  <c r="I4" i="7"/>
  <c r="I6" i="7" s="1"/>
  <c r="I8" i="7" s="1"/>
  <c r="C14" i="20" l="1"/>
  <c r="C4" i="3"/>
  <c r="C14" i="3"/>
  <c r="C10" i="3"/>
  <c r="C6" i="3"/>
  <c r="C7" i="3"/>
  <c r="C13" i="3"/>
  <c r="C9" i="3"/>
  <c r="C5" i="3"/>
  <c r="C15" i="3"/>
  <c r="C11" i="3"/>
  <c r="C12" i="3"/>
  <c r="C8" i="3"/>
  <c r="G27" i="3"/>
  <c r="E16" i="7"/>
  <c r="G27" i="7"/>
  <c r="E16" i="6"/>
  <c r="G27" i="6"/>
  <c r="C15" i="7"/>
  <c r="E15" i="7" s="1"/>
  <c r="C5" i="7"/>
  <c r="E5" i="7" s="1"/>
  <c r="C101" i="16" s="1"/>
  <c r="C4" i="7"/>
  <c r="C12" i="7"/>
  <c r="E12" i="7" s="1"/>
  <c r="C10" i="7"/>
  <c r="E10" i="7" s="1"/>
  <c r="C13" i="7"/>
  <c r="E13" i="7" s="1"/>
  <c r="C8" i="7"/>
  <c r="E8" i="7" s="1"/>
  <c r="C9" i="7"/>
  <c r="E9" i="7" s="1"/>
  <c r="C7" i="7"/>
  <c r="E7" i="7" s="1"/>
  <c r="C11" i="7"/>
  <c r="E11" i="7" s="1"/>
  <c r="C6" i="7"/>
  <c r="E6" i="7" s="1"/>
  <c r="C14" i="7"/>
  <c r="E14" i="7" s="1"/>
  <c r="E16" i="4"/>
  <c r="G27" i="4"/>
  <c r="C12" i="6"/>
  <c r="E12" i="6" s="1"/>
  <c r="C5" i="6"/>
  <c r="E5" i="6" s="1"/>
  <c r="C6" i="6"/>
  <c r="E6" i="6" s="1"/>
  <c r="C7" i="6"/>
  <c r="E7" i="6" s="1"/>
  <c r="C13" i="6"/>
  <c r="E13" i="6" s="1"/>
  <c r="C14" i="6"/>
  <c r="E14" i="6" s="1"/>
  <c r="C4" i="6"/>
  <c r="C15" i="6"/>
  <c r="E15" i="6" s="1"/>
  <c r="C9" i="6"/>
  <c r="E9" i="6" s="1"/>
  <c r="C10" i="6"/>
  <c r="E10" i="6" s="1"/>
  <c r="C11" i="6"/>
  <c r="E11" i="6" s="1"/>
  <c r="C8" i="6"/>
  <c r="E8" i="6" s="1"/>
  <c r="C25" i="5"/>
  <c r="E25" i="5" s="1"/>
  <c r="C22" i="5"/>
  <c r="E22" i="5" s="1"/>
  <c r="C17" i="5"/>
  <c r="E17" i="5" s="1"/>
  <c r="H6" i="5"/>
  <c r="H8" i="5" s="1"/>
  <c r="C20" i="5"/>
  <c r="E20" i="5" s="1"/>
  <c r="C27" i="5"/>
  <c r="E27" i="5" s="1"/>
  <c r="C24" i="5"/>
  <c r="E24" i="5" s="1"/>
  <c r="C19" i="5"/>
  <c r="E19" i="5" s="1"/>
  <c r="C16" i="5"/>
  <c r="C23" i="5"/>
  <c r="E23" i="5" s="1"/>
  <c r="C26" i="5"/>
  <c r="E26" i="5" s="1"/>
  <c r="C21" i="5"/>
  <c r="E21" i="5" s="1"/>
  <c r="C18" i="5"/>
  <c r="E18" i="5" s="1"/>
  <c r="I4" i="5"/>
  <c r="I6" i="5" s="1"/>
  <c r="I8" i="5" s="1"/>
  <c r="C12" i="4"/>
  <c r="E12" i="4" s="1"/>
  <c r="C8" i="4"/>
  <c r="E8" i="4" s="1"/>
  <c r="C9" i="4"/>
  <c r="E9" i="4" s="1"/>
  <c r="C10" i="4"/>
  <c r="E10" i="4" s="1"/>
  <c r="C13" i="4"/>
  <c r="E13" i="4" s="1"/>
  <c r="C6" i="4"/>
  <c r="E6" i="4" s="1"/>
  <c r="C7" i="4"/>
  <c r="E7" i="4" s="1"/>
  <c r="C14" i="4"/>
  <c r="E14" i="4" s="1"/>
  <c r="C4" i="4"/>
  <c r="C5" i="4"/>
  <c r="E5" i="4" s="1"/>
  <c r="C11" i="4"/>
  <c r="E11" i="4" s="1"/>
  <c r="C15" i="4"/>
  <c r="E15" i="4" s="1"/>
  <c r="H6" i="8"/>
  <c r="H8" i="8" s="1"/>
  <c r="C27" i="8"/>
  <c r="E27" i="8" s="1"/>
  <c r="C23" i="8"/>
  <c r="E23" i="8" s="1"/>
  <c r="C19" i="8"/>
  <c r="E19" i="8" s="1"/>
  <c r="C26" i="8"/>
  <c r="E26" i="8" s="1"/>
  <c r="C22" i="8"/>
  <c r="E22" i="8" s="1"/>
  <c r="C18" i="8"/>
  <c r="E18" i="8" s="1"/>
  <c r="C24" i="8"/>
  <c r="E24" i="8" s="1"/>
  <c r="C16" i="8"/>
  <c r="C25" i="8"/>
  <c r="E25" i="8" s="1"/>
  <c r="C21" i="8"/>
  <c r="E21" i="8" s="1"/>
  <c r="C17" i="8"/>
  <c r="E17" i="8" s="1"/>
  <c r="C20" i="8"/>
  <c r="E20" i="8" s="1"/>
  <c r="I4" i="8"/>
  <c r="I6" i="8" s="1"/>
  <c r="I8" i="8" s="1"/>
  <c r="C102" i="16" l="1"/>
  <c r="C15" i="20"/>
  <c r="C105" i="16"/>
  <c r="C109" i="16"/>
  <c r="C108" i="16"/>
  <c r="C111" i="16"/>
  <c r="C103" i="16"/>
  <c r="C107" i="16"/>
  <c r="C106" i="16"/>
  <c r="C110" i="16"/>
  <c r="C104" i="16"/>
  <c r="I27" i="4"/>
  <c r="E4" i="7"/>
  <c r="G15" i="7"/>
  <c r="I27" i="6"/>
  <c r="E16" i="5"/>
  <c r="G27" i="5"/>
  <c r="C13" i="8"/>
  <c r="E13" i="8" s="1"/>
  <c r="C121" i="16" s="1"/>
  <c r="C14" i="8"/>
  <c r="E14" i="8" s="1"/>
  <c r="C122" i="16" s="1"/>
  <c r="C12" i="8"/>
  <c r="E12" i="8" s="1"/>
  <c r="C120" i="16" s="1"/>
  <c r="C6" i="8"/>
  <c r="E6" i="8" s="1"/>
  <c r="C114" i="16" s="1"/>
  <c r="C9" i="8"/>
  <c r="E9" i="8" s="1"/>
  <c r="C117" i="16" s="1"/>
  <c r="C10" i="8"/>
  <c r="E10" i="8" s="1"/>
  <c r="C118" i="16" s="1"/>
  <c r="C4" i="8"/>
  <c r="C15" i="8"/>
  <c r="E15" i="8" s="1"/>
  <c r="C123" i="16" s="1"/>
  <c r="C7" i="8"/>
  <c r="E7" i="8" s="1"/>
  <c r="C115" i="16" s="1"/>
  <c r="C8" i="8"/>
  <c r="E8" i="8" s="1"/>
  <c r="C116" i="16" s="1"/>
  <c r="C11" i="8"/>
  <c r="E11" i="8" s="1"/>
  <c r="C119" i="16" s="1"/>
  <c r="C5" i="8"/>
  <c r="E5" i="8" s="1"/>
  <c r="C113" i="16" s="1"/>
  <c r="E16" i="8"/>
  <c r="G27" i="8"/>
  <c r="E4" i="4"/>
  <c r="I15" i="4" s="1"/>
  <c r="G15" i="4"/>
  <c r="E4" i="6"/>
  <c r="G15" i="6"/>
  <c r="I27" i="7"/>
  <c r="G15" i="3"/>
  <c r="C15" i="5"/>
  <c r="E15" i="5" s="1"/>
  <c r="C87" i="16" s="1"/>
  <c r="C9" i="5"/>
  <c r="E9" i="5" s="1"/>
  <c r="C81" i="16" s="1"/>
  <c r="C10" i="5"/>
  <c r="E10" i="5" s="1"/>
  <c r="C82" i="16" s="1"/>
  <c r="C11" i="5"/>
  <c r="E11" i="5" s="1"/>
  <c r="C83" i="16" s="1"/>
  <c r="C7" i="5"/>
  <c r="E7" i="5" s="1"/>
  <c r="C79" i="16" s="1"/>
  <c r="C8" i="5"/>
  <c r="E8" i="5" s="1"/>
  <c r="C80" i="16" s="1"/>
  <c r="C12" i="5"/>
  <c r="E12" i="5" s="1"/>
  <c r="C84" i="16" s="1"/>
  <c r="C14" i="5"/>
  <c r="E14" i="5" s="1"/>
  <c r="C86" i="16" s="1"/>
  <c r="C5" i="5"/>
  <c r="E5" i="5" s="1"/>
  <c r="C77" i="16" s="1"/>
  <c r="C6" i="5"/>
  <c r="E6" i="5" s="1"/>
  <c r="C78" i="16" s="1"/>
  <c r="C13" i="5"/>
  <c r="E13" i="5" s="1"/>
  <c r="C85" i="16" s="1"/>
  <c r="C4" i="5"/>
  <c r="C134" i="16" l="1"/>
  <c r="C125" i="16"/>
  <c r="C130" i="16"/>
  <c r="I27" i="8"/>
  <c r="C16" i="20"/>
  <c r="C128" i="16"/>
  <c r="C127" i="16"/>
  <c r="C131" i="16"/>
  <c r="C135" i="16"/>
  <c r="C133" i="16"/>
  <c r="C132" i="16"/>
  <c r="C129" i="16"/>
  <c r="C126" i="16"/>
  <c r="I15" i="7"/>
  <c r="C100" i="16"/>
  <c r="C98" i="16"/>
  <c r="C95" i="16"/>
  <c r="C99" i="16"/>
  <c r="C97" i="16"/>
  <c r="C89" i="16"/>
  <c r="C90" i="16"/>
  <c r="C94" i="16"/>
  <c r="C91" i="16"/>
  <c r="C96" i="16"/>
  <c r="C93" i="16"/>
  <c r="C92" i="16"/>
  <c r="I15" i="6"/>
  <c r="G15" i="5"/>
  <c r="E4" i="5"/>
  <c r="C76" i="16" s="1"/>
  <c r="G15" i="8"/>
  <c r="E4" i="8"/>
  <c r="C112" i="16" s="1"/>
  <c r="I27" i="5"/>
  <c r="C17" i="20" l="1"/>
  <c r="C124" i="16"/>
  <c r="C88" i="16"/>
  <c r="I15" i="8"/>
  <c r="I15" i="5"/>
  <c r="C18" i="20" l="1"/>
  <c r="A27" i="16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26" i="16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25" i="16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A16" i="16"/>
  <c r="B5" i="16"/>
  <c r="C19" i="20" l="1"/>
  <c r="A28" i="16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6" i="16"/>
  <c r="C20" i="20" l="1"/>
  <c r="B18" i="16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7" i="16"/>
  <c r="C21" i="20" l="1"/>
  <c r="B8" i="16"/>
  <c r="B19" i="16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20" i="16" l="1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9" i="16"/>
  <c r="B21" i="16" l="1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0" i="16"/>
  <c r="B22" i="16" l="1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1" i="16"/>
  <c r="B12" i="16" l="1"/>
  <c r="B23" i="16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24" i="16" l="1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3" i="16"/>
  <c r="B25" i="16" l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4" i="16"/>
  <c r="E4" i="3"/>
  <c r="C52" i="16" s="1"/>
  <c r="E5" i="3"/>
  <c r="C65" i="16" s="1"/>
  <c r="E8" i="3"/>
  <c r="C68" i="16" s="1"/>
  <c r="E12" i="3"/>
  <c r="C72" i="16" s="1"/>
  <c r="E16" i="3"/>
  <c r="C64" i="16" s="1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A16" i="3"/>
  <c r="A17" i="3"/>
  <c r="A18" i="3"/>
  <c r="A19" i="3"/>
  <c r="A20" i="3"/>
  <c r="A21" i="3"/>
  <c r="A22" i="3"/>
  <c r="A23" i="3"/>
  <c r="A24" i="3"/>
  <c r="A25" i="3"/>
  <c r="A26" i="3"/>
  <c r="A27" i="3"/>
  <c r="B16" i="3"/>
  <c r="B27" i="3"/>
  <c r="I27" i="3" l="1"/>
  <c r="C6" i="16"/>
  <c r="D6" i="16" s="1"/>
  <c r="F6" i="16" s="1"/>
  <c r="C13" i="16"/>
  <c r="D13" i="16" s="1"/>
  <c r="F13" i="16" s="1"/>
  <c r="C8" i="16"/>
  <c r="D8" i="16" s="1"/>
  <c r="F8" i="16" s="1"/>
  <c r="C7" i="16"/>
  <c r="D7" i="16" s="1"/>
  <c r="F7" i="16" s="1"/>
  <c r="C9" i="16"/>
  <c r="D9" i="16" s="1"/>
  <c r="F9" i="16" s="1"/>
  <c r="C5" i="16"/>
  <c r="D5" i="16" s="1"/>
  <c r="F5" i="16" s="1"/>
  <c r="C10" i="16"/>
  <c r="D10" i="16" s="1"/>
  <c r="F10" i="16" s="1"/>
  <c r="C15" i="16"/>
  <c r="D15" i="16" s="1"/>
  <c r="F15" i="16" s="1"/>
  <c r="C14" i="16"/>
  <c r="D14" i="16" s="1"/>
  <c r="F14" i="16" s="1"/>
  <c r="C4" i="16"/>
  <c r="D4" i="16" s="1"/>
  <c r="C12" i="16"/>
  <c r="D12" i="16" s="1"/>
  <c r="F12" i="16" s="1"/>
  <c r="C11" i="16"/>
  <c r="D11" i="16" s="1"/>
  <c r="F11" i="16" s="1"/>
  <c r="B26" i="16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E15" i="3"/>
  <c r="C75" i="16" s="1"/>
  <c r="E11" i="3"/>
  <c r="C71" i="16" s="1"/>
  <c r="E7" i="3"/>
  <c r="C67" i="16" s="1"/>
  <c r="E14" i="3"/>
  <c r="C74" i="16" s="1"/>
  <c r="E10" i="3"/>
  <c r="C70" i="16" s="1"/>
  <c r="E6" i="3"/>
  <c r="C66" i="16" s="1"/>
  <c r="E13" i="3"/>
  <c r="C73" i="16" s="1"/>
  <c r="E9" i="3"/>
  <c r="C69" i="16" s="1"/>
  <c r="B22" i="3"/>
  <c r="B18" i="3"/>
  <c r="B24" i="3"/>
  <c r="B20" i="3"/>
  <c r="B23" i="3"/>
  <c r="B19" i="3"/>
  <c r="B26" i="3"/>
  <c r="B25" i="3"/>
  <c r="B21" i="3"/>
  <c r="B17" i="3"/>
  <c r="F4" i="16" l="1"/>
  <c r="D16" i="16"/>
  <c r="F16" i="16" s="1"/>
  <c r="I15" i="3"/>
  <c r="G4" i="16" l="1"/>
  <c r="G8" i="16"/>
  <c r="G5" i="16"/>
  <c r="G9" i="16"/>
  <c r="G6" i="16"/>
  <c r="G7" i="16"/>
  <c r="G10" i="16"/>
  <c r="C63" i="16"/>
  <c r="D27" i="16" l="1"/>
  <c r="D26" i="16"/>
  <c r="F26" i="16" s="1"/>
  <c r="D17" i="16"/>
  <c r="F17" i="16" s="1"/>
  <c r="D21" i="16"/>
  <c r="F21" i="16" s="1"/>
  <c r="D23" i="16"/>
  <c r="F23" i="16" s="1"/>
  <c r="D19" i="16"/>
  <c r="F19" i="16" s="1"/>
  <c r="D20" i="16"/>
  <c r="F20" i="16" s="1"/>
  <c r="D25" i="16"/>
  <c r="F25" i="16" s="1"/>
  <c r="D18" i="16"/>
  <c r="F18" i="16" s="1"/>
  <c r="D24" i="16"/>
  <c r="F24" i="16" s="1"/>
  <c r="D22" i="16"/>
  <c r="F22" i="16" s="1"/>
  <c r="C57" i="16"/>
  <c r="C56" i="16"/>
  <c r="C58" i="16"/>
  <c r="C53" i="16"/>
  <c r="C60" i="16"/>
  <c r="C59" i="16"/>
  <c r="C54" i="16"/>
  <c r="C61" i="16"/>
  <c r="C55" i="16"/>
  <c r="C62" i="16"/>
  <c r="G13" i="16" l="1"/>
  <c r="G19" i="16"/>
  <c r="G16" i="16"/>
  <c r="G11" i="16"/>
  <c r="G17" i="16"/>
  <c r="G12" i="16"/>
  <c r="G20" i="16"/>
  <c r="G15" i="16"/>
  <c r="G18" i="16"/>
  <c r="G14" i="16"/>
  <c r="D29" i="16"/>
  <c r="F29" i="16" s="1"/>
  <c r="D39" i="16"/>
  <c r="F27" i="16"/>
  <c r="D35" i="16"/>
  <c r="D34" i="16"/>
  <c r="D38" i="16"/>
  <c r="D30" i="16"/>
  <c r="D32" i="16"/>
  <c r="D37" i="16"/>
  <c r="D31" i="16"/>
  <c r="D33" i="16"/>
  <c r="D36" i="16"/>
  <c r="D28" i="16"/>
  <c r="E28" i="5"/>
  <c r="C28" i="5"/>
  <c r="D41" i="16" l="1"/>
  <c r="D53" i="16" s="1"/>
  <c r="G21" i="16"/>
  <c r="D51" i="16"/>
  <c r="F39" i="16"/>
  <c r="D43" i="16"/>
  <c r="F31" i="16"/>
  <c r="D50" i="16"/>
  <c r="F38" i="16"/>
  <c r="D48" i="16"/>
  <c r="F36" i="16"/>
  <c r="D44" i="16"/>
  <c r="F32" i="16"/>
  <c r="D47" i="16"/>
  <c r="F35" i="16"/>
  <c r="F28" i="16"/>
  <c r="D49" i="16"/>
  <c r="F37" i="16"/>
  <c r="D46" i="16"/>
  <c r="F34" i="16"/>
  <c r="D45" i="16"/>
  <c r="F33" i="16"/>
  <c r="D42" i="16"/>
  <c r="F30" i="16"/>
  <c r="D40" i="16"/>
  <c r="F41" i="16" l="1"/>
  <c r="G30" i="16"/>
  <c r="G26" i="16"/>
  <c r="G32" i="16"/>
  <c r="G22" i="16"/>
  <c r="G28" i="16"/>
  <c r="G23" i="16"/>
  <c r="G27" i="16"/>
  <c r="G33" i="16"/>
  <c r="G29" i="16"/>
  <c r="G25" i="16"/>
  <c r="G31" i="16"/>
  <c r="G24" i="16"/>
  <c r="D65" i="16"/>
  <c r="F53" i="16"/>
  <c r="D57" i="16"/>
  <c r="F45" i="16"/>
  <c r="D61" i="16"/>
  <c r="F49" i="16"/>
  <c r="D59" i="16"/>
  <c r="F47" i="16"/>
  <c r="D60" i="16"/>
  <c r="F48" i="16"/>
  <c r="D55" i="16"/>
  <c r="F43" i="16"/>
  <c r="D54" i="16"/>
  <c r="F42" i="16"/>
  <c r="D58" i="16"/>
  <c r="F46" i="16"/>
  <c r="F40" i="16"/>
  <c r="D56" i="16"/>
  <c r="F44" i="16"/>
  <c r="D62" i="16"/>
  <c r="F50" i="16"/>
  <c r="D63" i="16"/>
  <c r="F51" i="16"/>
  <c r="D52" i="16"/>
  <c r="G36" i="16" l="1"/>
  <c r="G42" i="16"/>
  <c r="G37" i="16"/>
  <c r="G41" i="16"/>
  <c r="G43" i="16"/>
  <c r="G34" i="16"/>
  <c r="G44" i="16"/>
  <c r="G40" i="16"/>
  <c r="G45" i="16"/>
  <c r="G38" i="16"/>
  <c r="G39" i="16"/>
  <c r="G35" i="16"/>
  <c r="F52" i="16"/>
  <c r="G46" i="16" s="1"/>
  <c r="D73" i="16"/>
  <c r="F61" i="16"/>
  <c r="D77" i="16"/>
  <c r="F65" i="16"/>
  <c r="D75" i="16"/>
  <c r="F63" i="16"/>
  <c r="D68" i="16"/>
  <c r="F56" i="16"/>
  <c r="D70" i="16"/>
  <c r="F58" i="16"/>
  <c r="D67" i="16"/>
  <c r="F55" i="16"/>
  <c r="D71" i="16"/>
  <c r="F59" i="16"/>
  <c r="D69" i="16"/>
  <c r="F57" i="16"/>
  <c r="D72" i="16"/>
  <c r="F60" i="16"/>
  <c r="D74" i="16"/>
  <c r="F62" i="16"/>
  <c r="D66" i="16"/>
  <c r="F54" i="16"/>
  <c r="D64" i="16"/>
  <c r="G53" i="16" l="1"/>
  <c r="G47" i="16"/>
  <c r="G48" i="16"/>
  <c r="G54" i="16"/>
  <c r="G49" i="16"/>
  <c r="G55" i="16"/>
  <c r="G51" i="16"/>
  <c r="G50" i="16"/>
  <c r="F64" i="16"/>
  <c r="G59" i="16" s="1"/>
  <c r="D78" i="16"/>
  <c r="F66" i="16"/>
  <c r="D84" i="16"/>
  <c r="F72" i="16"/>
  <c r="D81" i="16"/>
  <c r="F69" i="16"/>
  <c r="D79" i="16"/>
  <c r="F67" i="16"/>
  <c r="G52" i="16"/>
  <c r="G56" i="16"/>
  <c r="D86" i="16"/>
  <c r="F74" i="16"/>
  <c r="D80" i="16"/>
  <c r="F68" i="16"/>
  <c r="D89" i="16"/>
  <c r="F77" i="16"/>
  <c r="G57" i="16"/>
  <c r="D83" i="16"/>
  <c r="F71" i="16"/>
  <c r="D82" i="16"/>
  <c r="F70" i="16"/>
  <c r="F75" i="16"/>
  <c r="D87" i="16"/>
  <c r="D85" i="16"/>
  <c r="F73" i="16"/>
  <c r="D76" i="16"/>
  <c r="G60" i="16" l="1"/>
  <c r="G68" i="16"/>
  <c r="G58" i="16"/>
  <c r="G66" i="16"/>
  <c r="G65" i="16"/>
  <c r="D97" i="16"/>
  <c r="F85" i="16"/>
  <c r="D94" i="16"/>
  <c r="F82" i="16"/>
  <c r="D95" i="16"/>
  <c r="F83" i="16"/>
  <c r="D98" i="16"/>
  <c r="F86" i="16"/>
  <c r="D93" i="16"/>
  <c r="F81" i="16"/>
  <c r="D90" i="16"/>
  <c r="F78" i="16"/>
  <c r="D99" i="16"/>
  <c r="F87" i="16"/>
  <c r="D92" i="16"/>
  <c r="F80" i="16"/>
  <c r="G63" i="16"/>
  <c r="G64" i="16"/>
  <c r="D91" i="16"/>
  <c r="F79" i="16"/>
  <c r="D96" i="16"/>
  <c r="F84" i="16"/>
  <c r="G69" i="16"/>
  <c r="F76" i="16"/>
  <c r="G71" i="16" s="1"/>
  <c r="D88" i="16"/>
  <c r="F88" i="16" s="1"/>
  <c r="G62" i="16"/>
  <c r="D101" i="16"/>
  <c r="F89" i="16"/>
  <c r="G67" i="16"/>
  <c r="G61" i="16"/>
  <c r="G74" i="16" l="1"/>
  <c r="G81" i="16"/>
  <c r="G75" i="16"/>
  <c r="D108" i="16"/>
  <c r="F96" i="16"/>
  <c r="G77" i="16"/>
  <c r="G73" i="16"/>
  <c r="G82" i="16"/>
  <c r="G72" i="16"/>
  <c r="D111" i="16"/>
  <c r="F99" i="16"/>
  <c r="D105" i="16"/>
  <c r="F93" i="16"/>
  <c r="D106" i="16"/>
  <c r="F94" i="16"/>
  <c r="D113" i="16"/>
  <c r="F101" i="16"/>
  <c r="G78" i="16"/>
  <c r="D103" i="16"/>
  <c r="F91" i="16"/>
  <c r="G83" i="16"/>
  <c r="D107" i="16"/>
  <c r="F95" i="16"/>
  <c r="G79" i="16"/>
  <c r="G76" i="16"/>
  <c r="G70" i="16"/>
  <c r="G80" i="16"/>
  <c r="D104" i="16"/>
  <c r="F92" i="16"/>
  <c r="D102" i="16"/>
  <c r="F102" i="16" s="1"/>
  <c r="F90" i="16"/>
  <c r="D110" i="16"/>
  <c r="F98" i="16"/>
  <c r="D109" i="16"/>
  <c r="F97" i="16"/>
  <c r="D100" i="16"/>
  <c r="G92" i="16" l="1"/>
  <c r="G93" i="16"/>
  <c r="G85" i="16"/>
  <c r="G89" i="16"/>
  <c r="D120" i="16"/>
  <c r="F108" i="16"/>
  <c r="F100" i="16"/>
  <c r="G96" i="16" s="1"/>
  <c r="D122" i="16"/>
  <c r="F110" i="16"/>
  <c r="D116" i="16"/>
  <c r="F104" i="16"/>
  <c r="G91" i="16"/>
  <c r="D115" i="16"/>
  <c r="F103" i="16"/>
  <c r="D118" i="16"/>
  <c r="F106" i="16"/>
  <c r="G84" i="16"/>
  <c r="D119" i="16"/>
  <c r="F107" i="16"/>
  <c r="G90" i="16"/>
  <c r="G88" i="16"/>
  <c r="F111" i="16"/>
  <c r="D123" i="16"/>
  <c r="G87" i="16"/>
  <c r="F113" i="16"/>
  <c r="D125" i="16"/>
  <c r="D117" i="16"/>
  <c r="F105" i="16"/>
  <c r="G86" i="16"/>
  <c r="D121" i="16"/>
  <c r="F109" i="16"/>
  <c r="D114" i="16"/>
  <c r="D112" i="16"/>
  <c r="G102" i="16" l="1"/>
  <c r="G98" i="16"/>
  <c r="G97" i="16"/>
  <c r="F118" i="16"/>
  <c r="D130" i="16"/>
  <c r="G105" i="16"/>
  <c r="G99" i="16"/>
  <c r="D124" i="16"/>
  <c r="F114" i="16"/>
  <c r="D126" i="16"/>
  <c r="F117" i="16"/>
  <c r="D129" i="16"/>
  <c r="G104" i="16"/>
  <c r="F115" i="16"/>
  <c r="D127" i="16"/>
  <c r="G103" i="16"/>
  <c r="F116" i="16"/>
  <c r="D128" i="16"/>
  <c r="G101" i="16"/>
  <c r="G100" i="16"/>
  <c r="F121" i="16"/>
  <c r="D133" i="16"/>
  <c r="F125" i="16"/>
  <c r="D137" i="16"/>
  <c r="F123" i="16"/>
  <c r="D135" i="16"/>
  <c r="G95" i="16"/>
  <c r="F119" i="16"/>
  <c r="D131" i="16"/>
  <c r="F122" i="16"/>
  <c r="D134" i="16"/>
  <c r="F120" i="16"/>
  <c r="D132" i="16"/>
  <c r="G94" i="16"/>
  <c r="F112" i="16"/>
  <c r="G109" i="16" l="1"/>
  <c r="G110" i="16"/>
  <c r="F131" i="16"/>
  <c r="D143" i="16"/>
  <c r="F133" i="16"/>
  <c r="D145" i="16"/>
  <c r="F128" i="16"/>
  <c r="D140" i="16"/>
  <c r="G113" i="16"/>
  <c r="G114" i="16"/>
  <c r="F126" i="16"/>
  <c r="D138" i="16"/>
  <c r="F134" i="16"/>
  <c r="D146" i="16"/>
  <c r="F137" i="16"/>
  <c r="D149" i="16"/>
  <c r="G115" i="16"/>
  <c r="G112" i="16"/>
  <c r="G107" i="16"/>
  <c r="G117" i="16"/>
  <c r="G106" i="16"/>
  <c r="F127" i="16"/>
  <c r="D139" i="16"/>
  <c r="F129" i="16"/>
  <c r="D141" i="16"/>
  <c r="F132" i="16"/>
  <c r="D144" i="16"/>
  <c r="G111" i="16"/>
  <c r="F135" i="16"/>
  <c r="D147" i="16"/>
  <c r="G108" i="16"/>
  <c r="F124" i="16"/>
  <c r="G118" i="16" s="1"/>
  <c r="D136" i="16"/>
  <c r="F130" i="16"/>
  <c r="D142" i="16"/>
  <c r="G116" i="16"/>
  <c r="G120" i="16" l="1"/>
  <c r="H120" i="16" s="1"/>
  <c r="G121" i="16"/>
  <c r="H121" i="16" s="1"/>
  <c r="H117" i="16"/>
  <c r="H112" i="16"/>
  <c r="H114" i="16"/>
  <c r="H116" i="16"/>
  <c r="H118" i="16"/>
  <c r="H115" i="16"/>
  <c r="H113" i="16"/>
  <c r="G119" i="16"/>
  <c r="H119" i="16" s="1"/>
  <c r="G122" i="16"/>
  <c r="H122" i="16" s="1"/>
  <c r="F147" i="16"/>
  <c r="D159" i="16"/>
  <c r="F144" i="16"/>
  <c r="D156" i="16"/>
  <c r="D153" i="16"/>
  <c r="F141" i="16"/>
  <c r="D154" i="16"/>
  <c r="F142" i="16"/>
  <c r="D152" i="16"/>
  <c r="F140" i="16"/>
  <c r="D150" i="16"/>
  <c r="F138" i="16"/>
  <c r="D157" i="16"/>
  <c r="F145" i="16"/>
  <c r="D148" i="16"/>
  <c r="F136" i="16"/>
  <c r="G131" i="16" s="1"/>
  <c r="H131" i="16" s="1"/>
  <c r="D151" i="16"/>
  <c r="F139" i="16"/>
  <c r="G127" i="16"/>
  <c r="H127" i="16" s="1"/>
  <c r="G126" i="16"/>
  <c r="H126" i="16" s="1"/>
  <c r="G124" i="16"/>
  <c r="H124" i="16" s="1"/>
  <c r="D155" i="16"/>
  <c r="F143" i="16"/>
  <c r="G129" i="16"/>
  <c r="H129" i="16" s="1"/>
  <c r="F149" i="16"/>
  <c r="D161" i="16"/>
  <c r="D158" i="16"/>
  <c r="F158" i="16" s="1"/>
  <c r="F146" i="16"/>
  <c r="G123" i="16"/>
  <c r="H123" i="16" s="1"/>
  <c r="G128" i="16"/>
  <c r="H128" i="16" s="1"/>
  <c r="G125" i="16"/>
  <c r="H125" i="16" s="1"/>
  <c r="G133" i="16" l="1"/>
  <c r="H133" i="16" s="1"/>
  <c r="G130" i="16"/>
  <c r="H130" i="16" s="1"/>
  <c r="G134" i="16"/>
  <c r="H134" i="16" s="1"/>
  <c r="G136" i="16"/>
  <c r="G132" i="16"/>
  <c r="H132" i="16" s="1"/>
  <c r="F151" i="16"/>
  <c r="D163" i="16"/>
  <c r="D169" i="16"/>
  <c r="F157" i="16"/>
  <c r="F155" i="16"/>
  <c r="D167" i="16"/>
  <c r="D165" i="16"/>
  <c r="F153" i="16"/>
  <c r="F150" i="16"/>
  <c r="D162" i="16"/>
  <c r="D164" i="16"/>
  <c r="F152" i="16"/>
  <c r="D166" i="16"/>
  <c r="F154" i="16"/>
  <c r="D168" i="16"/>
  <c r="F156" i="16"/>
  <c r="F159" i="16"/>
  <c r="D171" i="16"/>
  <c r="D173" i="16"/>
  <c r="F161" i="16"/>
  <c r="F148" i="16"/>
  <c r="D160" i="16"/>
  <c r="G135" i="16"/>
  <c r="H135" i="16" s="1"/>
  <c r="D170" i="16"/>
  <c r="G137" i="16" l="1"/>
  <c r="H137" i="16" s="1"/>
  <c r="H136" i="16"/>
  <c r="F164" i="16"/>
  <c r="D176" i="16"/>
  <c r="D181" i="16"/>
  <c r="F169" i="16"/>
  <c r="D183" i="16"/>
  <c r="F171" i="16"/>
  <c r="D180" i="16"/>
  <c r="F168" i="16"/>
  <c r="D178" i="16"/>
  <c r="F166" i="16"/>
  <c r="F162" i="16"/>
  <c r="D174" i="16"/>
  <c r="F165" i="16"/>
  <c r="D177" i="16"/>
  <c r="D175" i="16"/>
  <c r="F163" i="16"/>
  <c r="D182" i="16"/>
  <c r="F170" i="16"/>
  <c r="D172" i="16"/>
  <c r="F160" i="16"/>
  <c r="F173" i="16"/>
  <c r="F167" i="16"/>
  <c r="D179" i="16"/>
  <c r="G138" i="16" l="1"/>
  <c r="G139" i="16" s="1"/>
  <c r="F179" i="16"/>
  <c r="F172" i="16"/>
  <c r="F177" i="16"/>
  <c r="F183" i="16"/>
  <c r="F180" i="16"/>
  <c r="F181" i="16"/>
  <c r="F182" i="16"/>
  <c r="F175" i="16"/>
  <c r="F174" i="16"/>
  <c r="F178" i="16"/>
  <c r="F176" i="16"/>
  <c r="H138" i="16" l="1"/>
  <c r="G140" i="16"/>
  <c r="H139" i="16"/>
  <c r="G141" i="16" l="1"/>
  <c r="H140" i="16"/>
  <c r="G142" i="16" l="1"/>
  <c r="H141" i="16"/>
  <c r="G143" i="16" l="1"/>
  <c r="H142" i="16"/>
  <c r="G144" i="16" l="1"/>
  <c r="H143" i="16"/>
  <c r="G145" i="16" l="1"/>
  <c r="H144" i="16"/>
  <c r="G146" i="16" l="1"/>
  <c r="H145" i="16"/>
  <c r="G147" i="16" l="1"/>
  <c r="H146" i="16"/>
  <c r="G148" i="16" l="1"/>
  <c r="H147" i="16"/>
  <c r="G149" i="16" l="1"/>
  <c r="H148" i="16"/>
  <c r="G150" i="16" l="1"/>
  <c r="H149" i="16"/>
  <c r="G151" i="16" l="1"/>
  <c r="H150" i="16"/>
  <c r="G152" i="16" l="1"/>
  <c r="H151" i="16"/>
  <c r="G153" i="16" l="1"/>
  <c r="H152" i="16"/>
  <c r="G154" i="16" l="1"/>
  <c r="H153" i="16"/>
  <c r="G155" i="16" l="1"/>
  <c r="H154" i="16"/>
  <c r="G156" i="16" l="1"/>
  <c r="H155" i="16"/>
  <c r="G157" i="16" l="1"/>
  <c r="H156" i="16"/>
  <c r="G158" i="16" l="1"/>
  <c r="H157" i="16"/>
  <c r="G159" i="16" l="1"/>
  <c r="H158" i="16"/>
  <c r="G160" i="16" l="1"/>
  <c r="H159" i="16"/>
  <c r="G161" i="16" l="1"/>
  <c r="H160" i="16"/>
  <c r="G162" i="16" l="1"/>
  <c r="H161" i="16"/>
  <c r="G163" i="16" l="1"/>
  <c r="H162" i="16"/>
  <c r="G164" i="16" l="1"/>
  <c r="H163" i="16"/>
  <c r="G165" i="16" l="1"/>
  <c r="H164" i="16"/>
  <c r="G166" i="16" l="1"/>
  <c r="H165" i="16"/>
  <c r="G167" i="16" l="1"/>
  <c r="H166" i="16"/>
  <c r="G168" i="16" l="1"/>
  <c r="H167" i="16"/>
  <c r="G169" i="16" l="1"/>
  <c r="H168" i="16"/>
  <c r="G170" i="16" l="1"/>
  <c r="H169" i="16"/>
  <c r="G171" i="16" l="1"/>
  <c r="H170" i="16"/>
  <c r="G172" i="16" l="1"/>
  <c r="H171" i="16"/>
  <c r="G173" i="16" l="1"/>
  <c r="G174" i="16" s="1"/>
  <c r="H172" i="16"/>
  <c r="H173" i="16" l="1"/>
  <c r="G175" i="16" l="1"/>
  <c r="H174" i="16"/>
  <c r="G176" i="16" l="1"/>
  <c r="H175" i="16"/>
  <c r="G177" i="16" l="1"/>
  <c r="H176" i="16"/>
  <c r="G178" i="16" l="1"/>
  <c r="H177" i="16"/>
  <c r="G179" i="16" l="1"/>
  <c r="H178" i="16"/>
  <c r="G180" i="16" l="1"/>
  <c r="H179" i="16"/>
  <c r="G181" i="16" l="1"/>
  <c r="H180" i="16"/>
  <c r="G182" i="16" l="1"/>
  <c r="H181" i="16"/>
  <c r="G183" i="16" l="1"/>
  <c r="H183" i="16" s="1"/>
  <c r="H182" i="16"/>
</calcChain>
</file>

<file path=xl/comments1.xml><?xml version="1.0" encoding="utf-8"?>
<comments xmlns="http://schemas.openxmlformats.org/spreadsheetml/2006/main">
  <authors>
    <author>aprilb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1+2+3+4+5+6+7+8+9+10+11+12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aprilb:</t>
        </r>
        <r>
          <rPr>
            <sz val="9"/>
            <color indexed="81"/>
            <rFont val="Tahoma"/>
            <family val="2"/>
          </rPr>
          <t xml:space="preserve">
9+10+11+12</t>
        </r>
      </text>
    </comment>
  </commentList>
</comments>
</file>

<file path=xl/sharedStrings.xml><?xml version="1.0" encoding="utf-8"?>
<sst xmlns="http://schemas.openxmlformats.org/spreadsheetml/2006/main" count="120" uniqueCount="15">
  <si>
    <t>Year</t>
  </si>
  <si>
    <t>Month</t>
  </si>
  <si>
    <t>Monthly Allocated</t>
  </si>
  <si>
    <t>MoSavings</t>
  </si>
  <si>
    <t>TotalSaving</t>
  </si>
  <si>
    <t>Full Year</t>
  </si>
  <si>
    <t>Half Year</t>
  </si>
  <si>
    <t>Residential Savings</t>
  </si>
  <si>
    <t>Cumulative</t>
  </si>
  <si>
    <t>Custs</t>
  </si>
  <si>
    <t>CDM_PC</t>
  </si>
  <si>
    <t>ma_CDM_PC</t>
  </si>
  <si>
    <t>ma_CDM_PC_New</t>
  </si>
  <si>
    <t>Hydro Ottawa Residential CDM</t>
  </si>
  <si>
    <t>Hydro Ottawa Limited
EB-2019-0261
Interrogatory Response
IRR VECC-69
Attachment B
June 12,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</si>
</sst>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Font="1" applyFill="1" applyAlignment="1">
      <alignment horizontal="center"/>
    </xf>
    <xf numFmtId="43" fontId="0" fillId="0" borderId="0" xfId="0" applyNumberFormat="1"/>
    <xf numFmtId="164" fontId="0" fillId="0" borderId="0" xfId="1" applyNumberFormat="1" applyFont="1"/>
    <xf numFmtId="167" fontId="0" fillId="0" borderId="0" xfId="1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6" fillId="0" borderId="0" xfId="0" quotePrefix="1" applyNumberFormat="1" applyFont="1" applyAlignment="1">
      <alignment horizontal="left" vertical="center"/>
    </xf>
    <xf numFmtId="167" fontId="7" fillId="0" borderId="0" xfId="3" applyNumberFormat="1" applyFont="1" applyBorder="1" applyAlignment="1">
      <alignment horizontal="center"/>
    </xf>
    <xf numFmtId="167" fontId="6" fillId="0" borderId="0" xfId="3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ont="1" applyFill="1"/>
    <xf numFmtId="3" fontId="0" fillId="0" borderId="0" xfId="0" applyNumberFormat="1" applyFont="1" applyFill="1"/>
    <xf numFmtId="165" fontId="0" fillId="0" borderId="0" xfId="0" applyNumberFormat="1" applyFont="1" applyFill="1" applyBorder="1"/>
    <xf numFmtId="0" fontId="0" fillId="0" borderId="0" xfId="2" applyNumberFormat="1" applyFont="1" applyFill="1"/>
    <xf numFmtId="9" fontId="0" fillId="0" borderId="0" xfId="2" applyFont="1" applyFill="1"/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3" fontId="0" fillId="0" borderId="0" xfId="1" applyNumberFormat="1" applyFont="1" applyFill="1"/>
    <xf numFmtId="168" fontId="0" fillId="0" borderId="0" xfId="0" applyNumberFormat="1" applyAlignment="1">
      <alignment horizontal="right"/>
    </xf>
    <xf numFmtId="4" fontId="0" fillId="0" borderId="0" xfId="0" applyNumberFormat="1" applyFont="1" applyFill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2" sqref="A2:L2"/>
    </sheetView>
  </sheetViews>
  <sheetFormatPr defaultRowHeight="15" x14ac:dyDescent="0.25"/>
  <cols>
    <col min="2" max="2" width="11.28515625" bestFit="1" customWidth="1"/>
    <col min="3" max="3" width="12.5703125" bestFit="1" customWidth="1"/>
  </cols>
  <sheetData>
    <row r="1" spans="1:12" ht="94.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6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6.25" x14ac:dyDescent="0.25">
      <c r="A3" s="10" t="s">
        <v>0</v>
      </c>
      <c r="B3" s="11" t="s">
        <v>7</v>
      </c>
      <c r="C3" s="11" t="s">
        <v>8</v>
      </c>
    </row>
    <row r="4" spans="1:12" x14ac:dyDescent="0.25">
      <c r="A4" s="12">
        <v>2008</v>
      </c>
      <c r="B4" s="13">
        <v>0</v>
      </c>
      <c r="C4" s="5">
        <f>B4</f>
        <v>0</v>
      </c>
    </row>
    <row r="5" spans="1:12" x14ac:dyDescent="0.25">
      <c r="A5" s="12">
        <v>2009</v>
      </c>
      <c r="B5" s="13">
        <v>0</v>
      </c>
      <c r="C5" s="5">
        <f t="shared" ref="C5:C9" si="0">C4+B5</f>
        <v>0</v>
      </c>
    </row>
    <row r="6" spans="1:12" x14ac:dyDescent="0.25">
      <c r="A6" s="12">
        <v>2010</v>
      </c>
      <c r="B6" s="13">
        <v>0</v>
      </c>
      <c r="C6" s="5">
        <f t="shared" si="0"/>
        <v>0</v>
      </c>
    </row>
    <row r="7" spans="1:12" x14ac:dyDescent="0.25">
      <c r="A7" s="12">
        <f>A6+1</f>
        <v>2011</v>
      </c>
      <c r="B7" s="14">
        <v>9192433.3330224715</v>
      </c>
      <c r="C7" s="5">
        <f t="shared" si="0"/>
        <v>9192433.3330224715</v>
      </c>
    </row>
    <row r="8" spans="1:12" x14ac:dyDescent="0.25">
      <c r="A8" s="12">
        <f t="shared" ref="A8:A21" si="1">A7+1</f>
        <v>2012</v>
      </c>
      <c r="B8" s="14">
        <v>5930689.8182672719</v>
      </c>
      <c r="C8" s="5">
        <f t="shared" si="0"/>
        <v>15123123.151289742</v>
      </c>
    </row>
    <row r="9" spans="1:12" x14ac:dyDescent="0.25">
      <c r="A9" s="12">
        <f t="shared" si="1"/>
        <v>2013</v>
      </c>
      <c r="B9" s="14">
        <v>5493170.7613017922</v>
      </c>
      <c r="C9" s="5">
        <f t="shared" si="0"/>
        <v>20616293.912591536</v>
      </c>
    </row>
    <row r="10" spans="1:12" x14ac:dyDescent="0.25">
      <c r="A10" s="12">
        <f t="shared" si="1"/>
        <v>2014</v>
      </c>
      <c r="B10" s="14">
        <v>13427978.95226977</v>
      </c>
      <c r="C10" s="5">
        <f>C9+B10</f>
        <v>34044272.86486131</v>
      </c>
    </row>
    <row r="11" spans="1:12" x14ac:dyDescent="0.25">
      <c r="A11" s="12">
        <f t="shared" si="1"/>
        <v>2015</v>
      </c>
      <c r="B11" s="14">
        <v>19740136</v>
      </c>
      <c r="C11" s="5">
        <f t="shared" ref="C11:C21" si="2">C10+B11</f>
        <v>53784408.86486131</v>
      </c>
    </row>
    <row r="12" spans="1:12" x14ac:dyDescent="0.25">
      <c r="A12" s="12">
        <f t="shared" si="1"/>
        <v>2016</v>
      </c>
      <c r="B12" s="14">
        <v>34870583</v>
      </c>
      <c r="C12" s="5">
        <f t="shared" si="2"/>
        <v>88654991.86486131</v>
      </c>
    </row>
    <row r="13" spans="1:12" x14ac:dyDescent="0.25">
      <c r="A13" s="12">
        <f t="shared" si="1"/>
        <v>2017</v>
      </c>
      <c r="B13" s="14">
        <v>69786321</v>
      </c>
      <c r="C13" s="5">
        <f t="shared" si="2"/>
        <v>158441312.86486131</v>
      </c>
    </row>
    <row r="14" spans="1:12" x14ac:dyDescent="0.25">
      <c r="A14" s="12">
        <f t="shared" si="1"/>
        <v>2018</v>
      </c>
      <c r="B14" s="14">
        <v>17712285.54342353</v>
      </c>
      <c r="C14" s="5">
        <f t="shared" si="2"/>
        <v>176153598.40828484</v>
      </c>
    </row>
    <row r="15" spans="1:12" x14ac:dyDescent="0.25">
      <c r="A15" s="12">
        <f t="shared" si="1"/>
        <v>2019</v>
      </c>
      <c r="B15" s="14">
        <v>1472452.6111478438</v>
      </c>
      <c r="C15" s="5">
        <f t="shared" si="2"/>
        <v>177626051.01943269</v>
      </c>
    </row>
    <row r="16" spans="1:12" x14ac:dyDescent="0.25">
      <c r="A16" s="12">
        <f t="shared" si="1"/>
        <v>2020</v>
      </c>
      <c r="B16" s="14">
        <v>11137406.800000001</v>
      </c>
      <c r="C16" s="5">
        <f t="shared" si="2"/>
        <v>188763457.81943271</v>
      </c>
    </row>
    <row r="17" spans="1:3" x14ac:dyDescent="0.25">
      <c r="A17" s="12">
        <f t="shared" si="1"/>
        <v>2021</v>
      </c>
      <c r="B17" s="14">
        <v>3609530</v>
      </c>
      <c r="C17" s="5">
        <f t="shared" si="2"/>
        <v>192372987.81943271</v>
      </c>
    </row>
    <row r="18" spans="1:3" x14ac:dyDescent="0.25">
      <c r="A18" s="12">
        <f t="shared" si="1"/>
        <v>2022</v>
      </c>
      <c r="B18" s="14">
        <v>492000</v>
      </c>
      <c r="C18" s="5">
        <f t="shared" si="2"/>
        <v>192864987.81943271</v>
      </c>
    </row>
    <row r="19" spans="1:3" x14ac:dyDescent="0.25">
      <c r="A19" s="12">
        <f t="shared" si="1"/>
        <v>2023</v>
      </c>
      <c r="B19" s="14">
        <v>492000</v>
      </c>
      <c r="C19" s="5">
        <f t="shared" si="2"/>
        <v>193356987.81943271</v>
      </c>
    </row>
    <row r="20" spans="1:3" x14ac:dyDescent="0.25">
      <c r="A20" s="12">
        <f t="shared" si="1"/>
        <v>2024</v>
      </c>
      <c r="B20" s="14">
        <v>492000</v>
      </c>
      <c r="C20" s="5">
        <f t="shared" si="2"/>
        <v>193848987.81943271</v>
      </c>
    </row>
    <row r="21" spans="1:3" x14ac:dyDescent="0.25">
      <c r="A21" s="12">
        <f t="shared" si="1"/>
        <v>2025</v>
      </c>
      <c r="B21" s="14">
        <v>492000</v>
      </c>
      <c r="C21" s="5">
        <f t="shared" si="2"/>
        <v>194340987.81943271</v>
      </c>
    </row>
    <row r="22" spans="1:3" x14ac:dyDescent="0.25">
      <c r="A22" s="12"/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0.5703125" style="3" bestFit="1" customWidth="1"/>
    <col min="8" max="8" width="11.5703125" style="3" bestFit="1" customWidth="1"/>
    <col min="9" max="9" width="10.5703125" style="3" bestFit="1" customWidth="1"/>
    <col min="10" max="25" width="9.140625" style="3"/>
  </cols>
  <sheetData>
    <row r="1" spans="1:12" ht="81.7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8.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2019</v>
      </c>
      <c r="B4">
        <v>1</v>
      </c>
      <c r="C4" s="1">
        <f>+$I$8</f>
        <v>113265.58547291107</v>
      </c>
      <c r="D4" s="4">
        <f>B4/12</f>
        <v>8.3333333333333329E-2</v>
      </c>
      <c r="E4" s="1">
        <f>C4*D4</f>
        <v>9438.7987894092548</v>
      </c>
      <c r="H4" s="1">
        <f>CDM!B15</f>
        <v>1472452.6111478438</v>
      </c>
      <c r="I4" s="1">
        <f>H4/2</f>
        <v>736226.30557392188</v>
      </c>
    </row>
    <row r="5" spans="1:12" x14ac:dyDescent="0.25">
      <c r="A5">
        <v>2019</v>
      </c>
      <c r="B5">
        <v>2</v>
      </c>
      <c r="C5" s="1">
        <f t="shared" ref="C5:C15" si="0">+$I$8</f>
        <v>113265.58547291107</v>
      </c>
      <c r="D5" s="4">
        <f t="shared" ref="D5:D15" si="1">B5/12</f>
        <v>0.16666666666666666</v>
      </c>
      <c r="E5" s="1">
        <f t="shared" ref="E5:E27" si="2">C5*D5</f>
        <v>18877.59757881851</v>
      </c>
      <c r="F5" s="2"/>
      <c r="G5" s="2"/>
      <c r="H5" s="1">
        <v>12</v>
      </c>
      <c r="I5" s="1">
        <v>12</v>
      </c>
    </row>
    <row r="6" spans="1:12" x14ac:dyDescent="0.25">
      <c r="A6">
        <v>2019</v>
      </c>
      <c r="B6">
        <v>3</v>
      </c>
      <c r="C6" s="1">
        <f t="shared" si="0"/>
        <v>113265.58547291107</v>
      </c>
      <c r="D6" s="4">
        <f t="shared" si="1"/>
        <v>0.25</v>
      </c>
      <c r="E6" s="1">
        <f t="shared" si="2"/>
        <v>28316.396368227768</v>
      </c>
      <c r="F6" s="2"/>
      <c r="G6" s="2"/>
      <c r="H6" s="1">
        <f>H4*H5</f>
        <v>17669431.333774127</v>
      </c>
      <c r="I6" s="1">
        <f>I4*I5</f>
        <v>8834715.6668870635</v>
      </c>
    </row>
    <row r="7" spans="1:12" x14ac:dyDescent="0.25">
      <c r="A7">
        <v>2019</v>
      </c>
      <c r="B7">
        <v>4</v>
      </c>
      <c r="C7" s="1">
        <f t="shared" si="0"/>
        <v>113265.58547291107</v>
      </c>
      <c r="D7" s="4">
        <f t="shared" si="1"/>
        <v>0.33333333333333331</v>
      </c>
      <c r="E7" s="1">
        <f t="shared" si="2"/>
        <v>37755.195157637019</v>
      </c>
      <c r="F7" s="2"/>
      <c r="G7" s="2"/>
      <c r="H7" s="3">
        <v>78</v>
      </c>
      <c r="I7" s="3">
        <v>78</v>
      </c>
    </row>
    <row r="8" spans="1:12" x14ac:dyDescent="0.25">
      <c r="A8">
        <v>2019</v>
      </c>
      <c r="B8">
        <v>5</v>
      </c>
      <c r="C8" s="1">
        <f t="shared" si="0"/>
        <v>113265.58547291107</v>
      </c>
      <c r="D8" s="4">
        <f t="shared" si="1"/>
        <v>0.41666666666666669</v>
      </c>
      <c r="E8" s="1">
        <f t="shared" si="2"/>
        <v>47193.993947046285</v>
      </c>
      <c r="F8" s="2"/>
      <c r="G8" s="2"/>
      <c r="H8" s="1">
        <f>H6/H7</f>
        <v>226531.17094582214</v>
      </c>
      <c r="I8" s="1">
        <f>I6/I7</f>
        <v>113265.58547291107</v>
      </c>
    </row>
    <row r="9" spans="1:12" x14ac:dyDescent="0.25">
      <c r="A9">
        <v>2019</v>
      </c>
      <c r="B9">
        <v>6</v>
      </c>
      <c r="C9" s="1">
        <f t="shared" si="0"/>
        <v>113265.58547291107</v>
      </c>
      <c r="D9" s="4">
        <f t="shared" si="1"/>
        <v>0.5</v>
      </c>
      <c r="E9" s="1">
        <f t="shared" si="2"/>
        <v>56632.792736455536</v>
      </c>
      <c r="F9" s="2"/>
      <c r="G9" s="2"/>
    </row>
    <row r="10" spans="1:12" x14ac:dyDescent="0.25">
      <c r="A10">
        <v>2019</v>
      </c>
      <c r="B10">
        <v>7</v>
      </c>
      <c r="C10" s="1">
        <f t="shared" si="0"/>
        <v>113265.58547291107</v>
      </c>
      <c r="D10" s="4">
        <f t="shared" si="1"/>
        <v>0.58333333333333337</v>
      </c>
      <c r="E10" s="1">
        <f t="shared" si="2"/>
        <v>66071.591525864802</v>
      </c>
      <c r="F10" s="2"/>
      <c r="G10" s="2"/>
    </row>
    <row r="11" spans="1:12" x14ac:dyDescent="0.25">
      <c r="A11">
        <v>2019</v>
      </c>
      <c r="B11">
        <v>8</v>
      </c>
      <c r="C11" s="1">
        <f t="shared" si="0"/>
        <v>113265.58547291107</v>
      </c>
      <c r="D11" s="4">
        <f t="shared" si="1"/>
        <v>0.66666666666666663</v>
      </c>
      <c r="E11" s="1">
        <f t="shared" si="2"/>
        <v>75510.390315274039</v>
      </c>
      <c r="F11" s="2"/>
      <c r="G11" s="2"/>
    </row>
    <row r="12" spans="1:12" x14ac:dyDescent="0.25">
      <c r="A12">
        <v>2019</v>
      </c>
      <c r="B12">
        <v>9</v>
      </c>
      <c r="C12" s="1">
        <f t="shared" si="0"/>
        <v>113265.58547291107</v>
      </c>
      <c r="D12" s="4">
        <f t="shared" si="1"/>
        <v>0.75</v>
      </c>
      <c r="E12" s="1">
        <f t="shared" si="2"/>
        <v>84949.189104683304</v>
      </c>
      <c r="F12" s="2"/>
      <c r="G12" s="2"/>
    </row>
    <row r="13" spans="1:12" x14ac:dyDescent="0.25">
      <c r="A13">
        <v>2019</v>
      </c>
      <c r="B13">
        <v>10</v>
      </c>
      <c r="C13" s="1">
        <f t="shared" si="0"/>
        <v>113265.58547291107</v>
      </c>
      <c r="D13" s="4">
        <f t="shared" si="1"/>
        <v>0.83333333333333337</v>
      </c>
      <c r="E13" s="1">
        <f t="shared" si="2"/>
        <v>94387.98789409257</v>
      </c>
      <c r="F13" s="2"/>
      <c r="G13" s="2"/>
      <c r="H13" s="1"/>
      <c r="I13" s="1"/>
    </row>
    <row r="14" spans="1:12" x14ac:dyDescent="0.25">
      <c r="A14">
        <v>2019</v>
      </c>
      <c r="B14">
        <v>11</v>
      </c>
      <c r="C14" s="1">
        <f t="shared" si="0"/>
        <v>113265.58547291107</v>
      </c>
      <c r="D14" s="4">
        <f t="shared" si="1"/>
        <v>0.91666666666666663</v>
      </c>
      <c r="E14" s="1">
        <f t="shared" si="2"/>
        <v>103826.78668350181</v>
      </c>
      <c r="F14" s="2"/>
      <c r="G14" s="2"/>
    </row>
    <row r="15" spans="1:12" x14ac:dyDescent="0.25">
      <c r="A15">
        <v>2019</v>
      </c>
      <c r="B15">
        <v>12</v>
      </c>
      <c r="C15" s="1">
        <f t="shared" si="0"/>
        <v>113265.58547291107</v>
      </c>
      <c r="D15" s="4">
        <f t="shared" si="1"/>
        <v>1</v>
      </c>
      <c r="E15" s="1">
        <f t="shared" si="2"/>
        <v>113265.58547291107</v>
      </c>
      <c r="F15" s="2"/>
      <c r="G15" s="2">
        <f>SUM(C4:C15)</f>
        <v>1359187.0256749333</v>
      </c>
      <c r="H15" s="2">
        <f>SUM(D4:D15)</f>
        <v>6.5</v>
      </c>
      <c r="I15" s="2">
        <f>SUM(E4:E15)</f>
        <v>736226.30557392212</v>
      </c>
    </row>
    <row r="16" spans="1:12" ht="14.45" x14ac:dyDescent="0.3">
      <c r="A16">
        <f t="shared" ref="A16:A27" si="3">A4+1</f>
        <v>2020</v>
      </c>
      <c r="B16">
        <f t="shared" ref="B16:B27" si="4">B4</f>
        <v>1</v>
      </c>
      <c r="C16" s="1">
        <f>$H$4/12</f>
        <v>122704.38426232031</v>
      </c>
      <c r="D16" s="4">
        <v>1</v>
      </c>
      <c r="E16" s="1">
        <f t="shared" si="2"/>
        <v>122704.38426232031</v>
      </c>
      <c r="F16" s="2"/>
      <c r="G16" s="2"/>
    </row>
    <row r="17" spans="1:9" ht="14.45" x14ac:dyDescent="0.3">
      <c r="A17">
        <f t="shared" si="3"/>
        <v>2020</v>
      </c>
      <c r="B17">
        <f t="shared" si="4"/>
        <v>2</v>
      </c>
      <c r="C17" s="1">
        <f>$H$4/12</f>
        <v>122704.38426232031</v>
      </c>
      <c r="D17" s="4">
        <v>1</v>
      </c>
      <c r="E17" s="1">
        <f t="shared" si="2"/>
        <v>122704.38426232031</v>
      </c>
      <c r="F17" s="2"/>
      <c r="G17" s="2"/>
    </row>
    <row r="18" spans="1:9" ht="14.45" x14ac:dyDescent="0.3">
      <c r="A18">
        <f t="shared" si="3"/>
        <v>2020</v>
      </c>
      <c r="B18">
        <f t="shared" si="4"/>
        <v>3</v>
      </c>
      <c r="C18" s="1">
        <f t="shared" ref="C18:C27" si="5">$H$4/12</f>
        <v>122704.38426232031</v>
      </c>
      <c r="D18" s="4">
        <v>1</v>
      </c>
      <c r="E18" s="1">
        <f t="shared" si="2"/>
        <v>122704.38426232031</v>
      </c>
      <c r="F18" s="2"/>
      <c r="G18" s="2"/>
    </row>
    <row r="19" spans="1:9" ht="14.45" x14ac:dyDescent="0.3">
      <c r="A19">
        <f t="shared" si="3"/>
        <v>2020</v>
      </c>
      <c r="B19">
        <f t="shared" si="4"/>
        <v>4</v>
      </c>
      <c r="C19" s="1">
        <f t="shared" si="5"/>
        <v>122704.38426232031</v>
      </c>
      <c r="D19" s="4">
        <v>1</v>
      </c>
      <c r="E19" s="1">
        <f t="shared" si="2"/>
        <v>122704.38426232031</v>
      </c>
      <c r="F19" s="2"/>
      <c r="G19" s="2"/>
    </row>
    <row r="20" spans="1:9" ht="14.45" x14ac:dyDescent="0.3">
      <c r="A20">
        <f t="shared" si="3"/>
        <v>2020</v>
      </c>
      <c r="B20">
        <f t="shared" si="4"/>
        <v>5</v>
      </c>
      <c r="C20" s="1">
        <f t="shared" si="5"/>
        <v>122704.38426232031</v>
      </c>
      <c r="D20" s="4">
        <v>1</v>
      </c>
      <c r="E20" s="1">
        <f t="shared" si="2"/>
        <v>122704.38426232031</v>
      </c>
      <c r="F20" s="2"/>
      <c r="G20" s="2"/>
    </row>
    <row r="21" spans="1:9" x14ac:dyDescent="0.25">
      <c r="A21">
        <f t="shared" si="3"/>
        <v>2020</v>
      </c>
      <c r="B21">
        <f t="shared" si="4"/>
        <v>6</v>
      </c>
      <c r="C21" s="1">
        <f t="shared" si="5"/>
        <v>122704.38426232031</v>
      </c>
      <c r="D21" s="4">
        <v>1</v>
      </c>
      <c r="E21" s="1">
        <f t="shared" si="2"/>
        <v>122704.38426232031</v>
      </c>
      <c r="F21" s="2"/>
      <c r="G21" s="2"/>
    </row>
    <row r="22" spans="1:9" x14ac:dyDescent="0.25">
      <c r="A22">
        <f t="shared" si="3"/>
        <v>2020</v>
      </c>
      <c r="B22">
        <f t="shared" si="4"/>
        <v>7</v>
      </c>
      <c r="C22" s="1">
        <f t="shared" si="5"/>
        <v>122704.38426232031</v>
      </c>
      <c r="D22" s="4">
        <v>1</v>
      </c>
      <c r="E22" s="1">
        <f t="shared" si="2"/>
        <v>122704.38426232031</v>
      </c>
      <c r="F22" s="2"/>
      <c r="G22" s="2"/>
    </row>
    <row r="23" spans="1:9" x14ac:dyDescent="0.25">
      <c r="A23">
        <f t="shared" si="3"/>
        <v>2020</v>
      </c>
      <c r="B23">
        <f t="shared" si="4"/>
        <v>8</v>
      </c>
      <c r="C23" s="1">
        <f t="shared" si="5"/>
        <v>122704.38426232031</v>
      </c>
      <c r="D23" s="4">
        <v>1</v>
      </c>
      <c r="E23" s="1">
        <f t="shared" si="2"/>
        <v>122704.38426232031</v>
      </c>
      <c r="F23" s="2"/>
      <c r="G23" s="2"/>
    </row>
    <row r="24" spans="1:9" x14ac:dyDescent="0.25">
      <c r="A24">
        <f t="shared" si="3"/>
        <v>2020</v>
      </c>
      <c r="B24">
        <f t="shared" si="4"/>
        <v>9</v>
      </c>
      <c r="C24" s="1">
        <f t="shared" si="5"/>
        <v>122704.38426232031</v>
      </c>
      <c r="D24" s="4">
        <v>1</v>
      </c>
      <c r="E24" s="1">
        <f t="shared" si="2"/>
        <v>122704.38426232031</v>
      </c>
      <c r="F24" s="2"/>
      <c r="G24" s="2"/>
    </row>
    <row r="25" spans="1:9" x14ac:dyDescent="0.25">
      <c r="A25">
        <f t="shared" si="3"/>
        <v>2020</v>
      </c>
      <c r="B25">
        <f t="shared" si="4"/>
        <v>10</v>
      </c>
      <c r="C25" s="1">
        <f t="shared" si="5"/>
        <v>122704.38426232031</v>
      </c>
      <c r="D25" s="4">
        <v>1</v>
      </c>
      <c r="E25" s="1">
        <f t="shared" si="2"/>
        <v>122704.38426232031</v>
      </c>
      <c r="F25" s="2"/>
      <c r="G25" s="2"/>
    </row>
    <row r="26" spans="1:9" x14ac:dyDescent="0.25">
      <c r="A26">
        <f t="shared" si="3"/>
        <v>2020</v>
      </c>
      <c r="B26">
        <f t="shared" si="4"/>
        <v>11</v>
      </c>
      <c r="C26" s="1">
        <f t="shared" si="5"/>
        <v>122704.38426232031</v>
      </c>
      <c r="D26" s="4">
        <v>1</v>
      </c>
      <c r="E26" s="1">
        <f t="shared" si="2"/>
        <v>122704.38426232031</v>
      </c>
      <c r="F26" s="2"/>
      <c r="G26" s="2"/>
    </row>
    <row r="27" spans="1:9" x14ac:dyDescent="0.25">
      <c r="A27">
        <f t="shared" si="3"/>
        <v>2020</v>
      </c>
      <c r="B27">
        <f t="shared" si="4"/>
        <v>12</v>
      </c>
      <c r="C27" s="1">
        <f t="shared" si="5"/>
        <v>122704.38426232031</v>
      </c>
      <c r="D27" s="4">
        <v>1</v>
      </c>
      <c r="E27" s="1">
        <f t="shared" si="2"/>
        <v>122704.38426232031</v>
      </c>
      <c r="F27" s="2"/>
      <c r="G27" s="2">
        <f>SUM(C16:C27)</f>
        <v>1472452.611147844</v>
      </c>
      <c r="H27" s="2">
        <f>SUM(D16:D27)</f>
        <v>12</v>
      </c>
      <c r="I27" s="2">
        <f>SUM(E16:E27)</f>
        <v>1472452.611147844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101.2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2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856723.60000000009</v>
      </c>
      <c r="D4" s="4">
        <f>B4/12</f>
        <v>8.3333333333333329E-2</v>
      </c>
      <c r="E4" s="1">
        <f>C4*D4</f>
        <v>71393.633333333331</v>
      </c>
      <c r="H4" s="1">
        <f>CDM!B16</f>
        <v>11137406.800000001</v>
      </c>
      <c r="I4" s="1">
        <f>H4/2</f>
        <v>5568703.4000000004</v>
      </c>
    </row>
    <row r="5" spans="1:12" x14ac:dyDescent="0.25">
      <c r="A5">
        <v>2020</v>
      </c>
      <c r="B5">
        <v>2</v>
      </c>
      <c r="C5" s="1">
        <f t="shared" ref="C5:C15" si="0">+$I$8</f>
        <v>856723.60000000009</v>
      </c>
      <c r="D5" s="4">
        <f t="shared" ref="D5:D15" si="1">B5/12</f>
        <v>0.16666666666666666</v>
      </c>
      <c r="E5" s="1">
        <f t="shared" ref="E5:E27" si="2">C5*D5</f>
        <v>142787.26666666666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856723.60000000009</v>
      </c>
      <c r="D6" s="4">
        <f t="shared" si="1"/>
        <v>0.25</v>
      </c>
      <c r="E6" s="1">
        <f t="shared" si="2"/>
        <v>214180.90000000002</v>
      </c>
      <c r="F6" s="2"/>
      <c r="G6" s="2"/>
      <c r="H6" s="1">
        <f>H4*H5</f>
        <v>133648881.60000001</v>
      </c>
      <c r="I6" s="1">
        <f>I4*I5</f>
        <v>66824440.800000004</v>
      </c>
    </row>
    <row r="7" spans="1:12" x14ac:dyDescent="0.25">
      <c r="A7">
        <v>2020</v>
      </c>
      <c r="B7">
        <v>4</v>
      </c>
      <c r="C7" s="1">
        <f t="shared" si="0"/>
        <v>856723.60000000009</v>
      </c>
      <c r="D7" s="4">
        <f t="shared" si="1"/>
        <v>0.33333333333333331</v>
      </c>
      <c r="E7" s="1">
        <f t="shared" si="2"/>
        <v>285574.53333333333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856723.60000000009</v>
      </c>
      <c r="D8" s="4">
        <f t="shared" si="1"/>
        <v>0.41666666666666669</v>
      </c>
      <c r="E8" s="1">
        <f t="shared" si="2"/>
        <v>356968.16666666674</v>
      </c>
      <c r="F8" s="2"/>
      <c r="G8" s="2"/>
      <c r="H8" s="1">
        <f>H6/H7</f>
        <v>1713447.2000000002</v>
      </c>
      <c r="I8" s="1">
        <f>I6/I7</f>
        <v>856723.60000000009</v>
      </c>
    </row>
    <row r="9" spans="1:12" x14ac:dyDescent="0.25">
      <c r="A9">
        <v>2020</v>
      </c>
      <c r="B9">
        <v>6</v>
      </c>
      <c r="C9" s="1">
        <f t="shared" si="0"/>
        <v>856723.60000000009</v>
      </c>
      <c r="D9" s="4">
        <f t="shared" si="1"/>
        <v>0.5</v>
      </c>
      <c r="E9" s="1">
        <f t="shared" si="2"/>
        <v>428361.80000000005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856723.60000000009</v>
      </c>
      <c r="D10" s="4">
        <f t="shared" si="1"/>
        <v>0.58333333333333337</v>
      </c>
      <c r="E10" s="1">
        <f t="shared" si="2"/>
        <v>499755.43333333341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856723.60000000009</v>
      </c>
      <c r="D11" s="4">
        <f t="shared" si="1"/>
        <v>0.66666666666666663</v>
      </c>
      <c r="E11" s="1">
        <f t="shared" si="2"/>
        <v>571149.06666666665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856723.60000000009</v>
      </c>
      <c r="D12" s="4">
        <f t="shared" si="1"/>
        <v>0.75</v>
      </c>
      <c r="E12" s="1">
        <f t="shared" si="2"/>
        <v>642542.70000000007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856723.60000000009</v>
      </c>
      <c r="D13" s="4">
        <f t="shared" si="1"/>
        <v>0.83333333333333337</v>
      </c>
      <c r="E13" s="1">
        <f t="shared" si="2"/>
        <v>713936.33333333349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856723.60000000009</v>
      </c>
      <c r="D14" s="4">
        <f t="shared" si="1"/>
        <v>0.91666666666666663</v>
      </c>
      <c r="E14" s="1">
        <f t="shared" si="2"/>
        <v>785329.96666666667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856723.60000000009</v>
      </c>
      <c r="D15" s="4">
        <f t="shared" si="1"/>
        <v>1</v>
      </c>
      <c r="E15" s="1">
        <f t="shared" si="2"/>
        <v>856723.60000000009</v>
      </c>
      <c r="F15" s="2"/>
      <c r="G15" s="2">
        <f>SUM(C4:C15)</f>
        <v>10280683.199999997</v>
      </c>
      <c r="H15" s="2">
        <f>SUM(D4:D15)</f>
        <v>6.5</v>
      </c>
      <c r="I15" s="2">
        <f>SUM(E4:E15)</f>
        <v>5568703.4000000004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928117.2333333334</v>
      </c>
      <c r="D16" s="4">
        <v>1</v>
      </c>
      <c r="E16" s="1">
        <f t="shared" si="2"/>
        <v>928117.2333333334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928117.2333333334</v>
      </c>
      <c r="D17" s="4">
        <v>1</v>
      </c>
      <c r="E17" s="1">
        <f t="shared" si="2"/>
        <v>928117.2333333334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928117.2333333334</v>
      </c>
      <c r="D18" s="4">
        <v>1</v>
      </c>
      <c r="E18" s="1">
        <f t="shared" si="2"/>
        <v>928117.2333333334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928117.2333333334</v>
      </c>
      <c r="D19" s="4">
        <v>1</v>
      </c>
      <c r="E19" s="1">
        <f t="shared" si="2"/>
        <v>928117.2333333334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928117.2333333334</v>
      </c>
      <c r="D20" s="4">
        <v>1</v>
      </c>
      <c r="E20" s="1">
        <f t="shared" si="2"/>
        <v>928117.2333333334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928117.2333333334</v>
      </c>
      <c r="D21" s="4">
        <v>1</v>
      </c>
      <c r="E21" s="1">
        <f t="shared" si="2"/>
        <v>928117.2333333334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928117.2333333334</v>
      </c>
      <c r="D22" s="4">
        <v>1</v>
      </c>
      <c r="E22" s="1">
        <f t="shared" si="2"/>
        <v>928117.2333333334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928117.2333333334</v>
      </c>
      <c r="D23" s="4">
        <v>1</v>
      </c>
      <c r="E23" s="1">
        <f t="shared" si="2"/>
        <v>928117.2333333334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928117.2333333334</v>
      </c>
      <c r="D24" s="4">
        <v>1</v>
      </c>
      <c r="E24" s="1">
        <f t="shared" si="2"/>
        <v>928117.2333333334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928117.2333333334</v>
      </c>
      <c r="D25" s="4">
        <v>1</v>
      </c>
      <c r="E25" s="1">
        <f t="shared" si="2"/>
        <v>928117.2333333334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928117.2333333334</v>
      </c>
      <c r="D26" s="4">
        <v>1</v>
      </c>
      <c r="E26" s="1">
        <f t="shared" si="2"/>
        <v>928117.2333333334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928117.2333333334</v>
      </c>
      <c r="D27" s="4">
        <v>1</v>
      </c>
      <c r="E27" s="1">
        <f t="shared" si="2"/>
        <v>928117.2333333334</v>
      </c>
      <c r="F27" s="2"/>
      <c r="G27" s="2">
        <f>SUM(C16:C27)</f>
        <v>11137406.800000001</v>
      </c>
      <c r="H27" s="2">
        <f>SUM(D16:D27)</f>
        <v>12</v>
      </c>
      <c r="I27" s="2">
        <f>SUM(E16:E27)</f>
        <v>11137406.800000001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87.7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3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277656.15384615387</v>
      </c>
      <c r="D4" s="4">
        <f>B4/12</f>
        <v>8.3333333333333329E-2</v>
      </c>
      <c r="E4" s="1">
        <f>C4*D4</f>
        <v>23138.01282051282</v>
      </c>
      <c r="H4" s="1">
        <f>CDM!B17</f>
        <v>3609530</v>
      </c>
      <c r="I4" s="1">
        <f>H4/2</f>
        <v>1804765</v>
      </c>
    </row>
    <row r="5" spans="1:12" x14ac:dyDescent="0.25">
      <c r="A5">
        <v>2020</v>
      </c>
      <c r="B5">
        <v>2</v>
      </c>
      <c r="C5" s="1">
        <f t="shared" ref="C5:C15" si="0">+$I$8</f>
        <v>277656.15384615387</v>
      </c>
      <c r="D5" s="4">
        <f t="shared" ref="D5:D15" si="1">B5/12</f>
        <v>0.16666666666666666</v>
      </c>
      <c r="E5" s="1">
        <f t="shared" ref="E5:E27" si="2">C5*D5</f>
        <v>46276.025641025641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277656.15384615387</v>
      </c>
      <c r="D6" s="4">
        <f t="shared" si="1"/>
        <v>0.25</v>
      </c>
      <c r="E6" s="1">
        <f t="shared" si="2"/>
        <v>69414.038461538468</v>
      </c>
      <c r="F6" s="2"/>
      <c r="G6" s="2"/>
      <c r="H6" s="1">
        <f>H4*H5</f>
        <v>43314360</v>
      </c>
      <c r="I6" s="1">
        <f>I4*I5</f>
        <v>21657180</v>
      </c>
    </row>
    <row r="7" spans="1:12" x14ac:dyDescent="0.25">
      <c r="A7">
        <v>2020</v>
      </c>
      <c r="B7">
        <v>4</v>
      </c>
      <c r="C7" s="1">
        <f t="shared" si="0"/>
        <v>277656.15384615387</v>
      </c>
      <c r="D7" s="4">
        <f t="shared" si="1"/>
        <v>0.33333333333333331</v>
      </c>
      <c r="E7" s="1">
        <f t="shared" si="2"/>
        <v>92552.051282051281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277656.15384615387</v>
      </c>
      <c r="D8" s="4">
        <f t="shared" si="1"/>
        <v>0.41666666666666669</v>
      </c>
      <c r="E8" s="1">
        <f t="shared" si="2"/>
        <v>115690.06410256412</v>
      </c>
      <c r="F8" s="2"/>
      <c r="G8" s="2"/>
      <c r="H8" s="1">
        <f>H6/H7</f>
        <v>555312.30769230775</v>
      </c>
      <c r="I8" s="1">
        <f>I6/I7</f>
        <v>277656.15384615387</v>
      </c>
    </row>
    <row r="9" spans="1:12" x14ac:dyDescent="0.25">
      <c r="A9">
        <v>2020</v>
      </c>
      <c r="B9">
        <v>6</v>
      </c>
      <c r="C9" s="1">
        <f t="shared" si="0"/>
        <v>277656.15384615387</v>
      </c>
      <c r="D9" s="4">
        <f t="shared" si="1"/>
        <v>0.5</v>
      </c>
      <c r="E9" s="1">
        <f t="shared" si="2"/>
        <v>138828.07692307694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277656.15384615387</v>
      </c>
      <c r="D10" s="4">
        <f t="shared" si="1"/>
        <v>0.58333333333333337</v>
      </c>
      <c r="E10" s="1">
        <f t="shared" si="2"/>
        <v>161966.08974358978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277656.15384615387</v>
      </c>
      <c r="D11" s="4">
        <f t="shared" si="1"/>
        <v>0.66666666666666663</v>
      </c>
      <c r="E11" s="1">
        <f t="shared" si="2"/>
        <v>185104.10256410256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277656.15384615387</v>
      </c>
      <c r="D12" s="4">
        <f t="shared" si="1"/>
        <v>0.75</v>
      </c>
      <c r="E12" s="1">
        <f t="shared" si="2"/>
        <v>208242.1153846154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277656.15384615387</v>
      </c>
      <c r="D13" s="4">
        <f t="shared" si="1"/>
        <v>0.83333333333333337</v>
      </c>
      <c r="E13" s="1">
        <f t="shared" si="2"/>
        <v>231380.12820512825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277656.15384615387</v>
      </c>
      <c r="D14" s="4">
        <f t="shared" si="1"/>
        <v>0.91666666666666663</v>
      </c>
      <c r="E14" s="1">
        <f t="shared" si="2"/>
        <v>254518.14102564103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277656.15384615387</v>
      </c>
      <c r="D15" s="4">
        <f t="shared" si="1"/>
        <v>1</v>
      </c>
      <c r="E15" s="1">
        <f t="shared" si="2"/>
        <v>277656.15384615387</v>
      </c>
      <c r="F15" s="2"/>
      <c r="G15" s="2">
        <f>SUM(C4:C15)</f>
        <v>3331873.8461538474</v>
      </c>
      <c r="H15" s="2">
        <f>SUM(D4:D15)</f>
        <v>6.5</v>
      </c>
      <c r="I15" s="2">
        <f>SUM(E4:E15)</f>
        <v>1804765.0000000005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300794.16666666669</v>
      </c>
      <c r="D16" s="4">
        <v>1</v>
      </c>
      <c r="E16" s="1">
        <f t="shared" si="2"/>
        <v>300794.16666666669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300794.16666666669</v>
      </c>
      <c r="D17" s="4">
        <v>1</v>
      </c>
      <c r="E17" s="1">
        <f t="shared" si="2"/>
        <v>300794.16666666669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300794.16666666669</v>
      </c>
      <c r="D18" s="4">
        <v>1</v>
      </c>
      <c r="E18" s="1">
        <f t="shared" si="2"/>
        <v>300794.16666666669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300794.16666666669</v>
      </c>
      <c r="D19" s="4">
        <v>1</v>
      </c>
      <c r="E19" s="1">
        <f t="shared" si="2"/>
        <v>300794.16666666669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300794.16666666669</v>
      </c>
      <c r="D20" s="4">
        <v>1</v>
      </c>
      <c r="E20" s="1">
        <f t="shared" si="2"/>
        <v>300794.16666666669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300794.16666666669</v>
      </c>
      <c r="D21" s="4">
        <v>1</v>
      </c>
      <c r="E21" s="1">
        <f t="shared" si="2"/>
        <v>300794.16666666669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300794.16666666669</v>
      </c>
      <c r="D22" s="4">
        <v>1</v>
      </c>
      <c r="E22" s="1">
        <f t="shared" si="2"/>
        <v>300794.16666666669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300794.16666666669</v>
      </c>
      <c r="D23" s="4">
        <v>1</v>
      </c>
      <c r="E23" s="1">
        <f t="shared" si="2"/>
        <v>300794.16666666669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300794.16666666669</v>
      </c>
      <c r="D24" s="4">
        <v>1</v>
      </c>
      <c r="E24" s="1">
        <f t="shared" si="2"/>
        <v>300794.16666666669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300794.16666666669</v>
      </c>
      <c r="D25" s="4">
        <v>1</v>
      </c>
      <c r="E25" s="1">
        <f t="shared" si="2"/>
        <v>300794.16666666669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300794.16666666669</v>
      </c>
      <c r="D26" s="4">
        <v>1</v>
      </c>
      <c r="E26" s="1">
        <f t="shared" si="2"/>
        <v>300794.16666666669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300794.16666666669</v>
      </c>
      <c r="D27" s="4">
        <v>1</v>
      </c>
      <c r="E27" s="1">
        <f t="shared" si="2"/>
        <v>300794.16666666669</v>
      </c>
      <c r="F27" s="2"/>
      <c r="G27" s="2">
        <f>SUM(C16:C27)</f>
        <v>3609529.9999999995</v>
      </c>
      <c r="H27" s="2">
        <f>SUM(D16:D27)</f>
        <v>12</v>
      </c>
      <c r="I27" s="2">
        <f>SUM(E16:E27)</f>
        <v>3609529.9999999995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88.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3.7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37846.153846153844</v>
      </c>
      <c r="D4" s="4">
        <f>B4/12</f>
        <v>8.3333333333333329E-2</v>
      </c>
      <c r="E4" s="1">
        <f>C4*D4</f>
        <v>3153.8461538461534</v>
      </c>
      <c r="H4" s="1">
        <f>CDM!B18</f>
        <v>492000</v>
      </c>
      <c r="I4" s="1">
        <f>H4/2</f>
        <v>246000</v>
      </c>
    </row>
    <row r="5" spans="1:12" x14ac:dyDescent="0.25">
      <c r="A5">
        <v>2020</v>
      </c>
      <c r="B5">
        <v>2</v>
      </c>
      <c r="C5" s="1">
        <f t="shared" ref="C5:C15" si="0">+$I$8</f>
        <v>37846.153846153844</v>
      </c>
      <c r="D5" s="4">
        <f t="shared" ref="D5:D15" si="1">B5/12</f>
        <v>0.16666666666666666</v>
      </c>
      <c r="E5" s="1">
        <f t="shared" ref="E5:E27" si="2">C5*D5</f>
        <v>6307.6923076923067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37846.153846153844</v>
      </c>
      <c r="D6" s="4">
        <f t="shared" si="1"/>
        <v>0.25</v>
      </c>
      <c r="E6" s="1">
        <f t="shared" si="2"/>
        <v>9461.538461538461</v>
      </c>
      <c r="F6" s="2"/>
      <c r="G6" s="2"/>
      <c r="H6" s="1">
        <f>H4*H5</f>
        <v>5904000</v>
      </c>
      <c r="I6" s="1">
        <f>I4*I5</f>
        <v>2952000</v>
      </c>
    </row>
    <row r="7" spans="1:12" x14ac:dyDescent="0.25">
      <c r="A7">
        <v>2020</v>
      </c>
      <c r="B7">
        <v>4</v>
      </c>
      <c r="C7" s="1">
        <f t="shared" si="0"/>
        <v>37846.153846153844</v>
      </c>
      <c r="D7" s="4">
        <f t="shared" si="1"/>
        <v>0.33333333333333331</v>
      </c>
      <c r="E7" s="1">
        <f t="shared" si="2"/>
        <v>12615.384615384613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37846.153846153844</v>
      </c>
      <c r="D8" s="4">
        <f t="shared" si="1"/>
        <v>0.41666666666666669</v>
      </c>
      <c r="E8" s="1">
        <f t="shared" si="2"/>
        <v>15769.23076923077</v>
      </c>
      <c r="F8" s="2"/>
      <c r="G8" s="2"/>
      <c r="H8" s="1">
        <f>H6/H7</f>
        <v>75692.307692307688</v>
      </c>
      <c r="I8" s="1">
        <f>I6/I7</f>
        <v>37846.153846153844</v>
      </c>
    </row>
    <row r="9" spans="1:12" x14ac:dyDescent="0.25">
      <c r="A9">
        <v>2020</v>
      </c>
      <c r="B9">
        <v>6</v>
      </c>
      <c r="C9" s="1">
        <f t="shared" si="0"/>
        <v>37846.153846153844</v>
      </c>
      <c r="D9" s="4">
        <f t="shared" si="1"/>
        <v>0.5</v>
      </c>
      <c r="E9" s="1">
        <f t="shared" si="2"/>
        <v>18923.076923076922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37846.153846153844</v>
      </c>
      <c r="D10" s="4">
        <f t="shared" si="1"/>
        <v>0.58333333333333337</v>
      </c>
      <c r="E10" s="1">
        <f t="shared" si="2"/>
        <v>22076.923076923078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37846.153846153844</v>
      </c>
      <c r="D11" s="4">
        <f t="shared" si="1"/>
        <v>0.66666666666666663</v>
      </c>
      <c r="E11" s="1">
        <f t="shared" si="2"/>
        <v>25230.769230769227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37846.153846153844</v>
      </c>
      <c r="D12" s="4">
        <f t="shared" si="1"/>
        <v>0.75</v>
      </c>
      <c r="E12" s="1">
        <f t="shared" si="2"/>
        <v>28384.615384615383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37846.153846153844</v>
      </c>
      <c r="D13" s="4">
        <f t="shared" si="1"/>
        <v>0.83333333333333337</v>
      </c>
      <c r="E13" s="1">
        <f t="shared" si="2"/>
        <v>31538.461538461539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37846.153846153844</v>
      </c>
      <c r="D14" s="4">
        <f t="shared" si="1"/>
        <v>0.91666666666666663</v>
      </c>
      <c r="E14" s="1">
        <f t="shared" si="2"/>
        <v>34692.307692307688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37846.153846153844</v>
      </c>
      <c r="D15" s="4">
        <f t="shared" si="1"/>
        <v>1</v>
      </c>
      <c r="E15" s="1">
        <f t="shared" si="2"/>
        <v>37846.153846153844</v>
      </c>
      <c r="F15" s="2"/>
      <c r="G15" s="2">
        <f>SUM(C4:C15)</f>
        <v>454153.84615384624</v>
      </c>
      <c r="H15" s="2">
        <f>SUM(D4:D15)</f>
        <v>6.5</v>
      </c>
      <c r="I15" s="2">
        <f>SUM(E4:E15)</f>
        <v>245999.99999999997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41000</v>
      </c>
      <c r="D16" s="4">
        <v>1</v>
      </c>
      <c r="E16" s="1">
        <f t="shared" si="2"/>
        <v>41000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41000</v>
      </c>
      <c r="D17" s="4">
        <v>1</v>
      </c>
      <c r="E17" s="1">
        <f t="shared" si="2"/>
        <v>41000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41000</v>
      </c>
      <c r="D18" s="4">
        <v>1</v>
      </c>
      <c r="E18" s="1">
        <f t="shared" si="2"/>
        <v>41000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41000</v>
      </c>
      <c r="D19" s="4">
        <v>1</v>
      </c>
      <c r="E19" s="1">
        <f t="shared" si="2"/>
        <v>41000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41000</v>
      </c>
      <c r="D20" s="4">
        <v>1</v>
      </c>
      <c r="E20" s="1">
        <f t="shared" si="2"/>
        <v>41000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41000</v>
      </c>
      <c r="D21" s="4">
        <v>1</v>
      </c>
      <c r="E21" s="1">
        <f t="shared" si="2"/>
        <v>41000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41000</v>
      </c>
      <c r="D22" s="4">
        <v>1</v>
      </c>
      <c r="E22" s="1">
        <f t="shared" si="2"/>
        <v>41000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41000</v>
      </c>
      <c r="D23" s="4">
        <v>1</v>
      </c>
      <c r="E23" s="1">
        <f t="shared" si="2"/>
        <v>41000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41000</v>
      </c>
      <c r="D24" s="4">
        <v>1</v>
      </c>
      <c r="E24" s="1">
        <f t="shared" si="2"/>
        <v>41000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41000</v>
      </c>
      <c r="D25" s="4">
        <v>1</v>
      </c>
      <c r="E25" s="1">
        <f t="shared" si="2"/>
        <v>41000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41000</v>
      </c>
      <c r="D26" s="4">
        <v>1</v>
      </c>
      <c r="E26" s="1">
        <f t="shared" si="2"/>
        <v>41000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41000</v>
      </c>
      <c r="D27" s="4">
        <v>1</v>
      </c>
      <c r="E27" s="1">
        <f t="shared" si="2"/>
        <v>41000</v>
      </c>
      <c r="F27" s="2"/>
      <c r="G27" s="2">
        <f>SUM(C16:C27)</f>
        <v>492000</v>
      </c>
      <c r="H27" s="2">
        <f>SUM(D16:D27)</f>
        <v>12</v>
      </c>
      <c r="I27" s="2">
        <f>SUM(E16:E27)</f>
        <v>492000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83.2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37846.153846153844</v>
      </c>
      <c r="D4" s="4">
        <f>B4/12</f>
        <v>8.3333333333333329E-2</v>
      </c>
      <c r="E4" s="1">
        <f>C4*D4</f>
        <v>3153.8461538461534</v>
      </c>
      <c r="H4" s="1">
        <f>CDM!B19</f>
        <v>492000</v>
      </c>
      <c r="I4" s="1">
        <f>H4/2</f>
        <v>246000</v>
      </c>
    </row>
    <row r="5" spans="1:12" x14ac:dyDescent="0.25">
      <c r="A5">
        <v>2020</v>
      </c>
      <c r="B5">
        <v>2</v>
      </c>
      <c r="C5" s="1">
        <f t="shared" ref="C5:C15" si="0">+$I$8</f>
        <v>37846.153846153844</v>
      </c>
      <c r="D5" s="4">
        <f t="shared" ref="D5:D15" si="1">B5/12</f>
        <v>0.16666666666666666</v>
      </c>
      <c r="E5" s="1">
        <f t="shared" ref="E5:E27" si="2">C5*D5</f>
        <v>6307.6923076923067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37846.153846153844</v>
      </c>
      <c r="D6" s="4">
        <f t="shared" si="1"/>
        <v>0.25</v>
      </c>
      <c r="E6" s="1">
        <f t="shared" si="2"/>
        <v>9461.538461538461</v>
      </c>
      <c r="F6" s="2"/>
      <c r="G6" s="2"/>
      <c r="H6" s="1">
        <f>H4*H5</f>
        <v>5904000</v>
      </c>
      <c r="I6" s="1">
        <f>I4*I5</f>
        <v>2952000</v>
      </c>
    </row>
    <row r="7" spans="1:12" x14ac:dyDescent="0.25">
      <c r="A7">
        <v>2020</v>
      </c>
      <c r="B7">
        <v>4</v>
      </c>
      <c r="C7" s="1">
        <f t="shared" si="0"/>
        <v>37846.153846153844</v>
      </c>
      <c r="D7" s="4">
        <f t="shared" si="1"/>
        <v>0.33333333333333331</v>
      </c>
      <c r="E7" s="1">
        <f t="shared" si="2"/>
        <v>12615.384615384613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37846.153846153844</v>
      </c>
      <c r="D8" s="4">
        <f t="shared" si="1"/>
        <v>0.41666666666666669</v>
      </c>
      <c r="E8" s="1">
        <f t="shared" si="2"/>
        <v>15769.23076923077</v>
      </c>
      <c r="F8" s="2"/>
      <c r="G8" s="2"/>
      <c r="H8" s="1">
        <f>H6/H7</f>
        <v>75692.307692307688</v>
      </c>
      <c r="I8" s="1">
        <f>I6/I7</f>
        <v>37846.153846153844</v>
      </c>
    </row>
    <row r="9" spans="1:12" x14ac:dyDescent="0.25">
      <c r="A9">
        <v>2020</v>
      </c>
      <c r="B9">
        <v>6</v>
      </c>
      <c r="C9" s="1">
        <f t="shared" si="0"/>
        <v>37846.153846153844</v>
      </c>
      <c r="D9" s="4">
        <f t="shared" si="1"/>
        <v>0.5</v>
      </c>
      <c r="E9" s="1">
        <f t="shared" si="2"/>
        <v>18923.076923076922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37846.153846153844</v>
      </c>
      <c r="D10" s="4">
        <f t="shared" si="1"/>
        <v>0.58333333333333337</v>
      </c>
      <c r="E10" s="1">
        <f t="shared" si="2"/>
        <v>22076.923076923078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37846.153846153844</v>
      </c>
      <c r="D11" s="4">
        <f t="shared" si="1"/>
        <v>0.66666666666666663</v>
      </c>
      <c r="E11" s="1">
        <f t="shared" si="2"/>
        <v>25230.769230769227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37846.153846153844</v>
      </c>
      <c r="D12" s="4">
        <f t="shared" si="1"/>
        <v>0.75</v>
      </c>
      <c r="E12" s="1">
        <f t="shared" si="2"/>
        <v>28384.615384615383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37846.153846153844</v>
      </c>
      <c r="D13" s="4">
        <f t="shared" si="1"/>
        <v>0.83333333333333337</v>
      </c>
      <c r="E13" s="1">
        <f t="shared" si="2"/>
        <v>31538.461538461539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37846.153846153844</v>
      </c>
      <c r="D14" s="4">
        <f t="shared" si="1"/>
        <v>0.91666666666666663</v>
      </c>
      <c r="E14" s="1">
        <f t="shared" si="2"/>
        <v>34692.307692307688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37846.153846153844</v>
      </c>
      <c r="D15" s="4">
        <f t="shared" si="1"/>
        <v>1</v>
      </c>
      <c r="E15" s="1">
        <f t="shared" si="2"/>
        <v>37846.153846153844</v>
      </c>
      <c r="F15" s="2"/>
      <c r="G15" s="2">
        <f>SUM(C4:C15)</f>
        <v>454153.84615384624</v>
      </c>
      <c r="H15" s="2">
        <f>SUM(D4:D15)</f>
        <v>6.5</v>
      </c>
      <c r="I15" s="2">
        <f>SUM(E4:E15)</f>
        <v>245999.99999999997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41000</v>
      </c>
      <c r="D16" s="4">
        <v>1</v>
      </c>
      <c r="E16" s="1">
        <f t="shared" si="2"/>
        <v>41000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41000</v>
      </c>
      <c r="D17" s="4">
        <v>1</v>
      </c>
      <c r="E17" s="1">
        <f t="shared" si="2"/>
        <v>41000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41000</v>
      </c>
      <c r="D18" s="4">
        <v>1</v>
      </c>
      <c r="E18" s="1">
        <f t="shared" si="2"/>
        <v>41000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41000</v>
      </c>
      <c r="D19" s="4">
        <v>1</v>
      </c>
      <c r="E19" s="1">
        <f t="shared" si="2"/>
        <v>41000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41000</v>
      </c>
      <c r="D20" s="4">
        <v>1</v>
      </c>
      <c r="E20" s="1">
        <f t="shared" si="2"/>
        <v>41000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41000</v>
      </c>
      <c r="D21" s="4">
        <v>1</v>
      </c>
      <c r="E21" s="1">
        <f t="shared" si="2"/>
        <v>41000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41000</v>
      </c>
      <c r="D22" s="4">
        <v>1</v>
      </c>
      <c r="E22" s="1">
        <f t="shared" si="2"/>
        <v>41000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41000</v>
      </c>
      <c r="D23" s="4">
        <v>1</v>
      </c>
      <c r="E23" s="1">
        <f t="shared" si="2"/>
        <v>41000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41000</v>
      </c>
      <c r="D24" s="4">
        <v>1</v>
      </c>
      <c r="E24" s="1">
        <f t="shared" si="2"/>
        <v>41000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41000</v>
      </c>
      <c r="D25" s="4">
        <v>1</v>
      </c>
      <c r="E25" s="1">
        <f t="shared" si="2"/>
        <v>41000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41000</v>
      </c>
      <c r="D26" s="4">
        <v>1</v>
      </c>
      <c r="E26" s="1">
        <f t="shared" si="2"/>
        <v>41000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41000</v>
      </c>
      <c r="D27" s="4">
        <v>1</v>
      </c>
      <c r="E27" s="1">
        <f t="shared" si="2"/>
        <v>41000</v>
      </c>
      <c r="F27" s="2"/>
      <c r="G27" s="2">
        <f>SUM(C16:C27)</f>
        <v>492000</v>
      </c>
      <c r="H27" s="2">
        <f>SUM(D16:D27)</f>
        <v>12</v>
      </c>
      <c r="I27" s="2">
        <f>SUM(E16:E27)</f>
        <v>492000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96.7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0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37846.153846153844</v>
      </c>
      <c r="D4" s="4">
        <f>B4/12</f>
        <v>8.3333333333333329E-2</v>
      </c>
      <c r="E4" s="1">
        <f>C4*D4</f>
        <v>3153.8461538461534</v>
      </c>
      <c r="H4" s="1">
        <f>CDM!B20</f>
        <v>492000</v>
      </c>
      <c r="I4" s="1">
        <f>H4/2</f>
        <v>246000</v>
      </c>
    </row>
    <row r="5" spans="1:12" x14ac:dyDescent="0.25">
      <c r="A5">
        <v>2020</v>
      </c>
      <c r="B5">
        <v>2</v>
      </c>
      <c r="C5" s="1">
        <f t="shared" ref="C5:C15" si="0">+$I$8</f>
        <v>37846.153846153844</v>
      </c>
      <c r="D5" s="4">
        <f t="shared" ref="D5:D15" si="1">B5/12</f>
        <v>0.16666666666666666</v>
      </c>
      <c r="E5" s="1">
        <f t="shared" ref="E5:E27" si="2">C5*D5</f>
        <v>6307.6923076923067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37846.153846153844</v>
      </c>
      <c r="D6" s="4">
        <f t="shared" si="1"/>
        <v>0.25</v>
      </c>
      <c r="E6" s="1">
        <f t="shared" si="2"/>
        <v>9461.538461538461</v>
      </c>
      <c r="F6" s="2"/>
      <c r="G6" s="2"/>
      <c r="H6" s="1">
        <f>H4*H5</f>
        <v>5904000</v>
      </c>
      <c r="I6" s="1">
        <f>I4*I5</f>
        <v>2952000</v>
      </c>
    </row>
    <row r="7" spans="1:12" x14ac:dyDescent="0.25">
      <c r="A7">
        <v>2020</v>
      </c>
      <c r="B7">
        <v>4</v>
      </c>
      <c r="C7" s="1">
        <f t="shared" si="0"/>
        <v>37846.153846153844</v>
      </c>
      <c r="D7" s="4">
        <f t="shared" si="1"/>
        <v>0.33333333333333331</v>
      </c>
      <c r="E7" s="1">
        <f t="shared" si="2"/>
        <v>12615.384615384613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37846.153846153844</v>
      </c>
      <c r="D8" s="4">
        <f t="shared" si="1"/>
        <v>0.41666666666666669</v>
      </c>
      <c r="E8" s="1">
        <f t="shared" si="2"/>
        <v>15769.23076923077</v>
      </c>
      <c r="F8" s="2"/>
      <c r="G8" s="2"/>
      <c r="H8" s="1">
        <f>H6/H7</f>
        <v>75692.307692307688</v>
      </c>
      <c r="I8" s="1">
        <f>I6/I7</f>
        <v>37846.153846153844</v>
      </c>
    </row>
    <row r="9" spans="1:12" x14ac:dyDescent="0.25">
      <c r="A9">
        <v>2020</v>
      </c>
      <c r="B9">
        <v>6</v>
      </c>
      <c r="C9" s="1">
        <f t="shared" si="0"/>
        <v>37846.153846153844</v>
      </c>
      <c r="D9" s="4">
        <f t="shared" si="1"/>
        <v>0.5</v>
      </c>
      <c r="E9" s="1">
        <f t="shared" si="2"/>
        <v>18923.076923076922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37846.153846153844</v>
      </c>
      <c r="D10" s="4">
        <f t="shared" si="1"/>
        <v>0.58333333333333337</v>
      </c>
      <c r="E10" s="1">
        <f t="shared" si="2"/>
        <v>22076.923076923078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37846.153846153844</v>
      </c>
      <c r="D11" s="4">
        <f t="shared" si="1"/>
        <v>0.66666666666666663</v>
      </c>
      <c r="E11" s="1">
        <f t="shared" si="2"/>
        <v>25230.769230769227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37846.153846153844</v>
      </c>
      <c r="D12" s="4">
        <f t="shared" si="1"/>
        <v>0.75</v>
      </c>
      <c r="E12" s="1">
        <f t="shared" si="2"/>
        <v>28384.615384615383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37846.153846153844</v>
      </c>
      <c r="D13" s="4">
        <f t="shared" si="1"/>
        <v>0.83333333333333337</v>
      </c>
      <c r="E13" s="1">
        <f t="shared" si="2"/>
        <v>31538.461538461539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37846.153846153844</v>
      </c>
      <c r="D14" s="4">
        <f t="shared" si="1"/>
        <v>0.91666666666666663</v>
      </c>
      <c r="E14" s="1">
        <f t="shared" si="2"/>
        <v>34692.307692307688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37846.153846153844</v>
      </c>
      <c r="D15" s="4">
        <f t="shared" si="1"/>
        <v>1</v>
      </c>
      <c r="E15" s="1">
        <f t="shared" si="2"/>
        <v>37846.153846153844</v>
      </c>
      <c r="F15" s="2"/>
      <c r="G15" s="2">
        <f>SUM(C4:C15)</f>
        <v>454153.84615384624</v>
      </c>
      <c r="H15" s="2">
        <f>SUM(D4:D15)</f>
        <v>6.5</v>
      </c>
      <c r="I15" s="2">
        <f>SUM(E4:E15)</f>
        <v>245999.99999999997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41000</v>
      </c>
      <c r="D16" s="4">
        <v>1</v>
      </c>
      <c r="E16" s="1">
        <f t="shared" si="2"/>
        <v>41000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41000</v>
      </c>
      <c r="D17" s="4">
        <v>1</v>
      </c>
      <c r="E17" s="1">
        <f t="shared" si="2"/>
        <v>41000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41000</v>
      </c>
      <c r="D18" s="4">
        <v>1</v>
      </c>
      <c r="E18" s="1">
        <f t="shared" si="2"/>
        <v>41000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41000</v>
      </c>
      <c r="D19" s="4">
        <v>1</v>
      </c>
      <c r="E19" s="1">
        <f t="shared" si="2"/>
        <v>41000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41000</v>
      </c>
      <c r="D20" s="4">
        <v>1</v>
      </c>
      <c r="E20" s="1">
        <f t="shared" si="2"/>
        <v>41000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41000</v>
      </c>
      <c r="D21" s="4">
        <v>1</v>
      </c>
      <c r="E21" s="1">
        <f t="shared" si="2"/>
        <v>41000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41000</v>
      </c>
      <c r="D22" s="4">
        <v>1</v>
      </c>
      <c r="E22" s="1">
        <f t="shared" si="2"/>
        <v>41000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41000</v>
      </c>
      <c r="D23" s="4">
        <v>1</v>
      </c>
      <c r="E23" s="1">
        <f t="shared" si="2"/>
        <v>41000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41000</v>
      </c>
      <c r="D24" s="4">
        <v>1</v>
      </c>
      <c r="E24" s="1">
        <f t="shared" si="2"/>
        <v>41000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41000</v>
      </c>
      <c r="D25" s="4">
        <v>1</v>
      </c>
      <c r="E25" s="1">
        <f t="shared" si="2"/>
        <v>41000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41000</v>
      </c>
      <c r="D26" s="4">
        <v>1</v>
      </c>
      <c r="E26" s="1">
        <f t="shared" si="2"/>
        <v>41000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41000</v>
      </c>
      <c r="D27" s="4">
        <v>1</v>
      </c>
      <c r="E27" s="1">
        <f t="shared" si="2"/>
        <v>41000</v>
      </c>
      <c r="F27" s="2"/>
      <c r="G27" s="2">
        <f>SUM(C16:C27)</f>
        <v>492000</v>
      </c>
      <c r="H27" s="2">
        <f>SUM(D16:D27)</f>
        <v>12</v>
      </c>
      <c r="I27" s="2">
        <f>SUM(E16:E27)</f>
        <v>492000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11.5703125" style="3" bestFit="1" customWidth="1"/>
    <col min="8" max="8" width="12.5703125" style="3" bestFit="1" customWidth="1"/>
    <col min="9" max="9" width="11.5703125" style="3" bestFit="1" customWidth="1"/>
    <col min="10" max="25" width="9.140625" style="3"/>
  </cols>
  <sheetData>
    <row r="1" spans="1:12" ht="84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7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2020</v>
      </c>
      <c r="B4">
        <v>1</v>
      </c>
      <c r="C4" s="1">
        <f>+$I$8</f>
        <v>37846.153846153844</v>
      </c>
      <c r="D4" s="4">
        <f>B4/12</f>
        <v>8.3333333333333329E-2</v>
      </c>
      <c r="E4" s="1">
        <f>C4*D4</f>
        <v>3153.8461538461534</v>
      </c>
      <c r="H4" s="1">
        <f>CDM!B21</f>
        <v>492000</v>
      </c>
      <c r="I4" s="1">
        <f>H4/2</f>
        <v>246000</v>
      </c>
    </row>
    <row r="5" spans="1:12" x14ac:dyDescent="0.25">
      <c r="A5">
        <v>2020</v>
      </c>
      <c r="B5">
        <v>2</v>
      </c>
      <c r="C5" s="1">
        <f t="shared" ref="C5:C15" si="0">+$I$8</f>
        <v>37846.153846153844</v>
      </c>
      <c r="D5" s="4">
        <f t="shared" ref="D5:D15" si="1">B5/12</f>
        <v>0.16666666666666666</v>
      </c>
      <c r="E5" s="1">
        <f t="shared" ref="E5:E27" si="2">C5*D5</f>
        <v>6307.6923076923067</v>
      </c>
      <c r="F5" s="2"/>
      <c r="G5" s="2"/>
      <c r="H5" s="1">
        <v>12</v>
      </c>
      <c r="I5" s="1">
        <v>12</v>
      </c>
    </row>
    <row r="6" spans="1:12" x14ac:dyDescent="0.25">
      <c r="A6">
        <v>2020</v>
      </c>
      <c r="B6">
        <v>3</v>
      </c>
      <c r="C6" s="1">
        <f t="shared" si="0"/>
        <v>37846.153846153844</v>
      </c>
      <c r="D6" s="4">
        <f t="shared" si="1"/>
        <v>0.25</v>
      </c>
      <c r="E6" s="1">
        <f t="shared" si="2"/>
        <v>9461.538461538461</v>
      </c>
      <c r="F6" s="2"/>
      <c r="G6" s="2"/>
      <c r="H6" s="1">
        <f>H4*H5</f>
        <v>5904000</v>
      </c>
      <c r="I6" s="1">
        <f>I4*I5</f>
        <v>2952000</v>
      </c>
    </row>
    <row r="7" spans="1:12" x14ac:dyDescent="0.25">
      <c r="A7">
        <v>2020</v>
      </c>
      <c r="B7">
        <v>4</v>
      </c>
      <c r="C7" s="1">
        <f t="shared" si="0"/>
        <v>37846.153846153844</v>
      </c>
      <c r="D7" s="4">
        <f t="shared" si="1"/>
        <v>0.33333333333333331</v>
      </c>
      <c r="E7" s="1">
        <f t="shared" si="2"/>
        <v>12615.384615384613</v>
      </c>
      <c r="F7" s="2"/>
      <c r="G7" s="2"/>
      <c r="H7" s="3">
        <v>78</v>
      </c>
      <c r="I7" s="3">
        <v>78</v>
      </c>
    </row>
    <row r="8" spans="1:12" x14ac:dyDescent="0.25">
      <c r="A8">
        <v>2020</v>
      </c>
      <c r="B8">
        <v>5</v>
      </c>
      <c r="C8" s="1">
        <f t="shared" si="0"/>
        <v>37846.153846153844</v>
      </c>
      <c r="D8" s="4">
        <f t="shared" si="1"/>
        <v>0.41666666666666669</v>
      </c>
      <c r="E8" s="1">
        <f t="shared" si="2"/>
        <v>15769.23076923077</v>
      </c>
      <c r="F8" s="2"/>
      <c r="G8" s="2"/>
      <c r="H8" s="1">
        <f>H6/H7</f>
        <v>75692.307692307688</v>
      </c>
      <c r="I8" s="1">
        <f>I6/I7</f>
        <v>37846.153846153844</v>
      </c>
    </row>
    <row r="9" spans="1:12" x14ac:dyDescent="0.25">
      <c r="A9">
        <v>2020</v>
      </c>
      <c r="B9">
        <v>6</v>
      </c>
      <c r="C9" s="1">
        <f t="shared" si="0"/>
        <v>37846.153846153844</v>
      </c>
      <c r="D9" s="4">
        <f t="shared" si="1"/>
        <v>0.5</v>
      </c>
      <c r="E9" s="1">
        <f t="shared" si="2"/>
        <v>18923.076923076922</v>
      </c>
      <c r="F9" s="2"/>
      <c r="G9" s="2"/>
    </row>
    <row r="10" spans="1:12" x14ac:dyDescent="0.25">
      <c r="A10">
        <v>2020</v>
      </c>
      <c r="B10">
        <v>7</v>
      </c>
      <c r="C10" s="1">
        <f t="shared" si="0"/>
        <v>37846.153846153844</v>
      </c>
      <c r="D10" s="4">
        <f t="shared" si="1"/>
        <v>0.58333333333333337</v>
      </c>
      <c r="E10" s="1">
        <f t="shared" si="2"/>
        <v>22076.923076923078</v>
      </c>
      <c r="F10" s="2"/>
      <c r="G10" s="2"/>
    </row>
    <row r="11" spans="1:12" x14ac:dyDescent="0.25">
      <c r="A11">
        <v>2020</v>
      </c>
      <c r="B11">
        <v>8</v>
      </c>
      <c r="C11" s="1">
        <f t="shared" si="0"/>
        <v>37846.153846153844</v>
      </c>
      <c r="D11" s="4">
        <f t="shared" si="1"/>
        <v>0.66666666666666663</v>
      </c>
      <c r="E11" s="1">
        <f t="shared" si="2"/>
        <v>25230.769230769227</v>
      </c>
      <c r="F11" s="2"/>
      <c r="G11" s="2"/>
    </row>
    <row r="12" spans="1:12" x14ac:dyDescent="0.25">
      <c r="A12">
        <v>2020</v>
      </c>
      <c r="B12">
        <v>9</v>
      </c>
      <c r="C12" s="1">
        <f t="shared" si="0"/>
        <v>37846.153846153844</v>
      </c>
      <c r="D12" s="4">
        <f t="shared" si="1"/>
        <v>0.75</v>
      </c>
      <c r="E12" s="1">
        <f t="shared" si="2"/>
        <v>28384.615384615383</v>
      </c>
      <c r="F12" s="2"/>
      <c r="G12" s="2"/>
    </row>
    <row r="13" spans="1:12" x14ac:dyDescent="0.25">
      <c r="A13">
        <v>2020</v>
      </c>
      <c r="B13">
        <v>10</v>
      </c>
      <c r="C13" s="1">
        <f t="shared" si="0"/>
        <v>37846.153846153844</v>
      </c>
      <c r="D13" s="4">
        <f t="shared" si="1"/>
        <v>0.83333333333333337</v>
      </c>
      <c r="E13" s="1">
        <f t="shared" si="2"/>
        <v>31538.461538461539</v>
      </c>
      <c r="F13" s="2"/>
      <c r="G13" s="2"/>
      <c r="H13" s="1"/>
      <c r="I13" s="1"/>
    </row>
    <row r="14" spans="1:12" x14ac:dyDescent="0.25">
      <c r="A14">
        <v>2020</v>
      </c>
      <c r="B14">
        <v>11</v>
      </c>
      <c r="C14" s="1">
        <f t="shared" si="0"/>
        <v>37846.153846153844</v>
      </c>
      <c r="D14" s="4">
        <f t="shared" si="1"/>
        <v>0.91666666666666663</v>
      </c>
      <c r="E14" s="1">
        <f t="shared" si="2"/>
        <v>34692.307692307688</v>
      </c>
      <c r="F14" s="2"/>
      <c r="G14" s="2"/>
    </row>
    <row r="15" spans="1:12" x14ac:dyDescent="0.25">
      <c r="A15">
        <v>2020</v>
      </c>
      <c r="B15">
        <v>12</v>
      </c>
      <c r="C15" s="1">
        <f t="shared" si="0"/>
        <v>37846.153846153844</v>
      </c>
      <c r="D15" s="4">
        <f t="shared" si="1"/>
        <v>1</v>
      </c>
      <c r="E15" s="1">
        <f t="shared" si="2"/>
        <v>37846.153846153844</v>
      </c>
      <c r="F15" s="2"/>
      <c r="G15" s="2">
        <f>SUM(C4:C15)</f>
        <v>454153.84615384624</v>
      </c>
      <c r="H15" s="2">
        <f>SUM(D4:D15)</f>
        <v>6.5</v>
      </c>
      <c r="I15" s="2">
        <f>SUM(E4:E15)</f>
        <v>245999.99999999997</v>
      </c>
    </row>
    <row r="16" spans="1:12" ht="14.45" x14ac:dyDescent="0.3">
      <c r="A16">
        <f t="shared" ref="A16:A27" si="3">A4+1</f>
        <v>2021</v>
      </c>
      <c r="B16">
        <f t="shared" ref="B16:B27" si="4">B4</f>
        <v>1</v>
      </c>
      <c r="C16" s="1">
        <f>$H$4/12</f>
        <v>41000</v>
      </c>
      <c r="D16" s="4">
        <v>1</v>
      </c>
      <c r="E16" s="1">
        <f t="shared" si="2"/>
        <v>41000</v>
      </c>
      <c r="F16" s="2"/>
      <c r="G16" s="2"/>
    </row>
    <row r="17" spans="1:9" ht="14.45" x14ac:dyDescent="0.3">
      <c r="A17">
        <f t="shared" si="3"/>
        <v>2021</v>
      </c>
      <c r="B17">
        <f t="shared" si="4"/>
        <v>2</v>
      </c>
      <c r="C17" s="1">
        <f>$H$4/12</f>
        <v>41000</v>
      </c>
      <c r="D17" s="4">
        <v>1</v>
      </c>
      <c r="E17" s="1">
        <f t="shared" si="2"/>
        <v>41000</v>
      </c>
      <c r="F17" s="2"/>
      <c r="G17" s="2"/>
    </row>
    <row r="18" spans="1:9" ht="14.45" x14ac:dyDescent="0.3">
      <c r="A18">
        <f t="shared" si="3"/>
        <v>2021</v>
      </c>
      <c r="B18">
        <f t="shared" si="4"/>
        <v>3</v>
      </c>
      <c r="C18" s="1">
        <f t="shared" ref="C18:C27" si="5">$H$4/12</f>
        <v>41000</v>
      </c>
      <c r="D18" s="4">
        <v>1</v>
      </c>
      <c r="E18" s="1">
        <f t="shared" si="2"/>
        <v>41000</v>
      </c>
      <c r="F18" s="2"/>
      <c r="G18" s="2"/>
    </row>
    <row r="19" spans="1:9" ht="14.45" x14ac:dyDescent="0.3">
      <c r="A19">
        <f t="shared" si="3"/>
        <v>2021</v>
      </c>
      <c r="B19">
        <f t="shared" si="4"/>
        <v>4</v>
      </c>
      <c r="C19" s="1">
        <f t="shared" si="5"/>
        <v>41000</v>
      </c>
      <c r="D19" s="4">
        <v>1</v>
      </c>
      <c r="E19" s="1">
        <f t="shared" si="2"/>
        <v>41000</v>
      </c>
      <c r="F19" s="2"/>
      <c r="G19" s="2"/>
    </row>
    <row r="20" spans="1:9" ht="14.45" x14ac:dyDescent="0.3">
      <c r="A20">
        <f t="shared" si="3"/>
        <v>2021</v>
      </c>
      <c r="B20">
        <f t="shared" si="4"/>
        <v>5</v>
      </c>
      <c r="C20" s="1">
        <f t="shared" si="5"/>
        <v>41000</v>
      </c>
      <c r="D20" s="4">
        <v>1</v>
      </c>
      <c r="E20" s="1">
        <f t="shared" si="2"/>
        <v>41000</v>
      </c>
      <c r="F20" s="2"/>
      <c r="G20" s="2"/>
    </row>
    <row r="21" spans="1:9" x14ac:dyDescent="0.25">
      <c r="A21">
        <f t="shared" si="3"/>
        <v>2021</v>
      </c>
      <c r="B21">
        <f t="shared" si="4"/>
        <v>6</v>
      </c>
      <c r="C21" s="1">
        <f t="shared" si="5"/>
        <v>41000</v>
      </c>
      <c r="D21" s="4">
        <v>1</v>
      </c>
      <c r="E21" s="1">
        <f t="shared" si="2"/>
        <v>41000</v>
      </c>
      <c r="F21" s="2"/>
      <c r="G21" s="2"/>
    </row>
    <row r="22" spans="1:9" x14ac:dyDescent="0.25">
      <c r="A22">
        <f t="shared" si="3"/>
        <v>2021</v>
      </c>
      <c r="B22">
        <f t="shared" si="4"/>
        <v>7</v>
      </c>
      <c r="C22" s="1">
        <f t="shared" si="5"/>
        <v>41000</v>
      </c>
      <c r="D22" s="4">
        <v>1</v>
      </c>
      <c r="E22" s="1">
        <f t="shared" si="2"/>
        <v>41000</v>
      </c>
      <c r="F22" s="2"/>
      <c r="G22" s="2"/>
    </row>
    <row r="23" spans="1:9" x14ac:dyDescent="0.25">
      <c r="A23">
        <f t="shared" si="3"/>
        <v>2021</v>
      </c>
      <c r="B23">
        <f t="shared" si="4"/>
        <v>8</v>
      </c>
      <c r="C23" s="1">
        <f t="shared" si="5"/>
        <v>41000</v>
      </c>
      <c r="D23" s="4">
        <v>1</v>
      </c>
      <c r="E23" s="1">
        <f t="shared" si="2"/>
        <v>41000</v>
      </c>
      <c r="F23" s="2"/>
      <c r="G23" s="2"/>
    </row>
    <row r="24" spans="1:9" x14ac:dyDescent="0.25">
      <c r="A24">
        <f t="shared" si="3"/>
        <v>2021</v>
      </c>
      <c r="B24">
        <f t="shared" si="4"/>
        <v>9</v>
      </c>
      <c r="C24" s="1">
        <f t="shared" si="5"/>
        <v>41000</v>
      </c>
      <c r="D24" s="4">
        <v>1</v>
      </c>
      <c r="E24" s="1">
        <f t="shared" si="2"/>
        <v>41000</v>
      </c>
      <c r="F24" s="2"/>
      <c r="G24" s="2"/>
    </row>
    <row r="25" spans="1:9" x14ac:dyDescent="0.25">
      <c r="A25">
        <f t="shared" si="3"/>
        <v>2021</v>
      </c>
      <c r="B25">
        <f t="shared" si="4"/>
        <v>10</v>
      </c>
      <c r="C25" s="1">
        <f t="shared" si="5"/>
        <v>41000</v>
      </c>
      <c r="D25" s="4">
        <v>1</v>
      </c>
      <c r="E25" s="1">
        <f t="shared" si="2"/>
        <v>41000</v>
      </c>
      <c r="F25" s="2"/>
      <c r="G25" s="2"/>
    </row>
    <row r="26" spans="1:9" x14ac:dyDescent="0.25">
      <c r="A26">
        <f t="shared" si="3"/>
        <v>2021</v>
      </c>
      <c r="B26">
        <f t="shared" si="4"/>
        <v>11</v>
      </c>
      <c r="C26" s="1">
        <f t="shared" si="5"/>
        <v>41000</v>
      </c>
      <c r="D26" s="4">
        <v>1</v>
      </c>
      <c r="E26" s="1">
        <f t="shared" si="2"/>
        <v>41000</v>
      </c>
      <c r="F26" s="2"/>
      <c r="G26" s="2"/>
    </row>
    <row r="27" spans="1:9" x14ac:dyDescent="0.25">
      <c r="A27">
        <f t="shared" si="3"/>
        <v>2021</v>
      </c>
      <c r="B27">
        <f t="shared" si="4"/>
        <v>12</v>
      </c>
      <c r="C27" s="1">
        <f t="shared" si="5"/>
        <v>41000</v>
      </c>
      <c r="D27" s="4">
        <v>1</v>
      </c>
      <c r="E27" s="1">
        <f t="shared" si="2"/>
        <v>41000</v>
      </c>
      <c r="F27" s="2"/>
      <c r="G27" s="2">
        <f>SUM(C16:C27)</f>
        <v>492000</v>
      </c>
      <c r="H27" s="2">
        <f>SUM(D16:D27)</f>
        <v>12</v>
      </c>
      <c r="I27" s="2">
        <f>SUM(E16:E27)</f>
        <v>492000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J11" sqref="J11"/>
    </sheetView>
  </sheetViews>
  <sheetFormatPr defaultRowHeight="15" x14ac:dyDescent="0.25"/>
  <cols>
    <col min="1" max="2" width="10.42578125" style="17" customWidth="1"/>
    <col min="3" max="3" width="15.42578125" style="24" customWidth="1"/>
    <col min="4" max="4" width="13" style="26" customWidth="1"/>
    <col min="5" max="5" width="13.28515625" style="17" customWidth="1"/>
    <col min="6" max="6" width="12.5703125" style="17" bestFit="1" customWidth="1"/>
    <col min="7" max="7" width="13.42578125" style="17" bestFit="1" customWidth="1"/>
    <col min="8" max="8" width="17.7109375" style="17" bestFit="1" customWidth="1"/>
    <col min="9" max="9" width="12.5703125" style="17" bestFit="1" customWidth="1"/>
    <col min="10" max="10" width="9.140625" style="17"/>
    <col min="11" max="12" width="12.5703125" style="17" bestFit="1" customWidth="1"/>
    <col min="13" max="16384" width="9.140625" style="17"/>
  </cols>
  <sheetData>
    <row r="1" spans="1:12" ht="95.2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3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6" customFormat="1" x14ac:dyDescent="0.25">
      <c r="A3" s="15" t="s">
        <v>0</v>
      </c>
      <c r="B3" s="15" t="s">
        <v>1</v>
      </c>
      <c r="C3" s="22" t="s">
        <v>3</v>
      </c>
      <c r="D3" s="23" t="s">
        <v>4</v>
      </c>
      <c r="E3" s="16" t="s">
        <v>9</v>
      </c>
      <c r="F3" s="16" t="s">
        <v>10</v>
      </c>
      <c r="G3" s="16" t="s">
        <v>11</v>
      </c>
      <c r="H3" s="16" t="s">
        <v>12</v>
      </c>
    </row>
    <row r="4" spans="1:12" x14ac:dyDescent="0.25">
      <c r="A4" s="6">
        <v>2011</v>
      </c>
      <c r="B4" s="6">
        <v>1</v>
      </c>
      <c r="C4" s="24">
        <f>'2011'!E4</f>
        <v>117851.70939772399</v>
      </c>
      <c r="D4" s="25">
        <f>C4</f>
        <v>117851.70939772399</v>
      </c>
      <c r="E4" s="18">
        <v>274177</v>
      </c>
      <c r="F4" s="28">
        <f t="shared" ref="F4:F35" si="0">D4/E4</f>
        <v>0.42983805861806057</v>
      </c>
      <c r="G4" s="29">
        <f>AVERAGE(F4:F10)</f>
        <v>1.711775831437691</v>
      </c>
      <c r="H4" s="17">
        <v>0</v>
      </c>
    </row>
    <row r="5" spans="1:12" x14ac:dyDescent="0.25">
      <c r="A5" s="6">
        <v>2011</v>
      </c>
      <c r="B5" s="6">
        <f>B4+1</f>
        <v>2</v>
      </c>
      <c r="C5" s="24">
        <f>'2011'!E5</f>
        <v>235703.41879544797</v>
      </c>
      <c r="D5" s="25">
        <f t="shared" ref="D5:D15" si="1">C5</f>
        <v>235703.41879544797</v>
      </c>
      <c r="E5" s="18">
        <v>274641</v>
      </c>
      <c r="F5" s="28">
        <f t="shared" si="0"/>
        <v>0.85822371312166779</v>
      </c>
      <c r="G5" s="29">
        <f>AVERAGE(F4:F11)</f>
        <v>1.9244395409534119</v>
      </c>
      <c r="H5" s="17">
        <v>0</v>
      </c>
    </row>
    <row r="6" spans="1:12" x14ac:dyDescent="0.25">
      <c r="A6" s="6">
        <v>2011</v>
      </c>
      <c r="B6" s="6">
        <f t="shared" ref="B6:B15" si="2">B5+1</f>
        <v>3</v>
      </c>
      <c r="C6" s="24">
        <f>'2011'!E6</f>
        <v>353555.12819317199</v>
      </c>
      <c r="D6" s="25">
        <f t="shared" si="1"/>
        <v>353555.12819317199</v>
      </c>
      <c r="E6" s="18">
        <v>274864</v>
      </c>
      <c r="F6" s="28">
        <f t="shared" si="0"/>
        <v>1.2862911410485622</v>
      </c>
      <c r="G6" s="29">
        <f>AVERAGE(F4:F12)</f>
        <v>2.1365393402893882</v>
      </c>
      <c r="H6" s="17">
        <v>0</v>
      </c>
    </row>
    <row r="7" spans="1:12" x14ac:dyDescent="0.25">
      <c r="A7" s="6">
        <v>2011</v>
      </c>
      <c r="B7" s="6">
        <f t="shared" si="2"/>
        <v>4</v>
      </c>
      <c r="C7" s="24">
        <f>'2011'!E7</f>
        <v>471406.83759089594</v>
      </c>
      <c r="D7" s="25">
        <f t="shared" si="1"/>
        <v>471406.83759089594</v>
      </c>
      <c r="E7" s="18">
        <v>275092</v>
      </c>
      <c r="F7" s="28">
        <f t="shared" si="0"/>
        <v>1.7136333938860306</v>
      </c>
      <c r="G7" s="29">
        <f>AVERAGE(F4:F13)</f>
        <v>2.3480190026823951</v>
      </c>
      <c r="H7" s="17">
        <v>0</v>
      </c>
    </row>
    <row r="8" spans="1:12" x14ac:dyDescent="0.25">
      <c r="A8" s="6">
        <v>2011</v>
      </c>
      <c r="B8" s="6">
        <f t="shared" si="2"/>
        <v>5</v>
      </c>
      <c r="C8" s="24">
        <f>'2011'!E8</f>
        <v>589258.54698861996</v>
      </c>
      <c r="D8" s="25">
        <f t="shared" si="1"/>
        <v>589258.54698861996</v>
      </c>
      <c r="E8" s="18">
        <v>275315</v>
      </c>
      <c r="F8" s="28">
        <f t="shared" si="0"/>
        <v>2.1403067286149318</v>
      </c>
      <c r="G8" s="29">
        <f>AVERAGE(F4:F14)</f>
        <v>2.5590317797489925</v>
      </c>
      <c r="H8" s="17">
        <v>0</v>
      </c>
    </row>
    <row r="9" spans="1:12" x14ac:dyDescent="0.25">
      <c r="A9" s="6">
        <v>2011</v>
      </c>
      <c r="B9" s="6">
        <f t="shared" si="2"/>
        <v>6</v>
      </c>
      <c r="C9" s="24">
        <f>'2011'!E9</f>
        <v>707110.25638634397</v>
      </c>
      <c r="D9" s="25">
        <f t="shared" si="1"/>
        <v>707110.25638634397</v>
      </c>
      <c r="E9" s="18">
        <v>275697</v>
      </c>
      <c r="F9" s="28">
        <f t="shared" si="0"/>
        <v>2.5648093972235606</v>
      </c>
      <c r="G9" s="29">
        <f t="shared" ref="G9:G40" si="3">AVERAGE(F4:F15)</f>
        <v>2.7696207654877174</v>
      </c>
      <c r="H9" s="17">
        <v>0</v>
      </c>
    </row>
    <row r="10" spans="1:12" x14ac:dyDescent="0.25">
      <c r="A10" s="6">
        <v>2011</v>
      </c>
      <c r="B10" s="6">
        <f t="shared" si="2"/>
        <v>7</v>
      </c>
      <c r="C10" s="24">
        <f>'2011'!E10</f>
        <v>824961.96578406799</v>
      </c>
      <c r="D10" s="25">
        <f t="shared" si="1"/>
        <v>824961.96578406799</v>
      </c>
      <c r="E10" s="18">
        <v>275969</v>
      </c>
      <c r="F10" s="28">
        <f t="shared" si="0"/>
        <v>2.9893283875510219</v>
      </c>
      <c r="G10" s="29">
        <f t="shared" si="3"/>
        <v>2.9745954465959152</v>
      </c>
      <c r="H10" s="17">
        <v>0</v>
      </c>
    </row>
    <row r="11" spans="1:12" x14ac:dyDescent="0.25">
      <c r="A11" s="6">
        <v>2011</v>
      </c>
      <c r="B11" s="6">
        <f t="shared" si="2"/>
        <v>8</v>
      </c>
      <c r="C11" s="24">
        <f>'2011'!E11</f>
        <v>942813.67518179188</v>
      </c>
      <c r="D11" s="25">
        <f t="shared" si="1"/>
        <v>942813.67518179188</v>
      </c>
      <c r="E11" s="18">
        <v>276235</v>
      </c>
      <c r="F11" s="28">
        <f t="shared" si="0"/>
        <v>3.4130855075634581</v>
      </c>
      <c r="G11" s="29">
        <f t="shared" si="3"/>
        <v>3.1549461023861798</v>
      </c>
      <c r="H11" s="17">
        <v>0</v>
      </c>
    </row>
    <row r="12" spans="1:12" x14ac:dyDescent="0.25">
      <c r="A12" s="6">
        <v>2011</v>
      </c>
      <c r="B12" s="6">
        <f t="shared" si="2"/>
        <v>9</v>
      </c>
      <c r="C12" s="24">
        <f>'2011'!E12</f>
        <v>1060665.384579516</v>
      </c>
      <c r="D12" s="25">
        <f t="shared" si="1"/>
        <v>1060665.384579516</v>
      </c>
      <c r="E12" s="18">
        <v>276695</v>
      </c>
      <c r="F12" s="28">
        <f t="shared" si="0"/>
        <v>3.8333377349771989</v>
      </c>
      <c r="G12" s="29">
        <f t="shared" si="3"/>
        <v>3.3106918108753303</v>
      </c>
      <c r="H12" s="17">
        <v>0</v>
      </c>
    </row>
    <row r="13" spans="1:12" x14ac:dyDescent="0.25">
      <c r="A13" s="6">
        <v>2011</v>
      </c>
      <c r="B13" s="6">
        <f t="shared" si="2"/>
        <v>10</v>
      </c>
      <c r="C13" s="24">
        <f>'2011'!E13</f>
        <v>1178517.0939772399</v>
      </c>
      <c r="D13" s="25">
        <f t="shared" si="1"/>
        <v>1178517.0939772399</v>
      </c>
      <c r="E13" s="18">
        <v>277211</v>
      </c>
      <c r="F13" s="28">
        <f t="shared" si="0"/>
        <v>4.2513359642194573</v>
      </c>
      <c r="G13" s="29">
        <f t="shared" si="3"/>
        <v>3.4418557072464844</v>
      </c>
      <c r="H13" s="17">
        <v>0</v>
      </c>
    </row>
    <row r="14" spans="1:12" x14ac:dyDescent="0.25">
      <c r="A14" s="6">
        <v>2011</v>
      </c>
      <c r="B14" s="6">
        <f t="shared" si="2"/>
        <v>11</v>
      </c>
      <c r="C14" s="24">
        <f>'2011'!E14</f>
        <v>1296368.8033749638</v>
      </c>
      <c r="D14" s="25">
        <f t="shared" si="1"/>
        <v>1296368.8033749638</v>
      </c>
      <c r="E14" s="18">
        <v>277645</v>
      </c>
      <c r="F14" s="28">
        <f t="shared" si="0"/>
        <v>4.6691595504149683</v>
      </c>
      <c r="G14" s="29">
        <f t="shared" si="3"/>
        <v>3.5482940203977686</v>
      </c>
      <c r="H14" s="17">
        <v>0</v>
      </c>
    </row>
    <row r="15" spans="1:12" x14ac:dyDescent="0.25">
      <c r="A15" s="6">
        <v>2011</v>
      </c>
      <c r="B15" s="6">
        <f t="shared" si="2"/>
        <v>12</v>
      </c>
      <c r="C15" s="24">
        <f>'2011'!E15</f>
        <v>1414220.5127726879</v>
      </c>
      <c r="D15" s="25">
        <f t="shared" si="1"/>
        <v>1414220.5127726879</v>
      </c>
      <c r="E15" s="18">
        <v>278056</v>
      </c>
      <c r="F15" s="28">
        <f t="shared" si="0"/>
        <v>5.0860996086136891</v>
      </c>
      <c r="G15" s="29">
        <f t="shared" si="3"/>
        <v>3.630313304540195</v>
      </c>
      <c r="H15" s="17">
        <v>0</v>
      </c>
    </row>
    <row r="16" spans="1:12" x14ac:dyDescent="0.25">
      <c r="A16" s="6">
        <f>A4+1</f>
        <v>2012</v>
      </c>
      <c r="B16" s="6">
        <f>B4</f>
        <v>1</v>
      </c>
      <c r="C16" s="24">
        <f>+'2012'!E4+('2011'!E16-'2011'!E4)</f>
        <v>686201.64411227207</v>
      </c>
      <c r="D16" s="25">
        <f t="shared" ref="D16:D47" si="4">C16+D4</f>
        <v>804053.35350999609</v>
      </c>
      <c r="E16" s="18">
        <v>278264</v>
      </c>
      <c r="F16" s="28">
        <f t="shared" si="0"/>
        <v>2.8895342319164392</v>
      </c>
      <c r="G16" s="29">
        <f t="shared" si="3"/>
        <v>3.6879418823471659</v>
      </c>
      <c r="H16" s="17">
        <v>0</v>
      </c>
    </row>
    <row r="17" spans="1:8" x14ac:dyDescent="0.25">
      <c r="A17" s="6">
        <f t="shared" ref="A17:A80" si="5">A5+1</f>
        <v>2012</v>
      </c>
      <c r="B17" s="6">
        <f t="shared" ref="B17:B80" si="6">B5</f>
        <v>2</v>
      </c>
      <c r="C17" s="24">
        <f>+'2012'!E5+('2011'!E17-'2011'!E5)</f>
        <v>606367.17713933846</v>
      </c>
      <c r="D17" s="25">
        <f t="shared" si="4"/>
        <v>842070.59593478637</v>
      </c>
      <c r="E17" s="18">
        <v>278607</v>
      </c>
      <c r="F17" s="28">
        <f t="shared" si="0"/>
        <v>3.0224315826048391</v>
      </c>
      <c r="G17" s="29">
        <f t="shared" si="3"/>
        <v>3.7212132836238161</v>
      </c>
      <c r="H17" s="17">
        <v>0</v>
      </c>
    </row>
    <row r="18" spans="1:8" x14ac:dyDescent="0.25">
      <c r="A18" s="6">
        <f t="shared" si="5"/>
        <v>2012</v>
      </c>
      <c r="B18" s="6">
        <f t="shared" si="6"/>
        <v>3</v>
      </c>
      <c r="C18" s="24">
        <f>+'2012'!E6+('2011'!E18-'2011'!E6)</f>
        <v>526532.71016640449</v>
      </c>
      <c r="D18" s="25">
        <f t="shared" si="4"/>
        <v>880087.83835957642</v>
      </c>
      <c r="E18" s="18">
        <v>278929</v>
      </c>
      <c r="F18" s="28">
        <f t="shared" si="0"/>
        <v>3.1552396429183642</v>
      </c>
      <c r="G18" s="29">
        <f t="shared" si="3"/>
        <v>3.7301623148415395</v>
      </c>
      <c r="H18" s="17">
        <v>0</v>
      </c>
    </row>
    <row r="19" spans="1:8" x14ac:dyDescent="0.25">
      <c r="A19" s="6">
        <f t="shared" si="5"/>
        <v>2012</v>
      </c>
      <c r="B19" s="6">
        <f t="shared" si="6"/>
        <v>4</v>
      </c>
      <c r="C19" s="24">
        <f>+'2012'!E7+('2011'!E19-'2011'!E7)</f>
        <v>446698.24319347076</v>
      </c>
      <c r="D19" s="25">
        <f t="shared" si="4"/>
        <v>918105.0807843667</v>
      </c>
      <c r="E19" s="18">
        <v>279263</v>
      </c>
      <c r="F19" s="28">
        <f t="shared" si="0"/>
        <v>3.2876001503398826</v>
      </c>
      <c r="G19" s="29">
        <f t="shared" si="3"/>
        <v>3.7150301735204891</v>
      </c>
      <c r="H19" s="17">
        <v>0</v>
      </c>
    </row>
    <row r="20" spans="1:8" x14ac:dyDescent="0.25">
      <c r="A20" s="6">
        <f t="shared" si="5"/>
        <v>2012</v>
      </c>
      <c r="B20" s="6">
        <f t="shared" si="6"/>
        <v>5</v>
      </c>
      <c r="C20" s="24">
        <f>+'2012'!E8+('2011'!E20-'2011'!E8)</f>
        <v>366863.77622053702</v>
      </c>
      <c r="D20" s="25">
        <f t="shared" si="4"/>
        <v>956122.32320915698</v>
      </c>
      <c r="E20" s="18">
        <v>279767</v>
      </c>
      <c r="F20" s="28">
        <f t="shared" si="0"/>
        <v>3.4175664864303403</v>
      </c>
      <c r="G20" s="29">
        <f t="shared" si="3"/>
        <v>3.6759590161599469</v>
      </c>
      <c r="H20" s="17">
        <v>0</v>
      </c>
    </row>
    <row r="21" spans="1:8" x14ac:dyDescent="0.25">
      <c r="A21" s="6">
        <f t="shared" si="5"/>
        <v>2012</v>
      </c>
      <c r="B21" s="6">
        <f t="shared" si="6"/>
        <v>6</v>
      </c>
      <c r="C21" s="24">
        <f>+'2012'!E9+('2011'!E21-'2011'!E9)</f>
        <v>287029.30924760317</v>
      </c>
      <c r="D21" s="25">
        <f t="shared" si="4"/>
        <v>994139.56563394715</v>
      </c>
      <c r="E21" s="18">
        <v>280115</v>
      </c>
      <c r="F21" s="28">
        <f t="shared" si="0"/>
        <v>3.5490408069326782</v>
      </c>
      <c r="G21" s="29">
        <f t="shared" si="3"/>
        <v>3.6130609585854834</v>
      </c>
      <c r="H21" s="17">
        <v>0</v>
      </c>
    </row>
    <row r="22" spans="1:8" x14ac:dyDescent="0.25">
      <c r="A22" s="6">
        <f t="shared" si="5"/>
        <v>2012</v>
      </c>
      <c r="B22" s="6">
        <f t="shared" si="6"/>
        <v>7</v>
      </c>
      <c r="C22" s="24">
        <f>+'2012'!E10+('2011'!E22-'2011'!E10)</f>
        <v>207194.84227466938</v>
      </c>
      <c r="D22" s="25">
        <f t="shared" si="4"/>
        <v>1032156.8080587373</v>
      </c>
      <c r="E22" s="18">
        <v>280411</v>
      </c>
      <c r="F22" s="28">
        <f t="shared" si="0"/>
        <v>3.6808713212346782</v>
      </c>
      <c r="G22" s="29">
        <f t="shared" si="3"/>
        <v>3.7533945950523666</v>
      </c>
      <c r="H22" s="17">
        <v>0</v>
      </c>
    </row>
    <row r="23" spans="1:8" x14ac:dyDescent="0.25">
      <c r="A23" s="6">
        <f t="shared" si="5"/>
        <v>2012</v>
      </c>
      <c r="B23" s="6">
        <f t="shared" si="6"/>
        <v>8</v>
      </c>
      <c r="C23" s="24">
        <f>+'2012'!E11+('2011'!E23-'2011'!E11)</f>
        <v>127360.37530173565</v>
      </c>
      <c r="D23" s="25">
        <f t="shared" si="4"/>
        <v>1070174.0504835276</v>
      </c>
      <c r="E23" s="18">
        <v>280713</v>
      </c>
      <c r="F23" s="28">
        <f t="shared" si="0"/>
        <v>3.8123423228832567</v>
      </c>
      <c r="G23" s="29">
        <f t="shared" si="3"/>
        <v>3.8926029535425002</v>
      </c>
      <c r="H23" s="17">
        <v>0</v>
      </c>
    </row>
    <row r="24" spans="1:8" x14ac:dyDescent="0.25">
      <c r="A24" s="6">
        <f t="shared" si="5"/>
        <v>2012</v>
      </c>
      <c r="B24" s="6">
        <f t="shared" si="6"/>
        <v>9</v>
      </c>
      <c r="C24" s="24">
        <f>+'2012'!E12+('2011'!E24-'2011'!E12)</f>
        <v>47525.908328801743</v>
      </c>
      <c r="D24" s="25">
        <f t="shared" si="4"/>
        <v>1108191.2929083179</v>
      </c>
      <c r="E24" s="18">
        <v>281215</v>
      </c>
      <c r="F24" s="28">
        <f t="shared" si="0"/>
        <v>3.9407261095898791</v>
      </c>
      <c r="G24" s="29">
        <f t="shared" si="3"/>
        <v>4.0308097375260967</v>
      </c>
      <c r="H24" s="17">
        <v>0</v>
      </c>
    </row>
    <row r="25" spans="1:8" x14ac:dyDescent="0.25">
      <c r="A25" s="6">
        <f t="shared" si="5"/>
        <v>2012</v>
      </c>
      <c r="B25" s="6">
        <f t="shared" si="6"/>
        <v>10</v>
      </c>
      <c r="C25" s="24">
        <f>+'2012'!E13+('2011'!E25-'2011'!E13)</f>
        <v>-32308.558644131932</v>
      </c>
      <c r="D25" s="25">
        <f t="shared" si="4"/>
        <v>1146208.5353331079</v>
      </c>
      <c r="E25" s="18">
        <v>281641</v>
      </c>
      <c r="F25" s="28">
        <f t="shared" si="0"/>
        <v>4.0697502683668496</v>
      </c>
      <c r="G25" s="29">
        <f t="shared" si="3"/>
        <v>4.167974356108811</v>
      </c>
      <c r="H25" s="17">
        <v>0</v>
      </c>
    </row>
    <row r="26" spans="1:8" x14ac:dyDescent="0.25">
      <c r="A26" s="6">
        <f t="shared" si="5"/>
        <v>2012</v>
      </c>
      <c r="B26" s="6">
        <f t="shared" si="6"/>
        <v>11</v>
      </c>
      <c r="C26" s="24">
        <f>+'2012'!E14+('2011'!E26-'2011'!E14)</f>
        <v>-112143.02561706566</v>
      </c>
      <c r="D26" s="25">
        <f t="shared" si="4"/>
        <v>1184225.7777578982</v>
      </c>
      <c r="E26" s="18">
        <v>281938</v>
      </c>
      <c r="F26" s="28">
        <f t="shared" si="0"/>
        <v>4.2003056620884669</v>
      </c>
      <c r="G26" s="29">
        <f t="shared" si="3"/>
        <v>4.3042302916808719</v>
      </c>
      <c r="H26" s="17">
        <v>0</v>
      </c>
    </row>
    <row r="27" spans="1:8" x14ac:dyDescent="0.25">
      <c r="A27" s="6">
        <f t="shared" si="5"/>
        <v>2012</v>
      </c>
      <c r="B27" s="6">
        <f t="shared" si="6"/>
        <v>12</v>
      </c>
      <c r="C27" s="24">
        <f>+'2012'!E15+('2011'!E27-'2011'!E15)</f>
        <v>-191977.49258999957</v>
      </c>
      <c r="D27" s="25">
        <f t="shared" si="4"/>
        <v>1222243.0201826883</v>
      </c>
      <c r="E27" s="18">
        <v>282187</v>
      </c>
      <c r="F27" s="28">
        <f t="shared" si="0"/>
        <v>4.3313229177201222</v>
      </c>
      <c r="G27" s="29">
        <f t="shared" si="3"/>
        <v>4.4392887300783501</v>
      </c>
      <c r="H27" s="17">
        <v>0</v>
      </c>
    </row>
    <row r="28" spans="1:8" x14ac:dyDescent="0.25">
      <c r="A28" s="6">
        <f t="shared" si="5"/>
        <v>2013</v>
      </c>
      <c r="B28" s="6">
        <f t="shared" si="6"/>
        <v>1</v>
      </c>
      <c r="C28" s="24">
        <f>+'2013'!E4+('2012'!E16-'2012'!E4)</f>
        <v>491419.54218275036</v>
      </c>
      <c r="D28" s="25">
        <f t="shared" si="4"/>
        <v>1295472.8956927464</v>
      </c>
      <c r="E28" s="18">
        <v>283254</v>
      </c>
      <c r="F28" s="28">
        <f t="shared" si="0"/>
        <v>4.5735378695190407</v>
      </c>
      <c r="G28" s="29">
        <f t="shared" si="3"/>
        <v>4.5734503093329524</v>
      </c>
      <c r="H28" s="17">
        <v>0</v>
      </c>
    </row>
    <row r="29" spans="1:8" x14ac:dyDescent="0.25">
      <c r="A29" s="6">
        <f t="shared" si="5"/>
        <v>2013</v>
      </c>
      <c r="B29" s="6">
        <f t="shared" si="6"/>
        <v>2</v>
      </c>
      <c r="C29" s="24">
        <f>+'2013'!E5+('2012'!E17-'2012'!E5)</f>
        <v>488614.9328432281</v>
      </c>
      <c r="D29" s="25">
        <f t="shared" si="4"/>
        <v>1330685.5287780145</v>
      </c>
      <c r="E29" s="18">
        <v>283551</v>
      </c>
      <c r="F29" s="28">
        <f t="shared" si="0"/>
        <v>4.6929318844864394</v>
      </c>
      <c r="G29" s="29">
        <f t="shared" si="3"/>
        <v>4.7060742976442702</v>
      </c>
      <c r="H29" s="17">
        <v>0</v>
      </c>
    </row>
    <row r="30" spans="1:8" x14ac:dyDescent="0.25">
      <c r="A30" s="6">
        <f t="shared" si="5"/>
        <v>2013</v>
      </c>
      <c r="B30" s="6">
        <f t="shared" si="6"/>
        <v>3</v>
      </c>
      <c r="C30" s="24">
        <f>+'2013'!E6+('2012'!E18-'2012'!E6)</f>
        <v>485810.32350370573</v>
      </c>
      <c r="D30" s="25">
        <f t="shared" si="4"/>
        <v>1365898.1618632821</v>
      </c>
      <c r="E30" s="18">
        <v>283751</v>
      </c>
      <c r="F30" s="28">
        <f t="shared" si="0"/>
        <v>4.8137210507215205</v>
      </c>
      <c r="G30" s="29">
        <f t="shared" si="3"/>
        <v>4.8379525724694892</v>
      </c>
      <c r="H30" s="17">
        <v>0</v>
      </c>
    </row>
    <row r="31" spans="1:8" x14ac:dyDescent="0.25">
      <c r="A31" s="6">
        <f t="shared" si="5"/>
        <v>2013</v>
      </c>
      <c r="B31" s="6">
        <f t="shared" si="6"/>
        <v>4</v>
      </c>
      <c r="C31" s="24">
        <f>+'2013'!E7+('2012'!E19-'2012'!E7)</f>
        <v>483005.71416418342</v>
      </c>
      <c r="D31" s="25">
        <f t="shared" si="4"/>
        <v>1401110.7949485502</v>
      </c>
      <c r="E31" s="18">
        <v>283995</v>
      </c>
      <c r="F31" s="28">
        <f t="shared" si="0"/>
        <v>4.9335755733324538</v>
      </c>
      <c r="G31" s="29">
        <f t="shared" si="3"/>
        <v>4.967976553201642</v>
      </c>
      <c r="H31" s="17">
        <v>0</v>
      </c>
    </row>
    <row r="32" spans="1:8" x14ac:dyDescent="0.25">
      <c r="A32" s="6">
        <f t="shared" si="5"/>
        <v>2013</v>
      </c>
      <c r="B32" s="6">
        <f t="shared" si="6"/>
        <v>5</v>
      </c>
      <c r="C32" s="24">
        <f>+'2013'!E8+('2012'!E20-'2012'!E8)</f>
        <v>480201.10482466116</v>
      </c>
      <c r="D32" s="25">
        <f t="shared" si="4"/>
        <v>1436323.428033818</v>
      </c>
      <c r="E32" s="18">
        <v>284272</v>
      </c>
      <c r="F32" s="28">
        <f t="shared" si="0"/>
        <v>5.052637713295077</v>
      </c>
      <c r="G32" s="29">
        <f t="shared" si="3"/>
        <v>5.0966149202448161</v>
      </c>
      <c r="H32" s="17">
        <v>0</v>
      </c>
    </row>
    <row r="33" spans="1:8" x14ac:dyDescent="0.25">
      <c r="A33" s="6">
        <f t="shared" si="5"/>
        <v>2013</v>
      </c>
      <c r="B33" s="6">
        <f t="shared" si="6"/>
        <v>6</v>
      </c>
      <c r="C33" s="24">
        <f>+'2013'!E9+('2012'!E21-'2012'!E9)</f>
        <v>477396.49548513885</v>
      </c>
      <c r="D33" s="25">
        <f t="shared" si="4"/>
        <v>1471536.0611190861</v>
      </c>
      <c r="E33" s="18">
        <v>284644</v>
      </c>
      <c r="F33" s="28">
        <f t="shared" si="0"/>
        <v>5.1697420677024146</v>
      </c>
      <c r="G33" s="29">
        <f t="shared" si="3"/>
        <v>5.2239677097263035</v>
      </c>
      <c r="H33" s="17">
        <v>0</v>
      </c>
    </row>
    <row r="34" spans="1:8" x14ac:dyDescent="0.25">
      <c r="A34" s="6">
        <f t="shared" si="5"/>
        <v>2013</v>
      </c>
      <c r="B34" s="6">
        <f t="shared" si="6"/>
        <v>7</v>
      </c>
      <c r="C34" s="24">
        <f>+'2013'!E10+('2012'!E22-'2012'!E10)</f>
        <v>474591.88614561653</v>
      </c>
      <c r="D34" s="25">
        <f t="shared" si="4"/>
        <v>1506748.6942043537</v>
      </c>
      <c r="E34" s="18">
        <v>284786</v>
      </c>
      <c r="F34" s="28">
        <f t="shared" si="0"/>
        <v>5.2908102722899075</v>
      </c>
      <c r="G34" s="29">
        <f t="shared" si="3"/>
        <v>5.3649810709038777</v>
      </c>
      <c r="H34" s="17">
        <v>0</v>
      </c>
    </row>
    <row r="35" spans="1:8" x14ac:dyDescent="0.25">
      <c r="A35" s="6">
        <f t="shared" si="5"/>
        <v>2013</v>
      </c>
      <c r="B35" s="6">
        <f t="shared" si="6"/>
        <v>8</v>
      </c>
      <c r="C35" s="24">
        <f>+'2013'!E11+('2012'!E23-'2012'!E11)</f>
        <v>471787.27680609422</v>
      </c>
      <c r="D35" s="25">
        <f t="shared" si="4"/>
        <v>1541961.3272896218</v>
      </c>
      <c r="E35" s="18">
        <v>285346</v>
      </c>
      <c r="F35" s="28">
        <f t="shared" si="0"/>
        <v>5.403830182619072</v>
      </c>
      <c r="G35" s="29">
        <f t="shared" si="3"/>
        <v>5.5207065280410177</v>
      </c>
      <c r="H35" s="17">
        <v>0</v>
      </c>
    </row>
    <row r="36" spans="1:8" x14ac:dyDescent="0.25">
      <c r="A36" s="6">
        <f t="shared" si="5"/>
        <v>2013</v>
      </c>
      <c r="B36" s="6">
        <f t="shared" si="6"/>
        <v>9</v>
      </c>
      <c r="C36" s="24">
        <f>+'2013'!E12+('2012'!E24-'2012'!E12)</f>
        <v>468982.6674665719</v>
      </c>
      <c r="D36" s="25">
        <f t="shared" si="4"/>
        <v>1577173.9603748899</v>
      </c>
      <c r="E36" s="18">
        <v>285551</v>
      </c>
      <c r="F36" s="28">
        <f t="shared" ref="F36:F67" si="7">D36/E36</f>
        <v>5.5232654074924969</v>
      </c>
      <c r="G36" s="29">
        <f t="shared" si="3"/>
        <v>5.6912095307635449</v>
      </c>
      <c r="H36" s="17">
        <v>0</v>
      </c>
    </row>
    <row r="37" spans="1:8" x14ac:dyDescent="0.25">
      <c r="A37" s="6">
        <f t="shared" si="5"/>
        <v>2013</v>
      </c>
      <c r="B37" s="6">
        <f t="shared" si="6"/>
        <v>10</v>
      </c>
      <c r="C37" s="24">
        <f>+'2013'!E13+('2012'!E25-'2012'!E13)</f>
        <v>466178.05812704959</v>
      </c>
      <c r="D37" s="25">
        <f t="shared" si="4"/>
        <v>1612386.5934601575</v>
      </c>
      <c r="E37" s="18">
        <v>286390</v>
      </c>
      <c r="F37" s="28">
        <f t="shared" si="7"/>
        <v>5.6300380371526852</v>
      </c>
      <c r="G37" s="29">
        <f t="shared" si="3"/>
        <v>5.8764801667693414</v>
      </c>
      <c r="H37" s="17">
        <v>0</v>
      </c>
    </row>
    <row r="38" spans="1:8" x14ac:dyDescent="0.25">
      <c r="A38" s="6">
        <f t="shared" si="5"/>
        <v>2013</v>
      </c>
      <c r="B38" s="6">
        <f t="shared" si="6"/>
        <v>11</v>
      </c>
      <c r="C38" s="24">
        <f>+'2013'!E14+('2012'!E26-'2012'!E14)</f>
        <v>463373.44878752728</v>
      </c>
      <c r="D38" s="25">
        <f t="shared" si="4"/>
        <v>1647599.2265454256</v>
      </c>
      <c r="E38" s="18">
        <v>286840</v>
      </c>
      <c r="F38" s="28">
        <f t="shared" si="7"/>
        <v>5.7439660666065597</v>
      </c>
      <c r="G38" s="29">
        <f t="shared" si="3"/>
        <v>6.0762968954210477</v>
      </c>
      <c r="H38" s="17">
        <v>0</v>
      </c>
    </row>
    <row r="39" spans="1:8" x14ac:dyDescent="0.25">
      <c r="A39" s="6">
        <f t="shared" si="5"/>
        <v>2013</v>
      </c>
      <c r="B39" s="6">
        <f t="shared" si="6"/>
        <v>12</v>
      </c>
      <c r="C39" s="24">
        <f>+'2013'!E15+('2012'!E27-'2012'!E15)</f>
        <v>460568.83944800496</v>
      </c>
      <c r="D39" s="25">
        <f t="shared" si="4"/>
        <v>1682811.8596306932</v>
      </c>
      <c r="E39" s="18">
        <v>287191</v>
      </c>
      <c r="F39" s="28">
        <f t="shared" si="7"/>
        <v>5.8595563914979687</v>
      </c>
      <c r="G39" s="29">
        <f t="shared" si="3"/>
        <v>6.2901638953900187</v>
      </c>
      <c r="H39" s="17">
        <v>0</v>
      </c>
    </row>
    <row r="40" spans="1:8" x14ac:dyDescent="0.25">
      <c r="A40" s="6">
        <f t="shared" si="5"/>
        <v>2014</v>
      </c>
      <c r="B40" s="6">
        <f t="shared" si="6"/>
        <v>1</v>
      </c>
      <c r="C40" s="24">
        <f>+'2014'!E4+('2013'!E16-'2013'!E4)</f>
        <v>508628.38517879025</v>
      </c>
      <c r="D40" s="25">
        <f t="shared" si="4"/>
        <v>1804101.2808715366</v>
      </c>
      <c r="E40" s="27">
        <v>287933</v>
      </c>
      <c r="F40" s="28">
        <f t="shared" si="7"/>
        <v>6.2656982036499347</v>
      </c>
      <c r="G40" s="29">
        <f t="shared" si="3"/>
        <v>6.5178872661120124</v>
      </c>
      <c r="H40" s="17">
        <v>0</v>
      </c>
    </row>
    <row r="41" spans="1:8" x14ac:dyDescent="0.25">
      <c r="A41" s="6">
        <f t="shared" si="5"/>
        <v>2014</v>
      </c>
      <c r="B41" s="6">
        <f t="shared" si="6"/>
        <v>2</v>
      </c>
      <c r="C41" s="24">
        <f>+'2014'!E5+('2013'!E17-'2013'!E5)</f>
        <v>559492.54024909786</v>
      </c>
      <c r="D41" s="25">
        <f t="shared" si="4"/>
        <v>1890178.0690271123</v>
      </c>
      <c r="E41" s="27">
        <v>288065</v>
      </c>
      <c r="F41" s="28">
        <f t="shared" si="7"/>
        <v>6.5616373701321313</v>
      </c>
      <c r="G41" s="29">
        <f t="shared" ref="G41:G72" si="8">AVERAGE(F36:F47)</f>
        <v>6.7600813719922996</v>
      </c>
      <c r="H41" s="17">
        <v>0</v>
      </c>
    </row>
    <row r="42" spans="1:8" x14ac:dyDescent="0.25">
      <c r="A42" s="6">
        <f t="shared" si="5"/>
        <v>2014</v>
      </c>
      <c r="B42" s="6">
        <f t="shared" si="6"/>
        <v>3</v>
      </c>
      <c r="C42" s="24">
        <f>+'2014'!E6+('2013'!E18-'2013'!E6)</f>
        <v>610356.69531940541</v>
      </c>
      <c r="D42" s="25">
        <f t="shared" si="4"/>
        <v>1976254.8571826876</v>
      </c>
      <c r="E42" s="27">
        <v>288094</v>
      </c>
      <c r="F42" s="28">
        <f t="shared" si="7"/>
        <v>6.8597570833918358</v>
      </c>
      <c r="G42" s="29">
        <f t="shared" si="8"/>
        <v>7.0155761821275169</v>
      </c>
      <c r="H42" s="17">
        <v>0</v>
      </c>
    </row>
    <row r="43" spans="1:8" x14ac:dyDescent="0.25">
      <c r="A43" s="6">
        <f t="shared" si="5"/>
        <v>2014</v>
      </c>
      <c r="B43" s="6">
        <f t="shared" si="6"/>
        <v>4</v>
      </c>
      <c r="C43" s="24">
        <f>+'2014'!E7+('2013'!E19-'2013'!E7)</f>
        <v>661220.85038971296</v>
      </c>
      <c r="D43" s="25">
        <f t="shared" si="4"/>
        <v>2062331.6453382631</v>
      </c>
      <c r="E43" s="27">
        <v>288163</v>
      </c>
      <c r="F43" s="28">
        <f t="shared" si="7"/>
        <v>7.1568232054020227</v>
      </c>
      <c r="G43" s="29">
        <f t="shared" si="8"/>
        <v>7.2851612341545513</v>
      </c>
      <c r="H43" s="17">
        <v>0</v>
      </c>
    </row>
    <row r="44" spans="1:8" x14ac:dyDescent="0.25">
      <c r="A44" s="6">
        <f t="shared" si="5"/>
        <v>2014</v>
      </c>
      <c r="B44" s="6">
        <f t="shared" si="6"/>
        <v>5</v>
      </c>
      <c r="C44" s="24">
        <f>+'2014'!E8+('2013'!E20-'2013'!E8)</f>
        <v>712085.00546002039</v>
      </c>
      <c r="D44" s="25">
        <f t="shared" si="4"/>
        <v>2148408.4334938386</v>
      </c>
      <c r="E44" s="27">
        <v>288360</v>
      </c>
      <c r="F44" s="28">
        <f t="shared" si="7"/>
        <v>7.4504384571155455</v>
      </c>
      <c r="G44" s="29">
        <f t="shared" si="8"/>
        <v>7.5685225894972099</v>
      </c>
      <c r="H44" s="17">
        <v>0</v>
      </c>
    </row>
    <row r="45" spans="1:8" x14ac:dyDescent="0.25">
      <c r="A45" s="6">
        <f t="shared" si="5"/>
        <v>2014</v>
      </c>
      <c r="B45" s="6">
        <f t="shared" si="6"/>
        <v>6</v>
      </c>
      <c r="C45" s="24">
        <f>+'2014'!E9+('2013'!E21-'2013'!E9)</f>
        <v>762949.16053032805</v>
      </c>
      <c r="D45" s="25">
        <f t="shared" si="4"/>
        <v>2234485.2216494139</v>
      </c>
      <c r="E45" s="27">
        <v>288837</v>
      </c>
      <c r="F45" s="28">
        <f t="shared" si="7"/>
        <v>7.7361460673300648</v>
      </c>
      <c r="G45" s="29">
        <f t="shared" si="8"/>
        <v>7.8658085626907903</v>
      </c>
      <c r="H45" s="17">
        <v>0</v>
      </c>
    </row>
    <row r="46" spans="1:8" x14ac:dyDescent="0.25">
      <c r="A46" s="6">
        <f t="shared" si="5"/>
        <v>2014</v>
      </c>
      <c r="B46" s="6">
        <f t="shared" si="6"/>
        <v>7</v>
      </c>
      <c r="C46" s="24">
        <f>+'2014'!E10+('2013'!E22-'2013'!E10)</f>
        <v>813813.3156006356</v>
      </c>
      <c r="D46" s="25">
        <f t="shared" si="4"/>
        <v>2320562.0098049892</v>
      </c>
      <c r="E46" s="27">
        <v>289221</v>
      </c>
      <c r="F46" s="28">
        <f t="shared" si="7"/>
        <v>8.023490720953836</v>
      </c>
      <c r="G46" s="29">
        <f t="shared" si="8"/>
        <v>8.1890618932045616</v>
      </c>
      <c r="H46" s="17">
        <v>0</v>
      </c>
    </row>
    <row r="47" spans="1:8" x14ac:dyDescent="0.25">
      <c r="A47" s="6">
        <f t="shared" si="5"/>
        <v>2014</v>
      </c>
      <c r="B47" s="6">
        <f t="shared" si="6"/>
        <v>8</v>
      </c>
      <c r="C47" s="24">
        <f>+'2014'!E11+('2013'!E23-'2013'!E11)</f>
        <v>864677.47067094315</v>
      </c>
      <c r="D47" s="25">
        <f t="shared" si="4"/>
        <v>2406638.797960565</v>
      </c>
      <c r="E47" s="27">
        <v>289602</v>
      </c>
      <c r="F47" s="28">
        <f t="shared" si="7"/>
        <v>8.3101594531825231</v>
      </c>
      <c r="G47" s="29">
        <f t="shared" si="8"/>
        <v>8.5227318953905833</v>
      </c>
      <c r="H47" s="17">
        <v>0</v>
      </c>
    </row>
    <row r="48" spans="1:8" x14ac:dyDescent="0.25">
      <c r="A48" s="6">
        <f t="shared" si="5"/>
        <v>2014</v>
      </c>
      <c r="B48" s="6">
        <f t="shared" si="6"/>
        <v>9</v>
      </c>
      <c r="C48" s="24">
        <f>+'2014'!E12+('2013'!E24-'2013'!E12)</f>
        <v>915541.6257412507</v>
      </c>
      <c r="D48" s="25">
        <f t="shared" ref="D48:D79" si="9">C48+D36</f>
        <v>2492715.5861161407</v>
      </c>
      <c r="E48" s="27">
        <v>290215</v>
      </c>
      <c r="F48" s="28">
        <f t="shared" si="7"/>
        <v>8.5892031291151074</v>
      </c>
      <c r="G48" s="29">
        <f t="shared" si="8"/>
        <v>8.8669093095245444</v>
      </c>
      <c r="H48" s="17">
        <v>0</v>
      </c>
    </row>
    <row r="49" spans="1:8" x14ac:dyDescent="0.25">
      <c r="A49" s="6">
        <f t="shared" si="5"/>
        <v>2014</v>
      </c>
      <c r="B49" s="6">
        <f t="shared" si="6"/>
        <v>10</v>
      </c>
      <c r="C49" s="24">
        <f>+'2014'!E13+('2013'!E25-'2013'!E13)</f>
        <v>966405.78081155824</v>
      </c>
      <c r="D49" s="25">
        <f t="shared" si="9"/>
        <v>2578792.374271716</v>
      </c>
      <c r="E49" s="27">
        <v>290894</v>
      </c>
      <c r="F49" s="28">
        <f t="shared" si="7"/>
        <v>8.8650586614770877</v>
      </c>
      <c r="G49" s="29">
        <f t="shared" si="8"/>
        <v>9.2214782843889722</v>
      </c>
      <c r="H49" s="17">
        <v>0</v>
      </c>
    </row>
    <row r="50" spans="1:8" x14ac:dyDescent="0.25">
      <c r="A50" s="6">
        <f t="shared" si="5"/>
        <v>2014</v>
      </c>
      <c r="B50" s="6">
        <f t="shared" si="6"/>
        <v>11</v>
      </c>
      <c r="C50" s="24">
        <f>+'2014'!E14+('2013'!E26-'2013'!E14)</f>
        <v>1017269.9358818657</v>
      </c>
      <c r="D50" s="25">
        <f t="shared" si="9"/>
        <v>2664869.1624272913</v>
      </c>
      <c r="E50" s="27">
        <v>291424</v>
      </c>
      <c r="F50" s="28">
        <f t="shared" si="7"/>
        <v>9.1443023307184426</v>
      </c>
      <c r="G50" s="29">
        <f t="shared" si="8"/>
        <v>9.5865706436922657</v>
      </c>
      <c r="H50" s="17">
        <v>0</v>
      </c>
    </row>
    <row r="51" spans="1:8" x14ac:dyDescent="0.25">
      <c r="A51" s="6">
        <f t="shared" si="5"/>
        <v>2014</v>
      </c>
      <c r="B51" s="6">
        <f t="shared" si="6"/>
        <v>12</v>
      </c>
      <c r="C51" s="24">
        <f>+'2014'!E15+('2013'!E27-'2013'!E15)</f>
        <v>1068134.0909521733</v>
      </c>
      <c r="D51" s="25">
        <f t="shared" si="9"/>
        <v>2750945.9505828666</v>
      </c>
      <c r="E51" s="27">
        <v>291816</v>
      </c>
      <c r="F51" s="28">
        <f t="shared" si="7"/>
        <v>9.4269880698209363</v>
      </c>
      <c r="G51" s="29">
        <f t="shared" si="8"/>
        <v>9.9628299608831732</v>
      </c>
      <c r="H51" s="17">
        <v>0</v>
      </c>
    </row>
    <row r="52" spans="1:8" x14ac:dyDescent="0.25">
      <c r="A52" s="6">
        <f t="shared" si="5"/>
        <v>2015</v>
      </c>
      <c r="B52" s="6">
        <f t="shared" si="6"/>
        <v>1</v>
      </c>
      <c r="C52" s="24">
        <f>+'2015'!E4+('2014'!E16-'2014'!E4)</f>
        <v>1159460.7912002387</v>
      </c>
      <c r="D52" s="25">
        <f t="shared" si="9"/>
        <v>2963562.0720717753</v>
      </c>
      <c r="E52" s="27">
        <v>292128</v>
      </c>
      <c r="F52" s="28">
        <f t="shared" si="7"/>
        <v>10.144738169815202</v>
      </c>
      <c r="G52" s="29">
        <f t="shared" si="8"/>
        <v>10.349725774531857</v>
      </c>
      <c r="H52" s="17">
        <v>0</v>
      </c>
    </row>
    <row r="53" spans="1:8" x14ac:dyDescent="0.25">
      <c r="A53" s="6">
        <f t="shared" si="5"/>
        <v>2015</v>
      </c>
      <c r="B53" s="6">
        <f t="shared" si="6"/>
        <v>2</v>
      </c>
      <c r="C53" s="24">
        <f>+'2015'!E5+('2014'!E17-'2014'!E5)</f>
        <v>1199923.3363779965</v>
      </c>
      <c r="D53" s="25">
        <f t="shared" si="9"/>
        <v>3090101.4054051088</v>
      </c>
      <c r="E53" s="27">
        <v>292466</v>
      </c>
      <c r="F53" s="28">
        <f t="shared" si="7"/>
        <v>10.565677396364395</v>
      </c>
      <c r="G53" s="29">
        <f t="shared" si="8"/>
        <v>10.747378629895012</v>
      </c>
      <c r="H53" s="17">
        <v>0</v>
      </c>
    </row>
    <row r="54" spans="1:8" x14ac:dyDescent="0.25">
      <c r="A54" s="6">
        <f t="shared" si="5"/>
        <v>2015</v>
      </c>
      <c r="B54" s="6">
        <f t="shared" si="6"/>
        <v>3</v>
      </c>
      <c r="C54" s="24">
        <f>+'2015'!E6+('2014'!E18-'2014'!E6)</f>
        <v>1240385.8815557545</v>
      </c>
      <c r="D54" s="25">
        <f t="shared" si="9"/>
        <v>3216640.7387384418</v>
      </c>
      <c r="E54" s="27">
        <v>292691</v>
      </c>
      <c r="F54" s="28">
        <f t="shared" si="7"/>
        <v>10.989886052999381</v>
      </c>
      <c r="G54" s="29">
        <f t="shared" si="8"/>
        <v>11.155922203542888</v>
      </c>
      <c r="H54" s="17">
        <v>0</v>
      </c>
    </row>
    <row r="55" spans="1:8" x14ac:dyDescent="0.25">
      <c r="A55" s="6">
        <f t="shared" si="5"/>
        <v>2015</v>
      </c>
      <c r="B55" s="6">
        <f t="shared" si="6"/>
        <v>4</v>
      </c>
      <c r="C55" s="24">
        <f>+'2015'!E7+('2014'!E19-'2014'!E7)</f>
        <v>1280848.4267335122</v>
      </c>
      <c r="D55" s="25">
        <f t="shared" si="9"/>
        <v>3343180.0720717753</v>
      </c>
      <c r="E55" s="27">
        <v>292962</v>
      </c>
      <c r="F55" s="28">
        <f t="shared" si="7"/>
        <v>11.411650903775149</v>
      </c>
      <c r="G55" s="29">
        <f t="shared" si="8"/>
        <v>11.575743431090411</v>
      </c>
      <c r="H55" s="17">
        <v>0</v>
      </c>
    </row>
    <row r="56" spans="1:8" x14ac:dyDescent="0.25">
      <c r="A56" s="6">
        <f t="shared" si="5"/>
        <v>2015</v>
      </c>
      <c r="B56" s="6">
        <f t="shared" si="6"/>
        <v>5</v>
      </c>
      <c r="C56" s="24">
        <f>+'2015'!E8+('2014'!E20-'2014'!E8)</f>
        <v>1321310.9719112702</v>
      </c>
      <c r="D56" s="25">
        <f t="shared" si="9"/>
        <v>3469719.4054051088</v>
      </c>
      <c r="E56" s="27">
        <v>293260</v>
      </c>
      <c r="F56" s="28">
        <f t="shared" si="7"/>
        <v>11.831546768755059</v>
      </c>
      <c r="G56" s="29">
        <f t="shared" si="8"/>
        <v>12.005945869717356</v>
      </c>
      <c r="H56" s="17">
        <v>0</v>
      </c>
    </row>
    <row r="57" spans="1:8" x14ac:dyDescent="0.25">
      <c r="A57" s="6">
        <f t="shared" si="5"/>
        <v>2015</v>
      </c>
      <c r="B57" s="6">
        <f t="shared" si="6"/>
        <v>6</v>
      </c>
      <c r="C57" s="24">
        <f>+'2015'!E9+('2014'!E21-'2014'!E9)</f>
        <v>1361773.5170890281</v>
      </c>
      <c r="D57" s="25">
        <f t="shared" si="9"/>
        <v>3596258.7387384418</v>
      </c>
      <c r="E57" s="27">
        <v>293542</v>
      </c>
      <c r="F57" s="28">
        <f t="shared" si="7"/>
        <v>12.251257873620952</v>
      </c>
      <c r="G57" s="29">
        <f t="shared" si="8"/>
        <v>12.446423519536109</v>
      </c>
      <c r="H57" s="17">
        <v>0</v>
      </c>
    </row>
    <row r="58" spans="1:8" x14ac:dyDescent="0.25">
      <c r="A58" s="6">
        <f t="shared" si="5"/>
        <v>2015</v>
      </c>
      <c r="B58" s="6">
        <f t="shared" si="6"/>
        <v>7</v>
      </c>
      <c r="C58" s="24">
        <f>+'2015'!E10+('2014'!E22-'2014'!E10)</f>
        <v>1402236.0622667861</v>
      </c>
      <c r="D58" s="25">
        <f t="shared" si="9"/>
        <v>3722798.0720717753</v>
      </c>
      <c r="E58" s="27">
        <v>293915</v>
      </c>
      <c r="F58" s="28">
        <f t="shared" si="7"/>
        <v>12.666240484738021</v>
      </c>
      <c r="G58" s="29">
        <f t="shared" si="8"/>
        <v>12.923978570242083</v>
      </c>
      <c r="H58" s="17">
        <v>0</v>
      </c>
    </row>
    <row r="59" spans="1:8" x14ac:dyDescent="0.25">
      <c r="A59" s="6">
        <f t="shared" si="5"/>
        <v>2015</v>
      </c>
      <c r="B59" s="6">
        <f t="shared" si="6"/>
        <v>8</v>
      </c>
      <c r="C59" s="24">
        <f>+'2015'!E11+('2014'!E23-'2014'!E11)</f>
        <v>1442698.6074445439</v>
      </c>
      <c r="D59" s="25">
        <f t="shared" si="9"/>
        <v>3849337.4054051088</v>
      </c>
      <c r="E59" s="27">
        <v>294247</v>
      </c>
      <c r="F59" s="28">
        <f t="shared" si="7"/>
        <v>13.081993717540396</v>
      </c>
      <c r="G59" s="29">
        <f t="shared" si="8"/>
        <v>13.428225230664866</v>
      </c>
      <c r="H59" s="17">
        <v>0</v>
      </c>
    </row>
    <row r="60" spans="1:8" x14ac:dyDescent="0.25">
      <c r="A60" s="6">
        <f t="shared" si="5"/>
        <v>2015</v>
      </c>
      <c r="B60" s="6">
        <f t="shared" si="6"/>
        <v>9</v>
      </c>
      <c r="C60" s="24">
        <f>+'2015'!E12+('2014'!E24-'2014'!E12)</f>
        <v>1483161.1526223016</v>
      </c>
      <c r="D60" s="25">
        <f t="shared" si="9"/>
        <v>3975876.7387384423</v>
      </c>
      <c r="E60" s="27">
        <v>294690</v>
      </c>
      <c r="F60" s="28">
        <f t="shared" si="7"/>
        <v>13.49172601288962</v>
      </c>
      <c r="G60" s="29">
        <f t="shared" si="8"/>
        <v>13.959185216581117</v>
      </c>
      <c r="H60" s="17">
        <v>0</v>
      </c>
    </row>
    <row r="61" spans="1:8" x14ac:dyDescent="0.25">
      <c r="A61" s="6">
        <f t="shared" si="5"/>
        <v>2015</v>
      </c>
      <c r="B61" s="6">
        <f t="shared" si="6"/>
        <v>10</v>
      </c>
      <c r="C61" s="24">
        <f>+'2015'!E13+('2014'!E25-'2014'!E13)</f>
        <v>1523623.6978000598</v>
      </c>
      <c r="D61" s="25">
        <f t="shared" si="9"/>
        <v>4102416.0720717758</v>
      </c>
      <c r="E61" s="27">
        <v>295076</v>
      </c>
      <c r="F61" s="28">
        <f t="shared" si="7"/>
        <v>13.90291339204739</v>
      </c>
      <c r="G61" s="29">
        <f t="shared" si="8"/>
        <v>14.515958550815718</v>
      </c>
      <c r="H61" s="17">
        <v>0</v>
      </c>
    </row>
    <row r="62" spans="1:8" x14ac:dyDescent="0.25">
      <c r="A62" s="6">
        <f t="shared" si="5"/>
        <v>2015</v>
      </c>
      <c r="B62" s="6">
        <f t="shared" si="6"/>
        <v>11</v>
      </c>
      <c r="C62" s="24">
        <f>+'2015'!E14+('2014'!E26-'2014'!E14)</f>
        <v>1564086.2429778175</v>
      </c>
      <c r="D62" s="25">
        <f t="shared" si="9"/>
        <v>4228955.4054051088</v>
      </c>
      <c r="E62" s="27">
        <v>295592</v>
      </c>
      <c r="F62" s="28">
        <f t="shared" si="7"/>
        <v>14.306731594241755</v>
      </c>
      <c r="G62" s="29">
        <f t="shared" si="8"/>
        <v>15.099447060375837</v>
      </c>
      <c r="H62" s="17">
        <v>0</v>
      </c>
    </row>
    <row r="63" spans="1:8" x14ac:dyDescent="0.25">
      <c r="A63" s="6">
        <f t="shared" si="5"/>
        <v>2015</v>
      </c>
      <c r="B63" s="6">
        <f t="shared" si="6"/>
        <v>12</v>
      </c>
      <c r="C63" s="24">
        <f>+'2015'!E15+('2014'!E27-'2014'!E15)</f>
        <v>1604548.7881555753</v>
      </c>
      <c r="D63" s="25">
        <f t="shared" si="9"/>
        <v>4355494.7387384418</v>
      </c>
      <c r="E63" s="27">
        <v>296036</v>
      </c>
      <c r="F63" s="28">
        <f t="shared" si="7"/>
        <v>14.712719867645967</v>
      </c>
      <c r="G63" s="29">
        <f t="shared" si="8"/>
        <v>15.707716164289705</v>
      </c>
      <c r="H63" s="17">
        <v>0</v>
      </c>
    </row>
    <row r="64" spans="1:8" x14ac:dyDescent="0.25">
      <c r="A64" s="6">
        <f t="shared" si="5"/>
        <v>2016</v>
      </c>
      <c r="B64" s="6">
        <f t="shared" si="6"/>
        <v>1</v>
      </c>
      <c r="C64" s="24">
        <f>('2015'!E16-'2015'!E4)+'2016'!E4</f>
        <v>1742001.3782051282</v>
      </c>
      <c r="D64" s="25">
        <f t="shared" si="9"/>
        <v>4705563.4502769038</v>
      </c>
      <c r="E64" s="27">
        <v>296406</v>
      </c>
      <c r="F64" s="28">
        <f t="shared" si="7"/>
        <v>15.87539877828689</v>
      </c>
      <c r="G64" s="29">
        <f t="shared" si="8"/>
        <v>16.342534619735698</v>
      </c>
      <c r="H64" s="17">
        <v>0</v>
      </c>
    </row>
    <row r="65" spans="1:8" x14ac:dyDescent="0.25">
      <c r="A65" s="6">
        <f t="shared" si="5"/>
        <v>2016</v>
      </c>
      <c r="B65" s="6">
        <f t="shared" si="6"/>
        <v>2</v>
      </c>
      <c r="C65" s="24">
        <f>('2015'!E17-'2015'!E5)+'2016'!E5</f>
        <v>1838991.423076923</v>
      </c>
      <c r="D65" s="25">
        <f t="shared" si="9"/>
        <v>4929092.8284820318</v>
      </c>
      <c r="E65" s="27">
        <v>296636</v>
      </c>
      <c r="F65" s="28">
        <f t="shared" si="7"/>
        <v>16.616637321437828</v>
      </c>
      <c r="G65" s="29">
        <f t="shared" si="8"/>
        <v>17.003531147809735</v>
      </c>
      <c r="H65" s="17">
        <v>0</v>
      </c>
    </row>
    <row r="66" spans="1:8" x14ac:dyDescent="0.25">
      <c r="A66" s="6">
        <f t="shared" si="5"/>
        <v>2016</v>
      </c>
      <c r="B66" s="6">
        <f t="shared" si="6"/>
        <v>3</v>
      </c>
      <c r="C66" s="24">
        <f>('2015'!E18-'2015'!E6)+'2016'!E6</f>
        <v>1935981.467948718</v>
      </c>
      <c r="D66" s="25">
        <f t="shared" si="9"/>
        <v>5152622.2066871598</v>
      </c>
      <c r="E66" s="27">
        <v>296786</v>
      </c>
      <c r="F66" s="28">
        <f t="shared" si="7"/>
        <v>17.361405883994394</v>
      </c>
      <c r="G66" s="29">
        <f t="shared" si="8"/>
        <v>17.690716182830485</v>
      </c>
      <c r="H66" s="17">
        <v>0</v>
      </c>
    </row>
    <row r="67" spans="1:8" x14ac:dyDescent="0.25">
      <c r="A67" s="6">
        <f t="shared" si="5"/>
        <v>2016</v>
      </c>
      <c r="B67" s="6">
        <f t="shared" si="6"/>
        <v>4</v>
      </c>
      <c r="C67" s="24">
        <f>('2015'!E19-'2015'!E7)+'2016'!E7</f>
        <v>2032971.5128205128</v>
      </c>
      <c r="D67" s="25">
        <f t="shared" si="9"/>
        <v>5376151.5848922879</v>
      </c>
      <c r="E67" s="27">
        <v>297141</v>
      </c>
      <c r="F67" s="28">
        <f t="shared" si="7"/>
        <v>18.09293091459034</v>
      </c>
      <c r="G67" s="29">
        <f t="shared" si="8"/>
        <v>18.403422576335167</v>
      </c>
      <c r="H67" s="17">
        <v>0</v>
      </c>
    </row>
    <row r="68" spans="1:8" x14ac:dyDescent="0.25">
      <c r="A68" s="6">
        <f t="shared" si="5"/>
        <v>2016</v>
      </c>
      <c r="B68" s="6">
        <f t="shared" si="6"/>
        <v>5</v>
      </c>
      <c r="C68" s="24">
        <f>('2015'!E20-'2015'!E8)+'2016'!E8</f>
        <v>2129961.5576923075</v>
      </c>
      <c r="D68" s="25">
        <f t="shared" si="9"/>
        <v>5599680.9630974159</v>
      </c>
      <c r="E68" s="27">
        <v>297327</v>
      </c>
      <c r="F68" s="28">
        <f t="shared" ref="F68:F99" si="10">D68/E68</f>
        <v>18.833408883476494</v>
      </c>
      <c r="G68" s="29">
        <f t="shared" si="8"/>
        <v>19.141868735604451</v>
      </c>
      <c r="H68" s="17">
        <v>0</v>
      </c>
    </row>
    <row r="69" spans="1:8" x14ac:dyDescent="0.25">
      <c r="A69" s="6">
        <f t="shared" si="5"/>
        <v>2016</v>
      </c>
      <c r="B69" s="6">
        <f t="shared" si="6"/>
        <v>6</v>
      </c>
      <c r="C69" s="24">
        <f>('2015'!E21-'2015'!E9)+'2016'!E9</f>
        <v>2226951.6025641025</v>
      </c>
      <c r="D69" s="25">
        <f t="shared" si="9"/>
        <v>5823210.3413025439</v>
      </c>
      <c r="E69" s="27">
        <v>297855</v>
      </c>
      <c r="F69" s="28">
        <f t="shared" si="10"/>
        <v>19.550487120587345</v>
      </c>
      <c r="G69" s="29">
        <f t="shared" si="8"/>
        <v>19.906519987525169</v>
      </c>
      <c r="H69" s="17">
        <v>0</v>
      </c>
    </row>
    <row r="70" spans="1:8" x14ac:dyDescent="0.25">
      <c r="A70" s="6">
        <f t="shared" si="5"/>
        <v>2016</v>
      </c>
      <c r="B70" s="6">
        <f t="shared" si="6"/>
        <v>7</v>
      </c>
      <c r="C70" s="24">
        <f>('2015'!E22-'2015'!E10)+'2016'!E10</f>
        <v>2323941.6474358975</v>
      </c>
      <c r="D70" s="25">
        <f t="shared" si="9"/>
        <v>6046739.7195076728</v>
      </c>
      <c r="E70" s="27">
        <v>298103</v>
      </c>
      <c r="F70" s="28">
        <f t="shared" si="10"/>
        <v>20.284061950089978</v>
      </c>
      <c r="G70" s="29">
        <f t="shared" si="8"/>
        <v>20.75692447042433</v>
      </c>
      <c r="H70" s="17">
        <v>0</v>
      </c>
    </row>
    <row r="71" spans="1:8" x14ac:dyDescent="0.25">
      <c r="A71" s="6">
        <f t="shared" si="5"/>
        <v>2016</v>
      </c>
      <c r="B71" s="6">
        <f t="shared" si="6"/>
        <v>8</v>
      </c>
      <c r="C71" s="24">
        <f>('2015'!E23-'2015'!E11)+'2016'!E11</f>
        <v>2420931.692307692</v>
      </c>
      <c r="D71" s="25">
        <f t="shared" si="9"/>
        <v>6270269.0977128008</v>
      </c>
      <c r="E71" s="27">
        <v>298386</v>
      </c>
      <c r="F71" s="28">
        <f t="shared" si="10"/>
        <v>21.013952054428831</v>
      </c>
      <c r="G71" s="29">
        <f t="shared" si="8"/>
        <v>21.66726920445986</v>
      </c>
      <c r="H71" s="17">
        <v>0</v>
      </c>
    </row>
    <row r="72" spans="1:8" x14ac:dyDescent="0.25">
      <c r="A72" s="6">
        <f t="shared" si="5"/>
        <v>2016</v>
      </c>
      <c r="B72" s="6">
        <f t="shared" si="6"/>
        <v>9</v>
      </c>
      <c r="C72" s="24">
        <f>('2015'!E24-'2015'!E12)+'2016'!E12</f>
        <v>2517921.737179487</v>
      </c>
      <c r="D72" s="25">
        <f t="shared" si="9"/>
        <v>6493798.4759179298</v>
      </c>
      <c r="E72" s="27">
        <v>298731</v>
      </c>
      <c r="F72" s="28">
        <f t="shared" si="10"/>
        <v>21.73794643313861</v>
      </c>
      <c r="G72" s="29">
        <f t="shared" si="8"/>
        <v>22.637353765065242</v>
      </c>
      <c r="H72" s="17">
        <v>0</v>
      </c>
    </row>
    <row r="73" spans="1:8" x14ac:dyDescent="0.25">
      <c r="A73" s="6">
        <f t="shared" si="5"/>
        <v>2016</v>
      </c>
      <c r="B73" s="6">
        <f t="shared" si="6"/>
        <v>10</v>
      </c>
      <c r="C73" s="24">
        <f>('2015'!E25-'2015'!E13)+'2016'!E13</f>
        <v>2614911.782051282</v>
      </c>
      <c r="D73" s="25">
        <f t="shared" si="9"/>
        <v>6717327.8541230578</v>
      </c>
      <c r="E73" s="27">
        <v>299141</v>
      </c>
      <c r="F73" s="28">
        <f t="shared" si="10"/>
        <v>22.455390114103576</v>
      </c>
      <c r="G73" s="29">
        <f t="shared" ref="G73:G104" si="11">AVERAGE(F68:F79)</f>
        <v>23.669093428227541</v>
      </c>
      <c r="H73" s="17">
        <v>0</v>
      </c>
    </row>
    <row r="74" spans="1:8" x14ac:dyDescent="0.25">
      <c r="A74" s="6">
        <f t="shared" si="5"/>
        <v>2016</v>
      </c>
      <c r="B74" s="6">
        <f t="shared" si="6"/>
        <v>11</v>
      </c>
      <c r="C74" s="24">
        <f>('2015'!E26-'2015'!E14)+'2016'!E14</f>
        <v>2711901.826923077</v>
      </c>
      <c r="D74" s="25">
        <f t="shared" si="9"/>
        <v>6940857.2323281858</v>
      </c>
      <c r="E74" s="27">
        <v>299587</v>
      </c>
      <c r="F74" s="28">
        <f t="shared" si="10"/>
        <v>23.168085505473154</v>
      </c>
      <c r="G74" s="29">
        <f t="shared" si="11"/>
        <v>24.76081954414531</v>
      </c>
      <c r="H74" s="17">
        <v>0</v>
      </c>
    </row>
    <row r="75" spans="1:8" x14ac:dyDescent="0.25">
      <c r="A75" s="6">
        <f t="shared" si="5"/>
        <v>2016</v>
      </c>
      <c r="B75" s="6">
        <f t="shared" si="6"/>
        <v>12</v>
      </c>
      <c r="C75" s="24">
        <f>('2015'!E27-'2015'!E15)+'2016'!E15</f>
        <v>2808891.871794872</v>
      </c>
      <c r="D75" s="25">
        <f t="shared" si="9"/>
        <v>7164386.6105333138</v>
      </c>
      <c r="E75" s="27">
        <v>299909</v>
      </c>
      <c r="F75" s="28">
        <f t="shared" si="10"/>
        <v>23.888534890694558</v>
      </c>
      <c r="G75" s="29">
        <f t="shared" si="11"/>
        <v>25.914336981806539</v>
      </c>
      <c r="H75" s="17">
        <v>0</v>
      </c>
    </row>
    <row r="76" spans="1:8" x14ac:dyDescent="0.25">
      <c r="A76" s="6">
        <f t="shared" si="5"/>
        <v>2017</v>
      </c>
      <c r="B76" s="6">
        <f t="shared" si="6"/>
        <v>1</v>
      </c>
      <c r="C76" s="24">
        <f>('2016'!E16-'2016'!E4)+'2017'!E4</f>
        <v>3129700.75</v>
      </c>
      <c r="D76" s="25">
        <f t="shared" si="9"/>
        <v>7835264.2002769038</v>
      </c>
      <c r="E76" s="27">
        <v>300429</v>
      </c>
      <c r="F76" s="28">
        <f t="shared" si="10"/>
        <v>26.080252573076844</v>
      </c>
      <c r="G76" s="29">
        <f t="shared" si="11"/>
        <v>27.128623051075724</v>
      </c>
      <c r="H76" s="17">
        <v>0</v>
      </c>
    </row>
    <row r="77" spans="1:8" x14ac:dyDescent="0.25">
      <c r="A77" s="6">
        <f t="shared" si="5"/>
        <v>2017</v>
      </c>
      <c r="B77" s="6">
        <f t="shared" si="6"/>
        <v>2</v>
      </c>
      <c r="C77" s="24">
        <f>('2016'!E17-'2016'!E5)+'2017'!E5</f>
        <v>3353519.583333333</v>
      </c>
      <c r="D77" s="25">
        <f t="shared" si="9"/>
        <v>8282612.4118153648</v>
      </c>
      <c r="E77" s="27">
        <v>300740</v>
      </c>
      <c r="F77" s="28">
        <f t="shared" si="10"/>
        <v>27.540774129864218</v>
      </c>
      <c r="G77" s="29">
        <f t="shared" si="11"/>
        <v>28.402670603096198</v>
      </c>
      <c r="H77" s="17">
        <v>0</v>
      </c>
    </row>
    <row r="78" spans="1:8" x14ac:dyDescent="0.25">
      <c r="A78" s="6">
        <f t="shared" si="5"/>
        <v>2017</v>
      </c>
      <c r="B78" s="6">
        <f t="shared" si="6"/>
        <v>3</v>
      </c>
      <c r="C78" s="24">
        <f>('2016'!E18-'2016'!E6)+'2017'!E6</f>
        <v>3577338.4166666665</v>
      </c>
      <c r="D78" s="25">
        <f t="shared" si="9"/>
        <v>8729960.6233538259</v>
      </c>
      <c r="E78" s="27">
        <v>301008</v>
      </c>
      <c r="F78" s="28">
        <f t="shared" si="10"/>
        <v>29.002420611258923</v>
      </c>
      <c r="G78" s="29">
        <f t="shared" si="11"/>
        <v>29.736830887509715</v>
      </c>
      <c r="H78" s="17">
        <v>0</v>
      </c>
    </row>
    <row r="79" spans="1:8" x14ac:dyDescent="0.25">
      <c r="A79" s="6">
        <f t="shared" si="5"/>
        <v>2017</v>
      </c>
      <c r="B79" s="6">
        <f t="shared" si="6"/>
        <v>4</v>
      </c>
      <c r="C79" s="24">
        <f>('2016'!E19-'2016'!E7)+'2017'!E7</f>
        <v>3801157.25</v>
      </c>
      <c r="D79" s="25">
        <f t="shared" si="9"/>
        <v>9177308.8348922879</v>
      </c>
      <c r="E79" s="27">
        <v>301154</v>
      </c>
      <c r="F79" s="28">
        <f t="shared" si="10"/>
        <v>30.473806872537931</v>
      </c>
      <c r="G79" s="29">
        <f t="shared" si="11"/>
        <v>31.130841169250431</v>
      </c>
      <c r="H79" s="17">
        <v>0</v>
      </c>
    </row>
    <row r="80" spans="1:8" x14ac:dyDescent="0.25">
      <c r="A80" s="6">
        <f t="shared" si="5"/>
        <v>2017</v>
      </c>
      <c r="B80" s="6">
        <f t="shared" si="6"/>
        <v>5</v>
      </c>
      <c r="C80" s="24">
        <f>('2016'!E20-'2016'!E8)+'2017'!E8</f>
        <v>4024976.083333333</v>
      </c>
      <c r="D80" s="25">
        <f t="shared" ref="D80:D111" si="12">C80+D68</f>
        <v>9624657.046430748</v>
      </c>
      <c r="E80" s="27">
        <v>301391</v>
      </c>
      <c r="F80" s="28">
        <f t="shared" si="10"/>
        <v>31.934122274489777</v>
      </c>
      <c r="G80" s="29">
        <f t="shared" si="11"/>
        <v>32.583546371670145</v>
      </c>
      <c r="H80" s="17">
        <v>0</v>
      </c>
    </row>
    <row r="81" spans="1:8" x14ac:dyDescent="0.25">
      <c r="A81" s="6">
        <f t="shared" ref="A81:A144" si="13">A69+1</f>
        <v>2017</v>
      </c>
      <c r="B81" s="6">
        <f t="shared" ref="B81:B144" si="14">B69</f>
        <v>6</v>
      </c>
      <c r="C81" s="24">
        <f>('2016'!E21-'2016'!E9)+'2017'!E9</f>
        <v>4248794.916666666</v>
      </c>
      <c r="D81" s="25">
        <f t="shared" si="12"/>
        <v>10072005.25796921</v>
      </c>
      <c r="E81" s="27">
        <v>301623</v>
      </c>
      <c r="F81" s="28">
        <f t="shared" si="10"/>
        <v>33.392696372522025</v>
      </c>
      <c r="G81" s="29">
        <f t="shared" si="11"/>
        <v>34.094513081790943</v>
      </c>
      <c r="H81" s="17">
        <v>0</v>
      </c>
    </row>
    <row r="82" spans="1:8" x14ac:dyDescent="0.25">
      <c r="A82" s="6">
        <f t="shared" si="13"/>
        <v>2017</v>
      </c>
      <c r="B82" s="6">
        <f t="shared" si="14"/>
        <v>7</v>
      </c>
      <c r="C82" s="24">
        <f>('2016'!E22-'2016'!E10)+'2017'!E10</f>
        <v>4472613.75</v>
      </c>
      <c r="D82" s="25">
        <f t="shared" si="12"/>
        <v>10519353.469507672</v>
      </c>
      <c r="E82" s="27">
        <v>301799</v>
      </c>
      <c r="F82" s="28">
        <f t="shared" si="10"/>
        <v>34.855494781320253</v>
      </c>
      <c r="G82" s="29">
        <f t="shared" si="11"/>
        <v>35.572860700017713</v>
      </c>
      <c r="H82" s="17">
        <v>0</v>
      </c>
    </row>
    <row r="83" spans="1:8" x14ac:dyDescent="0.25">
      <c r="A83" s="6">
        <f t="shared" si="13"/>
        <v>2017</v>
      </c>
      <c r="B83" s="6">
        <f t="shared" si="14"/>
        <v>8</v>
      </c>
      <c r="C83" s="24">
        <f>('2016'!E23-'2016'!E11)+'2017'!E11</f>
        <v>4696432.583333333</v>
      </c>
      <c r="D83" s="25">
        <f t="shared" si="12"/>
        <v>10966701.681046134</v>
      </c>
      <c r="E83" s="27">
        <v>302092</v>
      </c>
      <c r="F83" s="28">
        <f t="shared" si="10"/>
        <v>36.302522678674492</v>
      </c>
      <c r="G83" s="29">
        <f t="shared" si="11"/>
        <v>36.958755087568051</v>
      </c>
      <c r="H83" s="17">
        <v>0</v>
      </c>
    </row>
    <row r="84" spans="1:8" x14ac:dyDescent="0.25">
      <c r="A84" s="6">
        <f t="shared" si="13"/>
        <v>2017</v>
      </c>
      <c r="B84" s="6">
        <f t="shared" si="14"/>
        <v>9</v>
      </c>
      <c r="C84" s="24">
        <f>('2016'!E24-'2016'!E12)+'2017'!E12</f>
        <v>4920251.416666666</v>
      </c>
      <c r="D84" s="25">
        <f t="shared" si="12"/>
        <v>11414049.892584596</v>
      </c>
      <c r="E84" s="27">
        <v>302376</v>
      </c>
      <c r="F84" s="28">
        <f t="shared" si="10"/>
        <v>37.747869846100869</v>
      </c>
      <c r="G84" s="29">
        <f t="shared" si="11"/>
        <v>38.249379289050587</v>
      </c>
      <c r="H84" s="17">
        <v>0</v>
      </c>
    </row>
    <row r="85" spans="1:8" x14ac:dyDescent="0.25">
      <c r="A85" s="6">
        <f t="shared" si="13"/>
        <v>2017</v>
      </c>
      <c r="B85" s="6">
        <f t="shared" si="14"/>
        <v>10</v>
      </c>
      <c r="C85" s="24">
        <f>('2016'!E25-'2016'!E13)+'2017'!E13</f>
        <v>5144070.25</v>
      </c>
      <c r="D85" s="25">
        <f t="shared" si="12"/>
        <v>11861398.104123058</v>
      </c>
      <c r="E85" s="27">
        <v>302714</v>
      </c>
      <c r="F85" s="28">
        <f t="shared" si="10"/>
        <v>39.183513494992162</v>
      </c>
      <c r="G85" s="29">
        <f t="shared" si="11"/>
        <v>39.445952168590296</v>
      </c>
      <c r="H85" s="17">
        <v>0</v>
      </c>
    </row>
    <row r="86" spans="1:8" x14ac:dyDescent="0.25">
      <c r="A86" s="6">
        <f t="shared" si="13"/>
        <v>2017</v>
      </c>
      <c r="B86" s="6">
        <f t="shared" si="14"/>
        <v>11</v>
      </c>
      <c r="C86" s="24">
        <f>('2016'!E26-'2016'!E14)+'2017'!E14</f>
        <v>5367889.0833333321</v>
      </c>
      <c r="D86" s="25">
        <f t="shared" si="12"/>
        <v>12308746.315661518</v>
      </c>
      <c r="E86" s="27">
        <v>303167</v>
      </c>
      <c r="F86" s="28">
        <f t="shared" si="10"/>
        <v>40.600547934509748</v>
      </c>
      <c r="G86" s="29">
        <f t="shared" si="11"/>
        <v>40.548777548857181</v>
      </c>
      <c r="H86" s="17">
        <v>0</v>
      </c>
    </row>
    <row r="87" spans="1:8" x14ac:dyDescent="0.25">
      <c r="A87" s="6">
        <f t="shared" si="13"/>
        <v>2017</v>
      </c>
      <c r="B87" s="6">
        <f t="shared" si="14"/>
        <v>12</v>
      </c>
      <c r="C87" s="24">
        <f>('2016'!E27-'2016'!E15)+'2017'!E15</f>
        <v>5591707.916666666</v>
      </c>
      <c r="D87" s="25">
        <f t="shared" si="12"/>
        <v>12756094.52719998</v>
      </c>
      <c r="E87" s="27">
        <v>303571</v>
      </c>
      <c r="F87" s="28">
        <f t="shared" si="10"/>
        <v>42.020135412144043</v>
      </c>
      <c r="G87" s="29">
        <f t="shared" si="11"/>
        <v>41.55709712543662</v>
      </c>
      <c r="H87" s="17">
        <v>0</v>
      </c>
    </row>
    <row r="88" spans="1:8" x14ac:dyDescent="0.25">
      <c r="A88" s="6">
        <f t="shared" si="13"/>
        <v>2018</v>
      </c>
      <c r="B88" s="6">
        <f t="shared" si="14"/>
        <v>1</v>
      </c>
      <c r="C88" s="24">
        <f>('2017'!E16-'2017'!E4)+'2018'!E4</f>
        <v>5481718.8304065606</v>
      </c>
      <c r="D88" s="25">
        <f>C88+D76</f>
        <v>13316983.030683465</v>
      </c>
      <c r="E88" s="27">
        <v>303899</v>
      </c>
      <c r="F88" s="28">
        <f t="shared" si="10"/>
        <v>43.820423991798151</v>
      </c>
      <c r="G88" s="29">
        <f t="shared" si="11"/>
        <v>42.470789489823233</v>
      </c>
      <c r="H88" s="17">
        <v>0</v>
      </c>
    </row>
    <row r="89" spans="1:8" x14ac:dyDescent="0.25">
      <c r="A89" s="6">
        <f t="shared" si="13"/>
        <v>2018</v>
      </c>
      <c r="B89" s="6">
        <f t="shared" si="14"/>
        <v>2</v>
      </c>
      <c r="C89" s="24">
        <f>('2017'!E17-'2017'!E5)+'2018'!E5</f>
        <v>5147910.9108131221</v>
      </c>
      <c r="D89" s="25">
        <f t="shared" si="12"/>
        <v>13430523.322628487</v>
      </c>
      <c r="E89" s="27">
        <v>304054</v>
      </c>
      <c r="F89" s="28">
        <f t="shared" si="10"/>
        <v>44.171506780468228</v>
      </c>
      <c r="G89" s="29">
        <f t="shared" si="11"/>
        <v>43.290172791681265</v>
      </c>
      <c r="H89" s="17">
        <v>0</v>
      </c>
    </row>
    <row r="90" spans="1:8" x14ac:dyDescent="0.25">
      <c r="A90" s="6">
        <f t="shared" si="13"/>
        <v>2018</v>
      </c>
      <c r="B90" s="6">
        <f t="shared" si="14"/>
        <v>3</v>
      </c>
      <c r="C90" s="24">
        <f>('2017'!E18-'2017'!E6)+'2018'!E6</f>
        <v>4814102.9912196836</v>
      </c>
      <c r="D90" s="25">
        <f t="shared" si="12"/>
        <v>13544063.614573509</v>
      </c>
      <c r="E90" s="27">
        <v>304430</v>
      </c>
      <c r="F90" s="28">
        <f t="shared" si="10"/>
        <v>44.489911029049402</v>
      </c>
      <c r="G90" s="29">
        <f t="shared" si="11"/>
        <v>44.017536224019807</v>
      </c>
      <c r="H90" s="17">
        <v>0</v>
      </c>
    </row>
    <row r="91" spans="1:8" x14ac:dyDescent="0.25">
      <c r="A91" s="6">
        <f t="shared" si="13"/>
        <v>2018</v>
      </c>
      <c r="B91" s="6">
        <f t="shared" si="14"/>
        <v>4</v>
      </c>
      <c r="C91" s="24">
        <f>('2017'!E19-'2017'!E7)+'2018'!E7</f>
        <v>4480295.0716262441</v>
      </c>
      <c r="D91" s="25">
        <f t="shared" si="12"/>
        <v>13657603.906518532</v>
      </c>
      <c r="E91" s="27">
        <v>304635</v>
      </c>
      <c r="F91" s="28">
        <f t="shared" si="10"/>
        <v>44.8326814270144</v>
      </c>
      <c r="G91" s="29">
        <f t="shared" si="11"/>
        <v>44.653498807138469</v>
      </c>
      <c r="H91" s="17">
        <v>0</v>
      </c>
    </row>
    <row r="92" spans="1:8" x14ac:dyDescent="0.25">
      <c r="A92" s="6">
        <f t="shared" si="13"/>
        <v>2018</v>
      </c>
      <c r="B92" s="6">
        <f t="shared" si="14"/>
        <v>5</v>
      </c>
      <c r="C92" s="24">
        <f>('2017'!E20-'2017'!E8)+'2018'!E8</f>
        <v>4146487.1520328056</v>
      </c>
      <c r="D92" s="25">
        <f t="shared" si="12"/>
        <v>13771144.198463554</v>
      </c>
      <c r="E92" s="27">
        <v>304887</v>
      </c>
      <c r="F92" s="28">
        <f t="shared" si="10"/>
        <v>45.168026837692501</v>
      </c>
      <c r="G92" s="29">
        <f t="shared" si="11"/>
        <v>45.196114120472906</v>
      </c>
      <c r="H92" s="17">
        <v>0</v>
      </c>
    </row>
    <row r="93" spans="1:8" x14ac:dyDescent="0.25">
      <c r="A93" s="6">
        <f t="shared" si="13"/>
        <v>2018</v>
      </c>
      <c r="B93" s="6">
        <f t="shared" si="14"/>
        <v>6</v>
      </c>
      <c r="C93" s="24">
        <f>('2017'!E21-'2017'!E9)+'2018'!E9</f>
        <v>3812679.2324393666</v>
      </c>
      <c r="D93" s="25">
        <f t="shared" si="12"/>
        <v>13884684.490408577</v>
      </c>
      <c r="E93" s="27">
        <v>305208</v>
      </c>
      <c r="F93" s="28">
        <f t="shared" si="10"/>
        <v>45.492531291475245</v>
      </c>
      <c r="G93" s="29">
        <f t="shared" si="11"/>
        <v>45.647588188297696</v>
      </c>
      <c r="H93" s="17">
        <v>0</v>
      </c>
    </row>
    <row r="94" spans="1:8" x14ac:dyDescent="0.25">
      <c r="A94" s="6">
        <f t="shared" si="13"/>
        <v>2018</v>
      </c>
      <c r="B94" s="6">
        <f t="shared" si="14"/>
        <v>7</v>
      </c>
      <c r="C94" s="24">
        <f>('2017'!E22-'2017'!E10)+'2018'!E10</f>
        <v>3478871.3128459277</v>
      </c>
      <c r="D94" s="25">
        <f t="shared" si="12"/>
        <v>13998224.782353599</v>
      </c>
      <c r="E94" s="27">
        <v>305506</v>
      </c>
      <c r="F94" s="28">
        <f t="shared" si="10"/>
        <v>45.819803153959654</v>
      </c>
      <c r="G94" s="29">
        <f t="shared" si="11"/>
        <v>45.97888608941588</v>
      </c>
      <c r="H94" s="17">
        <v>0</v>
      </c>
    </row>
    <row r="95" spans="1:8" x14ac:dyDescent="0.25">
      <c r="A95" s="6">
        <f t="shared" si="13"/>
        <v>2018</v>
      </c>
      <c r="B95" s="6">
        <f t="shared" si="14"/>
        <v>8</v>
      </c>
      <c r="C95" s="24">
        <f>('2017'!E23-'2017'!E11)+'2018'!E11</f>
        <v>3145063.3932524892</v>
      </c>
      <c r="D95" s="25">
        <f t="shared" si="12"/>
        <v>14111765.074298624</v>
      </c>
      <c r="E95" s="27">
        <v>305879</v>
      </c>
      <c r="F95" s="28">
        <f t="shared" si="10"/>
        <v>46.135122300970721</v>
      </c>
      <c r="G95" s="29">
        <f t="shared" si="11"/>
        <v>46.279625604253461</v>
      </c>
      <c r="H95" s="17">
        <v>0</v>
      </c>
    </row>
    <row r="96" spans="1:8" x14ac:dyDescent="0.25">
      <c r="A96" s="6">
        <f t="shared" si="13"/>
        <v>2018</v>
      </c>
      <c r="B96" s="6">
        <f t="shared" si="14"/>
        <v>9</v>
      </c>
      <c r="C96" s="24">
        <f>('2017'!E24-'2017'!E12)+'2018'!E12</f>
        <v>2811255.4736590502</v>
      </c>
      <c r="D96" s="25">
        <f t="shared" si="12"/>
        <v>14225305.366243646</v>
      </c>
      <c r="E96" s="27">
        <v>306077</v>
      </c>
      <c r="F96" s="28">
        <f t="shared" si="10"/>
        <v>46.476231034163447</v>
      </c>
      <c r="G96" s="29">
        <f t="shared" si="11"/>
        <v>46.552816871102522</v>
      </c>
      <c r="H96" s="17">
        <v>0</v>
      </c>
    </row>
    <row r="97" spans="1:8" x14ac:dyDescent="0.25">
      <c r="A97" s="6">
        <f t="shared" si="13"/>
        <v>2018</v>
      </c>
      <c r="B97" s="6">
        <f t="shared" si="14"/>
        <v>10</v>
      </c>
      <c r="C97" s="24">
        <f>('2017'!E25-'2017'!E13)+'2018'!E13</f>
        <v>2477447.5540656112</v>
      </c>
      <c r="D97" s="25">
        <f t="shared" si="12"/>
        <v>14338845.658188669</v>
      </c>
      <c r="E97" s="27">
        <v>306287</v>
      </c>
      <c r="F97" s="28">
        <f t="shared" si="10"/>
        <v>46.815064492416163</v>
      </c>
      <c r="G97" s="29">
        <f t="shared" si="11"/>
        <v>46.795566166773774</v>
      </c>
      <c r="H97" s="17">
        <v>0</v>
      </c>
    </row>
    <row r="98" spans="1:8" x14ac:dyDescent="0.25">
      <c r="A98" s="6">
        <f t="shared" si="13"/>
        <v>2018</v>
      </c>
      <c r="B98" s="6">
        <f t="shared" si="14"/>
        <v>11</v>
      </c>
      <c r="C98" s="24">
        <f>('2017'!E26-'2017'!E14)+'2018'!E14</f>
        <v>2143639.6344721727</v>
      </c>
      <c r="D98" s="25">
        <f t="shared" si="12"/>
        <v>14452385.950133691</v>
      </c>
      <c r="E98" s="27">
        <v>306767</v>
      </c>
      <c r="F98" s="28">
        <f t="shared" si="10"/>
        <v>47.111931694522845</v>
      </c>
      <c r="G98" s="29">
        <f t="shared" si="11"/>
        <v>47.008676849738457</v>
      </c>
      <c r="H98" s="17">
        <v>0</v>
      </c>
    </row>
    <row r="99" spans="1:8" x14ac:dyDescent="0.25">
      <c r="A99" s="6">
        <f t="shared" si="13"/>
        <v>2018</v>
      </c>
      <c r="B99" s="6">
        <f t="shared" si="14"/>
        <v>12</v>
      </c>
      <c r="C99" s="24">
        <f>('2017'!E27-'2017'!E15)+'2018'!E15</f>
        <v>1809831.7148787335</v>
      </c>
      <c r="D99" s="25">
        <f t="shared" si="12"/>
        <v>14565926.242078714</v>
      </c>
      <c r="E99" s="27">
        <v>307053</v>
      </c>
      <c r="F99" s="28">
        <f t="shared" si="10"/>
        <v>47.437824226041478</v>
      </c>
      <c r="G99" s="29">
        <f t="shared" si="11"/>
        <v>47.193184640035007</v>
      </c>
      <c r="H99" s="17">
        <v>0</v>
      </c>
    </row>
    <row r="100" spans="1:8" x14ac:dyDescent="0.25">
      <c r="A100" s="6">
        <f t="shared" si="13"/>
        <v>2019</v>
      </c>
      <c r="B100" s="6">
        <f t="shared" si="14"/>
        <v>1</v>
      </c>
      <c r="C100" s="24">
        <f>('2018'!E16-'2018'!E4)+'2019'!E4</f>
        <v>1371922.3021296808</v>
      </c>
      <c r="D100" s="25">
        <f t="shared" si="12"/>
        <v>14688905.332813146</v>
      </c>
      <c r="E100" s="27">
        <v>307325</v>
      </c>
      <c r="F100" s="28">
        <f t="shared" ref="F100:F131" si="15">D100/E100</f>
        <v>47.795998805216449</v>
      </c>
      <c r="G100" s="29">
        <f t="shared" si="11"/>
        <v>47.349852001377883</v>
      </c>
      <c r="H100" s="17">
        <v>0</v>
      </c>
    </row>
    <row r="101" spans="1:8" x14ac:dyDescent="0.25">
      <c r="A101" s="6">
        <f t="shared" si="13"/>
        <v>2019</v>
      </c>
      <c r="B101" s="6">
        <f t="shared" si="14"/>
        <v>2</v>
      </c>
      <c r="C101" s="24">
        <f>('2018'!E17-'2018'!E5)+'2019'!E5</f>
        <v>1267820.8089740672</v>
      </c>
      <c r="D101" s="25">
        <f t="shared" si="12"/>
        <v>14698344.131602554</v>
      </c>
      <c r="E101" s="27">
        <v>307623</v>
      </c>
      <c r="F101" s="28">
        <f t="shared" si="15"/>
        <v>47.780380958519203</v>
      </c>
      <c r="G101" s="29">
        <f t="shared" si="11"/>
        <v>47.480266915111393</v>
      </c>
      <c r="H101" s="17">
        <v>0</v>
      </c>
    </row>
    <row r="102" spans="1:8" x14ac:dyDescent="0.25">
      <c r="A102" s="6">
        <f t="shared" si="13"/>
        <v>2019</v>
      </c>
      <c r="B102" s="6">
        <f t="shared" si="14"/>
        <v>3</v>
      </c>
      <c r="C102" s="24">
        <f>('2018'!E18-'2018'!E6)+'2019'!E6</f>
        <v>1163719.3158184539</v>
      </c>
      <c r="D102" s="25">
        <f t="shared" si="12"/>
        <v>14707782.930391962</v>
      </c>
      <c r="E102" s="27">
        <v>307899</v>
      </c>
      <c r="F102" s="28">
        <f t="shared" si="15"/>
        <v>47.76820623123804</v>
      </c>
      <c r="G102" s="29">
        <f>AVERAGE(F97:F108)</f>
        <v>47.576765645343762</v>
      </c>
      <c r="H102" s="17">
        <v>0</v>
      </c>
    </row>
    <row r="103" spans="1:8" x14ac:dyDescent="0.25">
      <c r="A103" s="6">
        <f t="shared" si="13"/>
        <v>2019</v>
      </c>
      <c r="B103" s="6">
        <f t="shared" si="14"/>
        <v>4</v>
      </c>
      <c r="C103" s="24">
        <f>('2018'!E19-'2018'!E7)+'2019'!E7</f>
        <v>1059617.8226628406</v>
      </c>
      <c r="D103" s="25">
        <f t="shared" si="12"/>
        <v>14717221.729181372</v>
      </c>
      <c r="E103" s="27">
        <v>308242</v>
      </c>
      <c r="F103" s="28">
        <f t="shared" si="15"/>
        <v>47.745672975069496</v>
      </c>
      <c r="G103" s="29">
        <f t="shared" si="11"/>
        <v>47.642063132892453</v>
      </c>
      <c r="H103" s="17">
        <v>0</v>
      </c>
    </row>
    <row r="104" spans="1:8" x14ac:dyDescent="0.25">
      <c r="A104" s="6">
        <f t="shared" si="13"/>
        <v>2019</v>
      </c>
      <c r="B104" s="6">
        <f t="shared" si="14"/>
        <v>5</v>
      </c>
      <c r="C104" s="24">
        <f>('2018'!E20-'2018'!E8)+'2019'!E8</f>
        <v>955516.32950722729</v>
      </c>
      <c r="D104" s="25">
        <f t="shared" si="12"/>
        <v>14726660.527970782</v>
      </c>
      <c r="E104" s="27">
        <v>308571</v>
      </c>
      <c r="F104" s="28">
        <f t="shared" si="15"/>
        <v>47.725355033268784</v>
      </c>
      <c r="G104" s="29">
        <f t="shared" si="11"/>
        <v>47.681642364037224</v>
      </c>
      <c r="H104" s="17">
        <v>0</v>
      </c>
    </row>
    <row r="105" spans="1:8" x14ac:dyDescent="0.25">
      <c r="A105" s="6">
        <f t="shared" si="13"/>
        <v>2019</v>
      </c>
      <c r="B105" s="6">
        <f t="shared" si="14"/>
        <v>6</v>
      </c>
      <c r="C105" s="24">
        <f>('2018'!E21-'2018'!E9)+'2019'!E9</f>
        <v>851414.83635161386</v>
      </c>
      <c r="D105" s="25">
        <f t="shared" si="12"/>
        <v>14736099.326760191</v>
      </c>
      <c r="E105" s="27">
        <v>308890</v>
      </c>
      <c r="F105" s="28">
        <f t="shared" si="15"/>
        <v>47.706624775033802</v>
      </c>
      <c r="G105" s="29">
        <f t="shared" ref="G105:G136" si="16">AVERAGE(F100:F111)</f>
        <v>47.69278030276616</v>
      </c>
      <c r="H105" s="17">
        <v>0</v>
      </c>
    </row>
    <row r="106" spans="1:8" x14ac:dyDescent="0.25">
      <c r="A106" s="6">
        <f t="shared" si="13"/>
        <v>2019</v>
      </c>
      <c r="B106" s="6">
        <f t="shared" si="14"/>
        <v>7</v>
      </c>
      <c r="C106" s="24">
        <f>('2018'!E22-'2018'!E10)+'2019'!E10</f>
        <v>747313.34319600044</v>
      </c>
      <c r="D106" s="25">
        <f t="shared" si="12"/>
        <v>14745538.1255496</v>
      </c>
      <c r="E106" s="27">
        <v>309132</v>
      </c>
      <c r="F106" s="28">
        <f t="shared" si="15"/>
        <v>47.69981149007414</v>
      </c>
      <c r="G106" s="29">
        <f t="shared" si="16"/>
        <v>47.691916369621879</v>
      </c>
      <c r="H106" s="17">
        <v>0</v>
      </c>
    </row>
    <row r="107" spans="1:8" x14ac:dyDescent="0.25">
      <c r="A107" s="6">
        <f t="shared" si="13"/>
        <v>2019</v>
      </c>
      <c r="B107" s="6">
        <f t="shared" si="14"/>
        <v>8</v>
      </c>
      <c r="C107" s="24">
        <f>('2018'!E23-'2018'!E11)+'2019'!E11</f>
        <v>643211.85004038713</v>
      </c>
      <c r="D107" s="25">
        <f t="shared" si="12"/>
        <v>14754976.924339011</v>
      </c>
      <c r="E107" s="27">
        <v>309328</v>
      </c>
      <c r="F107" s="28">
        <f t="shared" si="15"/>
        <v>47.700101265772936</v>
      </c>
      <c r="G107" s="29">
        <f t="shared" si="16"/>
        <v>47.707641138522888</v>
      </c>
      <c r="H107" s="17">
        <v>0</v>
      </c>
    </row>
    <row r="108" spans="1:8" x14ac:dyDescent="0.25">
      <c r="A108" s="6">
        <f t="shared" si="13"/>
        <v>2019</v>
      </c>
      <c r="B108" s="6">
        <f t="shared" si="14"/>
        <v>9</v>
      </c>
      <c r="C108" s="24">
        <f>('2018'!E24-'2018'!E12)+'2019'!E12</f>
        <v>539110.3568847737</v>
      </c>
      <c r="D108" s="25">
        <f t="shared" si="12"/>
        <v>14764415.723128419</v>
      </c>
      <c r="E108" s="27">
        <v>309954</v>
      </c>
      <c r="F108" s="28">
        <f t="shared" si="15"/>
        <v>47.634215796951871</v>
      </c>
      <c r="G108" s="29">
        <f t="shared" si="16"/>
        <v>47.739677068647374</v>
      </c>
      <c r="H108" s="17">
        <v>0</v>
      </c>
    </row>
    <row r="109" spans="1:8" x14ac:dyDescent="0.25">
      <c r="A109" s="6">
        <f t="shared" si="13"/>
        <v>2019</v>
      </c>
      <c r="B109" s="6">
        <f t="shared" si="14"/>
        <v>10</v>
      </c>
      <c r="C109" s="24">
        <f>('2018'!E25-'2018'!E13)+'2019'!E13</f>
        <v>435008.8637291604</v>
      </c>
      <c r="D109" s="25">
        <f t="shared" si="12"/>
        <v>14773854.521917829</v>
      </c>
      <c r="E109" s="27">
        <v>310384</v>
      </c>
      <c r="F109" s="28">
        <f t="shared" si="15"/>
        <v>47.598634343000377</v>
      </c>
      <c r="G109" s="29">
        <f t="shared" si="16"/>
        <v>47.788858457816396</v>
      </c>
      <c r="H109" s="17">
        <v>0</v>
      </c>
    </row>
    <row r="110" spans="1:8" x14ac:dyDescent="0.25">
      <c r="A110" s="6">
        <f t="shared" si="13"/>
        <v>2019</v>
      </c>
      <c r="B110" s="6">
        <f t="shared" si="14"/>
        <v>11</v>
      </c>
      <c r="C110" s="24">
        <f>('2018'!E26-'2018'!E14)+'2019'!E14</f>
        <v>330907.37057354709</v>
      </c>
      <c r="D110" s="25">
        <f t="shared" si="12"/>
        <v>14783293.320707237</v>
      </c>
      <c r="E110" s="27">
        <v>310659</v>
      </c>
      <c r="F110" s="28">
        <f t="shared" si="15"/>
        <v>47.586882468260171</v>
      </c>
      <c r="G110" s="29">
        <f t="shared" si="16"/>
        <v>47.854984806368826</v>
      </c>
      <c r="H110" s="17">
        <v>0</v>
      </c>
    </row>
    <row r="111" spans="1:8" x14ac:dyDescent="0.25">
      <c r="A111" s="6">
        <f t="shared" si="13"/>
        <v>2019</v>
      </c>
      <c r="B111" s="6">
        <f t="shared" si="14"/>
        <v>12</v>
      </c>
      <c r="C111" s="24">
        <f>('2018'!E27-'2018'!E15)+'2019'!E15</f>
        <v>226805.8774179336</v>
      </c>
      <c r="D111" s="25">
        <f t="shared" si="12"/>
        <v>14792732.119496647</v>
      </c>
      <c r="E111" s="27">
        <v>310958</v>
      </c>
      <c r="F111" s="28">
        <f t="shared" si="15"/>
        <v>47.571479490788619</v>
      </c>
      <c r="G111" s="29">
        <f t="shared" si="16"/>
        <v>47.93793406355703</v>
      </c>
      <c r="H111" s="17">
        <v>0</v>
      </c>
    </row>
    <row r="112" spans="1:8" x14ac:dyDescent="0.25">
      <c r="A112" s="6">
        <f t="shared" si="13"/>
        <v>2020</v>
      </c>
      <c r="B112" s="6">
        <f t="shared" si="14"/>
        <v>1</v>
      </c>
      <c r="C112" s="24">
        <f>('2019'!E16-'2019'!E4)+'2020'!E4</f>
        <v>184659.21880624437</v>
      </c>
      <c r="D112" s="25">
        <f t="shared" ref="D112:D122" si="17">C112+D100</f>
        <v>14873564.55161939</v>
      </c>
      <c r="E112" s="27">
        <v>311256</v>
      </c>
      <c r="F112" s="28">
        <f t="shared" si="15"/>
        <v>47.785631607485122</v>
      </c>
      <c r="G112" s="29">
        <f t="shared" si="16"/>
        <v>48.036684771444804</v>
      </c>
      <c r="H112" s="29">
        <f>G112-$G$111</f>
        <v>9.875070788777407E-2</v>
      </c>
    </row>
    <row r="113" spans="1:8" x14ac:dyDescent="0.25">
      <c r="A113" s="6">
        <f t="shared" si="13"/>
        <v>2020</v>
      </c>
      <c r="B113" s="6">
        <f t="shared" si="14"/>
        <v>2</v>
      </c>
      <c r="C113" s="24">
        <f>('2019'!E17-'2019'!E5)+'2020'!E5</f>
        <v>246614.05335016845</v>
      </c>
      <c r="D113" s="25">
        <f t="shared" si="17"/>
        <v>14944958.184952723</v>
      </c>
      <c r="E113" s="27">
        <v>311554</v>
      </c>
      <c r="F113" s="28">
        <f t="shared" si="15"/>
        <v>47.969078185331348</v>
      </c>
      <c r="G113" s="29">
        <f t="shared" si="16"/>
        <v>48.150616710549023</v>
      </c>
      <c r="H113" s="29">
        <f t="shared" ref="H113:H176" si="18">G113-$G$111</f>
        <v>0.21268264699199335</v>
      </c>
    </row>
    <row r="114" spans="1:8" x14ac:dyDescent="0.25">
      <c r="A114" s="6">
        <f t="shared" si="13"/>
        <v>2020</v>
      </c>
      <c r="B114" s="6">
        <f t="shared" si="14"/>
        <v>3</v>
      </c>
      <c r="C114" s="24">
        <f>('2019'!E18-'2019'!E6)+'2020'!E6</f>
        <v>308568.88789409259</v>
      </c>
      <c r="D114" s="25">
        <f t="shared" si="17"/>
        <v>15016351.818286054</v>
      </c>
      <c r="E114" s="27">
        <v>311849</v>
      </c>
      <c r="F114" s="28">
        <f t="shared" si="15"/>
        <v>48.152637392731911</v>
      </c>
      <c r="G114" s="29">
        <f t="shared" si="16"/>
        <v>48.285268614364718</v>
      </c>
      <c r="H114" s="29">
        <f t="shared" si="18"/>
        <v>0.34733455080768749</v>
      </c>
    </row>
    <row r="115" spans="1:8" x14ac:dyDescent="0.25">
      <c r="A115" s="6">
        <f t="shared" si="13"/>
        <v>2020</v>
      </c>
      <c r="B115" s="6">
        <f t="shared" si="14"/>
        <v>4</v>
      </c>
      <c r="C115" s="24">
        <f>('2019'!E19-'2019'!E7)+'2020'!E7</f>
        <v>370523.72243801662</v>
      </c>
      <c r="D115" s="25">
        <f t="shared" si="17"/>
        <v>15087745.451619389</v>
      </c>
      <c r="E115" s="27">
        <v>312144</v>
      </c>
      <c r="F115" s="28">
        <f t="shared" si="15"/>
        <v>48.335849645097738</v>
      </c>
      <c r="G115" s="29">
        <f t="shared" si="16"/>
        <v>48.438087298189139</v>
      </c>
      <c r="H115" s="29">
        <f t="shared" si="18"/>
        <v>0.50015323463210848</v>
      </c>
    </row>
    <row r="116" spans="1:8" x14ac:dyDescent="0.25">
      <c r="A116" s="6">
        <f t="shared" si="13"/>
        <v>2020</v>
      </c>
      <c r="B116" s="6">
        <f t="shared" si="14"/>
        <v>5</v>
      </c>
      <c r="C116" s="24">
        <f>('2019'!E20-'2019'!E8)+'2020'!E8</f>
        <v>432478.55698194075</v>
      </c>
      <c r="D116" s="25">
        <f t="shared" si="17"/>
        <v>15159139.084952723</v>
      </c>
      <c r="E116" s="27">
        <v>312438</v>
      </c>
      <c r="F116" s="28">
        <f t="shared" si="15"/>
        <v>48.518871215897946</v>
      </c>
      <c r="G116" s="29">
        <f t="shared" si="16"/>
        <v>48.607059189948671</v>
      </c>
      <c r="H116" s="29">
        <f t="shared" si="18"/>
        <v>0.66912512639164134</v>
      </c>
    </row>
    <row r="117" spans="1:8" x14ac:dyDescent="0.25">
      <c r="A117" s="6">
        <f t="shared" si="13"/>
        <v>2020</v>
      </c>
      <c r="B117" s="6">
        <f t="shared" si="14"/>
        <v>6</v>
      </c>
      <c r="C117" s="24">
        <f>('2019'!E21-'2019'!E9)+'2020'!E9</f>
        <v>494433.39152586483</v>
      </c>
      <c r="D117" s="25">
        <f t="shared" si="17"/>
        <v>15230532.718286056</v>
      </c>
      <c r="E117" s="27">
        <v>312729</v>
      </c>
      <c r="F117" s="28">
        <f t="shared" si="15"/>
        <v>48.702015861292224</v>
      </c>
      <c r="G117" s="29">
        <f t="shared" si="16"/>
        <v>48.792513636268517</v>
      </c>
      <c r="H117" s="29">
        <f t="shared" si="18"/>
        <v>0.85457957271148643</v>
      </c>
    </row>
    <row r="118" spans="1:8" x14ac:dyDescent="0.25">
      <c r="A118" s="6">
        <f t="shared" si="13"/>
        <v>2020</v>
      </c>
      <c r="B118" s="6">
        <f t="shared" si="14"/>
        <v>7</v>
      </c>
      <c r="C118" s="24">
        <f>('2019'!E22-'2019'!E10)+'2020'!E10</f>
        <v>556388.22606978891</v>
      </c>
      <c r="D118" s="25">
        <f t="shared" si="17"/>
        <v>15301926.351619389</v>
      </c>
      <c r="E118" s="27">
        <v>313020</v>
      </c>
      <c r="F118" s="28">
        <f t="shared" si="15"/>
        <v>48.884819984727457</v>
      </c>
      <c r="G118" s="29">
        <f t="shared" si="16"/>
        <v>48.981419976241035</v>
      </c>
      <c r="H118" s="29">
        <f t="shared" si="18"/>
        <v>1.0434859126840053</v>
      </c>
    </row>
    <row r="119" spans="1:8" x14ac:dyDescent="0.25">
      <c r="A119" s="6">
        <f t="shared" si="13"/>
        <v>2020</v>
      </c>
      <c r="B119" s="6">
        <f t="shared" si="14"/>
        <v>8</v>
      </c>
      <c r="C119" s="24">
        <f>('2019'!E23-'2019'!E11)+'2020'!E11</f>
        <v>618343.06061371288</v>
      </c>
      <c r="D119" s="25">
        <f t="shared" si="17"/>
        <v>15373319.984952724</v>
      </c>
      <c r="E119" s="27">
        <v>313311</v>
      </c>
      <c r="F119" s="28">
        <f t="shared" si="15"/>
        <v>49.067284535023425</v>
      </c>
      <c r="G119" s="29">
        <f t="shared" si="16"/>
        <v>49.15743928946646</v>
      </c>
      <c r="H119" s="29">
        <f t="shared" si="18"/>
        <v>1.2195052259094297</v>
      </c>
    </row>
    <row r="120" spans="1:8" x14ac:dyDescent="0.25">
      <c r="A120" s="6">
        <f t="shared" si="13"/>
        <v>2020</v>
      </c>
      <c r="B120" s="6">
        <f t="shared" si="14"/>
        <v>9</v>
      </c>
      <c r="C120" s="24">
        <f>('2019'!E24-'2019'!E12)+'2020'!E12</f>
        <v>680297.89515763707</v>
      </c>
      <c r="D120" s="25">
        <f t="shared" si="17"/>
        <v>15444713.618286056</v>
      </c>
      <c r="E120" s="27">
        <v>313598</v>
      </c>
      <c r="F120" s="28">
        <f t="shared" si="15"/>
        <v>49.25003864274025</v>
      </c>
      <c r="G120" s="29">
        <f t="shared" si="16"/>
        <v>49.320584400183755</v>
      </c>
      <c r="H120" s="29">
        <f t="shared" si="18"/>
        <v>1.3826503366267247</v>
      </c>
    </row>
    <row r="121" spans="1:8" x14ac:dyDescent="0.25">
      <c r="A121" s="6">
        <f t="shared" si="13"/>
        <v>2020</v>
      </c>
      <c r="B121" s="6">
        <f t="shared" si="14"/>
        <v>10</v>
      </c>
      <c r="C121" s="24">
        <f>('2019'!E25-'2019'!E13)+'2020'!E13</f>
        <v>742252.72970156127</v>
      </c>
      <c r="D121" s="25">
        <f t="shared" si="17"/>
        <v>15516107.251619391</v>
      </c>
      <c r="E121" s="27">
        <v>313885</v>
      </c>
      <c r="F121" s="28">
        <f t="shared" si="15"/>
        <v>49.432458548893358</v>
      </c>
      <c r="G121" s="29">
        <f t="shared" si="16"/>
        <v>49.470879938053137</v>
      </c>
      <c r="H121" s="29">
        <f t="shared" si="18"/>
        <v>1.5329458744961073</v>
      </c>
    </row>
    <row r="122" spans="1:8" x14ac:dyDescent="0.25">
      <c r="A122" s="6">
        <f t="shared" si="13"/>
        <v>2020</v>
      </c>
      <c r="B122" s="6">
        <f t="shared" si="14"/>
        <v>11</v>
      </c>
      <c r="C122" s="24">
        <f>('2019'!E26-'2019'!E14)+'2020'!E14</f>
        <v>804207.56424548524</v>
      </c>
      <c r="D122" s="25">
        <f t="shared" si="17"/>
        <v>15587500.884952722</v>
      </c>
      <c r="E122" s="27">
        <v>314172</v>
      </c>
      <c r="F122" s="28">
        <f t="shared" si="15"/>
        <v>49.614545169374487</v>
      </c>
      <c r="G122" s="29">
        <f t="shared" si="16"/>
        <v>49.608363993633589</v>
      </c>
      <c r="H122" s="29">
        <f t="shared" si="18"/>
        <v>1.6704299300765584</v>
      </c>
    </row>
    <row r="123" spans="1:8" x14ac:dyDescent="0.25">
      <c r="A123" s="6">
        <f t="shared" si="13"/>
        <v>2020</v>
      </c>
      <c r="B123" s="6">
        <f t="shared" si="14"/>
        <v>12</v>
      </c>
      <c r="C123" s="24">
        <f>('2019'!E27-'2019'!E15)+'2020'!E15</f>
        <v>866162.39878940932</v>
      </c>
      <c r="D123" s="25">
        <f>C123+D111</f>
        <v>15658894.518286057</v>
      </c>
      <c r="E123" s="27">
        <v>314455</v>
      </c>
      <c r="F123" s="28">
        <f t="shared" si="15"/>
        <v>49.796932846626881</v>
      </c>
      <c r="G123" s="29">
        <f t="shared" si="16"/>
        <v>49.733035266609939</v>
      </c>
      <c r="H123" s="29">
        <f t="shared" si="18"/>
        <v>1.7951012030529085</v>
      </c>
    </row>
    <row r="124" spans="1:8" x14ac:dyDescent="0.25">
      <c r="A124" s="6">
        <f t="shared" si="13"/>
        <v>2021</v>
      </c>
      <c r="B124" s="6">
        <f t="shared" si="14"/>
        <v>1</v>
      </c>
      <c r="C124" s="24">
        <f>('2020'!E16-'2020'!E4)+'2021'!E4</f>
        <v>879861.61282051296</v>
      </c>
      <c r="D124" s="25">
        <f t="shared" ref="D124:D183" si="19">C124+D112</f>
        <v>15753426.164439904</v>
      </c>
      <c r="E124" s="18">
        <v>314738</v>
      </c>
      <c r="F124" s="28">
        <f t="shared" si="15"/>
        <v>50.052507687155362</v>
      </c>
      <c r="G124" s="29">
        <f t="shared" si="16"/>
        <v>49.844944318253631</v>
      </c>
      <c r="H124" s="29">
        <f t="shared" si="18"/>
        <v>1.9070102546966012</v>
      </c>
    </row>
    <row r="125" spans="1:8" x14ac:dyDescent="0.25">
      <c r="A125" s="6">
        <f t="shared" si="13"/>
        <v>2021</v>
      </c>
      <c r="B125" s="6">
        <f t="shared" si="14"/>
        <v>2</v>
      </c>
      <c r="C125" s="24">
        <f>('2020'!E17-'2020'!E5)+'2021'!E5</f>
        <v>831605.99230769242</v>
      </c>
      <c r="D125" s="25">
        <f t="shared" si="19"/>
        <v>15776564.177260416</v>
      </c>
      <c r="E125" s="18">
        <v>315019</v>
      </c>
      <c r="F125" s="28">
        <f t="shared" si="15"/>
        <v>50.081309944036441</v>
      </c>
      <c r="G125" s="29">
        <f t="shared" si="16"/>
        <v>49.94412839474321</v>
      </c>
      <c r="H125" s="29">
        <f t="shared" si="18"/>
        <v>2.0061943311861796</v>
      </c>
    </row>
    <row r="126" spans="1:8" x14ac:dyDescent="0.25">
      <c r="A126" s="6">
        <f t="shared" si="13"/>
        <v>2021</v>
      </c>
      <c r="B126" s="6">
        <f t="shared" si="14"/>
        <v>3</v>
      </c>
      <c r="C126" s="24">
        <f>('2020'!E18-'2020'!E6)+'2021'!E6</f>
        <v>783350.37179487187</v>
      </c>
      <c r="D126" s="25">
        <f t="shared" si="19"/>
        <v>15799702.190080926</v>
      </c>
      <c r="E126" s="18">
        <v>315298</v>
      </c>
      <c r="F126" s="28">
        <f t="shared" si="15"/>
        <v>50.110378721339579</v>
      </c>
      <c r="G126" s="29">
        <f t="shared" si="16"/>
        <v>50.030585536836128</v>
      </c>
      <c r="H126" s="29">
        <f t="shared" si="18"/>
        <v>2.0926514732790977</v>
      </c>
    </row>
    <row r="127" spans="1:8" x14ac:dyDescent="0.25">
      <c r="A127" s="6">
        <f t="shared" si="13"/>
        <v>2021</v>
      </c>
      <c r="B127" s="6">
        <f t="shared" si="14"/>
        <v>4</v>
      </c>
      <c r="C127" s="24">
        <f>('2020'!E19-'2020'!E7)+'2021'!E7</f>
        <v>735094.75128205132</v>
      </c>
      <c r="D127" s="25">
        <f t="shared" si="19"/>
        <v>15822840.20290144</v>
      </c>
      <c r="E127" s="18">
        <v>315577</v>
      </c>
      <c r="F127" s="28">
        <f t="shared" si="15"/>
        <v>50.139396099530195</v>
      </c>
      <c r="G127" s="29">
        <f t="shared" si="16"/>
        <v>50.104339318766783</v>
      </c>
      <c r="H127" s="29">
        <f t="shared" si="18"/>
        <v>2.166405255209753</v>
      </c>
    </row>
    <row r="128" spans="1:8" x14ac:dyDescent="0.25">
      <c r="A128" s="6">
        <f t="shared" si="13"/>
        <v>2021</v>
      </c>
      <c r="B128" s="6">
        <f t="shared" si="14"/>
        <v>5</v>
      </c>
      <c r="C128" s="24">
        <f>('2020'!E20-'2020'!E8)+'2021'!E8</f>
        <v>686839.13076923077</v>
      </c>
      <c r="D128" s="25">
        <f t="shared" si="19"/>
        <v>15845978.215721954</v>
      </c>
      <c r="E128" s="18">
        <v>315854</v>
      </c>
      <c r="F128" s="28">
        <f t="shared" si="15"/>
        <v>50.168679882863458</v>
      </c>
      <c r="G128" s="29">
        <f t="shared" si="16"/>
        <v>50.165439679491875</v>
      </c>
      <c r="H128" s="29">
        <f t="shared" si="18"/>
        <v>2.2275056159348452</v>
      </c>
    </row>
    <row r="129" spans="1:13" x14ac:dyDescent="0.25">
      <c r="A129" s="6">
        <f t="shared" si="13"/>
        <v>2021</v>
      </c>
      <c r="B129" s="6">
        <f t="shared" si="14"/>
        <v>6</v>
      </c>
      <c r="C129" s="24">
        <f>('2020'!E21-'2020'!E9)+'2021'!E9</f>
        <v>638583.51025641034</v>
      </c>
      <c r="D129" s="25">
        <f t="shared" si="19"/>
        <v>15869116.228542466</v>
      </c>
      <c r="E129" s="18">
        <v>316130</v>
      </c>
      <c r="F129" s="28">
        <f t="shared" si="15"/>
        <v>50.198071137008398</v>
      </c>
      <c r="G129" s="29">
        <f t="shared" si="16"/>
        <v>50.213883687397761</v>
      </c>
      <c r="H129" s="29">
        <f t="shared" si="18"/>
        <v>2.2759496238407309</v>
      </c>
      <c r="J129" s="20"/>
      <c r="K129" s="19"/>
      <c r="L129" s="19"/>
      <c r="M129" s="21"/>
    </row>
    <row r="130" spans="1:13" x14ac:dyDescent="0.25">
      <c r="A130" s="6">
        <f t="shared" si="13"/>
        <v>2021</v>
      </c>
      <c r="B130" s="6">
        <f t="shared" si="14"/>
        <v>7</v>
      </c>
      <c r="C130" s="24">
        <f>('2020'!E22-'2020'!E10)+'2021'!E10</f>
        <v>590327.8897435898</v>
      </c>
      <c r="D130" s="25">
        <f t="shared" si="19"/>
        <v>15892254.241362978</v>
      </c>
      <c r="E130" s="18">
        <v>316404</v>
      </c>
      <c r="F130" s="28">
        <f t="shared" si="15"/>
        <v>50.227728604451833</v>
      </c>
      <c r="G130" s="29">
        <f t="shared" si="16"/>
        <v>50.244394565249856</v>
      </c>
      <c r="H130" s="29">
        <f t="shared" si="18"/>
        <v>2.3064605016928255</v>
      </c>
      <c r="J130" s="20"/>
      <c r="K130" s="19"/>
      <c r="L130" s="19"/>
      <c r="M130" s="21"/>
    </row>
    <row r="131" spans="1:13" x14ac:dyDescent="0.25">
      <c r="A131" s="6">
        <f t="shared" si="13"/>
        <v>2021</v>
      </c>
      <c r="B131" s="6">
        <f t="shared" si="14"/>
        <v>8</v>
      </c>
      <c r="C131" s="24">
        <f>('2020'!E23-'2020'!E11)+'2021'!E11</f>
        <v>542072.26923076925</v>
      </c>
      <c r="D131" s="25">
        <f t="shared" si="19"/>
        <v>15915392.254183494</v>
      </c>
      <c r="E131" s="18">
        <v>316677</v>
      </c>
      <c r="F131" s="28">
        <f t="shared" si="15"/>
        <v>50.257493452898359</v>
      </c>
      <c r="G131" s="29">
        <f t="shared" si="16"/>
        <v>50.269832852193268</v>
      </c>
      <c r="H131" s="29">
        <f t="shared" si="18"/>
        <v>2.3318987886362379</v>
      </c>
      <c r="J131" s="20"/>
      <c r="K131" s="19"/>
      <c r="L131" s="19"/>
      <c r="M131" s="21"/>
    </row>
    <row r="132" spans="1:13" x14ac:dyDescent="0.25">
      <c r="A132" s="6">
        <f t="shared" si="13"/>
        <v>2021</v>
      </c>
      <c r="B132" s="6">
        <f t="shared" si="14"/>
        <v>9</v>
      </c>
      <c r="C132" s="24">
        <f>('2020'!E24-'2020'!E12)+'2021'!E12</f>
        <v>493816.6487179487</v>
      </c>
      <c r="D132" s="25">
        <f t="shared" si="19"/>
        <v>15938530.267004006</v>
      </c>
      <c r="E132" s="18">
        <v>316948</v>
      </c>
      <c r="F132" s="28">
        <f t="shared" ref="F132:F163" si="20">D132/E132</f>
        <v>50.287524347855189</v>
      </c>
      <c r="G132" s="29">
        <f t="shared" si="16"/>
        <v>50.29020713018857</v>
      </c>
      <c r="H132" s="29">
        <f t="shared" si="18"/>
        <v>2.3522730666315397</v>
      </c>
      <c r="J132" s="20"/>
      <c r="K132" s="19"/>
      <c r="L132" s="19"/>
      <c r="M132" s="21"/>
    </row>
    <row r="133" spans="1:13" x14ac:dyDescent="0.25">
      <c r="A133" s="6">
        <f t="shared" si="13"/>
        <v>2021</v>
      </c>
      <c r="B133" s="6">
        <f t="shared" si="14"/>
        <v>10</v>
      </c>
      <c r="C133" s="24">
        <f>('2020'!E25-'2020'!E13)+'2021'!E13</f>
        <v>445561.02820512815</v>
      </c>
      <c r="D133" s="25">
        <f t="shared" si="19"/>
        <v>15961668.27982452</v>
      </c>
      <c r="E133" s="18">
        <v>317219</v>
      </c>
      <c r="F133" s="28">
        <f t="shared" si="20"/>
        <v>50.317503932061193</v>
      </c>
      <c r="G133" s="29">
        <f t="shared" si="16"/>
        <v>50.305539194649235</v>
      </c>
      <c r="H133" s="29">
        <f t="shared" si="18"/>
        <v>2.3676051310922048</v>
      </c>
      <c r="J133" s="20"/>
      <c r="K133" s="19"/>
      <c r="L133" s="19"/>
      <c r="M133" s="21"/>
    </row>
    <row r="134" spans="1:13" x14ac:dyDescent="0.25">
      <c r="A134" s="6">
        <f t="shared" si="13"/>
        <v>2021</v>
      </c>
      <c r="B134" s="6">
        <f t="shared" si="14"/>
        <v>11</v>
      </c>
      <c r="C134" s="24">
        <f>('2020'!E26-'2020'!E14)+'2021'!E14</f>
        <v>397305.40769230772</v>
      </c>
      <c r="D134" s="25">
        <f t="shared" si="19"/>
        <v>15984806.29264503</v>
      </c>
      <c r="E134" s="18">
        <v>317488</v>
      </c>
      <c r="F134" s="28">
        <f t="shared" si="20"/>
        <v>50.347749498075615</v>
      </c>
      <c r="G134" s="29">
        <f t="shared" si="16"/>
        <v>50.315811154578732</v>
      </c>
      <c r="H134" s="29">
        <f t="shared" si="18"/>
        <v>2.377877091021702</v>
      </c>
      <c r="J134" s="20"/>
      <c r="K134" s="19"/>
      <c r="L134" s="19"/>
      <c r="M134" s="21"/>
    </row>
    <row r="135" spans="1:13" x14ac:dyDescent="0.25">
      <c r="A135" s="6">
        <f t="shared" si="13"/>
        <v>2021</v>
      </c>
      <c r="B135" s="6">
        <f t="shared" si="14"/>
        <v>12</v>
      </c>
      <c r="C135" s="24">
        <f>('2020'!E27-'2020'!E15)+'2021'!E15</f>
        <v>349049.78717948718</v>
      </c>
      <c r="D135" s="25">
        <f t="shared" si="19"/>
        <v>16007944.305465544</v>
      </c>
      <c r="E135" s="18">
        <v>317755</v>
      </c>
      <c r="F135" s="28">
        <f t="shared" si="20"/>
        <v>50.378260941497516</v>
      </c>
      <c r="G135" s="29">
        <f t="shared" si="16"/>
        <v>50.321057700977747</v>
      </c>
      <c r="H135" s="29">
        <f t="shared" si="18"/>
        <v>2.3831236374207165</v>
      </c>
      <c r="J135" s="20"/>
      <c r="K135" s="19"/>
      <c r="L135" s="19"/>
      <c r="M135" s="21"/>
    </row>
    <row r="136" spans="1:13" x14ac:dyDescent="0.25">
      <c r="A136" s="6">
        <f t="shared" si="13"/>
        <v>2022</v>
      </c>
      <c r="B136" s="6">
        <f t="shared" si="14"/>
        <v>1</v>
      </c>
      <c r="C136" s="24">
        <f>('2021'!E16-'2021'!E4)+'2022'!E4</f>
        <v>280810</v>
      </c>
      <c r="D136" s="25">
        <f t="shared" si="19"/>
        <v>16034236.164439904</v>
      </c>
      <c r="E136" s="18">
        <v>318022</v>
      </c>
      <c r="F136" s="28">
        <f t="shared" si="20"/>
        <v>50.418638221380604</v>
      </c>
      <c r="G136" s="29">
        <f t="shared" si="16"/>
        <v>50.321273922371546</v>
      </c>
      <c r="H136" s="29">
        <f t="shared" si="18"/>
        <v>2.3833398588145158</v>
      </c>
      <c r="J136" s="20"/>
      <c r="K136" s="19"/>
      <c r="L136" s="19"/>
      <c r="M136" s="21"/>
    </row>
    <row r="137" spans="1:13" x14ac:dyDescent="0.25">
      <c r="A137" s="6">
        <f t="shared" si="13"/>
        <v>2022</v>
      </c>
      <c r="B137" s="6">
        <f t="shared" si="14"/>
        <v>2</v>
      </c>
      <c r="C137" s="24">
        <f>('2021'!E17-'2021'!E5)+'2022'!E5</f>
        <v>260825.83333333337</v>
      </c>
      <c r="D137" s="25">
        <f t="shared" si="19"/>
        <v>16037390.01059375</v>
      </c>
      <c r="E137" s="18">
        <v>318287</v>
      </c>
      <c r="F137" s="28">
        <f t="shared" si="20"/>
        <v>50.386569387357163</v>
      </c>
      <c r="G137" s="29">
        <f>G136</f>
        <v>50.321273922371546</v>
      </c>
      <c r="H137" s="29">
        <f t="shared" si="18"/>
        <v>2.3833398588145158</v>
      </c>
      <c r="J137" s="20"/>
      <c r="K137" s="19"/>
      <c r="L137" s="19"/>
      <c r="M137" s="21"/>
    </row>
    <row r="138" spans="1:13" x14ac:dyDescent="0.25">
      <c r="A138" s="6">
        <f t="shared" si="13"/>
        <v>2022</v>
      </c>
      <c r="B138" s="6">
        <f t="shared" si="14"/>
        <v>3</v>
      </c>
      <c r="C138" s="24">
        <f>('2021'!E18-'2021'!E6)+'2022'!E6</f>
        <v>240841.66666666669</v>
      </c>
      <c r="D138" s="25">
        <f t="shared" si="19"/>
        <v>16040543.856747592</v>
      </c>
      <c r="E138" s="18">
        <v>318550</v>
      </c>
      <c r="F138" s="28">
        <f t="shared" si="20"/>
        <v>50.354870057283293</v>
      </c>
      <c r="G138" s="29">
        <f>G137</f>
        <v>50.321273922371546</v>
      </c>
      <c r="H138" s="29">
        <f t="shared" si="18"/>
        <v>2.3833398588145158</v>
      </c>
      <c r="J138" s="20"/>
      <c r="K138" s="19"/>
      <c r="L138" s="19"/>
      <c r="M138" s="21"/>
    </row>
    <row r="139" spans="1:13" x14ac:dyDescent="0.25">
      <c r="A139" s="6">
        <f t="shared" si="13"/>
        <v>2022</v>
      </c>
      <c r="B139" s="6">
        <f t="shared" si="14"/>
        <v>4</v>
      </c>
      <c r="C139" s="24">
        <f>('2021'!E19-'2021'!E7)+'2022'!E7</f>
        <v>220857.50000000003</v>
      </c>
      <c r="D139" s="25">
        <f t="shared" si="19"/>
        <v>16043697.70290144</v>
      </c>
      <c r="E139" s="18">
        <v>318812</v>
      </c>
      <c r="F139" s="28">
        <f t="shared" si="20"/>
        <v>50.323380873058227</v>
      </c>
      <c r="G139" s="29">
        <f t="shared" ref="G139:G173" si="21">G138</f>
        <v>50.321273922371546</v>
      </c>
      <c r="H139" s="29">
        <f t="shared" si="18"/>
        <v>2.3833398588145158</v>
      </c>
      <c r="J139" s="20"/>
      <c r="K139" s="19"/>
      <c r="L139" s="19"/>
      <c r="M139" s="21"/>
    </row>
    <row r="140" spans="1:13" x14ac:dyDescent="0.25">
      <c r="A140" s="6">
        <f t="shared" si="13"/>
        <v>2022</v>
      </c>
      <c r="B140" s="6">
        <f t="shared" si="14"/>
        <v>5</v>
      </c>
      <c r="C140" s="24">
        <f>('2021'!E20-'2021'!E8)+'2022'!E8</f>
        <v>200873.33333333334</v>
      </c>
      <c r="D140" s="25">
        <f t="shared" si="19"/>
        <v>16046851.549055288</v>
      </c>
      <c r="E140" s="18">
        <v>319074</v>
      </c>
      <c r="F140" s="28">
        <f t="shared" si="20"/>
        <v>50.29194340201736</v>
      </c>
      <c r="G140" s="29">
        <f t="shared" si="21"/>
        <v>50.321273922371546</v>
      </c>
      <c r="H140" s="29">
        <f t="shared" si="18"/>
        <v>2.3833398588145158</v>
      </c>
      <c r="J140" s="20"/>
      <c r="K140" s="19"/>
      <c r="L140" s="19"/>
      <c r="M140" s="21"/>
    </row>
    <row r="141" spans="1:13" x14ac:dyDescent="0.25">
      <c r="A141" s="6">
        <f t="shared" si="13"/>
        <v>2022</v>
      </c>
      <c r="B141" s="6">
        <f t="shared" si="14"/>
        <v>6</v>
      </c>
      <c r="C141" s="24">
        <f>('2021'!E21-'2021'!E9)+'2022'!E9</f>
        <v>180889.16666666669</v>
      </c>
      <c r="D141" s="25">
        <f t="shared" si="19"/>
        <v>16050005.395209132</v>
      </c>
      <c r="E141" s="18">
        <v>319333</v>
      </c>
      <c r="F141" s="28">
        <f t="shared" si="20"/>
        <v>50.261029693796544</v>
      </c>
      <c r="G141" s="29">
        <f t="shared" si="21"/>
        <v>50.321273922371546</v>
      </c>
      <c r="H141" s="29">
        <f t="shared" si="18"/>
        <v>2.3833398588145158</v>
      </c>
      <c r="J141" s="20"/>
      <c r="K141" s="19"/>
      <c r="L141" s="19"/>
      <c r="M141" s="21"/>
    </row>
    <row r="142" spans="1:13" x14ac:dyDescent="0.25">
      <c r="A142" s="6">
        <f t="shared" si="13"/>
        <v>2022</v>
      </c>
      <c r="B142" s="6">
        <f t="shared" si="14"/>
        <v>7</v>
      </c>
      <c r="C142" s="24">
        <f>('2021'!E22-'2021'!E10)+'2022'!E10</f>
        <v>160905</v>
      </c>
      <c r="D142" s="25">
        <f t="shared" si="19"/>
        <v>16053159.241362978</v>
      </c>
      <c r="E142" s="18">
        <v>319591</v>
      </c>
      <c r="F142" s="28">
        <f t="shared" si="20"/>
        <v>50.230323261177496</v>
      </c>
      <c r="G142" s="29">
        <f t="shared" si="21"/>
        <v>50.321273922371546</v>
      </c>
      <c r="H142" s="29">
        <f t="shared" si="18"/>
        <v>2.3833398588145158</v>
      </c>
      <c r="J142" s="20"/>
      <c r="K142" s="19"/>
      <c r="L142" s="19"/>
      <c r="M142" s="21"/>
    </row>
    <row r="143" spans="1:13" x14ac:dyDescent="0.25">
      <c r="A143" s="6">
        <f t="shared" si="13"/>
        <v>2022</v>
      </c>
      <c r="B143" s="6">
        <f t="shared" si="14"/>
        <v>8</v>
      </c>
      <c r="C143" s="24">
        <f>('2021'!E23-'2021'!E11)+'2022'!E11</f>
        <v>140920.83333333334</v>
      </c>
      <c r="D143" s="25">
        <f t="shared" si="19"/>
        <v>16056313.087516828</v>
      </c>
      <c r="E143" s="18">
        <v>319848</v>
      </c>
      <c r="F143" s="28">
        <f t="shared" si="20"/>
        <v>50.199823314564505</v>
      </c>
      <c r="G143" s="29">
        <f t="shared" si="21"/>
        <v>50.321273922371546</v>
      </c>
      <c r="H143" s="29">
        <f t="shared" si="18"/>
        <v>2.3833398588145158</v>
      </c>
      <c r="J143" s="20"/>
      <c r="K143" s="19"/>
      <c r="L143" s="19"/>
      <c r="M143" s="21"/>
    </row>
    <row r="144" spans="1:13" x14ac:dyDescent="0.25">
      <c r="A144" s="6">
        <f t="shared" si="13"/>
        <v>2022</v>
      </c>
      <c r="B144" s="6">
        <f t="shared" si="14"/>
        <v>9</v>
      </c>
      <c r="C144" s="24">
        <f>('2021'!E24-'2021'!E12)+'2022'!E12</f>
        <v>120936.66666666666</v>
      </c>
      <c r="D144" s="25">
        <f t="shared" si="19"/>
        <v>16059466.933670672</v>
      </c>
      <c r="E144" s="18">
        <v>320103</v>
      </c>
      <c r="F144" s="28">
        <f t="shared" si="20"/>
        <v>50.169685800103942</v>
      </c>
      <c r="G144" s="29">
        <f t="shared" si="21"/>
        <v>50.321273922371546</v>
      </c>
      <c r="H144" s="29">
        <f t="shared" si="18"/>
        <v>2.3833398588145158</v>
      </c>
    </row>
    <row r="145" spans="1:8" x14ac:dyDescent="0.25">
      <c r="A145" s="6">
        <f t="shared" ref="A145:A183" si="22">A133+1</f>
        <v>2022</v>
      </c>
      <c r="B145" s="6">
        <f t="shared" ref="B145:B183" si="23">B133</f>
        <v>10</v>
      </c>
      <c r="C145" s="24">
        <f>('2021'!E25-'2021'!E13)+'2022'!E13</f>
        <v>100952.49999999997</v>
      </c>
      <c r="D145" s="25">
        <f t="shared" si="19"/>
        <v>16062620.77982452</v>
      </c>
      <c r="E145" s="18">
        <v>320357</v>
      </c>
      <c r="F145" s="28">
        <f t="shared" si="20"/>
        <v>50.139752775261719</v>
      </c>
      <c r="G145" s="29">
        <f t="shared" si="21"/>
        <v>50.321273922371546</v>
      </c>
      <c r="H145" s="29">
        <f t="shared" si="18"/>
        <v>2.3833398588145158</v>
      </c>
    </row>
    <row r="146" spans="1:8" x14ac:dyDescent="0.25">
      <c r="A146" s="6">
        <f t="shared" si="22"/>
        <v>2022</v>
      </c>
      <c r="B146" s="6">
        <f t="shared" si="23"/>
        <v>11</v>
      </c>
      <c r="C146" s="24">
        <f>('2021'!E26-'2021'!E14)+'2022'!E14</f>
        <v>80968.333333333343</v>
      </c>
      <c r="D146" s="25">
        <f t="shared" si="19"/>
        <v>16065774.625978364</v>
      </c>
      <c r="E146" s="18">
        <v>320610</v>
      </c>
      <c r="F146" s="28">
        <f t="shared" si="20"/>
        <v>50.1100234739352</v>
      </c>
      <c r="G146" s="29">
        <f t="shared" si="21"/>
        <v>50.321273922371546</v>
      </c>
      <c r="H146" s="29">
        <f t="shared" si="18"/>
        <v>2.3833398588145158</v>
      </c>
    </row>
    <row r="147" spans="1:8" x14ac:dyDescent="0.25">
      <c r="A147" s="6">
        <f t="shared" si="22"/>
        <v>2022</v>
      </c>
      <c r="B147" s="6">
        <f t="shared" si="23"/>
        <v>12</v>
      </c>
      <c r="C147" s="24">
        <f>('2021'!E27-'2021'!E15)+'2022'!E15</f>
        <v>60984.166666666657</v>
      </c>
      <c r="D147" s="25">
        <f t="shared" si="19"/>
        <v>16068928.47213221</v>
      </c>
      <c r="E147" s="18">
        <v>320860</v>
      </c>
      <c r="F147" s="28">
        <f t="shared" si="20"/>
        <v>50.080809300418281</v>
      </c>
      <c r="G147" s="29">
        <f t="shared" si="21"/>
        <v>50.321273922371546</v>
      </c>
      <c r="H147" s="29">
        <f t="shared" si="18"/>
        <v>2.3833398588145158</v>
      </c>
    </row>
    <row r="148" spans="1:8" x14ac:dyDescent="0.25">
      <c r="A148" s="6">
        <f t="shared" si="22"/>
        <v>2023</v>
      </c>
      <c r="B148" s="6">
        <f t="shared" si="23"/>
        <v>1</v>
      </c>
      <c r="C148" s="24">
        <f>('2022'!E16-'2022'!E4)+'2023'!E4</f>
        <v>41000</v>
      </c>
      <c r="D148" s="25">
        <f t="shared" si="19"/>
        <v>16075236.164439904</v>
      </c>
      <c r="E148" s="18">
        <v>321110</v>
      </c>
      <c r="F148" s="28">
        <f t="shared" si="20"/>
        <v>50.061462316464464</v>
      </c>
      <c r="G148" s="29">
        <f t="shared" si="21"/>
        <v>50.321273922371546</v>
      </c>
      <c r="H148" s="29">
        <f t="shared" si="18"/>
        <v>2.3833398588145158</v>
      </c>
    </row>
    <row r="149" spans="1:8" x14ac:dyDescent="0.25">
      <c r="A149" s="6">
        <f t="shared" si="22"/>
        <v>2023</v>
      </c>
      <c r="B149" s="6">
        <f t="shared" si="23"/>
        <v>2</v>
      </c>
      <c r="C149" s="24">
        <f>('2022'!E17-'2022'!E5)+'2023'!E5</f>
        <v>41000</v>
      </c>
      <c r="D149" s="25">
        <f t="shared" si="19"/>
        <v>16078390.01059375</v>
      </c>
      <c r="E149" s="18">
        <v>321359</v>
      </c>
      <c r="F149" s="28">
        <f t="shared" si="20"/>
        <v>50.032487064602982</v>
      </c>
      <c r="G149" s="29">
        <f t="shared" si="21"/>
        <v>50.321273922371546</v>
      </c>
      <c r="H149" s="29">
        <f t="shared" si="18"/>
        <v>2.3833398588145158</v>
      </c>
    </row>
    <row r="150" spans="1:8" x14ac:dyDescent="0.25">
      <c r="A150" s="6">
        <f t="shared" si="22"/>
        <v>2023</v>
      </c>
      <c r="B150" s="6">
        <f t="shared" si="23"/>
        <v>3</v>
      </c>
      <c r="C150" s="24">
        <f>('2022'!E18-'2022'!E6)+'2023'!E6</f>
        <v>41000</v>
      </c>
      <c r="D150" s="25">
        <f t="shared" si="19"/>
        <v>16081543.856747592</v>
      </c>
      <c r="E150" s="18">
        <v>321605</v>
      </c>
      <c r="F150" s="28">
        <f t="shared" si="20"/>
        <v>50.004023123855639</v>
      </c>
      <c r="G150" s="29">
        <f t="shared" si="21"/>
        <v>50.321273922371546</v>
      </c>
      <c r="H150" s="29">
        <f t="shared" si="18"/>
        <v>2.3833398588145158</v>
      </c>
    </row>
    <row r="151" spans="1:8" x14ac:dyDescent="0.25">
      <c r="A151" s="6">
        <f t="shared" si="22"/>
        <v>2023</v>
      </c>
      <c r="B151" s="6">
        <f t="shared" si="23"/>
        <v>4</v>
      </c>
      <c r="C151" s="24">
        <f>('2022'!E19-'2022'!E7)+'2023'!E7</f>
        <v>41000</v>
      </c>
      <c r="D151" s="25">
        <f t="shared" si="19"/>
        <v>16084697.70290144</v>
      </c>
      <c r="E151" s="18">
        <v>321851</v>
      </c>
      <c r="F151" s="28">
        <f t="shared" si="20"/>
        <v>49.975602694729673</v>
      </c>
      <c r="G151" s="29">
        <f t="shared" si="21"/>
        <v>50.321273922371546</v>
      </c>
      <c r="H151" s="29">
        <f t="shared" si="18"/>
        <v>2.3833398588145158</v>
      </c>
    </row>
    <row r="152" spans="1:8" x14ac:dyDescent="0.25">
      <c r="A152" s="6">
        <f t="shared" si="22"/>
        <v>2023</v>
      </c>
      <c r="B152" s="6">
        <f t="shared" si="23"/>
        <v>5</v>
      </c>
      <c r="C152" s="24">
        <f>('2022'!E20-'2022'!E8)+'2023'!E8</f>
        <v>41000</v>
      </c>
      <c r="D152" s="25">
        <f t="shared" si="19"/>
        <v>16087851.549055288</v>
      </c>
      <c r="E152" s="18">
        <v>322095</v>
      </c>
      <c r="F152" s="28">
        <f t="shared" si="20"/>
        <v>49.947535817244251</v>
      </c>
      <c r="G152" s="29">
        <f t="shared" si="21"/>
        <v>50.321273922371546</v>
      </c>
      <c r="H152" s="29">
        <f t="shared" si="18"/>
        <v>2.3833398588145158</v>
      </c>
    </row>
    <row r="153" spans="1:8" x14ac:dyDescent="0.25">
      <c r="A153" s="6">
        <f t="shared" si="22"/>
        <v>2023</v>
      </c>
      <c r="B153" s="6">
        <f t="shared" si="23"/>
        <v>6</v>
      </c>
      <c r="C153" s="24">
        <f>('2022'!E21-'2022'!E9)+'2023'!E9</f>
        <v>41000</v>
      </c>
      <c r="D153" s="25">
        <f t="shared" si="19"/>
        <v>16091005.395209132</v>
      </c>
      <c r="E153" s="18">
        <v>322337</v>
      </c>
      <c r="F153" s="28">
        <f t="shared" si="20"/>
        <v>49.919821166075046</v>
      </c>
      <c r="G153" s="29">
        <f t="shared" si="21"/>
        <v>50.321273922371546</v>
      </c>
      <c r="H153" s="29">
        <f t="shared" si="18"/>
        <v>2.3833398588145158</v>
      </c>
    </row>
    <row r="154" spans="1:8" x14ac:dyDescent="0.25">
      <c r="A154" s="6">
        <f t="shared" si="22"/>
        <v>2023</v>
      </c>
      <c r="B154" s="6">
        <f t="shared" si="23"/>
        <v>7</v>
      </c>
      <c r="C154" s="24">
        <f>('2022'!E22-'2022'!E10)+'2023'!E10</f>
        <v>41000</v>
      </c>
      <c r="D154" s="25">
        <f t="shared" si="19"/>
        <v>16094159.241362978</v>
      </c>
      <c r="E154" s="18">
        <v>322578</v>
      </c>
      <c r="F154" s="28">
        <f t="shared" si="20"/>
        <v>49.892302765107907</v>
      </c>
      <c r="G154" s="29">
        <f t="shared" si="21"/>
        <v>50.321273922371546</v>
      </c>
      <c r="H154" s="29">
        <f t="shared" si="18"/>
        <v>2.3833398588145158</v>
      </c>
    </row>
    <row r="155" spans="1:8" x14ac:dyDescent="0.25">
      <c r="A155" s="6">
        <f t="shared" si="22"/>
        <v>2023</v>
      </c>
      <c r="B155" s="6">
        <f t="shared" si="23"/>
        <v>8</v>
      </c>
      <c r="C155" s="24">
        <f>('2022'!E23-'2022'!E11)+'2023'!E11</f>
        <v>41000</v>
      </c>
      <c r="D155" s="25">
        <f t="shared" si="19"/>
        <v>16097313.087516828</v>
      </c>
      <c r="E155" s="18">
        <v>322818</v>
      </c>
      <c r="F155" s="28">
        <f t="shared" si="20"/>
        <v>49.864979919077705</v>
      </c>
      <c r="G155" s="29">
        <f t="shared" si="21"/>
        <v>50.321273922371546</v>
      </c>
      <c r="H155" s="29">
        <f t="shared" si="18"/>
        <v>2.3833398588145158</v>
      </c>
    </row>
    <row r="156" spans="1:8" x14ac:dyDescent="0.25">
      <c r="A156" s="6">
        <f t="shared" si="22"/>
        <v>2023</v>
      </c>
      <c r="B156" s="6">
        <f t="shared" si="23"/>
        <v>9</v>
      </c>
      <c r="C156" s="24">
        <f>('2022'!E24-'2022'!E12)+'2023'!E12</f>
        <v>41000</v>
      </c>
      <c r="D156" s="25">
        <f t="shared" si="19"/>
        <v>16100466.933670672</v>
      </c>
      <c r="E156" s="18">
        <v>323056</v>
      </c>
      <c r="F156" s="28">
        <f t="shared" si="20"/>
        <v>49.838006208430336</v>
      </c>
      <c r="G156" s="29">
        <f t="shared" si="21"/>
        <v>50.321273922371546</v>
      </c>
      <c r="H156" s="29">
        <f t="shared" si="18"/>
        <v>2.3833398588145158</v>
      </c>
    </row>
    <row r="157" spans="1:8" x14ac:dyDescent="0.25">
      <c r="A157" s="6">
        <f t="shared" si="22"/>
        <v>2023</v>
      </c>
      <c r="B157" s="6">
        <f t="shared" si="23"/>
        <v>10</v>
      </c>
      <c r="C157" s="24">
        <f>('2022'!E25-'2022'!E13)+'2023'!E13</f>
        <v>41000</v>
      </c>
      <c r="D157" s="25">
        <f t="shared" si="19"/>
        <v>16103620.77982452</v>
      </c>
      <c r="E157" s="18">
        <v>323293</v>
      </c>
      <c r="F157" s="28">
        <f t="shared" si="20"/>
        <v>49.811226286447649</v>
      </c>
      <c r="G157" s="29">
        <f t="shared" si="21"/>
        <v>50.321273922371546</v>
      </c>
      <c r="H157" s="29">
        <f t="shared" si="18"/>
        <v>2.3833398588145158</v>
      </c>
    </row>
    <row r="158" spans="1:8" x14ac:dyDescent="0.25">
      <c r="A158" s="6">
        <f t="shared" si="22"/>
        <v>2023</v>
      </c>
      <c r="B158" s="6">
        <f t="shared" si="23"/>
        <v>11</v>
      </c>
      <c r="C158" s="24">
        <f>('2022'!E26-'2022'!E14)+'2023'!E14</f>
        <v>41000</v>
      </c>
      <c r="D158" s="25">
        <f t="shared" si="19"/>
        <v>16106774.625978364</v>
      </c>
      <c r="E158" s="18">
        <v>323529</v>
      </c>
      <c r="F158" s="28">
        <f t="shared" si="20"/>
        <v>49.784639478928824</v>
      </c>
      <c r="G158" s="29">
        <f t="shared" si="21"/>
        <v>50.321273922371546</v>
      </c>
      <c r="H158" s="29">
        <f t="shared" si="18"/>
        <v>2.3833398588145158</v>
      </c>
    </row>
    <row r="159" spans="1:8" x14ac:dyDescent="0.25">
      <c r="A159" s="6">
        <f t="shared" si="22"/>
        <v>2023</v>
      </c>
      <c r="B159" s="6">
        <f t="shared" si="23"/>
        <v>12</v>
      </c>
      <c r="C159" s="24">
        <f>('2022'!E27-'2022'!E15)+'2023'!E15</f>
        <v>41000</v>
      </c>
      <c r="D159" s="25">
        <f t="shared" si="19"/>
        <v>16109928.47213221</v>
      </c>
      <c r="E159" s="18">
        <v>323773</v>
      </c>
      <c r="F159" s="28">
        <f t="shared" si="20"/>
        <v>49.756861974692796</v>
      </c>
      <c r="G159" s="29">
        <f t="shared" si="21"/>
        <v>50.321273922371546</v>
      </c>
      <c r="H159" s="29">
        <f t="shared" si="18"/>
        <v>2.3833398588145158</v>
      </c>
    </row>
    <row r="160" spans="1:8" x14ac:dyDescent="0.25">
      <c r="A160" s="6">
        <f t="shared" si="22"/>
        <v>2024</v>
      </c>
      <c r="B160" s="6">
        <f t="shared" si="23"/>
        <v>1</v>
      </c>
      <c r="C160" s="24">
        <f>('2023'!E16-'2023'!E4)+'2024'!E4</f>
        <v>41000</v>
      </c>
      <c r="D160" s="25">
        <f t="shared" si="19"/>
        <v>16116236.164439904</v>
      </c>
      <c r="E160" s="18">
        <v>324016</v>
      </c>
      <c r="F160" s="28">
        <f t="shared" si="20"/>
        <v>49.739013395757937</v>
      </c>
      <c r="G160" s="29">
        <f t="shared" si="21"/>
        <v>50.321273922371546</v>
      </c>
      <c r="H160" s="29">
        <f t="shared" si="18"/>
        <v>2.3833398588145158</v>
      </c>
    </row>
    <row r="161" spans="1:8" x14ac:dyDescent="0.25">
      <c r="A161" s="6">
        <f t="shared" si="22"/>
        <v>2024</v>
      </c>
      <c r="B161" s="6">
        <f t="shared" si="23"/>
        <v>2</v>
      </c>
      <c r="C161" s="24">
        <f>('2023'!E17-'2023'!E5)+'2024'!E5</f>
        <v>41000</v>
      </c>
      <c r="D161" s="25">
        <f t="shared" si="19"/>
        <v>16119390.01059375</v>
      </c>
      <c r="E161" s="18">
        <v>324258</v>
      </c>
      <c r="F161" s="28">
        <f t="shared" si="20"/>
        <v>49.71161855865931</v>
      </c>
      <c r="G161" s="29">
        <f t="shared" si="21"/>
        <v>50.321273922371546</v>
      </c>
      <c r="H161" s="29">
        <f t="shared" si="18"/>
        <v>2.3833398588145158</v>
      </c>
    </row>
    <row r="162" spans="1:8" x14ac:dyDescent="0.25">
      <c r="A162" s="6">
        <f t="shared" si="22"/>
        <v>2024</v>
      </c>
      <c r="B162" s="6">
        <f t="shared" si="23"/>
        <v>3</v>
      </c>
      <c r="C162" s="24">
        <f>('2023'!E18-'2023'!E6)+'2024'!E6</f>
        <v>41000</v>
      </c>
      <c r="D162" s="25">
        <f t="shared" si="19"/>
        <v>16122543.856747592</v>
      </c>
      <c r="E162" s="18">
        <v>324500</v>
      </c>
      <c r="F162" s="28">
        <f t="shared" si="20"/>
        <v>49.684264581656677</v>
      </c>
      <c r="G162" s="29">
        <f t="shared" si="21"/>
        <v>50.321273922371546</v>
      </c>
      <c r="H162" s="29">
        <f t="shared" si="18"/>
        <v>2.3833398588145158</v>
      </c>
    </row>
    <row r="163" spans="1:8" x14ac:dyDescent="0.25">
      <c r="A163" s="6">
        <f t="shared" si="22"/>
        <v>2024</v>
      </c>
      <c r="B163" s="6">
        <f t="shared" si="23"/>
        <v>4</v>
      </c>
      <c r="C163" s="24">
        <f>('2023'!E19-'2023'!E7)+'2024'!E7</f>
        <v>41000</v>
      </c>
      <c r="D163" s="25">
        <f t="shared" si="19"/>
        <v>16125697.70290144</v>
      </c>
      <c r="E163" s="18">
        <v>324741</v>
      </c>
      <c r="F163" s="28">
        <f t="shared" si="20"/>
        <v>49.657104285881488</v>
      </c>
      <c r="G163" s="29">
        <f t="shared" si="21"/>
        <v>50.321273922371546</v>
      </c>
      <c r="H163" s="29">
        <f t="shared" si="18"/>
        <v>2.3833398588145158</v>
      </c>
    </row>
    <row r="164" spans="1:8" x14ac:dyDescent="0.25">
      <c r="A164" s="6">
        <f t="shared" si="22"/>
        <v>2024</v>
      </c>
      <c r="B164" s="6">
        <f t="shared" si="23"/>
        <v>5</v>
      </c>
      <c r="C164" s="24">
        <f>('2023'!E20-'2023'!E8)+'2024'!E8</f>
        <v>41000</v>
      </c>
      <c r="D164" s="25">
        <f t="shared" si="19"/>
        <v>16128851.549055288</v>
      </c>
      <c r="E164" s="18">
        <v>324980</v>
      </c>
      <c r="F164" s="28">
        <f t="shared" ref="F164:F183" si="24">D164/E164</f>
        <v>49.630289707229025</v>
      </c>
      <c r="G164" s="29">
        <f t="shared" si="21"/>
        <v>50.321273922371546</v>
      </c>
      <c r="H164" s="29">
        <f t="shared" si="18"/>
        <v>2.3833398588145158</v>
      </c>
    </row>
    <row r="165" spans="1:8" x14ac:dyDescent="0.25">
      <c r="A165" s="6">
        <f t="shared" si="22"/>
        <v>2024</v>
      </c>
      <c r="B165" s="6">
        <f t="shared" si="23"/>
        <v>6</v>
      </c>
      <c r="C165" s="24">
        <f>('2023'!E21-'2023'!E9)+'2024'!E9</f>
        <v>41000</v>
      </c>
      <c r="D165" s="25">
        <f t="shared" si="19"/>
        <v>16132005.395209132</v>
      </c>
      <c r="E165" s="18">
        <v>325220</v>
      </c>
      <c r="F165" s="28">
        <f t="shared" si="24"/>
        <v>49.603362017124198</v>
      </c>
      <c r="G165" s="29">
        <f t="shared" si="21"/>
        <v>50.321273922371546</v>
      </c>
      <c r="H165" s="29">
        <f t="shared" si="18"/>
        <v>2.3833398588145158</v>
      </c>
    </row>
    <row r="166" spans="1:8" x14ac:dyDescent="0.25">
      <c r="A166" s="6">
        <f t="shared" si="22"/>
        <v>2024</v>
      </c>
      <c r="B166" s="6">
        <f t="shared" si="23"/>
        <v>7</v>
      </c>
      <c r="C166" s="24">
        <f>('2023'!E22-'2023'!E10)+'2024'!E10</f>
        <v>41000</v>
      </c>
      <c r="D166" s="25">
        <f t="shared" si="19"/>
        <v>16135159.241362978</v>
      </c>
      <c r="E166" s="18">
        <v>325459</v>
      </c>
      <c r="F166" s="28">
        <f t="shared" si="24"/>
        <v>49.576626368799076</v>
      </c>
      <c r="G166" s="29">
        <f t="shared" si="21"/>
        <v>50.321273922371546</v>
      </c>
      <c r="H166" s="29">
        <f t="shared" si="18"/>
        <v>2.3833398588145158</v>
      </c>
    </row>
    <row r="167" spans="1:8" x14ac:dyDescent="0.25">
      <c r="A167" s="6">
        <f t="shared" si="22"/>
        <v>2024</v>
      </c>
      <c r="B167" s="6">
        <f t="shared" si="23"/>
        <v>8</v>
      </c>
      <c r="C167" s="24">
        <f>('2023'!E23-'2023'!E11)+'2024'!E11</f>
        <v>41000</v>
      </c>
      <c r="D167" s="25">
        <f t="shared" si="19"/>
        <v>16138313.087516828</v>
      </c>
      <c r="E167" s="18">
        <v>325696</v>
      </c>
      <c r="F167" s="28">
        <f t="shared" si="24"/>
        <v>49.550234229210147</v>
      </c>
      <c r="G167" s="29">
        <f t="shared" si="21"/>
        <v>50.321273922371546</v>
      </c>
      <c r="H167" s="29">
        <f t="shared" si="18"/>
        <v>2.3833398588145158</v>
      </c>
    </row>
    <row r="168" spans="1:8" x14ac:dyDescent="0.25">
      <c r="A168" s="6">
        <f t="shared" si="22"/>
        <v>2024</v>
      </c>
      <c r="B168" s="6">
        <f t="shared" si="23"/>
        <v>9</v>
      </c>
      <c r="C168" s="24">
        <f>('2023'!E24-'2023'!E12)+'2024'!E12</f>
        <v>41000</v>
      </c>
      <c r="D168" s="25">
        <f t="shared" si="19"/>
        <v>16141466.933670672</v>
      </c>
      <c r="E168" s="18">
        <v>325933</v>
      </c>
      <c r="F168" s="28">
        <f t="shared" si="24"/>
        <v>49.523880471356605</v>
      </c>
      <c r="G168" s="29">
        <f t="shared" si="21"/>
        <v>50.321273922371546</v>
      </c>
      <c r="H168" s="29">
        <f t="shared" si="18"/>
        <v>2.3833398588145158</v>
      </c>
    </row>
    <row r="169" spans="1:8" x14ac:dyDescent="0.25">
      <c r="A169" s="6">
        <f t="shared" si="22"/>
        <v>2024</v>
      </c>
      <c r="B169" s="6">
        <f t="shared" si="23"/>
        <v>10</v>
      </c>
      <c r="C169" s="24">
        <f>('2023'!E25-'2023'!E13)+'2024'!E13</f>
        <v>41000</v>
      </c>
      <c r="D169" s="25">
        <f t="shared" si="19"/>
        <v>16144620.77982452</v>
      </c>
      <c r="E169" s="18">
        <v>326169</v>
      </c>
      <c r="F169" s="28">
        <f t="shared" si="24"/>
        <v>49.497716765923556</v>
      </c>
      <c r="G169" s="29">
        <f t="shared" si="21"/>
        <v>50.321273922371546</v>
      </c>
      <c r="H169" s="29">
        <f t="shared" si="18"/>
        <v>2.3833398588145158</v>
      </c>
    </row>
    <row r="170" spans="1:8" x14ac:dyDescent="0.25">
      <c r="A170" s="6">
        <f t="shared" si="22"/>
        <v>2024</v>
      </c>
      <c r="B170" s="6">
        <f t="shared" si="23"/>
        <v>11</v>
      </c>
      <c r="C170" s="24">
        <f>('2023'!E26-'2023'!E14)+'2024'!E14</f>
        <v>41000</v>
      </c>
      <c r="D170" s="25">
        <f t="shared" si="19"/>
        <v>16147774.625978364</v>
      </c>
      <c r="E170" s="18">
        <v>326404</v>
      </c>
      <c r="F170" s="28">
        <f t="shared" si="24"/>
        <v>49.471742460197682</v>
      </c>
      <c r="G170" s="29">
        <f t="shared" si="21"/>
        <v>50.321273922371546</v>
      </c>
      <c r="H170" s="29">
        <f t="shared" si="18"/>
        <v>2.3833398588145158</v>
      </c>
    </row>
    <row r="171" spans="1:8" x14ac:dyDescent="0.25">
      <c r="A171" s="6">
        <f t="shared" si="22"/>
        <v>2024</v>
      </c>
      <c r="B171" s="6">
        <f t="shared" si="23"/>
        <v>12</v>
      </c>
      <c r="C171" s="24">
        <f>('2023'!E27-'2023'!E15)+'2024'!E15</f>
        <v>41000</v>
      </c>
      <c r="D171" s="25">
        <f t="shared" si="19"/>
        <v>16150928.47213221</v>
      </c>
      <c r="E171" s="18">
        <v>326639</v>
      </c>
      <c r="F171" s="28">
        <f t="shared" si="24"/>
        <v>49.445805528832167</v>
      </c>
      <c r="G171" s="29">
        <f t="shared" si="21"/>
        <v>50.321273922371546</v>
      </c>
      <c r="H171" s="29">
        <f t="shared" si="18"/>
        <v>2.3833398588145158</v>
      </c>
    </row>
    <row r="172" spans="1:8" x14ac:dyDescent="0.25">
      <c r="A172" s="6">
        <f t="shared" si="22"/>
        <v>2025</v>
      </c>
      <c r="B172" s="6">
        <f t="shared" si="23"/>
        <v>1</v>
      </c>
      <c r="C172" s="24">
        <f>('2024'!E16-'2024'!E4)+'2025'!E4</f>
        <v>41000</v>
      </c>
      <c r="D172" s="25">
        <f t="shared" si="19"/>
        <v>16157236.164439904</v>
      </c>
      <c r="E172" s="18">
        <v>326872</v>
      </c>
      <c r="F172" s="28">
        <f t="shared" si="24"/>
        <v>49.429856838272791</v>
      </c>
      <c r="G172" s="29">
        <f t="shared" si="21"/>
        <v>50.321273922371546</v>
      </c>
      <c r="H172" s="29">
        <f t="shared" si="18"/>
        <v>2.3833398588145158</v>
      </c>
    </row>
    <row r="173" spans="1:8" x14ac:dyDescent="0.25">
      <c r="A173" s="6">
        <f t="shared" si="22"/>
        <v>2025</v>
      </c>
      <c r="B173" s="6">
        <f t="shared" si="23"/>
        <v>2</v>
      </c>
      <c r="C173" s="24">
        <f>('2024'!E17-'2024'!E5)+'2025'!E5</f>
        <v>41000</v>
      </c>
      <c r="D173" s="25">
        <f t="shared" si="19"/>
        <v>16160390.01059375</v>
      </c>
      <c r="E173" s="18">
        <v>327105</v>
      </c>
      <c r="F173" s="28">
        <f t="shared" si="24"/>
        <v>49.40428917501643</v>
      </c>
      <c r="G173" s="29">
        <f t="shared" si="21"/>
        <v>50.321273922371546</v>
      </c>
      <c r="H173" s="29">
        <f t="shared" si="18"/>
        <v>2.3833398588145158</v>
      </c>
    </row>
    <row r="174" spans="1:8" x14ac:dyDescent="0.25">
      <c r="A174" s="6">
        <f t="shared" si="22"/>
        <v>2025</v>
      </c>
      <c r="B174" s="6">
        <f t="shared" si="23"/>
        <v>3</v>
      </c>
      <c r="C174" s="24">
        <f>('2024'!E18-'2024'!E6)+'2025'!E6</f>
        <v>41000</v>
      </c>
      <c r="D174" s="25">
        <f t="shared" si="19"/>
        <v>16163543.856747592</v>
      </c>
      <c r="E174" s="18">
        <v>327337</v>
      </c>
      <c r="F174" s="28">
        <f t="shared" si="24"/>
        <v>49.378908759925068</v>
      </c>
      <c r="G174" s="29">
        <f>G173</f>
        <v>50.321273922371546</v>
      </c>
      <c r="H174" s="29">
        <f t="shared" si="18"/>
        <v>2.3833398588145158</v>
      </c>
    </row>
    <row r="175" spans="1:8" x14ac:dyDescent="0.25">
      <c r="A175" s="6">
        <f t="shared" si="22"/>
        <v>2025</v>
      </c>
      <c r="B175" s="6">
        <f t="shared" si="23"/>
        <v>4</v>
      </c>
      <c r="C175" s="24">
        <f>('2024'!E19-'2024'!E7)+'2025'!E7</f>
        <v>41000</v>
      </c>
      <c r="D175" s="25">
        <f t="shared" si="19"/>
        <v>16166697.70290144</v>
      </c>
      <c r="E175" s="18">
        <v>327568</v>
      </c>
      <c r="F175" s="28">
        <f t="shared" si="24"/>
        <v>49.353714962699165</v>
      </c>
      <c r="G175" s="29">
        <f t="shared" ref="G175:G183" si="25">G174</f>
        <v>50.321273922371546</v>
      </c>
      <c r="H175" s="29">
        <f t="shared" si="18"/>
        <v>2.3833398588145158</v>
      </c>
    </row>
    <row r="176" spans="1:8" x14ac:dyDescent="0.25">
      <c r="A176" s="6">
        <f t="shared" si="22"/>
        <v>2025</v>
      </c>
      <c r="B176" s="6">
        <f t="shared" si="23"/>
        <v>5</v>
      </c>
      <c r="C176" s="24">
        <f>('2024'!E20-'2024'!E8)+'2025'!E8</f>
        <v>41000</v>
      </c>
      <c r="D176" s="25">
        <f t="shared" si="19"/>
        <v>16169851.549055288</v>
      </c>
      <c r="E176" s="18">
        <v>327797</v>
      </c>
      <c r="F176" s="28">
        <f t="shared" si="24"/>
        <v>49.328857643771258</v>
      </c>
      <c r="G176" s="29">
        <f t="shared" si="25"/>
        <v>50.321273922371546</v>
      </c>
      <c r="H176" s="29">
        <f t="shared" si="18"/>
        <v>2.3833398588145158</v>
      </c>
    </row>
    <row r="177" spans="1:8" x14ac:dyDescent="0.25">
      <c r="A177" s="6">
        <f t="shared" si="22"/>
        <v>2025</v>
      </c>
      <c r="B177" s="6">
        <f t="shared" si="23"/>
        <v>6</v>
      </c>
      <c r="C177" s="24">
        <f>('2024'!E21-'2024'!E9)+'2025'!E9</f>
        <v>41000</v>
      </c>
      <c r="D177" s="25">
        <f t="shared" si="19"/>
        <v>16173005.395209132</v>
      </c>
      <c r="E177" s="18">
        <v>328027</v>
      </c>
      <c r="F177" s="28">
        <f t="shared" si="24"/>
        <v>49.303884726589985</v>
      </c>
      <c r="G177" s="29">
        <f t="shared" si="25"/>
        <v>50.321273922371546</v>
      </c>
      <c r="H177" s="29">
        <f t="shared" ref="H177:H183" si="26">G177-$G$111</f>
        <v>2.3833398588145158</v>
      </c>
    </row>
    <row r="178" spans="1:8" x14ac:dyDescent="0.25">
      <c r="A178" s="6">
        <f t="shared" si="22"/>
        <v>2025</v>
      </c>
      <c r="B178" s="6">
        <f t="shared" si="23"/>
        <v>7</v>
      </c>
      <c r="C178" s="24">
        <f>('2024'!E22-'2024'!E10)+'2025'!E10</f>
        <v>41000</v>
      </c>
      <c r="D178" s="25">
        <f t="shared" si="19"/>
        <v>16176159.241362978</v>
      </c>
      <c r="E178" s="18">
        <v>328255</v>
      </c>
      <c r="F178" s="28">
        <f t="shared" si="24"/>
        <v>49.279247052940484</v>
      </c>
      <c r="G178" s="29">
        <f t="shared" si="25"/>
        <v>50.321273922371546</v>
      </c>
      <c r="H178" s="29">
        <f t="shared" si="26"/>
        <v>2.3833398588145158</v>
      </c>
    </row>
    <row r="179" spans="1:8" x14ac:dyDescent="0.25">
      <c r="A179" s="6">
        <f t="shared" si="22"/>
        <v>2025</v>
      </c>
      <c r="B179" s="6">
        <f t="shared" si="23"/>
        <v>8</v>
      </c>
      <c r="C179" s="24">
        <f>('2024'!E23-'2024'!E11)+'2025'!E11</f>
        <v>41000</v>
      </c>
      <c r="D179" s="25">
        <f t="shared" si="19"/>
        <v>16179313.087516828</v>
      </c>
      <c r="E179" s="18">
        <v>328481</v>
      </c>
      <c r="F179" s="28">
        <f t="shared" si="24"/>
        <v>49.254943474711865</v>
      </c>
      <c r="G179" s="29">
        <f t="shared" si="25"/>
        <v>50.321273922371546</v>
      </c>
      <c r="H179" s="29">
        <f t="shared" si="26"/>
        <v>2.3833398588145158</v>
      </c>
    </row>
    <row r="180" spans="1:8" x14ac:dyDescent="0.25">
      <c r="A180" s="6">
        <f t="shared" si="22"/>
        <v>2025</v>
      </c>
      <c r="B180" s="6">
        <f t="shared" si="23"/>
        <v>9</v>
      </c>
      <c r="C180" s="24">
        <f>('2024'!E24-'2024'!E12)+'2025'!E12</f>
        <v>41000</v>
      </c>
      <c r="D180" s="25">
        <f t="shared" si="19"/>
        <v>16182466.933670672</v>
      </c>
      <c r="E180" s="18">
        <v>328708</v>
      </c>
      <c r="F180" s="28">
        <f t="shared" si="24"/>
        <v>49.230523545732602</v>
      </c>
      <c r="G180" s="29">
        <f t="shared" si="25"/>
        <v>50.321273922371546</v>
      </c>
      <c r="H180" s="29">
        <f t="shared" si="26"/>
        <v>2.3833398588145158</v>
      </c>
    </row>
    <row r="181" spans="1:8" x14ac:dyDescent="0.25">
      <c r="A181" s="6">
        <f t="shared" si="22"/>
        <v>2025</v>
      </c>
      <c r="B181" s="6">
        <f t="shared" si="23"/>
        <v>10</v>
      </c>
      <c r="C181" s="24">
        <f>('2024'!E25-'2024'!E13)+'2025'!E13</f>
        <v>41000</v>
      </c>
      <c r="D181" s="25">
        <f t="shared" si="19"/>
        <v>16185620.77982452</v>
      </c>
      <c r="E181" s="18">
        <v>328933</v>
      </c>
      <c r="F181" s="28">
        <f t="shared" si="24"/>
        <v>49.206436507813201</v>
      </c>
      <c r="G181" s="29">
        <f t="shared" si="25"/>
        <v>50.321273922371546</v>
      </c>
      <c r="H181" s="29">
        <f t="shared" si="26"/>
        <v>2.3833398588145158</v>
      </c>
    </row>
    <row r="182" spans="1:8" x14ac:dyDescent="0.25">
      <c r="A182" s="6">
        <f t="shared" si="22"/>
        <v>2025</v>
      </c>
      <c r="B182" s="6">
        <f t="shared" si="23"/>
        <v>11</v>
      </c>
      <c r="C182" s="24">
        <f>('2024'!E26-'2024'!E14)+'2025'!E14</f>
        <v>41000</v>
      </c>
      <c r="D182" s="25">
        <f t="shared" si="19"/>
        <v>16188774.625978364</v>
      </c>
      <c r="E182" s="18">
        <v>329157</v>
      </c>
      <c r="F182" s="28">
        <f t="shared" si="24"/>
        <v>49.182531819096553</v>
      </c>
      <c r="G182" s="29">
        <f t="shared" si="25"/>
        <v>50.321273922371546</v>
      </c>
      <c r="H182" s="29">
        <f t="shared" si="26"/>
        <v>2.3833398588145158</v>
      </c>
    </row>
    <row r="183" spans="1:8" x14ac:dyDescent="0.25">
      <c r="A183" s="6">
        <f t="shared" si="22"/>
        <v>2025</v>
      </c>
      <c r="B183" s="6">
        <f t="shared" si="23"/>
        <v>12</v>
      </c>
      <c r="C183" s="24">
        <f>('2024'!E27-'2024'!E15)+'2025'!E15</f>
        <v>41000</v>
      </c>
      <c r="D183" s="25">
        <f t="shared" si="19"/>
        <v>16191928.47213221</v>
      </c>
      <c r="E183" s="18">
        <v>329381</v>
      </c>
      <c r="F183" s="28">
        <f t="shared" si="24"/>
        <v>49.158659643793087</v>
      </c>
      <c r="G183" s="29">
        <f t="shared" si="25"/>
        <v>50.321273922371546</v>
      </c>
      <c r="H183" s="29">
        <f t="shared" si="26"/>
        <v>2.3833398588145158</v>
      </c>
    </row>
  </sheetData>
  <mergeCells count="2">
    <mergeCell ref="A1:L1"/>
    <mergeCell ref="A2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activeCell="A2" sqref="A2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5" width="10.5703125" style="3" bestFit="1" customWidth="1"/>
    <col min="6" max="7" width="9.140625" style="3"/>
    <col min="8" max="8" width="10.5703125" style="3" bestFit="1" customWidth="1"/>
    <col min="9" max="9" width="11.5703125" style="3" bestFit="1" customWidth="1"/>
    <col min="10" max="25" width="9.140625" style="3"/>
  </cols>
  <sheetData>
    <row r="1" spans="1:25" ht="84.7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5" ht="22.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5">
      <c r="A4">
        <v>2011</v>
      </c>
      <c r="B4">
        <v>1</v>
      </c>
      <c r="C4" s="1">
        <f>+$I$8</f>
        <v>1414220.5127726879</v>
      </c>
      <c r="D4" s="4">
        <f>B4/12</f>
        <v>8.3333333333333329E-2</v>
      </c>
      <c r="E4" s="1">
        <f>C4*D4</f>
        <v>117851.70939772399</v>
      </c>
      <c r="H4" s="1">
        <f>CDM!B7</f>
        <v>9192433.3330224715</v>
      </c>
      <c r="I4" s="1">
        <f>H4</f>
        <v>9192433.3330224715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>
        <v>2011</v>
      </c>
      <c r="B5">
        <v>2</v>
      </c>
      <c r="C5" s="1">
        <f t="shared" ref="C5:C15" si="0">+$I$8</f>
        <v>1414220.5127726879</v>
      </c>
      <c r="D5" s="4">
        <f t="shared" ref="D5:D15" si="1">B5/12</f>
        <v>0.16666666666666666</v>
      </c>
      <c r="E5" s="1">
        <f t="shared" ref="E5:E27" si="2">C5*D5</f>
        <v>235703.41879544797</v>
      </c>
      <c r="F5" s="2"/>
      <c r="G5" s="2"/>
      <c r="H5" s="1">
        <v>12</v>
      </c>
      <c r="I5" s="1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>
        <v>2011</v>
      </c>
      <c r="B6">
        <v>3</v>
      </c>
      <c r="C6" s="1">
        <f t="shared" si="0"/>
        <v>1414220.5127726879</v>
      </c>
      <c r="D6" s="4">
        <f t="shared" si="1"/>
        <v>0.25</v>
      </c>
      <c r="E6" s="1">
        <f t="shared" si="2"/>
        <v>353555.12819317199</v>
      </c>
      <c r="F6" s="2"/>
      <c r="G6" s="2"/>
      <c r="H6" s="1">
        <f>H4*H5</f>
        <v>110309199.99626966</v>
      </c>
      <c r="I6" s="1">
        <f>I4*I5</f>
        <v>110309199.99626966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>
        <v>2011</v>
      </c>
      <c r="B7">
        <v>4</v>
      </c>
      <c r="C7" s="1">
        <f t="shared" si="0"/>
        <v>1414220.5127726879</v>
      </c>
      <c r="D7" s="4">
        <f t="shared" si="1"/>
        <v>0.33333333333333331</v>
      </c>
      <c r="E7" s="1">
        <f t="shared" si="2"/>
        <v>471406.83759089594</v>
      </c>
      <c r="F7" s="2"/>
      <c r="G7" s="2"/>
      <c r="H7" s="3">
        <v>78</v>
      </c>
      <c r="I7" s="3">
        <v>78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>
        <v>2011</v>
      </c>
      <c r="B8">
        <v>5</v>
      </c>
      <c r="C8" s="1">
        <f t="shared" si="0"/>
        <v>1414220.5127726879</v>
      </c>
      <c r="D8" s="4">
        <f t="shared" si="1"/>
        <v>0.41666666666666669</v>
      </c>
      <c r="E8" s="1">
        <f t="shared" si="2"/>
        <v>589258.54698861996</v>
      </c>
      <c r="F8" s="2"/>
      <c r="G8" s="2"/>
      <c r="H8" s="1">
        <f>H6/H7</f>
        <v>1414220.5127726879</v>
      </c>
      <c r="I8" s="8">
        <f>I6/I7</f>
        <v>1414220.5127726879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>
        <v>2011</v>
      </c>
      <c r="B9">
        <v>6</v>
      </c>
      <c r="C9" s="1">
        <f t="shared" si="0"/>
        <v>1414220.5127726879</v>
      </c>
      <c r="D9" s="4">
        <f t="shared" si="1"/>
        <v>0.5</v>
      </c>
      <c r="E9" s="1">
        <f t="shared" si="2"/>
        <v>707110.25638634397</v>
      </c>
      <c r="F9" s="2"/>
      <c r="G9" s="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>
        <v>2011</v>
      </c>
      <c r="B10">
        <v>7</v>
      </c>
      <c r="C10" s="1">
        <f t="shared" si="0"/>
        <v>1414220.5127726879</v>
      </c>
      <c r="D10" s="4">
        <f t="shared" si="1"/>
        <v>0.58333333333333337</v>
      </c>
      <c r="E10" s="1">
        <f t="shared" si="2"/>
        <v>824961.96578406799</v>
      </c>
      <c r="F10" s="2"/>
      <c r="G10" s="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>
        <v>2011</v>
      </c>
      <c r="B11">
        <v>8</v>
      </c>
      <c r="C11" s="1">
        <f t="shared" si="0"/>
        <v>1414220.5127726879</v>
      </c>
      <c r="D11" s="4">
        <f t="shared" si="1"/>
        <v>0.66666666666666663</v>
      </c>
      <c r="E11" s="1">
        <f t="shared" si="2"/>
        <v>942813.67518179188</v>
      </c>
      <c r="F11" s="2"/>
      <c r="G11" s="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>
        <v>2011</v>
      </c>
      <c r="B12">
        <v>9</v>
      </c>
      <c r="C12" s="1">
        <f t="shared" si="0"/>
        <v>1414220.5127726879</v>
      </c>
      <c r="D12" s="4">
        <f t="shared" si="1"/>
        <v>0.75</v>
      </c>
      <c r="E12" s="1">
        <f t="shared" si="2"/>
        <v>1060665.384579516</v>
      </c>
      <c r="F12" s="2"/>
      <c r="G12" s="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>
        <v>2011</v>
      </c>
      <c r="B13">
        <v>10</v>
      </c>
      <c r="C13" s="1">
        <f t="shared" si="0"/>
        <v>1414220.5127726879</v>
      </c>
      <c r="D13" s="4">
        <f t="shared" si="1"/>
        <v>0.83333333333333337</v>
      </c>
      <c r="E13" s="1">
        <f t="shared" si="2"/>
        <v>1178517.0939772399</v>
      </c>
      <c r="F13" s="2"/>
      <c r="G13" s="2"/>
      <c r="H13" s="1"/>
      <c r="I13" s="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>
        <v>2011</v>
      </c>
      <c r="B14">
        <v>11</v>
      </c>
      <c r="C14" s="1">
        <f t="shared" si="0"/>
        <v>1414220.5127726879</v>
      </c>
      <c r="D14" s="4">
        <f t="shared" si="1"/>
        <v>0.91666666666666663</v>
      </c>
      <c r="E14" s="1">
        <f t="shared" si="2"/>
        <v>1296368.8033749638</v>
      </c>
      <c r="F14" s="2"/>
      <c r="G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>
        <v>2011</v>
      </c>
      <c r="B15">
        <v>12</v>
      </c>
      <c r="C15" s="1">
        <f t="shared" si="0"/>
        <v>1414220.5127726879</v>
      </c>
      <c r="D15" s="4">
        <f t="shared" si="1"/>
        <v>1</v>
      </c>
      <c r="E15" s="1">
        <f t="shared" si="2"/>
        <v>1414220.5127726879</v>
      </c>
      <c r="F15" s="2"/>
      <c r="G15" s="2">
        <f>SUM(C4:C15)</f>
        <v>16970646.15327226</v>
      </c>
      <c r="H15" s="2">
        <f>SUM(D4:D15)</f>
        <v>6.5</v>
      </c>
      <c r="I15" s="2">
        <f>SUM(E4:E15)</f>
        <v>9192433.3330224715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x14ac:dyDescent="0.25">
      <c r="A16">
        <f t="shared" ref="A16:A27" si="3">A4+1</f>
        <v>2012</v>
      </c>
      <c r="B16">
        <f t="shared" ref="B16:B27" si="4">B4</f>
        <v>1</v>
      </c>
      <c r="C16" s="9">
        <f>$H$4/12</f>
        <v>766036.11108520592</v>
      </c>
      <c r="D16" s="4">
        <v>1</v>
      </c>
      <c r="E16" s="1">
        <f t="shared" si="2"/>
        <v>766036.11108520592</v>
      </c>
      <c r="F16" s="2"/>
      <c r="G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45" x14ac:dyDescent="0.3">
      <c r="A17">
        <f t="shared" si="3"/>
        <v>2012</v>
      </c>
      <c r="B17">
        <f t="shared" si="4"/>
        <v>2</v>
      </c>
      <c r="C17" s="1">
        <f>$H$4/12</f>
        <v>766036.11108520592</v>
      </c>
      <c r="D17" s="4">
        <v>1</v>
      </c>
      <c r="E17" s="1">
        <f t="shared" si="2"/>
        <v>766036.11108520592</v>
      </c>
      <c r="F17" s="2"/>
      <c r="G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45" x14ac:dyDescent="0.3">
      <c r="A18">
        <f t="shared" si="3"/>
        <v>2012</v>
      </c>
      <c r="B18">
        <f t="shared" si="4"/>
        <v>3</v>
      </c>
      <c r="C18" s="1">
        <f t="shared" ref="C18:C27" si="5">$H$4/12</f>
        <v>766036.11108520592</v>
      </c>
      <c r="D18" s="4">
        <v>1</v>
      </c>
      <c r="E18" s="1">
        <f t="shared" si="2"/>
        <v>766036.11108520592</v>
      </c>
      <c r="F18" s="2"/>
      <c r="G18" s="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45" x14ac:dyDescent="0.3">
      <c r="A19">
        <f t="shared" si="3"/>
        <v>2012</v>
      </c>
      <c r="B19">
        <f t="shared" si="4"/>
        <v>4</v>
      </c>
      <c r="C19" s="1">
        <f t="shared" si="5"/>
        <v>766036.11108520592</v>
      </c>
      <c r="D19" s="4">
        <v>1</v>
      </c>
      <c r="E19" s="1">
        <f t="shared" si="2"/>
        <v>766036.11108520592</v>
      </c>
      <c r="F19" s="2"/>
      <c r="G19" s="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5" x14ac:dyDescent="0.3">
      <c r="A20">
        <f t="shared" si="3"/>
        <v>2012</v>
      </c>
      <c r="B20">
        <f t="shared" si="4"/>
        <v>5</v>
      </c>
      <c r="C20" s="1">
        <f t="shared" si="5"/>
        <v>766036.11108520592</v>
      </c>
      <c r="D20" s="4">
        <v>1</v>
      </c>
      <c r="E20" s="1">
        <f t="shared" si="2"/>
        <v>766036.11108520592</v>
      </c>
      <c r="F20" s="2"/>
      <c r="G20" s="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>
        <f t="shared" si="3"/>
        <v>2012</v>
      </c>
      <c r="B21">
        <f t="shared" si="4"/>
        <v>6</v>
      </c>
      <c r="C21" s="1">
        <f t="shared" si="5"/>
        <v>766036.11108520592</v>
      </c>
      <c r="D21" s="4">
        <v>1</v>
      </c>
      <c r="E21" s="1">
        <f t="shared" si="2"/>
        <v>766036.11108520592</v>
      </c>
      <c r="F21" s="2"/>
      <c r="G21" s="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>
        <f t="shared" si="3"/>
        <v>2012</v>
      </c>
      <c r="B22">
        <f t="shared" si="4"/>
        <v>7</v>
      </c>
      <c r="C22" s="1">
        <f t="shared" si="5"/>
        <v>766036.11108520592</v>
      </c>
      <c r="D22" s="4">
        <v>1</v>
      </c>
      <c r="E22" s="1">
        <f t="shared" si="2"/>
        <v>766036.11108520592</v>
      </c>
      <c r="F22" s="2"/>
      <c r="G22" s="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>
        <f t="shared" si="3"/>
        <v>2012</v>
      </c>
      <c r="B23">
        <f t="shared" si="4"/>
        <v>8</v>
      </c>
      <c r="C23" s="1">
        <f t="shared" si="5"/>
        <v>766036.11108520592</v>
      </c>
      <c r="D23" s="4">
        <v>1</v>
      </c>
      <c r="E23" s="1">
        <f t="shared" si="2"/>
        <v>766036.11108520592</v>
      </c>
      <c r="F23" s="2"/>
      <c r="G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>
        <f t="shared" si="3"/>
        <v>2012</v>
      </c>
      <c r="B24">
        <f t="shared" si="4"/>
        <v>9</v>
      </c>
      <c r="C24" s="1">
        <f t="shared" si="5"/>
        <v>766036.11108520592</v>
      </c>
      <c r="D24" s="4">
        <v>1</v>
      </c>
      <c r="E24" s="1">
        <f t="shared" si="2"/>
        <v>766036.11108520592</v>
      </c>
      <c r="F24" s="2"/>
      <c r="G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>
        <f t="shared" si="3"/>
        <v>2012</v>
      </c>
      <c r="B25">
        <f t="shared" si="4"/>
        <v>10</v>
      </c>
      <c r="C25" s="1">
        <f t="shared" si="5"/>
        <v>766036.11108520592</v>
      </c>
      <c r="D25" s="4">
        <v>1</v>
      </c>
      <c r="E25" s="1">
        <f t="shared" si="2"/>
        <v>766036.11108520592</v>
      </c>
      <c r="F25" s="2"/>
      <c r="G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>
        <f t="shared" si="3"/>
        <v>2012</v>
      </c>
      <c r="B26">
        <f t="shared" si="4"/>
        <v>11</v>
      </c>
      <c r="C26" s="1">
        <f t="shared" si="5"/>
        <v>766036.11108520592</v>
      </c>
      <c r="D26" s="4">
        <v>1</v>
      </c>
      <c r="E26" s="1">
        <f t="shared" si="2"/>
        <v>766036.11108520592</v>
      </c>
      <c r="F26" s="2"/>
      <c r="G26" s="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>
        <f t="shared" si="3"/>
        <v>2012</v>
      </c>
      <c r="B27">
        <f t="shared" si="4"/>
        <v>12</v>
      </c>
      <c r="C27" s="1">
        <f t="shared" si="5"/>
        <v>766036.11108520592</v>
      </c>
      <c r="D27" s="4">
        <v>1</v>
      </c>
      <c r="E27" s="1">
        <f t="shared" si="2"/>
        <v>766036.11108520592</v>
      </c>
      <c r="F27" s="2"/>
      <c r="G27" s="2">
        <f>SUM(C16:C27)</f>
        <v>9192433.3330224734</v>
      </c>
      <c r="H27" s="2">
        <f>SUM(D16:D27)</f>
        <v>12</v>
      </c>
      <c r="I27" s="2">
        <f>SUM(E16:E27)</f>
        <v>9192433.3330224734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C28" s="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C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C30" s="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C31" s="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 s="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3:25" x14ac:dyDescent="0.25">
      <c r="C33" s="1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3:25" x14ac:dyDescent="0.25">
      <c r="C34" s="1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3:25" x14ac:dyDescent="0.25"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3:25" x14ac:dyDescent="0.25">
      <c r="C36" s="1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3:25" x14ac:dyDescent="0.25">
      <c r="C37" s="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3:25" x14ac:dyDescent="0.25">
      <c r="C38" s="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3:25" x14ac:dyDescent="0.25">
      <c r="C39" s="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3:25" x14ac:dyDescent="0.25">
      <c r="C40" s="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3:25" x14ac:dyDescent="0.25">
      <c r="C41" s="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3:25" x14ac:dyDescent="0.25">
      <c r="C42" s="1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3:25" x14ac:dyDescent="0.25">
      <c r="C43" s="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3:25" x14ac:dyDescent="0.25">
      <c r="C44" s="1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3:25" x14ac:dyDescent="0.25">
      <c r="C45" s="1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3:25" x14ac:dyDescent="0.25">
      <c r="C46" s="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3:25" x14ac:dyDescent="0.25">
      <c r="C47" s="1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3:25" x14ac:dyDescent="0.25">
      <c r="C48" s="1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3:25" x14ac:dyDescent="0.25">
      <c r="C49" s="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3:25" x14ac:dyDescent="0.25">
      <c r="C50" s="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3:25" x14ac:dyDescent="0.25">
      <c r="C51" s="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3:25" x14ac:dyDescent="0.25">
      <c r="C52" s="1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3:25" x14ac:dyDescent="0.25">
      <c r="C53" s="1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3:25" x14ac:dyDescent="0.25">
      <c r="C54" s="1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3:25" x14ac:dyDescent="0.25">
      <c r="C55" s="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3:25" x14ac:dyDescent="0.25">
      <c r="C56" s="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3:25" x14ac:dyDescent="0.25">
      <c r="C57" s="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3:25" x14ac:dyDescent="0.25">
      <c r="C58" s="1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3:25" x14ac:dyDescent="0.25">
      <c r="C59" s="1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3:25" x14ac:dyDescent="0.25">
      <c r="C60" s="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3:25" x14ac:dyDescent="0.25">
      <c r="C61" s="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3:25" x14ac:dyDescent="0.25">
      <c r="C62" s="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3:25" x14ac:dyDescent="0.25">
      <c r="C63" s="1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3:25" x14ac:dyDescent="0.25">
      <c r="C64" s="1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3:25" x14ac:dyDescent="0.25">
      <c r="C65" s="1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3:25" x14ac:dyDescent="0.25">
      <c r="C66" s="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3:25" x14ac:dyDescent="0.25">
      <c r="C67" s="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3:25" x14ac:dyDescent="0.25"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3:25" x14ac:dyDescent="0.25">
      <c r="C69" s="1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3:25" x14ac:dyDescent="0.25">
      <c r="C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3:25" x14ac:dyDescent="0.25">
      <c r="C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3:25" x14ac:dyDescent="0.25">
      <c r="C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3:25" x14ac:dyDescent="0.25">
      <c r="C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3:25" x14ac:dyDescent="0.25">
      <c r="C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7" width="9.140625" style="3"/>
    <col min="8" max="8" width="10.5703125" style="3" bestFit="1" customWidth="1"/>
    <col min="9" max="9" width="11.5703125" style="3" bestFit="1" customWidth="1"/>
    <col min="10" max="25" width="9.140625" style="3"/>
  </cols>
  <sheetData>
    <row r="1" spans="1:25" ht="93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5" ht="23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5">
      <c r="A4">
        <v>2012</v>
      </c>
      <c r="B4">
        <v>1</v>
      </c>
      <c r="C4" s="1">
        <f>+$I$8</f>
        <v>456206.90909748245</v>
      </c>
      <c r="D4" s="4">
        <f>B4/12</f>
        <v>8.3333333333333329E-2</v>
      </c>
      <c r="E4" s="1">
        <f>C4*D4</f>
        <v>38017.242424790202</v>
      </c>
      <c r="H4" s="1">
        <f>CDM!B8</f>
        <v>5930689.8182672719</v>
      </c>
      <c r="I4" s="1">
        <f>H4/2</f>
        <v>2965344.9091336359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>
        <v>2012</v>
      </c>
      <c r="B5">
        <v>2</v>
      </c>
      <c r="C5" s="1">
        <f t="shared" ref="C5:C15" si="0">+$I$8</f>
        <v>456206.90909748245</v>
      </c>
      <c r="D5" s="4">
        <f t="shared" ref="D5:D15" si="1">B5/12</f>
        <v>0.16666666666666666</v>
      </c>
      <c r="E5" s="1">
        <f t="shared" ref="E5:E27" si="2">C5*D5</f>
        <v>76034.484849580404</v>
      </c>
      <c r="F5" s="2"/>
      <c r="G5" s="2"/>
      <c r="H5" s="1">
        <v>12</v>
      </c>
      <c r="I5" s="1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>
        <v>2012</v>
      </c>
      <c r="B6">
        <v>3</v>
      </c>
      <c r="C6" s="1">
        <f t="shared" si="0"/>
        <v>456206.90909748245</v>
      </c>
      <c r="D6" s="4">
        <f t="shared" si="1"/>
        <v>0.25</v>
      </c>
      <c r="E6" s="1">
        <f t="shared" si="2"/>
        <v>114051.72727437061</v>
      </c>
      <c r="F6" s="2"/>
      <c r="G6" s="2"/>
      <c r="H6" s="1">
        <f>H4*H5</f>
        <v>71168277.819207266</v>
      </c>
      <c r="I6" s="1">
        <f>I4*I5</f>
        <v>35584138.909603633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>
        <v>2012</v>
      </c>
      <c r="B7">
        <v>4</v>
      </c>
      <c r="C7" s="1">
        <f t="shared" si="0"/>
        <v>456206.90909748245</v>
      </c>
      <c r="D7" s="4">
        <f t="shared" si="1"/>
        <v>0.33333333333333331</v>
      </c>
      <c r="E7" s="1">
        <f t="shared" si="2"/>
        <v>152068.96969916081</v>
      </c>
      <c r="F7" s="2"/>
      <c r="G7" s="2"/>
      <c r="H7" s="3">
        <v>78</v>
      </c>
      <c r="I7" s="3">
        <v>78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>
        <v>2012</v>
      </c>
      <c r="B8">
        <v>5</v>
      </c>
      <c r="C8" s="1">
        <f t="shared" si="0"/>
        <v>456206.90909748245</v>
      </c>
      <c r="D8" s="4">
        <f t="shared" si="1"/>
        <v>0.41666666666666669</v>
      </c>
      <c r="E8" s="1">
        <f t="shared" si="2"/>
        <v>190086.21212395103</v>
      </c>
      <c r="F8" s="2"/>
      <c r="G8" s="2"/>
      <c r="H8" s="1">
        <f>H6/H7</f>
        <v>912413.8181949649</v>
      </c>
      <c r="I8" s="8">
        <f>I6/I7</f>
        <v>456206.90909748245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>
        <v>2012</v>
      </c>
      <c r="B9">
        <v>6</v>
      </c>
      <c r="C9" s="1">
        <f t="shared" si="0"/>
        <v>456206.90909748245</v>
      </c>
      <c r="D9" s="4">
        <f t="shared" si="1"/>
        <v>0.5</v>
      </c>
      <c r="E9" s="1">
        <f t="shared" si="2"/>
        <v>228103.45454874123</v>
      </c>
      <c r="F9" s="2"/>
      <c r="G9" s="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>
        <v>2012</v>
      </c>
      <c r="B10">
        <v>7</v>
      </c>
      <c r="C10" s="1">
        <f t="shared" si="0"/>
        <v>456206.90909748245</v>
      </c>
      <c r="D10" s="4">
        <f t="shared" si="1"/>
        <v>0.58333333333333337</v>
      </c>
      <c r="E10" s="1">
        <f t="shared" si="2"/>
        <v>266120.69697353145</v>
      </c>
      <c r="F10" s="2"/>
      <c r="G10" s="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>
        <v>2012</v>
      </c>
      <c r="B11">
        <v>8</v>
      </c>
      <c r="C11" s="1">
        <f t="shared" si="0"/>
        <v>456206.90909748245</v>
      </c>
      <c r="D11" s="4">
        <f t="shared" si="1"/>
        <v>0.66666666666666663</v>
      </c>
      <c r="E11" s="1">
        <f t="shared" si="2"/>
        <v>304137.93939832161</v>
      </c>
      <c r="F11" s="2"/>
      <c r="G11" s="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>
        <v>2012</v>
      </c>
      <c r="B12">
        <v>9</v>
      </c>
      <c r="C12" s="1">
        <f t="shared" si="0"/>
        <v>456206.90909748245</v>
      </c>
      <c r="D12" s="4">
        <f t="shared" si="1"/>
        <v>0.75</v>
      </c>
      <c r="E12" s="1">
        <f t="shared" si="2"/>
        <v>342155.18182311184</v>
      </c>
      <c r="F12" s="2"/>
      <c r="G12" s="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>
        <v>2012</v>
      </c>
      <c r="B13">
        <v>10</v>
      </c>
      <c r="C13" s="1">
        <f t="shared" si="0"/>
        <v>456206.90909748245</v>
      </c>
      <c r="D13" s="4">
        <f t="shared" si="1"/>
        <v>0.83333333333333337</v>
      </c>
      <c r="E13" s="1">
        <f t="shared" si="2"/>
        <v>380172.42424790206</v>
      </c>
      <c r="F13" s="2"/>
      <c r="G13" s="2"/>
      <c r="H13" s="1"/>
      <c r="I13" s="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>
        <v>2012</v>
      </c>
      <c r="B14">
        <v>11</v>
      </c>
      <c r="C14" s="1">
        <f t="shared" si="0"/>
        <v>456206.90909748245</v>
      </c>
      <c r="D14" s="4">
        <f t="shared" si="1"/>
        <v>0.91666666666666663</v>
      </c>
      <c r="E14" s="1">
        <f t="shared" si="2"/>
        <v>418189.66667269223</v>
      </c>
      <c r="F14" s="2"/>
      <c r="G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>
        <v>2012</v>
      </c>
      <c r="B15">
        <v>12</v>
      </c>
      <c r="C15" s="1">
        <f t="shared" si="0"/>
        <v>456206.90909748245</v>
      </c>
      <c r="D15" s="4">
        <f t="shared" si="1"/>
        <v>1</v>
      </c>
      <c r="E15" s="1">
        <f t="shared" si="2"/>
        <v>456206.90909748245</v>
      </c>
      <c r="F15" s="2"/>
      <c r="G15" s="2">
        <f>SUM(C4:C15)</f>
        <v>5474482.9091697894</v>
      </c>
      <c r="H15" s="2">
        <f>SUM(D4:D15)</f>
        <v>6.5</v>
      </c>
      <c r="I15" s="2">
        <f>SUM(E4:E15)</f>
        <v>2965344.9091336359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x14ac:dyDescent="0.25">
      <c r="A16">
        <f t="shared" ref="A16:A27" si="3">A4+1</f>
        <v>2013</v>
      </c>
      <c r="B16">
        <f t="shared" ref="B16:B27" si="4">B4</f>
        <v>1</v>
      </c>
      <c r="C16" s="9">
        <f>$H$4/12</f>
        <v>494224.15152227267</v>
      </c>
      <c r="D16" s="4">
        <v>1</v>
      </c>
      <c r="E16" s="1">
        <f t="shared" si="2"/>
        <v>494224.15152227267</v>
      </c>
      <c r="F16" s="2"/>
      <c r="G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45" x14ac:dyDescent="0.3">
      <c r="A17">
        <f t="shared" si="3"/>
        <v>2013</v>
      </c>
      <c r="B17">
        <f t="shared" si="4"/>
        <v>2</v>
      </c>
      <c r="C17" s="1">
        <f>$H$4/12</f>
        <v>494224.15152227267</v>
      </c>
      <c r="D17" s="4">
        <v>1</v>
      </c>
      <c r="E17" s="1">
        <f t="shared" si="2"/>
        <v>494224.15152227267</v>
      </c>
      <c r="F17" s="2"/>
      <c r="G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45" x14ac:dyDescent="0.3">
      <c r="A18">
        <f t="shared" si="3"/>
        <v>2013</v>
      </c>
      <c r="B18">
        <f t="shared" si="4"/>
        <v>3</v>
      </c>
      <c r="C18" s="1">
        <f t="shared" ref="C18:C27" si="5">$H$4/12</f>
        <v>494224.15152227267</v>
      </c>
      <c r="D18" s="4">
        <v>1</v>
      </c>
      <c r="E18" s="1">
        <f t="shared" si="2"/>
        <v>494224.15152227267</v>
      </c>
      <c r="F18" s="2"/>
      <c r="G18" s="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45" x14ac:dyDescent="0.3">
      <c r="A19">
        <f t="shared" si="3"/>
        <v>2013</v>
      </c>
      <c r="B19">
        <f t="shared" si="4"/>
        <v>4</v>
      </c>
      <c r="C19" s="1">
        <f t="shared" si="5"/>
        <v>494224.15152227267</v>
      </c>
      <c r="D19" s="4">
        <v>1</v>
      </c>
      <c r="E19" s="1">
        <f t="shared" si="2"/>
        <v>494224.15152227267</v>
      </c>
      <c r="F19" s="2"/>
      <c r="G19" s="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5" x14ac:dyDescent="0.3">
      <c r="A20">
        <f t="shared" si="3"/>
        <v>2013</v>
      </c>
      <c r="B20">
        <f t="shared" si="4"/>
        <v>5</v>
      </c>
      <c r="C20" s="1">
        <f t="shared" si="5"/>
        <v>494224.15152227267</v>
      </c>
      <c r="D20" s="4">
        <v>1</v>
      </c>
      <c r="E20" s="1">
        <f t="shared" si="2"/>
        <v>494224.15152227267</v>
      </c>
      <c r="F20" s="2"/>
      <c r="G20" s="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>
        <f t="shared" si="3"/>
        <v>2013</v>
      </c>
      <c r="B21">
        <f t="shared" si="4"/>
        <v>6</v>
      </c>
      <c r="C21" s="1">
        <f t="shared" si="5"/>
        <v>494224.15152227267</v>
      </c>
      <c r="D21" s="4">
        <v>1</v>
      </c>
      <c r="E21" s="1">
        <f t="shared" si="2"/>
        <v>494224.15152227267</v>
      </c>
      <c r="F21" s="2"/>
      <c r="G21" s="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>
        <f t="shared" si="3"/>
        <v>2013</v>
      </c>
      <c r="B22">
        <f t="shared" si="4"/>
        <v>7</v>
      </c>
      <c r="C22" s="1">
        <f t="shared" si="5"/>
        <v>494224.15152227267</v>
      </c>
      <c r="D22" s="4">
        <v>1</v>
      </c>
      <c r="E22" s="1">
        <f t="shared" si="2"/>
        <v>494224.15152227267</v>
      </c>
      <c r="F22" s="2"/>
      <c r="G22" s="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>
        <f t="shared" si="3"/>
        <v>2013</v>
      </c>
      <c r="B23">
        <f t="shared" si="4"/>
        <v>8</v>
      </c>
      <c r="C23" s="1">
        <f t="shared" si="5"/>
        <v>494224.15152227267</v>
      </c>
      <c r="D23" s="4">
        <v>1</v>
      </c>
      <c r="E23" s="1">
        <f t="shared" si="2"/>
        <v>494224.15152227267</v>
      </c>
      <c r="F23" s="2"/>
      <c r="G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>
        <f t="shared" si="3"/>
        <v>2013</v>
      </c>
      <c r="B24">
        <f t="shared" si="4"/>
        <v>9</v>
      </c>
      <c r="C24" s="1">
        <f t="shared" si="5"/>
        <v>494224.15152227267</v>
      </c>
      <c r="D24" s="4">
        <v>1</v>
      </c>
      <c r="E24" s="1">
        <f t="shared" si="2"/>
        <v>494224.15152227267</v>
      </c>
      <c r="F24" s="2"/>
      <c r="G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>
        <f t="shared" si="3"/>
        <v>2013</v>
      </c>
      <c r="B25">
        <f t="shared" si="4"/>
        <v>10</v>
      </c>
      <c r="C25" s="1">
        <f t="shared" si="5"/>
        <v>494224.15152227267</v>
      </c>
      <c r="D25" s="4">
        <v>1</v>
      </c>
      <c r="E25" s="1">
        <f t="shared" si="2"/>
        <v>494224.15152227267</v>
      </c>
      <c r="F25" s="2"/>
      <c r="G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>
        <f t="shared" si="3"/>
        <v>2013</v>
      </c>
      <c r="B26">
        <f t="shared" si="4"/>
        <v>11</v>
      </c>
      <c r="C26" s="1">
        <f t="shared" si="5"/>
        <v>494224.15152227267</v>
      </c>
      <c r="D26" s="4">
        <v>1</v>
      </c>
      <c r="E26" s="1">
        <f t="shared" si="2"/>
        <v>494224.15152227267</v>
      </c>
      <c r="F26" s="2"/>
      <c r="G26" s="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>
        <f t="shared" si="3"/>
        <v>2013</v>
      </c>
      <c r="B27">
        <f t="shared" si="4"/>
        <v>12</v>
      </c>
      <c r="C27" s="1">
        <f t="shared" si="5"/>
        <v>494224.15152227267</v>
      </c>
      <c r="D27" s="4">
        <v>1</v>
      </c>
      <c r="E27" s="1">
        <f t="shared" si="2"/>
        <v>494224.15152227267</v>
      </c>
      <c r="F27" s="2"/>
      <c r="G27" s="2">
        <f>SUM(C16:C27)</f>
        <v>5930689.8182672709</v>
      </c>
      <c r="H27" s="2">
        <f>SUM(D16:D27)</f>
        <v>12</v>
      </c>
      <c r="I27" s="2">
        <f>SUM(E16:E27)</f>
        <v>5930689.8182672709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C28" s="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C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C30" s="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C31" s="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 s="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3:25" x14ac:dyDescent="0.25">
      <c r="C33" s="1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3:25" x14ac:dyDescent="0.25">
      <c r="C34" s="1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3:25" x14ac:dyDescent="0.25"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3:25" x14ac:dyDescent="0.25">
      <c r="C36" s="1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3:25" x14ac:dyDescent="0.25">
      <c r="C37" s="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3:25" x14ac:dyDescent="0.25">
      <c r="C38" s="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3:25" x14ac:dyDescent="0.25">
      <c r="C39" s="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3:25" x14ac:dyDescent="0.25">
      <c r="C40" s="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3:25" x14ac:dyDescent="0.25">
      <c r="C41" s="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3:25" x14ac:dyDescent="0.25">
      <c r="C42" s="1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3:25" x14ac:dyDescent="0.25">
      <c r="C43" s="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3:25" x14ac:dyDescent="0.25">
      <c r="C44" s="1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3:25" x14ac:dyDescent="0.25">
      <c r="C45" s="1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3:25" x14ac:dyDescent="0.25">
      <c r="C46" s="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3:25" x14ac:dyDescent="0.25">
      <c r="C47" s="1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3:25" x14ac:dyDescent="0.25">
      <c r="C48" s="1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3:25" x14ac:dyDescent="0.25">
      <c r="C49" s="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3:25" x14ac:dyDescent="0.25">
      <c r="C50" s="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3:25" x14ac:dyDescent="0.25">
      <c r="C51" s="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3:25" x14ac:dyDescent="0.25">
      <c r="C52" s="1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3:25" x14ac:dyDescent="0.25">
      <c r="C53" s="1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3:25" x14ac:dyDescent="0.25">
      <c r="C54" s="1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3:25" x14ac:dyDescent="0.25">
      <c r="C55" s="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3:25" x14ac:dyDescent="0.25">
      <c r="C56" s="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3:25" x14ac:dyDescent="0.25">
      <c r="C57" s="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3:25" x14ac:dyDescent="0.25">
      <c r="C58" s="1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3:25" x14ac:dyDescent="0.25">
      <c r="C59" s="1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3:25" x14ac:dyDescent="0.25">
      <c r="C60" s="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3:25" x14ac:dyDescent="0.25">
      <c r="C61" s="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3:25" x14ac:dyDescent="0.25">
      <c r="C62" s="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3:25" x14ac:dyDescent="0.25">
      <c r="C63" s="1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3:25" x14ac:dyDescent="0.25">
      <c r="C64" s="1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3:25" x14ac:dyDescent="0.25">
      <c r="C65" s="1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3:25" x14ac:dyDescent="0.25">
      <c r="C66" s="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3:25" x14ac:dyDescent="0.25">
      <c r="C67" s="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3:25" x14ac:dyDescent="0.25"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3:25" x14ac:dyDescent="0.25">
      <c r="C69" s="1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3:25" x14ac:dyDescent="0.25">
      <c r="C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3:25" x14ac:dyDescent="0.25">
      <c r="C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3:25" x14ac:dyDescent="0.25">
      <c r="C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3:25" x14ac:dyDescent="0.25">
      <c r="C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3:25" x14ac:dyDescent="0.25">
      <c r="C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7" width="9.140625" style="3"/>
    <col min="8" max="8" width="10.5703125" style="3" bestFit="1" customWidth="1"/>
    <col min="9" max="25" width="9.140625" style="3"/>
  </cols>
  <sheetData>
    <row r="1" spans="1:25" ht="78.7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5" ht="29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5">
      <c r="A4">
        <v>2013</v>
      </c>
      <c r="B4">
        <v>1</v>
      </c>
      <c r="C4" s="1">
        <f>+$I$8</f>
        <v>422551.59702321474</v>
      </c>
      <c r="D4" s="4">
        <f>B4/12</f>
        <v>8.3333333333333329E-2</v>
      </c>
      <c r="E4" s="1">
        <f>C4*D4</f>
        <v>35212.633085267895</v>
      </c>
      <c r="H4" s="1">
        <f>CDM!B9</f>
        <v>5493170.7613017922</v>
      </c>
      <c r="I4" s="1">
        <f>H4/2</f>
        <v>2746585.3806508961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>
        <v>2013</v>
      </c>
      <c r="B5">
        <v>2</v>
      </c>
      <c r="C5" s="1">
        <f t="shared" ref="C5:C15" si="0">+$I$8</f>
        <v>422551.59702321474</v>
      </c>
      <c r="D5" s="4">
        <f t="shared" ref="D5:D15" si="1">B5/12</f>
        <v>0.16666666666666666</v>
      </c>
      <c r="E5" s="1">
        <f t="shared" ref="E5:E27" si="2">C5*D5</f>
        <v>70425.26617053579</v>
      </c>
      <c r="F5" s="2"/>
      <c r="G5" s="2"/>
      <c r="H5" s="1">
        <v>12</v>
      </c>
      <c r="I5" s="1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>
        <v>2013</v>
      </c>
      <c r="B6">
        <v>3</v>
      </c>
      <c r="C6" s="1">
        <f t="shared" si="0"/>
        <v>422551.59702321474</v>
      </c>
      <c r="D6" s="4">
        <f t="shared" si="1"/>
        <v>0.25</v>
      </c>
      <c r="E6" s="1">
        <f t="shared" si="2"/>
        <v>105637.89925580368</v>
      </c>
      <c r="F6" s="2"/>
      <c r="G6" s="2"/>
      <c r="H6" s="1">
        <f>H4*H5</f>
        <v>65918049.135621503</v>
      </c>
      <c r="I6" s="1">
        <f>I4*I5</f>
        <v>32959024.567810751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>
        <v>2013</v>
      </c>
      <c r="B7">
        <v>4</v>
      </c>
      <c r="C7" s="1">
        <f t="shared" si="0"/>
        <v>422551.59702321474</v>
      </c>
      <c r="D7" s="4">
        <f t="shared" si="1"/>
        <v>0.33333333333333331</v>
      </c>
      <c r="E7" s="1">
        <f t="shared" si="2"/>
        <v>140850.53234107158</v>
      </c>
      <c r="F7" s="2"/>
      <c r="G7" s="2"/>
      <c r="H7" s="3">
        <v>78</v>
      </c>
      <c r="I7" s="3">
        <v>78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>
        <v>2013</v>
      </c>
      <c r="B8">
        <v>5</v>
      </c>
      <c r="C8" s="1">
        <f t="shared" si="0"/>
        <v>422551.59702321474</v>
      </c>
      <c r="D8" s="4">
        <f t="shared" si="1"/>
        <v>0.41666666666666669</v>
      </c>
      <c r="E8" s="1">
        <f t="shared" si="2"/>
        <v>176063.16542633949</v>
      </c>
      <c r="F8" s="2"/>
      <c r="G8" s="2"/>
      <c r="H8" s="1">
        <f>H6/H7</f>
        <v>845103.19404642947</v>
      </c>
      <c r="I8" s="8">
        <f>I6/I7</f>
        <v>422551.59702321474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>
        <v>2013</v>
      </c>
      <c r="B9">
        <v>6</v>
      </c>
      <c r="C9" s="1">
        <f t="shared" si="0"/>
        <v>422551.59702321474</v>
      </c>
      <c r="D9" s="4">
        <f t="shared" si="1"/>
        <v>0.5</v>
      </c>
      <c r="E9" s="1">
        <f t="shared" si="2"/>
        <v>211275.79851160737</v>
      </c>
      <c r="F9" s="2"/>
      <c r="G9" s="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>
        <v>2013</v>
      </c>
      <c r="B10">
        <v>7</v>
      </c>
      <c r="C10" s="1">
        <f t="shared" si="0"/>
        <v>422551.59702321474</v>
      </c>
      <c r="D10" s="4">
        <f t="shared" si="1"/>
        <v>0.58333333333333337</v>
      </c>
      <c r="E10" s="1">
        <f t="shared" si="2"/>
        <v>246488.43159687528</v>
      </c>
      <c r="F10" s="2"/>
      <c r="G10" s="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>
        <v>2013</v>
      </c>
      <c r="B11">
        <v>8</v>
      </c>
      <c r="C11" s="1">
        <f t="shared" si="0"/>
        <v>422551.59702321474</v>
      </c>
      <c r="D11" s="4">
        <f t="shared" si="1"/>
        <v>0.66666666666666663</v>
      </c>
      <c r="E11" s="1">
        <f t="shared" si="2"/>
        <v>281701.06468214316</v>
      </c>
      <c r="F11" s="2"/>
      <c r="G11" s="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>
        <v>2013</v>
      </c>
      <c r="B12">
        <v>9</v>
      </c>
      <c r="C12" s="1">
        <f t="shared" si="0"/>
        <v>422551.59702321474</v>
      </c>
      <c r="D12" s="4">
        <f t="shared" si="1"/>
        <v>0.75</v>
      </c>
      <c r="E12" s="1">
        <f t="shared" si="2"/>
        <v>316913.69776741107</v>
      </c>
      <c r="F12" s="2"/>
      <c r="G12" s="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>
        <v>2013</v>
      </c>
      <c r="B13">
        <v>10</v>
      </c>
      <c r="C13" s="1">
        <f t="shared" si="0"/>
        <v>422551.59702321474</v>
      </c>
      <c r="D13" s="4">
        <f t="shared" si="1"/>
        <v>0.83333333333333337</v>
      </c>
      <c r="E13" s="1">
        <f t="shared" si="2"/>
        <v>352126.33085267898</v>
      </c>
      <c r="F13" s="2"/>
      <c r="G13" s="2"/>
      <c r="H13" s="1"/>
      <c r="I13" s="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>
        <v>2013</v>
      </c>
      <c r="B14">
        <v>11</v>
      </c>
      <c r="C14" s="1">
        <f t="shared" si="0"/>
        <v>422551.59702321474</v>
      </c>
      <c r="D14" s="4">
        <f t="shared" si="1"/>
        <v>0.91666666666666663</v>
      </c>
      <c r="E14" s="1">
        <f t="shared" si="2"/>
        <v>387338.96393794683</v>
      </c>
      <c r="F14" s="2"/>
      <c r="G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>
        <v>2013</v>
      </c>
      <c r="B15">
        <v>12</v>
      </c>
      <c r="C15" s="1">
        <f t="shared" si="0"/>
        <v>422551.59702321474</v>
      </c>
      <c r="D15" s="4">
        <f t="shared" si="1"/>
        <v>1</v>
      </c>
      <c r="E15" s="1">
        <f t="shared" si="2"/>
        <v>422551.59702321474</v>
      </c>
      <c r="F15" s="2"/>
      <c r="G15" s="2">
        <f>SUM(C4:C15)</f>
        <v>5070619.164278578</v>
      </c>
      <c r="H15" s="2">
        <f>SUM(D4:D15)</f>
        <v>6.5</v>
      </c>
      <c r="I15" s="2">
        <f>SUM(E4:E15)</f>
        <v>2746585.3806508961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x14ac:dyDescent="0.25">
      <c r="A16">
        <f t="shared" ref="A16:A27" si="3">A4+1</f>
        <v>2014</v>
      </c>
      <c r="B16">
        <f t="shared" ref="B16:B27" si="4">B4</f>
        <v>1</v>
      </c>
      <c r="C16" s="9">
        <f>$H$4/12</f>
        <v>457764.2301084827</v>
      </c>
      <c r="D16" s="4">
        <v>1</v>
      </c>
      <c r="E16" s="1">
        <f t="shared" si="2"/>
        <v>457764.2301084827</v>
      </c>
      <c r="F16" s="2"/>
      <c r="G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45" x14ac:dyDescent="0.3">
      <c r="A17">
        <f t="shared" si="3"/>
        <v>2014</v>
      </c>
      <c r="B17">
        <f t="shared" si="4"/>
        <v>2</v>
      </c>
      <c r="C17" s="1">
        <f>$H$4/12</f>
        <v>457764.2301084827</v>
      </c>
      <c r="D17" s="4">
        <v>1</v>
      </c>
      <c r="E17" s="1">
        <f t="shared" si="2"/>
        <v>457764.2301084827</v>
      </c>
      <c r="F17" s="2"/>
      <c r="G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45" x14ac:dyDescent="0.3">
      <c r="A18">
        <f t="shared" si="3"/>
        <v>2014</v>
      </c>
      <c r="B18">
        <f t="shared" si="4"/>
        <v>3</v>
      </c>
      <c r="C18" s="1">
        <f t="shared" ref="C18:C27" si="5">$H$4/12</f>
        <v>457764.2301084827</v>
      </c>
      <c r="D18" s="4">
        <v>1</v>
      </c>
      <c r="E18" s="1">
        <f t="shared" si="2"/>
        <v>457764.2301084827</v>
      </c>
      <c r="F18" s="2"/>
      <c r="G18" s="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45" x14ac:dyDescent="0.3">
      <c r="A19">
        <f t="shared" si="3"/>
        <v>2014</v>
      </c>
      <c r="B19">
        <f t="shared" si="4"/>
        <v>4</v>
      </c>
      <c r="C19" s="1">
        <f t="shared" si="5"/>
        <v>457764.2301084827</v>
      </c>
      <c r="D19" s="4">
        <v>1</v>
      </c>
      <c r="E19" s="1">
        <f t="shared" si="2"/>
        <v>457764.2301084827</v>
      </c>
      <c r="F19" s="2"/>
      <c r="G19" s="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5" x14ac:dyDescent="0.3">
      <c r="A20">
        <f t="shared" si="3"/>
        <v>2014</v>
      </c>
      <c r="B20">
        <f t="shared" si="4"/>
        <v>5</v>
      </c>
      <c r="C20" s="1">
        <f t="shared" si="5"/>
        <v>457764.2301084827</v>
      </c>
      <c r="D20" s="4">
        <v>1</v>
      </c>
      <c r="E20" s="1">
        <f t="shared" si="2"/>
        <v>457764.2301084827</v>
      </c>
      <c r="F20" s="2"/>
      <c r="G20" s="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>
        <f t="shared" si="3"/>
        <v>2014</v>
      </c>
      <c r="B21">
        <f t="shared" si="4"/>
        <v>6</v>
      </c>
      <c r="C21" s="1">
        <f t="shared" si="5"/>
        <v>457764.2301084827</v>
      </c>
      <c r="D21" s="4">
        <v>1</v>
      </c>
      <c r="E21" s="1">
        <f t="shared" si="2"/>
        <v>457764.2301084827</v>
      </c>
      <c r="F21" s="2"/>
      <c r="G21" s="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>
        <f t="shared" si="3"/>
        <v>2014</v>
      </c>
      <c r="B22">
        <f t="shared" si="4"/>
        <v>7</v>
      </c>
      <c r="C22" s="1">
        <f t="shared" si="5"/>
        <v>457764.2301084827</v>
      </c>
      <c r="D22" s="4">
        <v>1</v>
      </c>
      <c r="E22" s="1">
        <f t="shared" si="2"/>
        <v>457764.2301084827</v>
      </c>
      <c r="F22" s="2"/>
      <c r="G22" s="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>
        <f t="shared" si="3"/>
        <v>2014</v>
      </c>
      <c r="B23">
        <f t="shared" si="4"/>
        <v>8</v>
      </c>
      <c r="C23" s="1">
        <f t="shared" si="5"/>
        <v>457764.2301084827</v>
      </c>
      <c r="D23" s="4">
        <v>1</v>
      </c>
      <c r="E23" s="1">
        <f t="shared" si="2"/>
        <v>457764.2301084827</v>
      </c>
      <c r="F23" s="2"/>
      <c r="G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>
        <f t="shared" si="3"/>
        <v>2014</v>
      </c>
      <c r="B24">
        <f t="shared" si="4"/>
        <v>9</v>
      </c>
      <c r="C24" s="1">
        <f t="shared" si="5"/>
        <v>457764.2301084827</v>
      </c>
      <c r="D24" s="4">
        <v>1</v>
      </c>
      <c r="E24" s="1">
        <f t="shared" si="2"/>
        <v>457764.2301084827</v>
      </c>
      <c r="F24" s="2"/>
      <c r="G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>
        <f t="shared" si="3"/>
        <v>2014</v>
      </c>
      <c r="B25">
        <f t="shared" si="4"/>
        <v>10</v>
      </c>
      <c r="C25" s="1">
        <f t="shared" si="5"/>
        <v>457764.2301084827</v>
      </c>
      <c r="D25" s="4">
        <v>1</v>
      </c>
      <c r="E25" s="1">
        <f t="shared" si="2"/>
        <v>457764.2301084827</v>
      </c>
      <c r="F25" s="2"/>
      <c r="G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>
        <f t="shared" si="3"/>
        <v>2014</v>
      </c>
      <c r="B26">
        <f t="shared" si="4"/>
        <v>11</v>
      </c>
      <c r="C26" s="1">
        <f t="shared" si="5"/>
        <v>457764.2301084827</v>
      </c>
      <c r="D26" s="4">
        <v>1</v>
      </c>
      <c r="E26" s="1">
        <f t="shared" si="2"/>
        <v>457764.2301084827</v>
      </c>
      <c r="F26" s="2"/>
      <c r="G26" s="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>
        <f t="shared" si="3"/>
        <v>2014</v>
      </c>
      <c r="B27">
        <f t="shared" si="4"/>
        <v>12</v>
      </c>
      <c r="C27" s="1">
        <f t="shared" si="5"/>
        <v>457764.2301084827</v>
      </c>
      <c r="D27" s="4">
        <v>1</v>
      </c>
      <c r="E27" s="1">
        <f t="shared" si="2"/>
        <v>457764.2301084827</v>
      </c>
      <c r="F27" s="2"/>
      <c r="G27" s="2">
        <f>SUM(C16:C27)</f>
        <v>5493170.7613017922</v>
      </c>
      <c r="H27" s="2">
        <f>SUM(D16:D27)</f>
        <v>12</v>
      </c>
      <c r="I27" s="2">
        <f>SUM(E16:E27)</f>
        <v>5493170.7613017922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C28" s="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C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C30" s="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C31" s="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 s="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3:25" x14ac:dyDescent="0.25">
      <c r="C33" s="1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3:25" x14ac:dyDescent="0.25">
      <c r="C34" s="1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3:25" x14ac:dyDescent="0.25"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3:25" x14ac:dyDescent="0.25">
      <c r="C36" s="1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3:25" x14ac:dyDescent="0.25">
      <c r="C37" s="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3:25" x14ac:dyDescent="0.25">
      <c r="C38" s="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3:25" x14ac:dyDescent="0.25">
      <c r="C39" s="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3:25" x14ac:dyDescent="0.25">
      <c r="C40" s="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3:25" x14ac:dyDescent="0.25">
      <c r="C41" s="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3:25" x14ac:dyDescent="0.25">
      <c r="C42" s="1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3:25" x14ac:dyDescent="0.25">
      <c r="C43" s="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3:25" x14ac:dyDescent="0.25">
      <c r="C44" s="1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3:25" x14ac:dyDescent="0.25">
      <c r="C45" s="1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3:25" x14ac:dyDescent="0.25">
      <c r="C46" s="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3:25" x14ac:dyDescent="0.25">
      <c r="C47" s="1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3:25" x14ac:dyDescent="0.25">
      <c r="C48" s="1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3:25" x14ac:dyDescent="0.25">
      <c r="C49" s="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3:25" x14ac:dyDescent="0.25">
      <c r="C50" s="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3:25" x14ac:dyDescent="0.25">
      <c r="C51" s="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3:25" x14ac:dyDescent="0.25">
      <c r="C52" s="1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3:25" x14ac:dyDescent="0.25">
      <c r="C53" s="1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3:25" x14ac:dyDescent="0.25">
      <c r="C54" s="1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3:25" x14ac:dyDescent="0.25">
      <c r="C55" s="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3:25" x14ac:dyDescent="0.25">
      <c r="C56" s="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3:25" x14ac:dyDescent="0.25">
      <c r="C57" s="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3:25" x14ac:dyDescent="0.25">
      <c r="C58" s="1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3:25" x14ac:dyDescent="0.25">
      <c r="C59" s="1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3:25" x14ac:dyDescent="0.25">
      <c r="C60" s="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3:25" x14ac:dyDescent="0.25">
      <c r="C61" s="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3:25" x14ac:dyDescent="0.25">
      <c r="C62" s="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3:25" x14ac:dyDescent="0.25">
      <c r="C63" s="1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3:25" x14ac:dyDescent="0.25">
      <c r="C64" s="1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3:25" x14ac:dyDescent="0.25">
      <c r="C65" s="1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3:25" x14ac:dyDescent="0.25">
      <c r="C66" s="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3:25" x14ac:dyDescent="0.25">
      <c r="C67" s="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3:25" x14ac:dyDescent="0.25"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3:25" x14ac:dyDescent="0.25">
      <c r="C69" s="1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3:25" x14ac:dyDescent="0.25">
      <c r="C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3:25" x14ac:dyDescent="0.25">
      <c r="C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3:25" x14ac:dyDescent="0.25">
      <c r="C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3:25" x14ac:dyDescent="0.25">
      <c r="C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3:25" x14ac:dyDescent="0.25">
      <c r="C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6" width="9.140625" style="3"/>
    <col min="7" max="7" width="20.28515625" style="3" customWidth="1"/>
    <col min="8" max="8" width="14" style="3" bestFit="1" customWidth="1"/>
    <col min="9" max="10" width="10.5703125" style="3" bestFit="1" customWidth="1"/>
    <col min="11" max="25" width="9.140625" style="3"/>
  </cols>
  <sheetData>
    <row r="1" spans="1:25" ht="84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5" ht="33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5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5">
      <c r="A4">
        <v>2014</v>
      </c>
      <c r="B4">
        <v>1</v>
      </c>
      <c r="C4" s="1">
        <f>+$I$8</f>
        <v>1032921.4578669054</v>
      </c>
      <c r="D4" s="4">
        <f>B4/12</f>
        <v>8.3333333333333329E-2</v>
      </c>
      <c r="E4" s="1">
        <f>C4*D4</f>
        <v>86076.788155575443</v>
      </c>
      <c r="H4" s="1">
        <f>CDM!B10</f>
        <v>13427978.95226977</v>
      </c>
      <c r="I4" s="1">
        <f>H4/2</f>
        <v>6713989.4761348851</v>
      </c>
      <c r="J4" s="7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>
        <v>2014</v>
      </c>
      <c r="B5">
        <v>2</v>
      </c>
      <c r="C5" s="1">
        <f t="shared" ref="C5:C15" si="0">+$I$8</f>
        <v>1032921.4578669054</v>
      </c>
      <c r="D5" s="4">
        <f t="shared" ref="D5:D15" si="1">B5/12</f>
        <v>0.16666666666666666</v>
      </c>
      <c r="E5" s="1">
        <f t="shared" ref="E5:E27" si="2">C5*D5</f>
        <v>172153.57631115089</v>
      </c>
      <c r="F5" s="2"/>
      <c r="G5" s="2"/>
      <c r="H5" s="1">
        <v>12</v>
      </c>
      <c r="I5" s="1">
        <v>12</v>
      </c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>
        <v>2014</v>
      </c>
      <c r="B6">
        <v>3</v>
      </c>
      <c r="C6" s="1">
        <f t="shared" si="0"/>
        <v>1032921.4578669054</v>
      </c>
      <c r="D6" s="4">
        <f t="shared" si="1"/>
        <v>0.25</v>
      </c>
      <c r="E6" s="1">
        <f t="shared" si="2"/>
        <v>258230.36446672634</v>
      </c>
      <c r="F6" s="2"/>
      <c r="G6" s="2"/>
      <c r="H6" s="1">
        <f>H4*H5</f>
        <v>161135747.42723724</v>
      </c>
      <c r="I6" s="1">
        <f>I4*I5</f>
        <v>80567873.713618621</v>
      </c>
      <c r="J6" s="1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>
        <v>2014</v>
      </c>
      <c r="B7">
        <v>4</v>
      </c>
      <c r="C7" s="1">
        <f t="shared" si="0"/>
        <v>1032921.4578669054</v>
      </c>
      <c r="D7" s="4">
        <f t="shared" si="1"/>
        <v>0.33333333333333331</v>
      </c>
      <c r="E7" s="1">
        <f t="shared" si="2"/>
        <v>344307.15262230177</v>
      </c>
      <c r="F7" s="2"/>
      <c r="G7" s="2"/>
      <c r="H7" s="3">
        <v>78</v>
      </c>
      <c r="I7" s="3">
        <v>78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>
        <v>2014</v>
      </c>
      <c r="B8">
        <v>5</v>
      </c>
      <c r="C8" s="1">
        <f t="shared" si="0"/>
        <v>1032921.4578669054</v>
      </c>
      <c r="D8" s="4">
        <f t="shared" si="1"/>
        <v>0.41666666666666669</v>
      </c>
      <c r="E8" s="1">
        <f t="shared" si="2"/>
        <v>430383.94077787723</v>
      </c>
      <c r="F8" s="2"/>
      <c r="G8" s="2"/>
      <c r="H8" s="1">
        <f>H6/H7</f>
        <v>2065842.9157338107</v>
      </c>
      <c r="I8" s="8">
        <f>I6/I7</f>
        <v>1032921.4578669054</v>
      </c>
      <c r="J8" s="1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5">
      <c r="A9">
        <v>2014</v>
      </c>
      <c r="B9">
        <v>6</v>
      </c>
      <c r="C9" s="1">
        <f t="shared" si="0"/>
        <v>1032921.4578669054</v>
      </c>
      <c r="D9" s="4">
        <f t="shared" si="1"/>
        <v>0.5</v>
      </c>
      <c r="E9" s="1">
        <f t="shared" si="2"/>
        <v>516460.72893345269</v>
      </c>
      <c r="F9" s="2"/>
      <c r="G9" s="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>
        <v>2014</v>
      </c>
      <c r="B10">
        <v>7</v>
      </c>
      <c r="C10" s="1">
        <f t="shared" si="0"/>
        <v>1032921.4578669054</v>
      </c>
      <c r="D10" s="4">
        <f t="shared" si="1"/>
        <v>0.58333333333333337</v>
      </c>
      <c r="E10" s="1">
        <f t="shared" si="2"/>
        <v>602537.51708902814</v>
      </c>
      <c r="F10" s="2"/>
      <c r="G10" s="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>
        <v>2014</v>
      </c>
      <c r="B11">
        <v>8</v>
      </c>
      <c r="C11" s="1">
        <f t="shared" si="0"/>
        <v>1032921.4578669054</v>
      </c>
      <c r="D11" s="4">
        <f t="shared" si="1"/>
        <v>0.66666666666666663</v>
      </c>
      <c r="E11" s="1">
        <f t="shared" si="2"/>
        <v>688614.30524460354</v>
      </c>
      <c r="F11" s="2"/>
      <c r="G11" s="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>
        <v>2014</v>
      </c>
      <c r="B12">
        <v>9</v>
      </c>
      <c r="C12" s="1">
        <f t="shared" si="0"/>
        <v>1032921.4578669054</v>
      </c>
      <c r="D12" s="4">
        <f t="shared" si="1"/>
        <v>0.75</v>
      </c>
      <c r="E12" s="1">
        <f t="shared" si="2"/>
        <v>774691.09340017906</v>
      </c>
      <c r="F12" s="2"/>
      <c r="G12" s="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>
        <v>2014</v>
      </c>
      <c r="B13">
        <v>10</v>
      </c>
      <c r="C13" s="1">
        <f t="shared" si="0"/>
        <v>1032921.4578669054</v>
      </c>
      <c r="D13" s="4">
        <f t="shared" si="1"/>
        <v>0.83333333333333337</v>
      </c>
      <c r="E13" s="1">
        <f t="shared" si="2"/>
        <v>860767.88155575446</v>
      </c>
      <c r="F13" s="2"/>
      <c r="G13" s="2"/>
      <c r="H13" s="1"/>
      <c r="I13" s="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>
        <v>2014</v>
      </c>
      <c r="B14">
        <v>11</v>
      </c>
      <c r="C14" s="1">
        <f t="shared" si="0"/>
        <v>1032921.4578669054</v>
      </c>
      <c r="D14" s="4">
        <f t="shared" si="1"/>
        <v>0.91666666666666663</v>
      </c>
      <c r="E14" s="1">
        <f t="shared" si="2"/>
        <v>946844.66971132986</v>
      </c>
      <c r="F14" s="2"/>
      <c r="G14" s="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>
        <v>2014</v>
      </c>
      <c r="B15">
        <v>12</v>
      </c>
      <c r="C15" s="1">
        <f t="shared" si="0"/>
        <v>1032921.4578669054</v>
      </c>
      <c r="D15" s="4">
        <f t="shared" si="1"/>
        <v>1</v>
      </c>
      <c r="E15" s="1">
        <f t="shared" si="2"/>
        <v>1032921.4578669054</v>
      </c>
      <c r="F15" s="2"/>
      <c r="G15" s="2">
        <f>SUM(C4:C15)</f>
        <v>12395057.494402865</v>
      </c>
      <c r="H15" s="2">
        <f>SUM(D4:D15)</f>
        <v>6.5</v>
      </c>
      <c r="I15" s="2">
        <f>SUM(E4:E15)</f>
        <v>6713989.4761348851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4.45" x14ac:dyDescent="0.3">
      <c r="A16">
        <f t="shared" ref="A16:A27" si="3">A4+1</f>
        <v>2015</v>
      </c>
      <c r="B16">
        <f t="shared" ref="B16:B27" si="4">B4</f>
        <v>1</v>
      </c>
      <c r="C16" s="9">
        <f>$H$4/12</f>
        <v>1118998.2460224808</v>
      </c>
      <c r="D16" s="4">
        <v>1</v>
      </c>
      <c r="E16" s="1">
        <f t="shared" si="2"/>
        <v>1118998.2460224808</v>
      </c>
      <c r="F16" s="2"/>
      <c r="G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45" x14ac:dyDescent="0.3">
      <c r="A17">
        <f t="shared" si="3"/>
        <v>2015</v>
      </c>
      <c r="B17">
        <f t="shared" si="4"/>
        <v>2</v>
      </c>
      <c r="C17" s="1">
        <f>$H$4/12</f>
        <v>1118998.2460224808</v>
      </c>
      <c r="D17" s="4">
        <v>1</v>
      </c>
      <c r="E17" s="1">
        <f t="shared" si="2"/>
        <v>1118998.2460224808</v>
      </c>
      <c r="F17" s="2"/>
      <c r="G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45" x14ac:dyDescent="0.3">
      <c r="A18">
        <f t="shared" si="3"/>
        <v>2015</v>
      </c>
      <c r="B18">
        <f t="shared" si="4"/>
        <v>3</v>
      </c>
      <c r="C18" s="1">
        <f t="shared" ref="C18:C27" si="5">$H$4/12</f>
        <v>1118998.2460224808</v>
      </c>
      <c r="D18" s="4">
        <v>1</v>
      </c>
      <c r="E18" s="1">
        <f t="shared" si="2"/>
        <v>1118998.2460224808</v>
      </c>
      <c r="F18" s="2"/>
      <c r="G18" s="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45" x14ac:dyDescent="0.3">
      <c r="A19">
        <f t="shared" si="3"/>
        <v>2015</v>
      </c>
      <c r="B19">
        <f t="shared" si="4"/>
        <v>4</v>
      </c>
      <c r="C19" s="1">
        <f t="shared" si="5"/>
        <v>1118998.2460224808</v>
      </c>
      <c r="D19" s="4">
        <v>1</v>
      </c>
      <c r="E19" s="1">
        <f t="shared" si="2"/>
        <v>1118998.2460224808</v>
      </c>
      <c r="F19" s="2"/>
      <c r="G19" s="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45" x14ac:dyDescent="0.3">
      <c r="A20">
        <f t="shared" si="3"/>
        <v>2015</v>
      </c>
      <c r="B20">
        <f t="shared" si="4"/>
        <v>5</v>
      </c>
      <c r="C20" s="1">
        <f t="shared" si="5"/>
        <v>1118998.2460224808</v>
      </c>
      <c r="D20" s="4">
        <v>1</v>
      </c>
      <c r="E20" s="1">
        <f t="shared" si="2"/>
        <v>1118998.2460224808</v>
      </c>
      <c r="F20" s="2"/>
      <c r="G20" s="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>
        <f t="shared" si="3"/>
        <v>2015</v>
      </c>
      <c r="B21">
        <f t="shared" si="4"/>
        <v>6</v>
      </c>
      <c r="C21" s="1">
        <f t="shared" si="5"/>
        <v>1118998.2460224808</v>
      </c>
      <c r="D21" s="4">
        <v>1</v>
      </c>
      <c r="E21" s="1">
        <f t="shared" si="2"/>
        <v>1118998.2460224808</v>
      </c>
      <c r="F21" s="2"/>
      <c r="G21" s="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>
        <f t="shared" si="3"/>
        <v>2015</v>
      </c>
      <c r="B22">
        <f t="shared" si="4"/>
        <v>7</v>
      </c>
      <c r="C22" s="1">
        <f t="shared" si="5"/>
        <v>1118998.2460224808</v>
      </c>
      <c r="D22" s="4">
        <v>1</v>
      </c>
      <c r="E22" s="1">
        <f t="shared" si="2"/>
        <v>1118998.2460224808</v>
      </c>
      <c r="F22" s="2"/>
      <c r="G22" s="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>
        <f t="shared" si="3"/>
        <v>2015</v>
      </c>
      <c r="B23">
        <f t="shared" si="4"/>
        <v>8</v>
      </c>
      <c r="C23" s="1">
        <f t="shared" si="5"/>
        <v>1118998.2460224808</v>
      </c>
      <c r="D23" s="4">
        <v>1</v>
      </c>
      <c r="E23" s="1">
        <f t="shared" si="2"/>
        <v>1118998.2460224808</v>
      </c>
      <c r="F23" s="2"/>
      <c r="G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>
        <f t="shared" si="3"/>
        <v>2015</v>
      </c>
      <c r="B24">
        <f t="shared" si="4"/>
        <v>9</v>
      </c>
      <c r="C24" s="1">
        <f t="shared" si="5"/>
        <v>1118998.2460224808</v>
      </c>
      <c r="D24" s="4">
        <v>1</v>
      </c>
      <c r="E24" s="1">
        <f t="shared" si="2"/>
        <v>1118998.2460224808</v>
      </c>
      <c r="F24" s="2"/>
      <c r="G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>
        <f t="shared" si="3"/>
        <v>2015</v>
      </c>
      <c r="B25">
        <f t="shared" si="4"/>
        <v>10</v>
      </c>
      <c r="C25" s="1">
        <f t="shared" si="5"/>
        <v>1118998.2460224808</v>
      </c>
      <c r="D25" s="4">
        <v>1</v>
      </c>
      <c r="E25" s="1">
        <f t="shared" si="2"/>
        <v>1118998.2460224808</v>
      </c>
      <c r="F25" s="2"/>
      <c r="G25" s="2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>
        <f t="shared" si="3"/>
        <v>2015</v>
      </c>
      <c r="B26">
        <f t="shared" si="4"/>
        <v>11</v>
      </c>
      <c r="C26" s="1">
        <f t="shared" si="5"/>
        <v>1118998.2460224808</v>
      </c>
      <c r="D26" s="4">
        <v>1</v>
      </c>
      <c r="E26" s="1">
        <f t="shared" si="2"/>
        <v>1118998.2460224808</v>
      </c>
      <c r="F26" s="2"/>
      <c r="G26" s="2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>
        <f t="shared" si="3"/>
        <v>2015</v>
      </c>
      <c r="B27">
        <f t="shared" si="4"/>
        <v>12</v>
      </c>
      <c r="C27" s="1">
        <f t="shared" si="5"/>
        <v>1118998.2460224808</v>
      </c>
      <c r="D27" s="4">
        <v>1</v>
      </c>
      <c r="E27" s="1">
        <f t="shared" si="2"/>
        <v>1118998.2460224808</v>
      </c>
      <c r="F27" s="2"/>
      <c r="G27" s="2">
        <f>SUM(C16:C27)</f>
        <v>13427978.952269772</v>
      </c>
      <c r="H27" s="2">
        <f>SUM(D16:D27)</f>
        <v>12</v>
      </c>
      <c r="I27" s="2">
        <f>SUM(E16:E27)</f>
        <v>13427978.952269772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C28" s="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C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C30" s="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C31" s="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 s="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3:25" x14ac:dyDescent="0.25">
      <c r="C33" s="1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3:25" x14ac:dyDescent="0.25">
      <c r="C34" s="1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3:25" x14ac:dyDescent="0.25"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3:25" x14ac:dyDescent="0.25">
      <c r="C36" s="1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3:25" x14ac:dyDescent="0.25">
      <c r="C37" s="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3:25" x14ac:dyDescent="0.25">
      <c r="C38" s="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3:25" x14ac:dyDescent="0.25">
      <c r="C39" s="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3:25" x14ac:dyDescent="0.25">
      <c r="C40" s="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3:25" x14ac:dyDescent="0.25">
      <c r="C41" s="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3:25" x14ac:dyDescent="0.25">
      <c r="C42" s="1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3:25" x14ac:dyDescent="0.25">
      <c r="C43" s="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3:25" x14ac:dyDescent="0.25">
      <c r="C44" s="1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3:25" x14ac:dyDescent="0.25">
      <c r="C45" s="1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3:25" x14ac:dyDescent="0.25">
      <c r="C46" s="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3:25" x14ac:dyDescent="0.25">
      <c r="C47" s="1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3:25" x14ac:dyDescent="0.25">
      <c r="C48" s="1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3:25" x14ac:dyDescent="0.25">
      <c r="C49" s="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3:25" x14ac:dyDescent="0.25">
      <c r="C50" s="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3:25" x14ac:dyDescent="0.25">
      <c r="C51" s="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3:25" x14ac:dyDescent="0.25">
      <c r="C52" s="1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3:25" x14ac:dyDescent="0.25">
      <c r="C53" s="1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3:25" x14ac:dyDescent="0.25">
      <c r="C54" s="1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3:25" x14ac:dyDescent="0.25">
      <c r="C55" s="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3:25" x14ac:dyDescent="0.25">
      <c r="C56" s="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3:25" x14ac:dyDescent="0.25">
      <c r="C57" s="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3:25" x14ac:dyDescent="0.25">
      <c r="C58" s="1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3:25" x14ac:dyDescent="0.25">
      <c r="C59" s="1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3:25" x14ac:dyDescent="0.25">
      <c r="C60" s="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3:25" x14ac:dyDescent="0.25">
      <c r="C61" s="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3:25" x14ac:dyDescent="0.25">
      <c r="C62" s="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3:25" x14ac:dyDescent="0.25">
      <c r="C63" s="1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3:25" x14ac:dyDescent="0.25">
      <c r="C64" s="1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3:25" x14ac:dyDescent="0.25">
      <c r="C65" s="1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3:25" x14ac:dyDescent="0.25">
      <c r="C66" s="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3:25" x14ac:dyDescent="0.25">
      <c r="C67" s="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3:25" x14ac:dyDescent="0.25"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3:25" x14ac:dyDescent="0.25">
      <c r="C69" s="1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3:25" x14ac:dyDescent="0.25">
      <c r="C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3:25" x14ac:dyDescent="0.25">
      <c r="C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3:25" x14ac:dyDescent="0.25">
      <c r="C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3:25" x14ac:dyDescent="0.25">
      <c r="C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3:25" x14ac:dyDescent="0.25">
      <c r="C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</sheetData>
  <mergeCells count="2">
    <mergeCell ref="A1:L1"/>
    <mergeCell ref="A2:L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7" width="9.140625" style="3"/>
    <col min="8" max="8" width="11.5703125" style="3" bestFit="1" customWidth="1"/>
    <col min="9" max="9" width="9.5703125" style="3" bestFit="1" customWidth="1"/>
    <col min="10" max="25" width="9.140625" style="3"/>
  </cols>
  <sheetData>
    <row r="1" spans="1:12" ht="86.2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2015</v>
      </c>
      <c r="B4">
        <v>1</v>
      </c>
      <c r="C4" s="1">
        <f>+$I$8</f>
        <v>1518472</v>
      </c>
      <c r="D4" s="4">
        <f>B4/12</f>
        <v>8.3333333333333329E-2</v>
      </c>
      <c r="E4" s="1">
        <f>C4*D4</f>
        <v>126539.33333333333</v>
      </c>
      <c r="H4" s="1">
        <f>CDM!B11</f>
        <v>19740136</v>
      </c>
      <c r="I4" s="1">
        <f>H4/2</f>
        <v>9870068</v>
      </c>
    </row>
    <row r="5" spans="1:12" x14ac:dyDescent="0.25">
      <c r="A5">
        <v>2015</v>
      </c>
      <c r="B5">
        <v>2</v>
      </c>
      <c r="C5" s="1">
        <f t="shared" ref="C5:C15" si="0">+$I$8</f>
        <v>1518472</v>
      </c>
      <c r="D5" s="4">
        <f t="shared" ref="D5:D15" si="1">B5/12</f>
        <v>0.16666666666666666</v>
      </c>
      <c r="E5" s="1">
        <f t="shared" ref="E5:E27" si="2">C5*D5</f>
        <v>253078.66666666666</v>
      </c>
      <c r="F5" s="2"/>
      <c r="G5" s="2"/>
      <c r="H5" s="1">
        <v>12</v>
      </c>
      <c r="I5" s="1">
        <v>12</v>
      </c>
    </row>
    <row r="6" spans="1:12" x14ac:dyDescent="0.25">
      <c r="A6">
        <v>2015</v>
      </c>
      <c r="B6">
        <v>3</v>
      </c>
      <c r="C6" s="1">
        <f t="shared" si="0"/>
        <v>1518472</v>
      </c>
      <c r="D6" s="4">
        <f t="shared" si="1"/>
        <v>0.25</v>
      </c>
      <c r="E6" s="1">
        <f t="shared" si="2"/>
        <v>379618</v>
      </c>
      <c r="F6" s="2"/>
      <c r="G6" s="2"/>
      <c r="H6" s="1">
        <f>H4*H5</f>
        <v>236881632</v>
      </c>
      <c r="I6" s="1">
        <f>I4*I5</f>
        <v>118440816</v>
      </c>
    </row>
    <row r="7" spans="1:12" x14ac:dyDescent="0.25">
      <c r="A7">
        <v>2015</v>
      </c>
      <c r="B7">
        <v>4</v>
      </c>
      <c r="C7" s="1">
        <f t="shared" si="0"/>
        <v>1518472</v>
      </c>
      <c r="D7" s="4">
        <f t="shared" si="1"/>
        <v>0.33333333333333331</v>
      </c>
      <c r="E7" s="1">
        <f t="shared" si="2"/>
        <v>506157.33333333331</v>
      </c>
      <c r="F7" s="2"/>
      <c r="G7" s="2"/>
      <c r="H7" s="3">
        <v>78</v>
      </c>
      <c r="I7" s="3">
        <v>78</v>
      </c>
    </row>
    <row r="8" spans="1:12" x14ac:dyDescent="0.25">
      <c r="A8">
        <v>2015</v>
      </c>
      <c r="B8">
        <v>5</v>
      </c>
      <c r="C8" s="1">
        <f t="shared" si="0"/>
        <v>1518472</v>
      </c>
      <c r="D8" s="4">
        <f t="shared" si="1"/>
        <v>0.41666666666666669</v>
      </c>
      <c r="E8" s="1">
        <f t="shared" si="2"/>
        <v>632696.66666666674</v>
      </c>
      <c r="F8" s="2"/>
      <c r="G8" s="2"/>
      <c r="H8" s="1">
        <f>H6/H7</f>
        <v>3036944</v>
      </c>
      <c r="I8" s="8">
        <f>I6/I7</f>
        <v>1518472</v>
      </c>
    </row>
    <row r="9" spans="1:12" x14ac:dyDescent="0.25">
      <c r="A9">
        <v>2015</v>
      </c>
      <c r="B9">
        <v>6</v>
      </c>
      <c r="C9" s="1">
        <f t="shared" si="0"/>
        <v>1518472</v>
      </c>
      <c r="D9" s="4">
        <f t="shared" si="1"/>
        <v>0.5</v>
      </c>
      <c r="E9" s="1">
        <f t="shared" si="2"/>
        <v>759236</v>
      </c>
      <c r="F9" s="2"/>
      <c r="G9" s="2"/>
    </row>
    <row r="10" spans="1:12" x14ac:dyDescent="0.25">
      <c r="A10">
        <v>2015</v>
      </c>
      <c r="B10">
        <v>7</v>
      </c>
      <c r="C10" s="1">
        <f t="shared" si="0"/>
        <v>1518472</v>
      </c>
      <c r="D10" s="4">
        <f t="shared" si="1"/>
        <v>0.58333333333333337</v>
      </c>
      <c r="E10" s="1">
        <f t="shared" si="2"/>
        <v>885775.33333333337</v>
      </c>
      <c r="F10" s="2"/>
      <c r="G10" s="2"/>
    </row>
    <row r="11" spans="1:12" x14ac:dyDescent="0.25">
      <c r="A11">
        <v>2015</v>
      </c>
      <c r="B11">
        <v>8</v>
      </c>
      <c r="C11" s="1">
        <f t="shared" si="0"/>
        <v>1518472</v>
      </c>
      <c r="D11" s="4">
        <f t="shared" si="1"/>
        <v>0.66666666666666663</v>
      </c>
      <c r="E11" s="1">
        <f t="shared" si="2"/>
        <v>1012314.6666666666</v>
      </c>
      <c r="F11" s="2"/>
      <c r="G11" s="2"/>
    </row>
    <row r="12" spans="1:12" x14ac:dyDescent="0.25">
      <c r="A12">
        <v>2015</v>
      </c>
      <c r="B12">
        <v>9</v>
      </c>
      <c r="C12" s="1">
        <f t="shared" si="0"/>
        <v>1518472</v>
      </c>
      <c r="D12" s="4">
        <f t="shared" si="1"/>
        <v>0.75</v>
      </c>
      <c r="E12" s="1">
        <f t="shared" si="2"/>
        <v>1138854</v>
      </c>
      <c r="F12" s="2"/>
      <c r="G12" s="2"/>
    </row>
    <row r="13" spans="1:12" x14ac:dyDescent="0.25">
      <c r="A13">
        <v>2015</v>
      </c>
      <c r="B13">
        <v>10</v>
      </c>
      <c r="C13" s="1">
        <f t="shared" si="0"/>
        <v>1518472</v>
      </c>
      <c r="D13" s="4">
        <f t="shared" si="1"/>
        <v>0.83333333333333337</v>
      </c>
      <c r="E13" s="1">
        <f t="shared" si="2"/>
        <v>1265393.3333333335</v>
      </c>
      <c r="F13" s="2"/>
      <c r="G13" s="2"/>
      <c r="H13" s="1"/>
      <c r="I13" s="1"/>
    </row>
    <row r="14" spans="1:12" x14ac:dyDescent="0.25">
      <c r="A14">
        <v>2015</v>
      </c>
      <c r="B14">
        <v>11</v>
      </c>
      <c r="C14" s="1">
        <f t="shared" si="0"/>
        <v>1518472</v>
      </c>
      <c r="D14" s="4">
        <f t="shared" si="1"/>
        <v>0.91666666666666663</v>
      </c>
      <c r="E14" s="1">
        <f t="shared" si="2"/>
        <v>1391932.6666666665</v>
      </c>
      <c r="F14" s="2"/>
      <c r="G14" s="2"/>
    </row>
    <row r="15" spans="1:12" x14ac:dyDescent="0.25">
      <c r="A15">
        <v>2015</v>
      </c>
      <c r="B15">
        <v>12</v>
      </c>
      <c r="C15" s="1">
        <f t="shared" si="0"/>
        <v>1518472</v>
      </c>
      <c r="D15" s="4">
        <f t="shared" si="1"/>
        <v>1</v>
      </c>
      <c r="E15" s="1">
        <f t="shared" si="2"/>
        <v>1518472</v>
      </c>
      <c r="F15" s="2"/>
      <c r="G15" s="2">
        <f>SUM(C4:C15)</f>
        <v>18221664</v>
      </c>
      <c r="H15" s="2">
        <f>SUM(D4:D15)</f>
        <v>6.5</v>
      </c>
      <c r="I15" s="2">
        <f>SUM(E4:E15)</f>
        <v>9870068</v>
      </c>
    </row>
    <row r="16" spans="1:12" ht="14.45" x14ac:dyDescent="0.3">
      <c r="A16">
        <f t="shared" ref="A16:A27" si="3">A4+1</f>
        <v>2016</v>
      </c>
      <c r="B16">
        <f t="shared" ref="B16:B27" si="4">B4</f>
        <v>1</v>
      </c>
      <c r="C16" s="9">
        <f>$H$4/12</f>
        <v>1645011.3333333333</v>
      </c>
      <c r="D16" s="4">
        <v>1</v>
      </c>
      <c r="E16" s="1">
        <f t="shared" si="2"/>
        <v>1645011.3333333333</v>
      </c>
      <c r="F16" s="2"/>
      <c r="G16" s="2"/>
    </row>
    <row r="17" spans="1:9" ht="14.45" x14ac:dyDescent="0.3">
      <c r="A17">
        <f t="shared" si="3"/>
        <v>2016</v>
      </c>
      <c r="B17">
        <f t="shared" si="4"/>
        <v>2</v>
      </c>
      <c r="C17" s="1">
        <f>$H$4/12</f>
        <v>1645011.3333333333</v>
      </c>
      <c r="D17" s="4">
        <v>1</v>
      </c>
      <c r="E17" s="1">
        <f t="shared" si="2"/>
        <v>1645011.3333333333</v>
      </c>
      <c r="F17" s="2"/>
      <c r="G17" s="2"/>
    </row>
    <row r="18" spans="1:9" ht="14.45" x14ac:dyDescent="0.3">
      <c r="A18">
        <f t="shared" si="3"/>
        <v>2016</v>
      </c>
      <c r="B18">
        <f t="shared" si="4"/>
        <v>3</v>
      </c>
      <c r="C18" s="1">
        <f t="shared" ref="C18:C27" si="5">$H$4/12</f>
        <v>1645011.3333333333</v>
      </c>
      <c r="D18" s="4">
        <v>1</v>
      </c>
      <c r="E18" s="1">
        <f t="shared" si="2"/>
        <v>1645011.3333333333</v>
      </c>
      <c r="F18" s="2"/>
      <c r="G18" s="2"/>
    </row>
    <row r="19" spans="1:9" ht="14.45" x14ac:dyDescent="0.3">
      <c r="A19">
        <f t="shared" si="3"/>
        <v>2016</v>
      </c>
      <c r="B19">
        <f t="shared" si="4"/>
        <v>4</v>
      </c>
      <c r="C19" s="1">
        <f t="shared" si="5"/>
        <v>1645011.3333333333</v>
      </c>
      <c r="D19" s="4">
        <v>1</v>
      </c>
      <c r="E19" s="1">
        <f t="shared" si="2"/>
        <v>1645011.3333333333</v>
      </c>
      <c r="F19" s="2"/>
      <c r="G19" s="2"/>
    </row>
    <row r="20" spans="1:9" ht="14.45" x14ac:dyDescent="0.3">
      <c r="A20">
        <f t="shared" si="3"/>
        <v>2016</v>
      </c>
      <c r="B20">
        <f t="shared" si="4"/>
        <v>5</v>
      </c>
      <c r="C20" s="1">
        <f t="shared" si="5"/>
        <v>1645011.3333333333</v>
      </c>
      <c r="D20" s="4">
        <v>1</v>
      </c>
      <c r="E20" s="1">
        <f t="shared" si="2"/>
        <v>1645011.3333333333</v>
      </c>
      <c r="F20" s="2"/>
      <c r="G20" s="2"/>
    </row>
    <row r="21" spans="1:9" x14ac:dyDescent="0.25">
      <c r="A21">
        <f t="shared" si="3"/>
        <v>2016</v>
      </c>
      <c r="B21">
        <f t="shared" si="4"/>
        <v>6</v>
      </c>
      <c r="C21" s="1">
        <f t="shared" si="5"/>
        <v>1645011.3333333333</v>
      </c>
      <c r="D21" s="4">
        <v>1</v>
      </c>
      <c r="E21" s="1">
        <f t="shared" si="2"/>
        <v>1645011.3333333333</v>
      </c>
      <c r="F21" s="2"/>
      <c r="G21" s="2"/>
    </row>
    <row r="22" spans="1:9" x14ac:dyDescent="0.25">
      <c r="A22">
        <f t="shared" si="3"/>
        <v>2016</v>
      </c>
      <c r="B22">
        <f t="shared" si="4"/>
        <v>7</v>
      </c>
      <c r="C22" s="1">
        <f t="shared" si="5"/>
        <v>1645011.3333333333</v>
      </c>
      <c r="D22" s="4">
        <v>1</v>
      </c>
      <c r="E22" s="1">
        <f t="shared" si="2"/>
        <v>1645011.3333333333</v>
      </c>
      <c r="F22" s="2"/>
      <c r="G22" s="2"/>
    </row>
    <row r="23" spans="1:9" x14ac:dyDescent="0.25">
      <c r="A23">
        <f t="shared" si="3"/>
        <v>2016</v>
      </c>
      <c r="B23">
        <f t="shared" si="4"/>
        <v>8</v>
      </c>
      <c r="C23" s="1">
        <f t="shared" si="5"/>
        <v>1645011.3333333333</v>
      </c>
      <c r="D23" s="4">
        <v>1</v>
      </c>
      <c r="E23" s="1">
        <f t="shared" si="2"/>
        <v>1645011.3333333333</v>
      </c>
      <c r="F23" s="2"/>
      <c r="G23" s="2"/>
    </row>
    <row r="24" spans="1:9" x14ac:dyDescent="0.25">
      <c r="A24">
        <f t="shared" si="3"/>
        <v>2016</v>
      </c>
      <c r="B24">
        <f t="shared" si="4"/>
        <v>9</v>
      </c>
      <c r="C24" s="1">
        <f t="shared" si="5"/>
        <v>1645011.3333333333</v>
      </c>
      <c r="D24" s="4">
        <v>1</v>
      </c>
      <c r="E24" s="1">
        <f t="shared" si="2"/>
        <v>1645011.3333333333</v>
      </c>
      <c r="F24" s="2"/>
      <c r="G24" s="2"/>
    </row>
    <row r="25" spans="1:9" x14ac:dyDescent="0.25">
      <c r="A25">
        <f t="shared" si="3"/>
        <v>2016</v>
      </c>
      <c r="B25">
        <f t="shared" si="4"/>
        <v>10</v>
      </c>
      <c r="C25" s="1">
        <f t="shared" si="5"/>
        <v>1645011.3333333333</v>
      </c>
      <c r="D25" s="4">
        <v>1</v>
      </c>
      <c r="E25" s="1">
        <f t="shared" si="2"/>
        <v>1645011.3333333333</v>
      </c>
      <c r="F25" s="2"/>
      <c r="G25" s="2"/>
    </row>
    <row r="26" spans="1:9" x14ac:dyDescent="0.25">
      <c r="A26">
        <f t="shared" si="3"/>
        <v>2016</v>
      </c>
      <c r="B26">
        <f t="shared" si="4"/>
        <v>11</v>
      </c>
      <c r="C26" s="1">
        <f t="shared" si="5"/>
        <v>1645011.3333333333</v>
      </c>
      <c r="D26" s="4">
        <v>1</v>
      </c>
      <c r="E26" s="1">
        <f t="shared" si="2"/>
        <v>1645011.3333333333</v>
      </c>
      <c r="F26" s="2"/>
      <c r="G26" s="2"/>
    </row>
    <row r="27" spans="1:9" x14ac:dyDescent="0.25">
      <c r="A27">
        <f t="shared" si="3"/>
        <v>2016</v>
      </c>
      <c r="B27">
        <f t="shared" si="4"/>
        <v>12</v>
      </c>
      <c r="C27" s="1">
        <f t="shared" si="5"/>
        <v>1645011.3333333333</v>
      </c>
      <c r="D27" s="4">
        <v>1</v>
      </c>
      <c r="E27" s="1">
        <f t="shared" si="2"/>
        <v>1645011.3333333333</v>
      </c>
      <c r="F27" s="2"/>
      <c r="G27" s="2">
        <f>SUM(C16:C27)</f>
        <v>19740136</v>
      </c>
      <c r="H27" s="2">
        <f>SUM(D16:D27)</f>
        <v>12</v>
      </c>
      <c r="I27" s="2">
        <f>SUM(E16:E27)</f>
        <v>19740136</v>
      </c>
    </row>
    <row r="28" spans="1:9" x14ac:dyDescent="0.25">
      <c r="C28" s="1"/>
      <c r="E28" s="2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7" width="9.140625" style="3"/>
    <col min="8" max="8" width="11.5703125" style="3" bestFit="1" customWidth="1"/>
    <col min="9" max="25" width="9.140625" style="3"/>
  </cols>
  <sheetData>
    <row r="1" spans="1:12" ht="91.5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1.7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2016</v>
      </c>
      <c r="B4">
        <v>1</v>
      </c>
      <c r="C4" s="1">
        <f>+$I$8</f>
        <v>2682352.5384615385</v>
      </c>
      <c r="D4" s="4">
        <f>B4/12</f>
        <v>8.3333333333333329E-2</v>
      </c>
      <c r="E4" s="1">
        <f>C4*D4</f>
        <v>223529.37820512819</v>
      </c>
      <c r="H4" s="1">
        <f>CDM!B12</f>
        <v>34870583</v>
      </c>
      <c r="I4" s="1">
        <f>H4/2</f>
        <v>17435291.5</v>
      </c>
    </row>
    <row r="5" spans="1:12" x14ac:dyDescent="0.25">
      <c r="A5">
        <v>2016</v>
      </c>
      <c r="B5">
        <v>2</v>
      </c>
      <c r="C5" s="1">
        <f t="shared" ref="C5:C15" si="0">+$I$8</f>
        <v>2682352.5384615385</v>
      </c>
      <c r="D5" s="4">
        <f t="shared" ref="D5:D15" si="1">B5/12</f>
        <v>0.16666666666666666</v>
      </c>
      <c r="E5" s="1">
        <f t="shared" ref="E5:E27" si="2">C5*D5</f>
        <v>447058.75641025638</v>
      </c>
      <c r="F5" s="2"/>
      <c r="G5" s="2"/>
      <c r="H5" s="1">
        <v>12</v>
      </c>
      <c r="I5" s="1">
        <v>12</v>
      </c>
    </row>
    <row r="6" spans="1:12" x14ac:dyDescent="0.25">
      <c r="A6">
        <v>2016</v>
      </c>
      <c r="B6">
        <v>3</v>
      </c>
      <c r="C6" s="1">
        <f t="shared" si="0"/>
        <v>2682352.5384615385</v>
      </c>
      <c r="D6" s="4">
        <f t="shared" si="1"/>
        <v>0.25</v>
      </c>
      <c r="E6" s="1">
        <f t="shared" si="2"/>
        <v>670588.13461538462</v>
      </c>
      <c r="F6" s="2"/>
      <c r="G6" s="2"/>
      <c r="H6" s="1">
        <f>H4*H5</f>
        <v>418446996</v>
      </c>
      <c r="I6" s="1">
        <f>I4*I5</f>
        <v>209223498</v>
      </c>
    </row>
    <row r="7" spans="1:12" x14ac:dyDescent="0.25">
      <c r="A7">
        <v>2016</v>
      </c>
      <c r="B7">
        <v>4</v>
      </c>
      <c r="C7" s="1">
        <f t="shared" si="0"/>
        <v>2682352.5384615385</v>
      </c>
      <c r="D7" s="4">
        <f t="shared" si="1"/>
        <v>0.33333333333333331</v>
      </c>
      <c r="E7" s="1">
        <f t="shared" si="2"/>
        <v>894117.51282051275</v>
      </c>
      <c r="F7" s="2"/>
      <c r="G7" s="2"/>
      <c r="H7" s="3">
        <v>78</v>
      </c>
      <c r="I7" s="3">
        <v>78</v>
      </c>
    </row>
    <row r="8" spans="1:12" x14ac:dyDescent="0.25">
      <c r="A8">
        <v>2016</v>
      </c>
      <c r="B8">
        <v>5</v>
      </c>
      <c r="C8" s="1">
        <f t="shared" si="0"/>
        <v>2682352.5384615385</v>
      </c>
      <c r="D8" s="4">
        <f t="shared" si="1"/>
        <v>0.41666666666666669</v>
      </c>
      <c r="E8" s="1">
        <f t="shared" si="2"/>
        <v>1117646.891025641</v>
      </c>
      <c r="F8" s="2"/>
      <c r="G8" s="2"/>
      <c r="H8" s="1">
        <f>H6/H7</f>
        <v>5364705.076923077</v>
      </c>
      <c r="I8" s="1">
        <f>I6/I7</f>
        <v>2682352.5384615385</v>
      </c>
    </row>
    <row r="9" spans="1:12" x14ac:dyDescent="0.25">
      <c r="A9">
        <v>2016</v>
      </c>
      <c r="B9">
        <v>6</v>
      </c>
      <c r="C9" s="1">
        <f t="shared" si="0"/>
        <v>2682352.5384615385</v>
      </c>
      <c r="D9" s="4">
        <f t="shared" si="1"/>
        <v>0.5</v>
      </c>
      <c r="E9" s="1">
        <f t="shared" si="2"/>
        <v>1341176.2692307692</v>
      </c>
      <c r="F9" s="2"/>
      <c r="G9" s="2"/>
    </row>
    <row r="10" spans="1:12" x14ac:dyDescent="0.25">
      <c r="A10">
        <v>2016</v>
      </c>
      <c r="B10">
        <v>7</v>
      </c>
      <c r="C10" s="1">
        <f t="shared" si="0"/>
        <v>2682352.5384615385</v>
      </c>
      <c r="D10" s="4">
        <f t="shared" si="1"/>
        <v>0.58333333333333337</v>
      </c>
      <c r="E10" s="1">
        <f t="shared" si="2"/>
        <v>1564705.6474358975</v>
      </c>
      <c r="F10" s="2"/>
      <c r="G10" s="2"/>
    </row>
    <row r="11" spans="1:12" x14ac:dyDescent="0.25">
      <c r="A11">
        <v>2016</v>
      </c>
      <c r="B11">
        <v>8</v>
      </c>
      <c r="C11" s="1">
        <f t="shared" si="0"/>
        <v>2682352.5384615385</v>
      </c>
      <c r="D11" s="4">
        <f t="shared" si="1"/>
        <v>0.66666666666666663</v>
      </c>
      <c r="E11" s="1">
        <f t="shared" si="2"/>
        <v>1788235.0256410255</v>
      </c>
      <c r="F11" s="2"/>
      <c r="G11" s="2"/>
    </row>
    <row r="12" spans="1:12" x14ac:dyDescent="0.25">
      <c r="A12">
        <v>2016</v>
      </c>
      <c r="B12">
        <v>9</v>
      </c>
      <c r="C12" s="1">
        <f t="shared" si="0"/>
        <v>2682352.5384615385</v>
      </c>
      <c r="D12" s="4">
        <f t="shared" si="1"/>
        <v>0.75</v>
      </c>
      <c r="E12" s="1">
        <f t="shared" si="2"/>
        <v>2011764.403846154</v>
      </c>
      <c r="F12" s="2"/>
      <c r="G12" s="2"/>
    </row>
    <row r="13" spans="1:12" x14ac:dyDescent="0.25">
      <c r="A13">
        <v>2016</v>
      </c>
      <c r="B13">
        <v>10</v>
      </c>
      <c r="C13" s="1">
        <f t="shared" si="0"/>
        <v>2682352.5384615385</v>
      </c>
      <c r="D13" s="4">
        <f t="shared" si="1"/>
        <v>0.83333333333333337</v>
      </c>
      <c r="E13" s="1">
        <f t="shared" si="2"/>
        <v>2235293.782051282</v>
      </c>
      <c r="F13" s="2"/>
      <c r="G13" s="2"/>
      <c r="H13" s="1"/>
      <c r="I13" s="1"/>
    </row>
    <row r="14" spans="1:12" x14ac:dyDescent="0.25">
      <c r="A14">
        <v>2016</v>
      </c>
      <c r="B14">
        <v>11</v>
      </c>
      <c r="C14" s="1">
        <f t="shared" si="0"/>
        <v>2682352.5384615385</v>
      </c>
      <c r="D14" s="4">
        <f t="shared" si="1"/>
        <v>0.91666666666666663</v>
      </c>
      <c r="E14" s="1">
        <f t="shared" si="2"/>
        <v>2458823.16025641</v>
      </c>
      <c r="F14" s="2"/>
      <c r="G14" s="2"/>
    </row>
    <row r="15" spans="1:12" x14ac:dyDescent="0.25">
      <c r="A15">
        <v>2016</v>
      </c>
      <c r="B15">
        <v>12</v>
      </c>
      <c r="C15" s="1">
        <f t="shared" si="0"/>
        <v>2682352.5384615385</v>
      </c>
      <c r="D15" s="4">
        <f t="shared" si="1"/>
        <v>1</v>
      </c>
      <c r="E15" s="1">
        <f t="shared" si="2"/>
        <v>2682352.5384615385</v>
      </c>
      <c r="F15" s="2"/>
      <c r="G15" s="2">
        <f>SUM(C4:C15)</f>
        <v>32188230.461538468</v>
      </c>
      <c r="H15" s="2">
        <f>SUM(D4:D15)</f>
        <v>6.5</v>
      </c>
      <c r="I15" s="2">
        <f>SUM(E4:E15)</f>
        <v>17435291.5</v>
      </c>
    </row>
    <row r="16" spans="1:12" ht="14.45" x14ac:dyDescent="0.3">
      <c r="A16">
        <f t="shared" ref="A16:A27" si="3">A4+1</f>
        <v>2017</v>
      </c>
      <c r="B16">
        <f t="shared" ref="B16:B27" si="4">B4</f>
        <v>1</v>
      </c>
      <c r="C16" s="1">
        <f>$H$4/12</f>
        <v>2905881.9166666665</v>
      </c>
      <c r="D16" s="4">
        <v>1</v>
      </c>
      <c r="E16" s="1">
        <f t="shared" si="2"/>
        <v>2905881.9166666665</v>
      </c>
      <c r="F16" s="2"/>
      <c r="G16" s="2"/>
    </row>
    <row r="17" spans="1:9" ht="14.45" x14ac:dyDescent="0.3">
      <c r="A17">
        <f t="shared" si="3"/>
        <v>2017</v>
      </c>
      <c r="B17">
        <f t="shared" si="4"/>
        <v>2</v>
      </c>
      <c r="C17" s="1">
        <f>$H$4/12</f>
        <v>2905881.9166666665</v>
      </c>
      <c r="D17" s="4">
        <v>1</v>
      </c>
      <c r="E17" s="1">
        <f t="shared" si="2"/>
        <v>2905881.9166666665</v>
      </c>
      <c r="F17" s="2"/>
      <c r="G17" s="2"/>
    </row>
    <row r="18" spans="1:9" ht="14.45" x14ac:dyDescent="0.3">
      <c r="A18">
        <f t="shared" si="3"/>
        <v>2017</v>
      </c>
      <c r="B18">
        <f t="shared" si="4"/>
        <v>3</v>
      </c>
      <c r="C18" s="1">
        <f t="shared" ref="C18:C27" si="5">$H$4/12</f>
        <v>2905881.9166666665</v>
      </c>
      <c r="D18" s="4">
        <v>1</v>
      </c>
      <c r="E18" s="1">
        <f t="shared" si="2"/>
        <v>2905881.9166666665</v>
      </c>
      <c r="F18" s="2"/>
      <c r="G18" s="2"/>
    </row>
    <row r="19" spans="1:9" ht="14.45" x14ac:dyDescent="0.3">
      <c r="A19">
        <f t="shared" si="3"/>
        <v>2017</v>
      </c>
      <c r="B19">
        <f t="shared" si="4"/>
        <v>4</v>
      </c>
      <c r="C19" s="1">
        <f t="shared" si="5"/>
        <v>2905881.9166666665</v>
      </c>
      <c r="D19" s="4">
        <v>1</v>
      </c>
      <c r="E19" s="1">
        <f t="shared" si="2"/>
        <v>2905881.9166666665</v>
      </c>
      <c r="F19" s="2"/>
      <c r="G19" s="2"/>
    </row>
    <row r="20" spans="1:9" ht="14.45" x14ac:dyDescent="0.3">
      <c r="A20">
        <f t="shared" si="3"/>
        <v>2017</v>
      </c>
      <c r="B20">
        <f t="shared" si="4"/>
        <v>5</v>
      </c>
      <c r="C20" s="1">
        <f t="shared" si="5"/>
        <v>2905881.9166666665</v>
      </c>
      <c r="D20" s="4">
        <v>1</v>
      </c>
      <c r="E20" s="1">
        <f t="shared" si="2"/>
        <v>2905881.9166666665</v>
      </c>
      <c r="F20" s="2"/>
      <c r="G20" s="2"/>
    </row>
    <row r="21" spans="1:9" x14ac:dyDescent="0.25">
      <c r="A21">
        <f t="shared" si="3"/>
        <v>2017</v>
      </c>
      <c r="B21">
        <f t="shared" si="4"/>
        <v>6</v>
      </c>
      <c r="C21" s="1">
        <f t="shared" si="5"/>
        <v>2905881.9166666665</v>
      </c>
      <c r="D21" s="4">
        <v>1</v>
      </c>
      <c r="E21" s="1">
        <f t="shared" si="2"/>
        <v>2905881.9166666665</v>
      </c>
      <c r="F21" s="2"/>
      <c r="G21" s="2"/>
    </row>
    <row r="22" spans="1:9" x14ac:dyDescent="0.25">
      <c r="A22">
        <f t="shared" si="3"/>
        <v>2017</v>
      </c>
      <c r="B22">
        <f t="shared" si="4"/>
        <v>7</v>
      </c>
      <c r="C22" s="1">
        <f t="shared" si="5"/>
        <v>2905881.9166666665</v>
      </c>
      <c r="D22" s="4">
        <v>1</v>
      </c>
      <c r="E22" s="1">
        <f t="shared" si="2"/>
        <v>2905881.9166666665</v>
      </c>
      <c r="F22" s="2"/>
      <c r="G22" s="2"/>
    </row>
    <row r="23" spans="1:9" x14ac:dyDescent="0.25">
      <c r="A23">
        <f t="shared" si="3"/>
        <v>2017</v>
      </c>
      <c r="B23">
        <f t="shared" si="4"/>
        <v>8</v>
      </c>
      <c r="C23" s="1">
        <f t="shared" si="5"/>
        <v>2905881.9166666665</v>
      </c>
      <c r="D23" s="4">
        <v>1</v>
      </c>
      <c r="E23" s="1">
        <f t="shared" si="2"/>
        <v>2905881.9166666665</v>
      </c>
      <c r="F23" s="2"/>
      <c r="G23" s="2"/>
    </row>
    <row r="24" spans="1:9" x14ac:dyDescent="0.25">
      <c r="A24">
        <f t="shared" si="3"/>
        <v>2017</v>
      </c>
      <c r="B24">
        <f t="shared" si="4"/>
        <v>9</v>
      </c>
      <c r="C24" s="1">
        <f t="shared" si="5"/>
        <v>2905881.9166666665</v>
      </c>
      <c r="D24" s="4">
        <v>1</v>
      </c>
      <c r="E24" s="1">
        <f t="shared" si="2"/>
        <v>2905881.9166666665</v>
      </c>
      <c r="F24" s="2"/>
      <c r="G24" s="2"/>
    </row>
    <row r="25" spans="1:9" x14ac:dyDescent="0.25">
      <c r="A25">
        <f t="shared" si="3"/>
        <v>2017</v>
      </c>
      <c r="B25">
        <f t="shared" si="4"/>
        <v>10</v>
      </c>
      <c r="C25" s="1">
        <f t="shared" si="5"/>
        <v>2905881.9166666665</v>
      </c>
      <c r="D25" s="4">
        <v>1</v>
      </c>
      <c r="E25" s="1">
        <f t="shared" si="2"/>
        <v>2905881.9166666665</v>
      </c>
      <c r="F25" s="2"/>
      <c r="G25" s="2"/>
    </row>
    <row r="26" spans="1:9" x14ac:dyDescent="0.25">
      <c r="A26">
        <f t="shared" si="3"/>
        <v>2017</v>
      </c>
      <c r="B26">
        <f t="shared" si="4"/>
        <v>11</v>
      </c>
      <c r="C26" s="1">
        <f t="shared" si="5"/>
        <v>2905881.9166666665</v>
      </c>
      <c r="D26" s="4">
        <v>1</v>
      </c>
      <c r="E26" s="1">
        <f t="shared" si="2"/>
        <v>2905881.9166666665</v>
      </c>
      <c r="F26" s="2"/>
      <c r="G26" s="2"/>
    </row>
    <row r="27" spans="1:9" x14ac:dyDescent="0.25">
      <c r="A27">
        <f t="shared" si="3"/>
        <v>2017</v>
      </c>
      <c r="B27">
        <f t="shared" si="4"/>
        <v>12</v>
      </c>
      <c r="C27" s="1">
        <f t="shared" si="5"/>
        <v>2905881.9166666665</v>
      </c>
      <c r="D27" s="4">
        <v>1</v>
      </c>
      <c r="E27" s="1">
        <f t="shared" si="2"/>
        <v>2905881.9166666665</v>
      </c>
      <c r="F27" s="2"/>
      <c r="G27" s="2">
        <f>SUM(C16:C27)</f>
        <v>34870583.000000007</v>
      </c>
      <c r="H27" s="2">
        <f>SUM(D16:D27)</f>
        <v>12</v>
      </c>
      <c r="I27" s="2">
        <f>SUM(E16:E27)</f>
        <v>34870583.000000007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5" width="11.5703125" style="3" bestFit="1" customWidth="1"/>
    <col min="6" max="7" width="9.140625" style="3"/>
    <col min="8" max="8" width="11.5703125" style="3" bestFit="1" customWidth="1"/>
    <col min="9" max="25" width="9.140625" style="3"/>
  </cols>
  <sheetData>
    <row r="1" spans="1:12" ht="96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6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2017</v>
      </c>
      <c r="B4">
        <v>1</v>
      </c>
      <c r="C4" s="1">
        <f>+$I$8</f>
        <v>5368178.538461538</v>
      </c>
      <c r="D4" s="4">
        <f>B4/12</f>
        <v>8.3333333333333329E-2</v>
      </c>
      <c r="E4" s="1">
        <f>C4*D4</f>
        <v>447348.2115384615</v>
      </c>
      <c r="H4" s="1">
        <f>CDM!B13</f>
        <v>69786321</v>
      </c>
      <c r="I4" s="1">
        <f>H4/2</f>
        <v>34893160.5</v>
      </c>
    </row>
    <row r="5" spans="1:12" x14ac:dyDescent="0.25">
      <c r="A5">
        <v>2017</v>
      </c>
      <c r="B5">
        <v>2</v>
      </c>
      <c r="C5" s="1">
        <f t="shared" ref="C5:C15" si="0">+$I$8</f>
        <v>5368178.538461538</v>
      </c>
      <c r="D5" s="4">
        <f t="shared" ref="D5:D15" si="1">B5/12</f>
        <v>0.16666666666666666</v>
      </c>
      <c r="E5" s="1">
        <f t="shared" ref="E5:E27" si="2">C5*D5</f>
        <v>894696.42307692301</v>
      </c>
      <c r="F5" s="2"/>
      <c r="G5" s="2"/>
      <c r="H5" s="1">
        <v>12</v>
      </c>
      <c r="I5" s="1">
        <v>12</v>
      </c>
    </row>
    <row r="6" spans="1:12" x14ac:dyDescent="0.25">
      <c r="A6">
        <v>2017</v>
      </c>
      <c r="B6">
        <v>3</v>
      </c>
      <c r="C6" s="1">
        <f t="shared" si="0"/>
        <v>5368178.538461538</v>
      </c>
      <c r="D6" s="4">
        <f t="shared" si="1"/>
        <v>0.25</v>
      </c>
      <c r="E6" s="1">
        <f t="shared" si="2"/>
        <v>1342044.6346153845</v>
      </c>
      <c r="F6" s="2"/>
      <c r="G6" s="2"/>
      <c r="H6" s="1">
        <f>H4*H5</f>
        <v>837435852</v>
      </c>
      <c r="I6" s="1">
        <f>I4*I5</f>
        <v>418717926</v>
      </c>
    </row>
    <row r="7" spans="1:12" x14ac:dyDescent="0.25">
      <c r="A7">
        <v>2017</v>
      </c>
      <c r="B7">
        <v>4</v>
      </c>
      <c r="C7" s="1">
        <f t="shared" si="0"/>
        <v>5368178.538461538</v>
      </c>
      <c r="D7" s="4">
        <f t="shared" si="1"/>
        <v>0.33333333333333331</v>
      </c>
      <c r="E7" s="1">
        <f t="shared" si="2"/>
        <v>1789392.846153846</v>
      </c>
      <c r="F7" s="2"/>
      <c r="G7" s="2"/>
      <c r="H7" s="3">
        <v>78</v>
      </c>
      <c r="I7" s="3">
        <v>78</v>
      </c>
    </row>
    <row r="8" spans="1:12" x14ac:dyDescent="0.25">
      <c r="A8">
        <v>2017</v>
      </c>
      <c r="B8">
        <v>5</v>
      </c>
      <c r="C8" s="1">
        <f t="shared" si="0"/>
        <v>5368178.538461538</v>
      </c>
      <c r="D8" s="4">
        <f t="shared" si="1"/>
        <v>0.41666666666666669</v>
      </c>
      <c r="E8" s="1">
        <f t="shared" si="2"/>
        <v>2236741.0576923075</v>
      </c>
      <c r="F8" s="2"/>
      <c r="G8" s="2"/>
      <c r="H8" s="1">
        <f>H6/H7</f>
        <v>10736357.076923076</v>
      </c>
      <c r="I8" s="1">
        <f>I6/I7</f>
        <v>5368178.538461538</v>
      </c>
    </row>
    <row r="9" spans="1:12" x14ac:dyDescent="0.25">
      <c r="A9">
        <v>2017</v>
      </c>
      <c r="B9">
        <v>6</v>
      </c>
      <c r="C9" s="1">
        <f t="shared" si="0"/>
        <v>5368178.538461538</v>
      </c>
      <c r="D9" s="4">
        <f t="shared" si="1"/>
        <v>0.5</v>
      </c>
      <c r="E9" s="1">
        <f t="shared" si="2"/>
        <v>2684089.269230769</v>
      </c>
      <c r="F9" s="2"/>
      <c r="G9" s="2"/>
    </row>
    <row r="10" spans="1:12" x14ac:dyDescent="0.25">
      <c r="A10">
        <v>2017</v>
      </c>
      <c r="B10">
        <v>7</v>
      </c>
      <c r="C10" s="1">
        <f t="shared" si="0"/>
        <v>5368178.538461538</v>
      </c>
      <c r="D10" s="4">
        <f t="shared" si="1"/>
        <v>0.58333333333333337</v>
      </c>
      <c r="E10" s="1">
        <f t="shared" si="2"/>
        <v>3131437.4807692305</v>
      </c>
      <c r="F10" s="2"/>
      <c r="G10" s="2"/>
    </row>
    <row r="11" spans="1:12" x14ac:dyDescent="0.25">
      <c r="A11">
        <v>2017</v>
      </c>
      <c r="B11">
        <v>8</v>
      </c>
      <c r="C11" s="1">
        <f t="shared" si="0"/>
        <v>5368178.538461538</v>
      </c>
      <c r="D11" s="4">
        <f t="shared" si="1"/>
        <v>0.66666666666666663</v>
      </c>
      <c r="E11" s="1">
        <f t="shared" si="2"/>
        <v>3578785.692307692</v>
      </c>
      <c r="F11" s="2"/>
      <c r="G11" s="2"/>
    </row>
    <row r="12" spans="1:12" x14ac:dyDescent="0.25">
      <c r="A12">
        <v>2017</v>
      </c>
      <c r="B12">
        <v>9</v>
      </c>
      <c r="C12" s="1">
        <f t="shared" si="0"/>
        <v>5368178.538461538</v>
      </c>
      <c r="D12" s="4">
        <f t="shared" si="1"/>
        <v>0.75</v>
      </c>
      <c r="E12" s="1">
        <f t="shared" si="2"/>
        <v>4026133.9038461535</v>
      </c>
      <c r="F12" s="2"/>
      <c r="G12" s="2"/>
    </row>
    <row r="13" spans="1:12" x14ac:dyDescent="0.25">
      <c r="A13">
        <v>2017</v>
      </c>
      <c r="B13">
        <v>10</v>
      </c>
      <c r="C13" s="1">
        <f t="shared" si="0"/>
        <v>5368178.538461538</v>
      </c>
      <c r="D13" s="4">
        <f t="shared" si="1"/>
        <v>0.83333333333333337</v>
      </c>
      <c r="E13" s="1">
        <f t="shared" si="2"/>
        <v>4473482.115384615</v>
      </c>
      <c r="F13" s="2"/>
      <c r="G13" s="2"/>
      <c r="H13" s="1"/>
      <c r="I13" s="1"/>
    </row>
    <row r="14" spans="1:12" x14ac:dyDescent="0.25">
      <c r="A14">
        <v>2017</v>
      </c>
      <c r="B14">
        <v>11</v>
      </c>
      <c r="C14" s="1">
        <f t="shared" si="0"/>
        <v>5368178.538461538</v>
      </c>
      <c r="D14" s="4">
        <f t="shared" si="1"/>
        <v>0.91666666666666663</v>
      </c>
      <c r="E14" s="1">
        <f t="shared" si="2"/>
        <v>4920830.3269230761</v>
      </c>
      <c r="F14" s="2"/>
      <c r="G14" s="2"/>
    </row>
    <row r="15" spans="1:12" x14ac:dyDescent="0.25">
      <c r="A15">
        <v>2017</v>
      </c>
      <c r="B15">
        <v>12</v>
      </c>
      <c r="C15" s="1">
        <f t="shared" si="0"/>
        <v>5368178.538461538</v>
      </c>
      <c r="D15" s="4">
        <f t="shared" si="1"/>
        <v>1</v>
      </c>
      <c r="E15" s="1">
        <f t="shared" si="2"/>
        <v>5368178.538461538</v>
      </c>
      <c r="F15" s="2"/>
      <c r="G15" s="2">
        <f>SUM(C4:C15)</f>
        <v>64418142.461538441</v>
      </c>
      <c r="H15" s="2">
        <f>SUM(D4:D15)</f>
        <v>6.5</v>
      </c>
      <c r="I15" s="2">
        <f>SUM(E4:E15)</f>
        <v>34893160.5</v>
      </c>
    </row>
    <row r="16" spans="1:12" ht="14.45" x14ac:dyDescent="0.3">
      <c r="A16">
        <f t="shared" ref="A16:A27" si="3">A4+1</f>
        <v>2018</v>
      </c>
      <c r="B16">
        <f t="shared" ref="B16:B27" si="4">B4</f>
        <v>1</v>
      </c>
      <c r="C16" s="1">
        <f>$H$4/12</f>
        <v>5815526.75</v>
      </c>
      <c r="D16" s="4">
        <v>1</v>
      </c>
      <c r="E16" s="1">
        <f t="shared" si="2"/>
        <v>5815526.75</v>
      </c>
      <c r="F16" s="2"/>
      <c r="G16" s="2"/>
    </row>
    <row r="17" spans="1:9" ht="14.45" x14ac:dyDescent="0.3">
      <c r="A17">
        <f t="shared" si="3"/>
        <v>2018</v>
      </c>
      <c r="B17">
        <f t="shared" si="4"/>
        <v>2</v>
      </c>
      <c r="C17" s="1">
        <f>$H$4/12</f>
        <v>5815526.75</v>
      </c>
      <c r="D17" s="4">
        <v>1</v>
      </c>
      <c r="E17" s="1">
        <f t="shared" si="2"/>
        <v>5815526.75</v>
      </c>
      <c r="F17" s="2"/>
      <c r="G17" s="2"/>
    </row>
    <row r="18" spans="1:9" ht="14.45" x14ac:dyDescent="0.3">
      <c r="A18">
        <f t="shared" si="3"/>
        <v>2018</v>
      </c>
      <c r="B18">
        <f t="shared" si="4"/>
        <v>3</v>
      </c>
      <c r="C18" s="1">
        <f t="shared" ref="C18:C27" si="5">$H$4/12</f>
        <v>5815526.75</v>
      </c>
      <c r="D18" s="4">
        <v>1</v>
      </c>
      <c r="E18" s="1">
        <f t="shared" si="2"/>
        <v>5815526.75</v>
      </c>
      <c r="F18" s="2"/>
      <c r="G18" s="2"/>
    </row>
    <row r="19" spans="1:9" ht="14.45" x14ac:dyDescent="0.3">
      <c r="A19">
        <f t="shared" si="3"/>
        <v>2018</v>
      </c>
      <c r="B19">
        <f t="shared" si="4"/>
        <v>4</v>
      </c>
      <c r="C19" s="1">
        <f t="shared" si="5"/>
        <v>5815526.75</v>
      </c>
      <c r="D19" s="4">
        <v>1</v>
      </c>
      <c r="E19" s="1">
        <f t="shared" si="2"/>
        <v>5815526.75</v>
      </c>
      <c r="F19" s="2"/>
      <c r="G19" s="2"/>
    </row>
    <row r="20" spans="1:9" ht="14.45" x14ac:dyDescent="0.3">
      <c r="A20">
        <f t="shared" si="3"/>
        <v>2018</v>
      </c>
      <c r="B20">
        <f t="shared" si="4"/>
        <v>5</v>
      </c>
      <c r="C20" s="1">
        <f t="shared" si="5"/>
        <v>5815526.75</v>
      </c>
      <c r="D20" s="4">
        <v>1</v>
      </c>
      <c r="E20" s="1">
        <f t="shared" si="2"/>
        <v>5815526.75</v>
      </c>
      <c r="F20" s="2"/>
      <c r="G20" s="2"/>
    </row>
    <row r="21" spans="1:9" x14ac:dyDescent="0.25">
      <c r="A21">
        <f t="shared" si="3"/>
        <v>2018</v>
      </c>
      <c r="B21">
        <f t="shared" si="4"/>
        <v>6</v>
      </c>
      <c r="C21" s="1">
        <f t="shared" si="5"/>
        <v>5815526.75</v>
      </c>
      <c r="D21" s="4">
        <v>1</v>
      </c>
      <c r="E21" s="1">
        <f t="shared" si="2"/>
        <v>5815526.75</v>
      </c>
      <c r="F21" s="2"/>
      <c r="G21" s="2"/>
    </row>
    <row r="22" spans="1:9" x14ac:dyDescent="0.25">
      <c r="A22">
        <f t="shared" si="3"/>
        <v>2018</v>
      </c>
      <c r="B22">
        <f t="shared" si="4"/>
        <v>7</v>
      </c>
      <c r="C22" s="1">
        <f t="shared" si="5"/>
        <v>5815526.75</v>
      </c>
      <c r="D22" s="4">
        <v>1</v>
      </c>
      <c r="E22" s="1">
        <f t="shared" si="2"/>
        <v>5815526.75</v>
      </c>
      <c r="F22" s="2"/>
      <c r="G22" s="2"/>
    </row>
    <row r="23" spans="1:9" x14ac:dyDescent="0.25">
      <c r="A23">
        <f t="shared" si="3"/>
        <v>2018</v>
      </c>
      <c r="B23">
        <f t="shared" si="4"/>
        <v>8</v>
      </c>
      <c r="C23" s="1">
        <f t="shared" si="5"/>
        <v>5815526.75</v>
      </c>
      <c r="D23" s="4">
        <v>1</v>
      </c>
      <c r="E23" s="1">
        <f t="shared" si="2"/>
        <v>5815526.75</v>
      </c>
      <c r="F23" s="2"/>
      <c r="G23" s="2"/>
    </row>
    <row r="24" spans="1:9" x14ac:dyDescent="0.25">
      <c r="A24">
        <f t="shared" si="3"/>
        <v>2018</v>
      </c>
      <c r="B24">
        <f t="shared" si="4"/>
        <v>9</v>
      </c>
      <c r="C24" s="1">
        <f t="shared" si="5"/>
        <v>5815526.75</v>
      </c>
      <c r="D24" s="4">
        <v>1</v>
      </c>
      <c r="E24" s="1">
        <f t="shared" si="2"/>
        <v>5815526.75</v>
      </c>
      <c r="F24" s="2"/>
      <c r="G24" s="2"/>
    </row>
    <row r="25" spans="1:9" x14ac:dyDescent="0.25">
      <c r="A25">
        <f t="shared" si="3"/>
        <v>2018</v>
      </c>
      <c r="B25">
        <f t="shared" si="4"/>
        <v>10</v>
      </c>
      <c r="C25" s="1">
        <f t="shared" si="5"/>
        <v>5815526.75</v>
      </c>
      <c r="D25" s="4">
        <v>1</v>
      </c>
      <c r="E25" s="1">
        <f t="shared" si="2"/>
        <v>5815526.75</v>
      </c>
      <c r="F25" s="2"/>
      <c r="G25" s="2"/>
    </row>
    <row r="26" spans="1:9" x14ac:dyDescent="0.25">
      <c r="A26">
        <f t="shared" si="3"/>
        <v>2018</v>
      </c>
      <c r="B26">
        <f t="shared" si="4"/>
        <v>11</v>
      </c>
      <c r="C26" s="1">
        <f t="shared" si="5"/>
        <v>5815526.75</v>
      </c>
      <c r="D26" s="4">
        <v>1</v>
      </c>
      <c r="E26" s="1">
        <f t="shared" si="2"/>
        <v>5815526.75</v>
      </c>
      <c r="F26" s="2"/>
      <c r="G26" s="2"/>
    </row>
    <row r="27" spans="1:9" x14ac:dyDescent="0.25">
      <c r="A27">
        <f t="shared" si="3"/>
        <v>2018</v>
      </c>
      <c r="B27">
        <f t="shared" si="4"/>
        <v>12</v>
      </c>
      <c r="C27" s="1">
        <f t="shared" si="5"/>
        <v>5815526.75</v>
      </c>
      <c r="D27" s="4">
        <v>1</v>
      </c>
      <c r="E27" s="1">
        <f t="shared" si="2"/>
        <v>5815526.75</v>
      </c>
      <c r="F27" s="2"/>
      <c r="G27" s="2">
        <f>SUM(C16:C27)</f>
        <v>69786321</v>
      </c>
      <c r="H27" s="2">
        <f>SUM(D16:D27)</f>
        <v>12</v>
      </c>
      <c r="I27" s="2">
        <f>SUM(E16:E27)</f>
        <v>69786321</v>
      </c>
    </row>
    <row r="28" spans="1:9" x14ac:dyDescent="0.25">
      <c r="C28" s="1">
        <f>SUM(C4:C15)</f>
        <v>64418142.461538441</v>
      </c>
      <c r="E28" s="1">
        <f>SUM(E4:E15)</f>
        <v>34893160.5</v>
      </c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L2"/>
    </sheetView>
  </sheetViews>
  <sheetFormatPr defaultRowHeight="15" x14ac:dyDescent="0.25"/>
  <cols>
    <col min="1" max="1" width="9" customWidth="1"/>
    <col min="3" max="3" width="17.5703125" bestFit="1" customWidth="1"/>
    <col min="4" max="4" width="13.42578125" style="3" customWidth="1"/>
    <col min="5" max="5" width="10.5703125" style="3" bestFit="1" customWidth="1"/>
    <col min="6" max="6" width="9.140625" style="3"/>
    <col min="7" max="7" width="11.5703125" style="3" bestFit="1" customWidth="1"/>
    <col min="8" max="9" width="12.5703125" style="3" bestFit="1" customWidth="1"/>
    <col min="10" max="25" width="9.140625" style="3"/>
  </cols>
  <sheetData>
    <row r="1" spans="1:12" ht="78" customHeight="1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7.7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t="s">
        <v>0</v>
      </c>
      <c r="B3" t="s">
        <v>1</v>
      </c>
      <c r="C3" t="s">
        <v>2</v>
      </c>
      <c r="H3" s="3" t="s">
        <v>5</v>
      </c>
      <c r="I3" s="3" t="s">
        <v>6</v>
      </c>
    </row>
    <row r="4" spans="1:12" x14ac:dyDescent="0.25">
      <c r="A4">
        <v>2018</v>
      </c>
      <c r="B4">
        <v>1</v>
      </c>
      <c r="C4" s="1">
        <f>+$I$8</f>
        <v>1362483.5033402715</v>
      </c>
      <c r="D4" s="4">
        <f>B4/12</f>
        <v>8.3333333333333329E-2</v>
      </c>
      <c r="E4" s="1">
        <f>C4*D4</f>
        <v>113540.29194502262</v>
      </c>
      <c r="H4" s="1">
        <f>CDM!B14</f>
        <v>17712285.54342353</v>
      </c>
      <c r="I4" s="1">
        <f>H4/2</f>
        <v>8856142.7717117649</v>
      </c>
    </row>
    <row r="5" spans="1:12" x14ac:dyDescent="0.25">
      <c r="A5">
        <v>2018</v>
      </c>
      <c r="B5">
        <v>2</v>
      </c>
      <c r="C5" s="1">
        <f t="shared" ref="C5:C15" si="0">+$I$8</f>
        <v>1362483.5033402715</v>
      </c>
      <c r="D5" s="4">
        <f t="shared" ref="D5:D15" si="1">B5/12</f>
        <v>0.16666666666666666</v>
      </c>
      <c r="E5" s="1">
        <f t="shared" ref="E5:E27" si="2">C5*D5</f>
        <v>227080.58389004524</v>
      </c>
      <c r="F5" s="2"/>
      <c r="G5" s="2"/>
      <c r="H5" s="1">
        <v>12</v>
      </c>
      <c r="I5" s="1">
        <v>12</v>
      </c>
    </row>
    <row r="6" spans="1:12" x14ac:dyDescent="0.25">
      <c r="A6">
        <v>2018</v>
      </c>
      <c r="B6">
        <v>3</v>
      </c>
      <c r="C6" s="1">
        <f t="shared" si="0"/>
        <v>1362483.5033402715</v>
      </c>
      <c r="D6" s="4">
        <f t="shared" si="1"/>
        <v>0.25</v>
      </c>
      <c r="E6" s="1">
        <f t="shared" si="2"/>
        <v>340620.87583506788</v>
      </c>
      <c r="F6" s="2"/>
      <c r="G6" s="2"/>
      <c r="H6" s="1">
        <f>H4*H5</f>
        <v>212547426.52108234</v>
      </c>
      <c r="I6" s="1">
        <f>I4*I5</f>
        <v>106273713.26054117</v>
      </c>
    </row>
    <row r="7" spans="1:12" x14ac:dyDescent="0.25">
      <c r="A7">
        <v>2018</v>
      </c>
      <c r="B7">
        <v>4</v>
      </c>
      <c r="C7" s="1">
        <f t="shared" si="0"/>
        <v>1362483.5033402715</v>
      </c>
      <c r="D7" s="4">
        <f t="shared" si="1"/>
        <v>0.33333333333333331</v>
      </c>
      <c r="E7" s="1">
        <f t="shared" si="2"/>
        <v>454161.16778009047</v>
      </c>
      <c r="F7" s="2"/>
      <c r="G7" s="2"/>
      <c r="H7" s="3">
        <v>78</v>
      </c>
      <c r="I7" s="3">
        <v>78</v>
      </c>
    </row>
    <row r="8" spans="1:12" x14ac:dyDescent="0.25">
      <c r="A8">
        <v>2018</v>
      </c>
      <c r="B8">
        <v>5</v>
      </c>
      <c r="C8" s="1">
        <f t="shared" si="0"/>
        <v>1362483.5033402715</v>
      </c>
      <c r="D8" s="4">
        <f t="shared" si="1"/>
        <v>0.41666666666666669</v>
      </c>
      <c r="E8" s="1">
        <f t="shared" si="2"/>
        <v>567701.45972511312</v>
      </c>
      <c r="F8" s="2"/>
      <c r="G8" s="2"/>
      <c r="H8" s="1">
        <f>H6/H7</f>
        <v>2724967.0066805431</v>
      </c>
      <c r="I8" s="1">
        <f>I6/I7</f>
        <v>1362483.5033402715</v>
      </c>
    </row>
    <row r="9" spans="1:12" x14ac:dyDescent="0.25">
      <c r="A9">
        <v>2018</v>
      </c>
      <c r="B9">
        <v>6</v>
      </c>
      <c r="C9" s="1">
        <f t="shared" si="0"/>
        <v>1362483.5033402715</v>
      </c>
      <c r="D9" s="4">
        <f t="shared" si="1"/>
        <v>0.5</v>
      </c>
      <c r="E9" s="1">
        <f t="shared" si="2"/>
        <v>681241.75167013577</v>
      </c>
      <c r="F9" s="2"/>
      <c r="G9" s="2"/>
    </row>
    <row r="10" spans="1:12" x14ac:dyDescent="0.25">
      <c r="A10">
        <v>2018</v>
      </c>
      <c r="B10">
        <v>7</v>
      </c>
      <c r="C10" s="1">
        <f t="shared" si="0"/>
        <v>1362483.5033402715</v>
      </c>
      <c r="D10" s="4">
        <f t="shared" si="1"/>
        <v>0.58333333333333337</v>
      </c>
      <c r="E10" s="1">
        <f t="shared" si="2"/>
        <v>794782.04361515841</v>
      </c>
      <c r="F10" s="2"/>
      <c r="G10" s="2"/>
    </row>
    <row r="11" spans="1:12" x14ac:dyDescent="0.25">
      <c r="A11">
        <v>2018</v>
      </c>
      <c r="B11">
        <v>8</v>
      </c>
      <c r="C11" s="1">
        <f t="shared" si="0"/>
        <v>1362483.5033402715</v>
      </c>
      <c r="D11" s="4">
        <f t="shared" si="1"/>
        <v>0.66666666666666663</v>
      </c>
      <c r="E11" s="1">
        <f t="shared" si="2"/>
        <v>908322.33556018095</v>
      </c>
      <c r="F11" s="2"/>
      <c r="G11" s="2"/>
    </row>
    <row r="12" spans="1:12" x14ac:dyDescent="0.25">
      <c r="A12">
        <v>2018</v>
      </c>
      <c r="B12">
        <v>9</v>
      </c>
      <c r="C12" s="1">
        <f t="shared" si="0"/>
        <v>1362483.5033402715</v>
      </c>
      <c r="D12" s="4">
        <f t="shared" si="1"/>
        <v>0.75</v>
      </c>
      <c r="E12" s="1">
        <f t="shared" si="2"/>
        <v>1021862.6275052037</v>
      </c>
      <c r="F12" s="2"/>
      <c r="G12" s="2"/>
    </row>
    <row r="13" spans="1:12" x14ac:dyDescent="0.25">
      <c r="A13">
        <v>2018</v>
      </c>
      <c r="B13">
        <v>10</v>
      </c>
      <c r="C13" s="1">
        <f t="shared" si="0"/>
        <v>1362483.5033402715</v>
      </c>
      <c r="D13" s="4">
        <f t="shared" si="1"/>
        <v>0.83333333333333337</v>
      </c>
      <c r="E13" s="1">
        <f t="shared" si="2"/>
        <v>1135402.9194502262</v>
      </c>
      <c r="F13" s="2"/>
      <c r="G13" s="2"/>
      <c r="H13" s="1"/>
      <c r="I13" s="1"/>
    </row>
    <row r="14" spans="1:12" x14ac:dyDescent="0.25">
      <c r="A14">
        <v>2018</v>
      </c>
      <c r="B14">
        <v>11</v>
      </c>
      <c r="C14" s="1">
        <f t="shared" si="0"/>
        <v>1362483.5033402715</v>
      </c>
      <c r="D14" s="4">
        <f t="shared" si="1"/>
        <v>0.91666666666666663</v>
      </c>
      <c r="E14" s="1">
        <f t="shared" si="2"/>
        <v>1248943.2113952488</v>
      </c>
      <c r="F14" s="2"/>
      <c r="G14" s="2"/>
    </row>
    <row r="15" spans="1:12" x14ac:dyDescent="0.25">
      <c r="A15">
        <v>2018</v>
      </c>
      <c r="B15">
        <v>12</v>
      </c>
      <c r="C15" s="1">
        <f t="shared" si="0"/>
        <v>1362483.5033402715</v>
      </c>
      <c r="D15" s="4">
        <f t="shared" si="1"/>
        <v>1</v>
      </c>
      <c r="E15" s="1">
        <f t="shared" si="2"/>
        <v>1362483.5033402715</v>
      </c>
      <c r="F15" s="2"/>
      <c r="G15" s="2">
        <f>SUM(C4:C15)</f>
        <v>16349802.040083261</v>
      </c>
      <c r="H15" s="2">
        <f>SUM(D4:D15)</f>
        <v>6.5</v>
      </c>
      <c r="I15" s="2">
        <f>SUM(E4:E15)</f>
        <v>8856142.7717117649</v>
      </c>
    </row>
    <row r="16" spans="1:12" ht="14.45" x14ac:dyDescent="0.3">
      <c r="A16">
        <f t="shared" ref="A16:A27" si="3">A4+1</f>
        <v>2019</v>
      </c>
      <c r="B16">
        <f t="shared" ref="B16:B27" si="4">B4</f>
        <v>1</v>
      </c>
      <c r="C16" s="1">
        <f>$H$4/12</f>
        <v>1476023.7952852941</v>
      </c>
      <c r="D16" s="4">
        <v>1</v>
      </c>
      <c r="E16" s="1">
        <f t="shared" si="2"/>
        <v>1476023.7952852941</v>
      </c>
      <c r="F16" s="2"/>
      <c r="G16" s="2"/>
    </row>
    <row r="17" spans="1:9" ht="14.45" x14ac:dyDescent="0.3">
      <c r="A17">
        <f t="shared" si="3"/>
        <v>2019</v>
      </c>
      <c r="B17">
        <f t="shared" si="4"/>
        <v>2</v>
      </c>
      <c r="C17" s="1">
        <f>$H$4/12</f>
        <v>1476023.7952852941</v>
      </c>
      <c r="D17" s="4">
        <v>1</v>
      </c>
      <c r="E17" s="1">
        <f t="shared" si="2"/>
        <v>1476023.7952852941</v>
      </c>
      <c r="F17" s="2"/>
      <c r="G17" s="2"/>
    </row>
    <row r="18" spans="1:9" ht="14.45" x14ac:dyDescent="0.3">
      <c r="A18">
        <f t="shared" si="3"/>
        <v>2019</v>
      </c>
      <c r="B18">
        <f t="shared" si="4"/>
        <v>3</v>
      </c>
      <c r="C18" s="1">
        <f t="shared" ref="C18:C27" si="5">$H$4/12</f>
        <v>1476023.7952852941</v>
      </c>
      <c r="D18" s="4">
        <v>1</v>
      </c>
      <c r="E18" s="1">
        <f t="shared" si="2"/>
        <v>1476023.7952852941</v>
      </c>
      <c r="F18" s="2"/>
      <c r="G18" s="2"/>
    </row>
    <row r="19" spans="1:9" ht="14.45" x14ac:dyDescent="0.3">
      <c r="A19">
        <f t="shared" si="3"/>
        <v>2019</v>
      </c>
      <c r="B19">
        <f t="shared" si="4"/>
        <v>4</v>
      </c>
      <c r="C19" s="1">
        <f t="shared" si="5"/>
        <v>1476023.7952852941</v>
      </c>
      <c r="D19" s="4">
        <v>1</v>
      </c>
      <c r="E19" s="1">
        <f t="shared" si="2"/>
        <v>1476023.7952852941</v>
      </c>
      <c r="F19" s="2"/>
      <c r="G19" s="2"/>
    </row>
    <row r="20" spans="1:9" ht="14.45" x14ac:dyDescent="0.3">
      <c r="A20">
        <f t="shared" si="3"/>
        <v>2019</v>
      </c>
      <c r="B20">
        <f t="shared" si="4"/>
        <v>5</v>
      </c>
      <c r="C20" s="1">
        <f t="shared" si="5"/>
        <v>1476023.7952852941</v>
      </c>
      <c r="D20" s="4">
        <v>1</v>
      </c>
      <c r="E20" s="1">
        <f t="shared" si="2"/>
        <v>1476023.7952852941</v>
      </c>
      <c r="F20" s="2"/>
      <c r="G20" s="2"/>
    </row>
    <row r="21" spans="1:9" x14ac:dyDescent="0.25">
      <c r="A21">
        <f t="shared" si="3"/>
        <v>2019</v>
      </c>
      <c r="B21">
        <f t="shared" si="4"/>
        <v>6</v>
      </c>
      <c r="C21" s="1">
        <f t="shared" si="5"/>
        <v>1476023.7952852941</v>
      </c>
      <c r="D21" s="4">
        <v>1</v>
      </c>
      <c r="E21" s="1">
        <f t="shared" si="2"/>
        <v>1476023.7952852941</v>
      </c>
      <c r="F21" s="2"/>
      <c r="G21" s="2"/>
    </row>
    <row r="22" spans="1:9" x14ac:dyDescent="0.25">
      <c r="A22">
        <f t="shared" si="3"/>
        <v>2019</v>
      </c>
      <c r="B22">
        <f t="shared" si="4"/>
        <v>7</v>
      </c>
      <c r="C22" s="1">
        <f t="shared" si="5"/>
        <v>1476023.7952852941</v>
      </c>
      <c r="D22" s="4">
        <v>1</v>
      </c>
      <c r="E22" s="1">
        <f t="shared" si="2"/>
        <v>1476023.7952852941</v>
      </c>
      <c r="F22" s="2"/>
      <c r="G22" s="2"/>
    </row>
    <row r="23" spans="1:9" x14ac:dyDescent="0.25">
      <c r="A23">
        <f t="shared" si="3"/>
        <v>2019</v>
      </c>
      <c r="B23">
        <f t="shared" si="4"/>
        <v>8</v>
      </c>
      <c r="C23" s="1">
        <f t="shared" si="5"/>
        <v>1476023.7952852941</v>
      </c>
      <c r="D23" s="4">
        <v>1</v>
      </c>
      <c r="E23" s="1">
        <f t="shared" si="2"/>
        <v>1476023.7952852941</v>
      </c>
      <c r="F23" s="2"/>
      <c r="G23" s="2"/>
    </row>
    <row r="24" spans="1:9" x14ac:dyDescent="0.25">
      <c r="A24">
        <f t="shared" si="3"/>
        <v>2019</v>
      </c>
      <c r="B24">
        <f t="shared" si="4"/>
        <v>9</v>
      </c>
      <c r="C24" s="1">
        <f t="shared" si="5"/>
        <v>1476023.7952852941</v>
      </c>
      <c r="D24" s="4">
        <v>1</v>
      </c>
      <c r="E24" s="1">
        <f t="shared" si="2"/>
        <v>1476023.7952852941</v>
      </c>
      <c r="F24" s="2"/>
      <c r="G24" s="2"/>
    </row>
    <row r="25" spans="1:9" x14ac:dyDescent="0.25">
      <c r="A25">
        <f t="shared" si="3"/>
        <v>2019</v>
      </c>
      <c r="B25">
        <f t="shared" si="4"/>
        <v>10</v>
      </c>
      <c r="C25" s="1">
        <f t="shared" si="5"/>
        <v>1476023.7952852941</v>
      </c>
      <c r="D25" s="4">
        <v>1</v>
      </c>
      <c r="E25" s="1">
        <f t="shared" si="2"/>
        <v>1476023.7952852941</v>
      </c>
      <c r="F25" s="2"/>
      <c r="G25" s="2"/>
    </row>
    <row r="26" spans="1:9" x14ac:dyDescent="0.25">
      <c r="A26">
        <f t="shared" si="3"/>
        <v>2019</v>
      </c>
      <c r="B26">
        <f t="shared" si="4"/>
        <v>11</v>
      </c>
      <c r="C26" s="1">
        <f t="shared" si="5"/>
        <v>1476023.7952852941</v>
      </c>
      <c r="D26" s="4">
        <v>1</v>
      </c>
      <c r="E26" s="1">
        <f t="shared" si="2"/>
        <v>1476023.7952852941</v>
      </c>
      <c r="F26" s="2"/>
      <c r="G26" s="2"/>
    </row>
    <row r="27" spans="1:9" x14ac:dyDescent="0.25">
      <c r="A27">
        <f t="shared" si="3"/>
        <v>2019</v>
      </c>
      <c r="B27">
        <f t="shared" si="4"/>
        <v>12</v>
      </c>
      <c r="C27" s="1">
        <f t="shared" si="5"/>
        <v>1476023.7952852941</v>
      </c>
      <c r="D27" s="4">
        <v>1</v>
      </c>
      <c r="E27" s="1">
        <f t="shared" si="2"/>
        <v>1476023.7952852941</v>
      </c>
      <c r="F27" s="2"/>
      <c r="G27" s="2">
        <f>SUM(C16:C27)</f>
        <v>17712285.54342353</v>
      </c>
      <c r="H27" s="2">
        <f>SUM(D16:D27)</f>
        <v>12</v>
      </c>
      <c r="I27" s="2">
        <f>SUM(E16:E27)</f>
        <v>17712285.54342353</v>
      </c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  <row r="32" spans="1:9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CDM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AnnualSavings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Aprild</cp:lastModifiedBy>
  <cp:lastPrinted>2014-04-10T14:49:02Z</cp:lastPrinted>
  <dcterms:created xsi:type="dcterms:W3CDTF">2014-04-10T14:08:23Z</dcterms:created>
  <dcterms:modified xsi:type="dcterms:W3CDTF">2020-06-12T15:05:39Z</dcterms:modified>
</cp:coreProperties>
</file>