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T:\G. Writing\Exhibit 4 OM&amp;A\Exhibit 4 Appendices\"/>
    </mc:Choice>
  </mc:AlternateContent>
  <bookViews>
    <workbookView xWindow="780" yWindow="780" windowWidth="23256" windowHeight="13176" activeTab="2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'Model Inputs'!$A$1:$P$143</definedName>
    <definedName name="_xlnm.Print_Titles" localSheetId="0">'Model Inputs'!$6:$6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1" i="4" l="1"/>
  <c r="J141" i="4"/>
  <c r="K107" i="4" l="1"/>
  <c r="L107" i="4" s="1"/>
  <c r="M107" i="4" s="1"/>
  <c r="F14" i="5" l="1"/>
  <c r="F20" i="5" s="1"/>
  <c r="F12" i="5"/>
  <c r="G14" i="5"/>
  <c r="G20" i="5" s="1"/>
  <c r="G12" i="5"/>
  <c r="G5" i="5" l="1"/>
  <c r="K13" i="4" l="1"/>
  <c r="L13" i="4" s="1"/>
  <c r="M13" i="4" s="1"/>
  <c r="K110" i="4" l="1"/>
  <c r="L110" i="4" s="1"/>
  <c r="M110" i="4" s="1"/>
  <c r="K104" i="4"/>
  <c r="L104" i="4" s="1"/>
  <c r="M104" i="4" s="1"/>
  <c r="K103" i="4"/>
  <c r="L103" i="4" s="1"/>
  <c r="M103" i="4" s="1"/>
  <c r="K99" i="4"/>
  <c r="L99" i="4" s="1"/>
  <c r="M99" i="4" s="1"/>
  <c r="K98" i="4"/>
  <c r="L98" i="4" s="1"/>
  <c r="M98" i="4" s="1"/>
  <c r="K97" i="4"/>
  <c r="L97" i="4" s="1"/>
  <c r="M97" i="4" s="1"/>
  <c r="K95" i="4"/>
  <c r="L95" i="4" s="1"/>
  <c r="M95" i="4" s="1"/>
  <c r="K94" i="4"/>
  <c r="L94" i="4" s="1"/>
  <c r="M94" i="4" s="1"/>
  <c r="K93" i="4"/>
  <c r="L93" i="4" s="1"/>
  <c r="M93" i="4" s="1"/>
  <c r="K92" i="4"/>
  <c r="L92" i="4" s="1"/>
  <c r="M92" i="4" s="1"/>
  <c r="K84" i="4"/>
  <c r="L84" i="4" s="1"/>
  <c r="M84" i="4" s="1"/>
  <c r="K82" i="4"/>
  <c r="L82" i="4" s="1"/>
  <c r="M82" i="4" s="1"/>
  <c r="K81" i="4"/>
  <c r="L81" i="4" s="1"/>
  <c r="M81" i="4" s="1"/>
  <c r="K80" i="4"/>
  <c r="L80" i="4" s="1"/>
  <c r="M80" i="4" s="1"/>
  <c r="K79" i="4"/>
  <c r="L79" i="4" s="1"/>
  <c r="M79" i="4" s="1"/>
  <c r="K74" i="4"/>
  <c r="L74" i="4" s="1"/>
  <c r="M74" i="4" s="1"/>
  <c r="K72" i="4"/>
  <c r="L72" i="4" s="1"/>
  <c r="M72" i="4" s="1"/>
  <c r="K68" i="4"/>
  <c r="L68" i="4" s="1"/>
  <c r="M68" i="4" s="1"/>
  <c r="K67" i="4"/>
  <c r="L67" i="4" s="1"/>
  <c r="M67" i="4" s="1"/>
  <c r="K60" i="4"/>
  <c r="L60" i="4" s="1"/>
  <c r="M60" i="4" s="1"/>
  <c r="K57" i="4"/>
  <c r="L57" i="4" s="1"/>
  <c r="M57" i="4" s="1"/>
  <c r="K55" i="4"/>
  <c r="L55" i="4" s="1"/>
  <c r="M55" i="4" s="1"/>
  <c r="K53" i="4"/>
  <c r="L53" i="4" s="1"/>
  <c r="M53" i="4" s="1"/>
  <c r="K52" i="4"/>
  <c r="L52" i="4" s="1"/>
  <c r="M52" i="4" s="1"/>
  <c r="K51" i="4"/>
  <c r="L51" i="4" s="1"/>
  <c r="M51" i="4" s="1"/>
  <c r="K50" i="4"/>
  <c r="L50" i="4" s="1"/>
  <c r="M50" i="4" s="1"/>
  <c r="K49" i="4"/>
  <c r="L49" i="4" s="1"/>
  <c r="M49" i="4" s="1"/>
  <c r="K48" i="4"/>
  <c r="L48" i="4" s="1"/>
  <c r="M48" i="4" s="1"/>
  <c r="K46" i="4"/>
  <c r="L46" i="4" s="1"/>
  <c r="M46" i="4" s="1"/>
  <c r="K44" i="4"/>
  <c r="L44" i="4" s="1"/>
  <c r="M44" i="4" s="1"/>
  <c r="H64" i="4" l="1"/>
  <c r="I64" i="4"/>
  <c r="F136" i="1" l="1"/>
  <c r="F139" i="1"/>
  <c r="F135" i="1"/>
  <c r="F134" i="1"/>
  <c r="H6" i="4"/>
  <c r="I6" i="4" s="1"/>
  <c r="J6" i="4" s="1"/>
  <c r="K6" i="4" s="1"/>
  <c r="L6" i="4" s="1"/>
  <c r="M6" i="4" s="1"/>
  <c r="H5" i="5"/>
  <c r="I5" i="5" s="1"/>
  <c r="J5" i="5" s="1"/>
  <c r="K5" i="5" s="1"/>
  <c r="L5" i="5" s="1"/>
  <c r="M5" i="5" s="1"/>
  <c r="H5" i="1"/>
  <c r="I5" i="1" s="1"/>
  <c r="J5" i="1" s="1"/>
  <c r="K5" i="1" s="1"/>
  <c r="L5" i="1" s="1"/>
  <c r="M5" i="1" l="1"/>
  <c r="M158" i="1" s="1"/>
  <c r="L158" i="1"/>
  <c r="J27" i="4"/>
  <c r="H27" i="4" l="1"/>
  <c r="I27" i="4"/>
  <c r="K27" i="4"/>
  <c r="L27" i="4"/>
  <c r="M27" i="4"/>
  <c r="C3" i="4" l="1"/>
  <c r="E3" i="1" l="1"/>
  <c r="G10" i="1" s="1"/>
  <c r="G15" i="1" l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11" i="1"/>
  <c r="M93" i="1"/>
  <c r="M115" i="1" s="1"/>
  <c r="I121" i="4"/>
  <c r="J121" i="4"/>
  <c r="K121" i="4"/>
  <c r="L121" i="4"/>
  <c r="H121" i="4"/>
  <c r="J64" i="4"/>
  <c r="K64" i="4"/>
  <c r="L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J115" i="4" l="1"/>
  <c r="L115" i="4"/>
  <c r="K115" i="4"/>
  <c r="M115" i="4"/>
  <c r="H115" i="4"/>
  <c r="I115" i="4"/>
  <c r="G49" i="4"/>
  <c r="G17" i="4" l="1"/>
  <c r="H17" i="4" s="1"/>
  <c r="I17" i="4" s="1"/>
  <c r="J17" i="4" s="1"/>
  <c r="K17" i="4" s="1"/>
  <c r="L17" i="4" s="1"/>
  <c r="M17" i="4" s="1"/>
  <c r="M145" i="1" s="1"/>
  <c r="M157" i="1" s="1"/>
  <c r="G256" i="1"/>
  <c r="H145" i="1" l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H22" i="4" s="1"/>
  <c r="I22" i="4" s="1"/>
  <c r="J22" i="4" s="1"/>
  <c r="K22" i="4" s="1"/>
  <c r="L22" i="4" s="1"/>
  <c r="M22" i="4" s="1"/>
  <c r="M110" i="1" s="1"/>
  <c r="G21" i="4"/>
  <c r="H21" i="4" s="1"/>
  <c r="I21" i="4" s="1"/>
  <c r="J21" i="4" s="1"/>
  <c r="K21" i="4" s="1"/>
  <c r="L21" i="4" s="1"/>
  <c r="M21" i="4" s="1"/>
  <c r="G20" i="4"/>
  <c r="H20" i="4" s="1"/>
  <c r="I20" i="4" s="1"/>
  <c r="J20" i="4" s="1"/>
  <c r="K20" i="4" s="1"/>
  <c r="L20" i="4" s="1"/>
  <c r="M20" i="4" s="1"/>
  <c r="G121" i="4"/>
  <c r="G36" i="4" s="1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44" i="4"/>
  <c r="G14" i="4"/>
  <c r="G15" i="4"/>
  <c r="M98" i="1" s="1"/>
  <c r="M130" i="1" s="1"/>
  <c r="G16" i="4"/>
  <c r="H16" i="4" s="1"/>
  <c r="I16" i="4" s="1"/>
  <c r="J16" i="4" s="1"/>
  <c r="K16" i="4" s="1"/>
  <c r="L16" i="4" s="1"/>
  <c r="M16" i="4" s="1"/>
  <c r="G13" i="4"/>
  <c r="M96" i="1" s="1"/>
  <c r="G10" i="4"/>
  <c r="G9" i="4"/>
  <c r="M92" i="1" s="1"/>
  <c r="M114" i="1" s="1"/>
  <c r="L222" i="1"/>
  <c r="H8" i="5"/>
  <c r="M97" i="1" l="1"/>
  <c r="G29" i="4"/>
  <c r="M128" i="1"/>
  <c r="M153" i="1"/>
  <c r="M99" i="1"/>
  <c r="M142" i="1"/>
  <c r="H135" i="1"/>
  <c r="G37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M155" i="1" l="1"/>
  <c r="M209" i="1" s="1"/>
  <c r="M213" i="1" s="1"/>
  <c r="M129" i="1"/>
  <c r="H29" i="4"/>
  <c r="I29" i="4"/>
  <c r="I127" i="4" s="1"/>
  <c r="G27" i="4"/>
  <c r="H136" i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I143" i="4" l="1"/>
  <c r="J29" i="4"/>
  <c r="J127" i="4" s="1"/>
  <c r="M218" i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J143" i="4" l="1"/>
  <c r="K29" i="4"/>
  <c r="H118" i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M29" i="4" l="1"/>
  <c r="M31" i="4" s="1"/>
  <c r="M89" i="1" s="1"/>
  <c r="L29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I8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J8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Q275" i="1" l="1"/>
  <c r="R275" i="1" s="1"/>
  <c r="S275" i="1" s="1"/>
  <c r="T275" i="1" s="1"/>
  <c r="U275" i="1" s="1"/>
  <c r="V275" i="1" s="1"/>
  <c r="W275" i="1" s="1"/>
  <c r="X275" i="1" s="1"/>
  <c r="Y275" i="1" s="1"/>
  <c r="Z275" i="1" s="1"/>
  <c r="AA275" i="1" s="1"/>
  <c r="AB275" i="1" s="1"/>
  <c r="AC275" i="1" s="1"/>
  <c r="AD275" i="1" s="1"/>
  <c r="AE275" i="1" s="1"/>
  <c r="AF275" i="1" s="1"/>
  <c r="AG275" i="1" s="1"/>
  <c r="AH275" i="1" s="1"/>
  <c r="AI275" i="1" s="1"/>
  <c r="AJ275" i="1" s="1"/>
  <c r="AK275" i="1" s="1"/>
  <c r="AL275" i="1" s="1"/>
  <c r="AM275" i="1" s="1"/>
  <c r="AN275" i="1" s="1"/>
  <c r="AO275" i="1" s="1"/>
  <c r="AP275" i="1" s="1"/>
  <c r="AQ275" i="1" s="1"/>
  <c r="AR275" i="1" s="1"/>
  <c r="AS275" i="1" s="1"/>
  <c r="AT275" i="1" s="1"/>
  <c r="AU275" i="1" s="1"/>
  <c r="AV275" i="1" s="1"/>
  <c r="AW275" i="1" s="1"/>
  <c r="AX275" i="1" s="1"/>
  <c r="AY275" i="1" s="1"/>
  <c r="AZ275" i="1" s="1"/>
  <c r="BA275" i="1" s="1"/>
  <c r="BB275" i="1" s="1"/>
  <c r="BC275" i="1" s="1"/>
  <c r="BD275" i="1" s="1"/>
  <c r="BE275" i="1" s="1"/>
  <c r="BF275" i="1" s="1"/>
  <c r="BG275" i="1" s="1"/>
  <c r="BH275" i="1" s="1"/>
  <c r="BI275" i="1" s="1"/>
  <c r="BJ275" i="1" s="1"/>
  <c r="BK275" i="1" s="1"/>
  <c r="BL275" i="1" s="1"/>
  <c r="BM275" i="1" s="1"/>
  <c r="BN275" i="1" s="1"/>
  <c r="BO275" i="1" s="1"/>
  <c r="BP275" i="1" s="1"/>
  <c r="BQ275" i="1" s="1"/>
  <c r="BR275" i="1" s="1"/>
  <c r="BS275" i="1" s="1"/>
  <c r="BT275" i="1" s="1"/>
  <c r="BU275" i="1" s="1"/>
  <c r="BV275" i="1" s="1"/>
  <c r="BW275" i="1" s="1"/>
  <c r="BX275" i="1" s="1"/>
  <c r="BY275" i="1" s="1"/>
  <c r="BZ275" i="1" s="1"/>
  <c r="CA275" i="1" s="1"/>
  <c r="CB275" i="1" s="1"/>
  <c r="CC275" i="1" s="1"/>
  <c r="G258" i="1"/>
  <c r="G259" i="1" s="1"/>
  <c r="H10" i="5"/>
  <c r="H14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H12" i="5" l="1"/>
  <c r="H20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I10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K10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I14" i="5"/>
  <c r="I20" i="5" s="1"/>
  <c r="I12" i="5"/>
  <c r="K232" i="1"/>
  <c r="L168" i="1"/>
  <c r="K241" i="1"/>
  <c r="L177" i="1"/>
  <c r="I258" i="1"/>
  <c r="I259" i="1" s="1"/>
  <c r="I261" i="1"/>
  <c r="J10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J12" i="5"/>
  <c r="J14" i="5"/>
  <c r="K245" i="1"/>
  <c r="K246" i="1" s="1"/>
  <c r="K248" i="1" s="1"/>
  <c r="K257" i="1" s="1"/>
  <c r="K8" i="5"/>
  <c r="K12" i="5" s="1"/>
  <c r="K14" i="5" s="1"/>
  <c r="J20" i="5" l="1"/>
  <c r="K16" i="5"/>
  <c r="K22" i="5" s="1"/>
  <c r="K20" i="5"/>
  <c r="J16" i="5"/>
  <c r="J22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L10" i="5"/>
  <c r="M245" i="1" l="1"/>
  <c r="M246" i="1" s="1"/>
  <c r="M248" i="1" s="1"/>
  <c r="M257" i="1" s="1"/>
  <c r="M258" i="1" s="1"/>
  <c r="M259" i="1" s="1"/>
  <c r="L261" i="1"/>
  <c r="M10" i="5"/>
  <c r="L8" i="5"/>
  <c r="L12" i="5" s="1"/>
  <c r="L14" i="5" s="1"/>
  <c r="M261" i="1" l="1"/>
  <c r="L16" i="5"/>
  <c r="L22" i="5" s="1"/>
  <c r="L20" i="5"/>
  <c r="M8" i="5"/>
  <c r="M12" i="5" s="1"/>
  <c r="M14" i="5" s="1"/>
  <c r="M16" i="5" l="1"/>
  <c r="M22" i="5" s="1"/>
  <c r="M20" i="5"/>
</calcChain>
</file>

<file path=xl/comments1.xml><?xml version="1.0" encoding="utf-8"?>
<comments xmlns="http://schemas.openxmlformats.org/spreadsheetml/2006/main">
  <authors>
    <author>David Smelsky</author>
  </authors>
  <commentList>
    <comment ref="J104" authorId="0" shapeId="0">
      <text>
        <r>
          <rPr>
            <b/>
            <sz val="9"/>
            <color indexed="81"/>
            <rFont val="Tahoma"/>
            <family val="2"/>
          </rPr>
          <t>David Smelsky:</t>
        </r>
        <r>
          <rPr>
            <sz val="9"/>
            <color indexed="81"/>
            <rFont val="Tahoma"/>
            <family val="2"/>
          </rPr>
          <t xml:space="preserve">
includes $279,700 for Climate Change</t>
        </r>
      </text>
    </comment>
  </commentList>
</comments>
</file>

<file path=xl/sharedStrings.xml><?xml version="1.0" encoding="utf-8"?>
<sst xmlns="http://schemas.openxmlformats.org/spreadsheetml/2006/main" count="553" uniqueCount="303">
  <si>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</si>
  <si>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</si>
  <si>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</si>
  <si>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</si>
  <si>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</si>
  <si>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</si>
  <si>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</si>
  <si>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</si>
  <si>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</si>
  <si>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</si>
  <si>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</si>
  <si>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</si>
  <si>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</si>
  <si>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</si>
  <si>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</si>
  <si>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</si>
  <si>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</si>
  <si>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</si>
  <si>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</si>
  <si>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</si>
  <si>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</si>
  <si>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</si>
  <si>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</si>
  <si>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</si>
  <si>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</si>
  <si>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</si>
  <si>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</si>
  <si>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</si>
  <si>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</si>
  <si>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</si>
  <si>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</si>
  <si>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</si>
  <si>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</si>
  <si>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</si>
  <si>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</si>
  <si>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</si>
  <si>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</si>
  <si>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</si>
  <si>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</si>
  <si>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</si>
  <si>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</si>
  <si>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</si>
  <si>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</si>
  <si>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</si>
  <si>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</si>
  <si>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</si>
  <si>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</si>
  <si>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</si>
  <si>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</si>
  <si>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</si>
  <si>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</si>
  <si>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</si>
  <si>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</si>
  <si>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</si>
  <si>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</si>
  <si>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</si>
  <si>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</si>
  <si>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</si>
  <si>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</si>
  <si>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</si>
  <si>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</si>
  <si>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</si>
  <si>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</si>
  <si>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</si>
  <si>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</si>
  <si>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</si>
  <si>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</si>
  <si>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</si>
  <si>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</si>
  <si>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</si>
  <si>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</si>
  <si>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</si>
  <si>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</si>
  <si>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</si>
  <si>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</si>
  <si>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</si>
  <si>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</si>
  <si>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</si>
  <si>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</si>
  <si>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</si>
  <si>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</si>
  <si>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</si>
  <si>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</si>
  <si>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</si>
  <si>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</si>
  <si>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</si>
  <si>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</si>
  <si>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</si>
  <si>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</si>
  <si>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</si>
  <si>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</si>
  <si>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</si>
  <si>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</si>
  <si>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</si>
  <si>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</si>
  <si>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</si>
  <si>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</si>
  <si>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</si>
  <si>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</si>
  <si>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</si>
  <si>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</si>
  <si>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</si>
  <si>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</si>
  <si>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</si>
  <si>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</si>
  <si>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</si>
  <si>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</si>
  <si>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</si>
  <si>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</si>
  <si>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</si>
  <si>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</si>
  <si>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</si>
  <si>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</si>
  <si>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</si>
  <si>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</si>
  <si>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</si>
  <si>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</si>
  <si>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</si>
  <si>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</si>
  <si>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</si>
  <si>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</si>
  <si>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</si>
  <si>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</si>
  <si>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</si>
  <si>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</si>
  <si>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</si>
  <si>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</si>
  <si>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</si>
  <si>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</si>
  <si>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</si>
  <si>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</si>
  <si>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</si>
  <si>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</si>
  <si>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</si>
  <si>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</si>
  <si>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</si>
  <si>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</si>
  <si>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</si>
  <si>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</si>
  <si>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</si>
  <si>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</si>
  <si>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</si>
  <si>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</si>
  <si>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</si>
  <si>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</si>
  <si>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</si>
  <si>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</si>
  <si>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</si>
  <si>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</si>
  <si>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</si>
  <si>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</si>
  <si>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</si>
  <si>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</si>
  <si>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</si>
  <si>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</si>
  <si>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</si>
  <si>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</si>
  <si>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</si>
  <si>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</si>
  <si>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</si>
  <si>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</si>
  <si>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</si>
  <si>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</si>
  <si>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</si>
  <si>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</si>
  <si>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</si>
  <si>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</si>
  <si>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</si>
  <si>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</si>
  <si>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</si>
  <si>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</si>
  <si>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</si>
  <si>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</si>
  <si>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</si>
  <si>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</si>
  <si>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</si>
  <si>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</si>
  <si>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</si>
  <si>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</si>
  <si>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</si>
  <si>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</si>
  <si>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</si>
  <si>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</si>
  <si>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</si>
  <si>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</si>
  <si>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(Bridge)</t>
  </si>
  <si>
    <t>(Test Year)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</si>
  <si>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</si>
  <si>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</si>
  <si>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</si>
  <si>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</si>
  <si>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</si>
  <si>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</si>
  <si>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</si>
  <si>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</si>
  <si>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</si>
  <si>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</si>
  <si>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</si>
  <si>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</si>
  <si>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</si>
  <si>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</si>
  <si>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</si>
  <si>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</si>
  <si>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</si>
  <si>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</si>
  <si>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</si>
  <si>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</si>
  <si>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</si>
  <si>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</si>
  <si>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</si>
  <si>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</si>
  <si>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</si>
  <si>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</si>
  <si>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</si>
  <si>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</si>
  <si>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</si>
  <si>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</si>
  <si>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</si>
  <si>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</si>
  <si>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</si>
  <si>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</si>
  <si>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</si>
  <si>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</si>
  <si>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</si>
  <si>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</si>
  <si>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</si>
  <si>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</si>
  <si>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</si>
  <si>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</si>
  <si>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</si>
  <si>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</si>
  <si>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</si>
  <si>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</si>
  <si>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</si>
  <si>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</si>
  <si>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</si>
  <si>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</si>
  <si>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</si>
  <si>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</si>
  <si>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</si>
  <si>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</si>
  <si>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</si>
  <si>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</si>
  <si>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</si>
  <si>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</si>
  <si>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</si>
  <si>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</si>
  <si>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</si>
  <si>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</si>
  <si>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</si>
  <si>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</si>
  <si>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</si>
  <si>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</si>
  <si>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</si>
  <si>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</si>
  <si>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</si>
  <si>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</si>
  <si>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</si>
  <si>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</si>
  <si>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</si>
  <si>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</si>
  <si>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</si>
  <si>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</si>
  <si>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</si>
  <si>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Data Item Number</t>
  </si>
  <si>
    <t>Average Hourly Earnings  [70% Weight]</t>
  </si>
  <si>
    <t xml:space="preserve">  Click to Choose an LDC</t>
  </si>
  <si>
    <t>Alectra Utilities Corporation</t>
  </si>
  <si>
    <t>Energy+ Inc.</t>
  </si>
  <si>
    <t>Innpower Corporation</t>
  </si>
  <si>
    <t>EPCOR Electricity Distribution Ontario Inc.</t>
  </si>
  <si>
    <t>ERTH Power Corporation</t>
  </si>
  <si>
    <t>Enter values.  The default values provided reflect recent historical growth.</t>
  </si>
  <si>
    <t>Values to be confirmed</t>
  </si>
  <si>
    <t>Actual</t>
  </si>
  <si>
    <t>Forecast</t>
  </si>
  <si>
    <t>Distribution Expenses - Maintenance</t>
  </si>
  <si>
    <t>As per Working Capital Allowance Worksheet</t>
  </si>
  <si>
    <t>Distribution Expenses - Operations</t>
  </si>
  <si>
    <t>Billing and Collections</t>
  </si>
  <si>
    <t>Admin &amp; General Expenses</t>
  </si>
  <si>
    <t>5605-Executive Salaries and Expenses</t>
  </si>
  <si>
    <t>5610-Management Salaries and Expenses</t>
  </si>
  <si>
    <t>5615-General Administrative Salaries and Expenses</t>
  </si>
  <si>
    <t>5620-Office Supplies and Expenses</t>
  </si>
  <si>
    <t>5625-Administrative Expense Transferred-Credit</t>
  </si>
  <si>
    <t>5630-Outside Services Employed</t>
  </si>
  <si>
    <t>5635-Property Insurance</t>
  </si>
  <si>
    <t>5640-Injuries and Damages</t>
  </si>
  <si>
    <t>5645-Employee Pensions and Benefits</t>
  </si>
  <si>
    <t>5650-Franchise Requirements</t>
  </si>
  <si>
    <t>5655-Regulatory Expenses</t>
  </si>
  <si>
    <t>5660-General Advertising Expenses</t>
  </si>
  <si>
    <t>5665-Miscellaneous Expenses</t>
  </si>
  <si>
    <t xml:space="preserve">5670-Rent  </t>
  </si>
  <si>
    <t>5675-Maintenance of General Plant</t>
  </si>
  <si>
    <t>5680-Electrical Safety Authority Fees</t>
  </si>
  <si>
    <t>5685-Independent Market Operator Fees and Penalties</t>
  </si>
  <si>
    <t>5695-OM&amp;A Contra Account</t>
  </si>
  <si>
    <t>3800-Administrative and General Expenses Total</t>
  </si>
  <si>
    <t>Water Billing</t>
  </si>
  <si>
    <t>Bad Debts</t>
  </si>
  <si>
    <t>3800-Administrative and General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</si>
</sst>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23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4"/>
      <name val="Arial"/>
      <family val="2"/>
    </font>
    <font>
      <sz val="11"/>
      <color theme="1"/>
      <name val="Arial"/>
      <family val="2"/>
    </font>
    <font>
      <u/>
      <sz val="10"/>
      <color theme="10"/>
      <name val="MS Sans Serif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22" fillId="0" borderId="0" applyNumberFormat="0" applyFill="0" applyBorder="0" applyAlignment="0" applyProtection="0"/>
  </cellStyleXfs>
  <cellXfs count="29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5" fillId="0" borderId="0" xfId="0" applyFont="1" applyFill="1"/>
    <xf numFmtId="0" fontId="0" fillId="0" borderId="0" xfId="0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left"/>
    </xf>
    <xf numFmtId="0" fontId="7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6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8" fillId="0" borderId="0" xfId="0" applyFont="1" applyFill="1" applyBorder="1"/>
    <xf numFmtId="0" fontId="6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8" fillId="0" borderId="0" xfId="0" applyFont="1" applyFill="1"/>
    <xf numFmtId="0" fontId="6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9" fillId="0" borderId="0" xfId="0" applyFont="1" applyFill="1"/>
    <xf numFmtId="0" fontId="0" fillId="0" borderId="0" xfId="0" applyFont="1" applyFill="1" applyBorder="1"/>
    <xf numFmtId="0" fontId="6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6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6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167" fontId="6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2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1" fillId="0" borderId="0" xfId="1" applyFont="1" applyFill="1" applyAlignment="1">
      <alignment horizontal="left"/>
    </xf>
    <xf numFmtId="165" fontId="10" fillId="0" borderId="0" xfId="1" applyFont="1" applyFill="1" applyAlignment="1">
      <alignment horizontal="left"/>
    </xf>
    <xf numFmtId="167" fontId="0" fillId="4" borderId="0" xfId="1" applyNumberFormat="1" applyFont="1" applyFill="1"/>
    <xf numFmtId="0" fontId="3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6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6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9" fillId="4" borderId="0" xfId="0" applyFont="1" applyFill="1"/>
    <xf numFmtId="167" fontId="0" fillId="2" borderId="6" xfId="0" applyNumberFormat="1" applyFill="1" applyBorder="1"/>
    <xf numFmtId="0" fontId="12" fillId="0" borderId="0" xfId="0" applyFont="1" applyAlignment="1">
      <alignment horizontal="center"/>
    </xf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4" borderId="5" xfId="0" applyFill="1" applyBorder="1" applyAlignment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0" fontId="12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6" fillId="0" borderId="10" xfId="0" applyFont="1" applyBorder="1"/>
    <xf numFmtId="0" fontId="0" fillId="0" borderId="12" xfId="0" applyBorder="1" applyAlignment="1">
      <alignment horizontal="left"/>
    </xf>
    <xf numFmtId="0" fontId="6" fillId="0" borderId="13" xfId="0" applyFont="1" applyBorder="1"/>
    <xf numFmtId="0" fontId="0" fillId="0" borderId="14" xfId="0" applyBorder="1" applyAlignment="1">
      <alignment horizontal="left"/>
    </xf>
    <xf numFmtId="0" fontId="6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167" fontId="6" fillId="2" borderId="6" xfId="1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0" fontId="7" fillId="0" borderId="0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3" fillId="7" borderId="2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6" fillId="0" borderId="7" xfId="2" applyNumberFormat="1" applyFont="1" applyFill="1" applyBorder="1"/>
    <xf numFmtId="10" fontId="6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165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0" borderId="0" xfId="0" applyBorder="1" applyAlignment="1">
      <alignment horizontal="center"/>
    </xf>
    <xf numFmtId="174" fontId="0" fillId="2" borderId="6" xfId="2" applyNumberFormat="1" applyFont="1" applyFill="1" applyBorder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horizontal="center" vertical="center" wrapText="1"/>
    </xf>
    <xf numFmtId="167" fontId="0" fillId="6" borderId="0" xfId="1" applyNumberFormat="1" applyFont="1" applyFill="1" applyBorder="1" applyAlignment="1">
      <alignment horizontal="center"/>
    </xf>
    <xf numFmtId="165" fontId="0" fillId="6" borderId="0" xfId="0" applyNumberFormat="1" applyFill="1" applyAlignment="1">
      <alignment horizontal="center"/>
    </xf>
    <xf numFmtId="167" fontId="0" fillId="6" borderId="0" xfId="1" applyNumberFormat="1" applyFont="1" applyFill="1" applyAlignment="1">
      <alignment horizontal="center"/>
    </xf>
    <xf numFmtId="167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70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68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73" fontId="0" fillId="6" borderId="0" xfId="1" applyNumberFormat="1" applyFont="1" applyFill="1" applyAlignment="1">
      <alignment horizontal="center"/>
    </xf>
    <xf numFmtId="172" fontId="0" fillId="6" borderId="0" xfId="1" applyNumberFormat="1" applyFont="1" applyFill="1" applyAlignment="1">
      <alignment horizontal="center"/>
    </xf>
    <xf numFmtId="167" fontId="0" fillId="6" borderId="0" xfId="0" applyNumberFormat="1" applyFill="1" applyBorder="1" applyAlignment="1">
      <alignment horizontal="center"/>
    </xf>
    <xf numFmtId="10" fontId="6" fillId="6" borderId="9" xfId="2" applyNumberFormat="1" applyFont="1" applyFill="1" applyBorder="1" applyAlignment="1">
      <alignment horizontal="center"/>
    </xf>
    <xf numFmtId="10" fontId="0" fillId="6" borderId="0" xfId="0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2" fillId="0" borderId="0" xfId="0" applyFont="1" applyFill="1" applyAlignment="1">
      <alignment horizontal="center" wrapText="1"/>
    </xf>
    <xf numFmtId="0" fontId="10" fillId="6" borderId="0" xfId="0" applyFont="1" applyFill="1" applyBorder="1" applyAlignment="1">
      <alignment horizontal="center" wrapText="1"/>
    </xf>
    <xf numFmtId="0" fontId="10" fillId="4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167" fontId="0" fillId="0" borderId="0" xfId="1" applyNumberFormat="1" applyFont="1" applyFill="1" applyAlignment="1">
      <alignment horizontal="center" wrapText="1"/>
    </xf>
    <xf numFmtId="0" fontId="0" fillId="0" borderId="0" xfId="0" applyBorder="1" applyAlignment="1">
      <alignment horizontal="center"/>
    </xf>
    <xf numFmtId="174" fontId="0" fillId="6" borderId="0" xfId="2" applyNumberFormat="1" applyFont="1" applyFill="1" applyBorder="1"/>
    <xf numFmtId="170" fontId="0" fillId="0" borderId="0" xfId="2" applyNumberFormat="1" applyFont="1"/>
    <xf numFmtId="167" fontId="0" fillId="2" borderId="0" xfId="1" applyNumberFormat="1" applyFont="1" applyFill="1" applyAlignment="1">
      <alignment horizontal="center"/>
    </xf>
    <xf numFmtId="0" fontId="18" fillId="0" borderId="0" xfId="0" applyFont="1"/>
    <xf numFmtId="0" fontId="19" fillId="0" borderId="0" xfId="0" applyFont="1" applyBorder="1" applyAlignment="1">
      <alignment horizontal="center"/>
    </xf>
    <xf numFmtId="0" fontId="18" fillId="0" borderId="0" xfId="0" applyFont="1" applyBorder="1"/>
    <xf numFmtId="167" fontId="18" fillId="0" borderId="0" xfId="1" applyNumberFormat="1" applyFont="1" applyBorder="1"/>
    <xf numFmtId="167" fontId="18" fillId="0" borderId="0" xfId="1" applyNumberFormat="1" applyFont="1" applyBorder="1" applyAlignment="1">
      <alignment horizontal="center"/>
    </xf>
    <xf numFmtId="174" fontId="19" fillId="0" borderId="0" xfId="2" applyNumberFormat="1" applyFont="1" applyBorder="1" applyAlignment="1">
      <alignment horizontal="center"/>
    </xf>
    <xf numFmtId="10" fontId="19" fillId="0" borderId="0" xfId="2" applyNumberFormat="1" applyFont="1" applyBorder="1" applyAlignment="1">
      <alignment horizontal="center"/>
    </xf>
    <xf numFmtId="0" fontId="20" fillId="0" borderId="0" xfId="0" applyFont="1" applyFill="1" applyBorder="1"/>
    <xf numFmtId="0" fontId="18" fillId="0" borderId="0" xfId="0" applyFont="1" applyFill="1" applyBorder="1"/>
    <xf numFmtId="37" fontId="21" fillId="0" borderId="0" xfId="1" applyNumberFormat="1" applyFont="1" applyBorder="1" applyAlignment="1">
      <alignment horizontal="center"/>
    </xf>
    <xf numFmtId="0" fontId="22" fillId="0" borderId="0" xfId="4"/>
    <xf numFmtId="0" fontId="18" fillId="0" borderId="18" xfId="0" applyFont="1" applyBorder="1"/>
    <xf numFmtId="0" fontId="22" fillId="0" borderId="0" xfId="4" applyBorder="1"/>
    <xf numFmtId="0" fontId="18" fillId="0" borderId="24" xfId="0" applyFont="1" applyBorder="1"/>
    <xf numFmtId="0" fontId="0" fillId="0" borderId="18" xfId="0" applyBorder="1"/>
    <xf numFmtId="0" fontId="19" fillId="0" borderId="0" xfId="0" applyFont="1" applyBorder="1"/>
    <xf numFmtId="0" fontId="19" fillId="0" borderId="24" xfId="0" applyFont="1" applyBorder="1" applyAlignment="1">
      <alignment horizontal="center"/>
    </xf>
    <xf numFmtId="3" fontId="18" fillId="0" borderId="0" xfId="0" applyNumberFormat="1" applyFont="1" applyBorder="1"/>
    <xf numFmtId="167" fontId="18" fillId="0" borderId="24" xfId="1" applyNumberFormat="1" applyFont="1" applyBorder="1" applyAlignment="1">
      <alignment horizontal="center"/>
    </xf>
    <xf numFmtId="167" fontId="18" fillId="0" borderId="24" xfId="1" applyNumberFormat="1" applyFont="1" applyBorder="1"/>
    <xf numFmtId="10" fontId="19" fillId="0" borderId="24" xfId="2" applyNumberFormat="1" applyFont="1" applyBorder="1" applyAlignment="1">
      <alignment horizontal="center"/>
    </xf>
    <xf numFmtId="174" fontId="18" fillId="0" borderId="0" xfId="0" applyNumberFormat="1" applyFont="1" applyBorder="1"/>
    <xf numFmtId="10" fontId="18" fillId="0" borderId="0" xfId="0" applyNumberFormat="1" applyFont="1" applyBorder="1" applyAlignment="1">
      <alignment horizontal="center"/>
    </xf>
    <xf numFmtId="10" fontId="18" fillId="0" borderId="24" xfId="0" applyNumberFormat="1" applyFont="1" applyBorder="1" applyAlignment="1">
      <alignment horizontal="center"/>
    </xf>
    <xf numFmtId="0" fontId="18" fillId="0" borderId="24" xfId="0" applyFont="1" applyFill="1" applyBorder="1"/>
    <xf numFmtId="37" fontId="21" fillId="0" borderId="24" xfId="1" applyNumberFormat="1" applyFont="1" applyBorder="1" applyAlignment="1">
      <alignment horizontal="center"/>
    </xf>
    <xf numFmtId="0" fontId="18" fillId="0" borderId="25" xfId="0" applyFont="1" applyBorder="1"/>
    <xf numFmtId="0" fontId="18" fillId="0" borderId="2" xfId="0" applyFont="1" applyBorder="1"/>
    <xf numFmtId="37" fontId="21" fillId="0" borderId="2" xfId="1" applyNumberFormat="1" applyFont="1" applyBorder="1" applyAlignment="1">
      <alignment horizontal="center"/>
    </xf>
    <xf numFmtId="37" fontId="21" fillId="0" borderId="26" xfId="1" applyNumberFormat="1" applyFont="1" applyBorder="1" applyAlignment="1">
      <alignment horizontal="center"/>
    </xf>
    <xf numFmtId="174" fontId="18" fillId="0" borderId="2" xfId="2" applyNumberFormat="1" applyFont="1" applyBorder="1"/>
    <xf numFmtId="10" fontId="18" fillId="0" borderId="2" xfId="2" applyNumberFormat="1" applyFont="1" applyBorder="1"/>
    <xf numFmtId="10" fontId="18" fillId="0" borderId="26" xfId="2" applyNumberFormat="1" applyFont="1" applyBorder="1"/>
    <xf numFmtId="0" fontId="18" fillId="0" borderId="26" xfId="0" applyFont="1" applyBorder="1"/>
    <xf numFmtId="43" fontId="0" fillId="0" borderId="0" xfId="0" applyNumberFormat="1"/>
    <xf numFmtId="0" fontId="0" fillId="0" borderId="0" xfId="1" applyNumberFormat="1" applyFont="1" applyFill="1" applyBorder="1"/>
    <xf numFmtId="0" fontId="4" fillId="0" borderId="0" xfId="0" applyFont="1"/>
    <xf numFmtId="165" fontId="0" fillId="0" borderId="27" xfId="1" applyFont="1" applyBorder="1"/>
    <xf numFmtId="167" fontId="0" fillId="6" borderId="0" xfId="1" applyNumberFormat="1" applyFont="1" applyFill="1"/>
    <xf numFmtId="165" fontId="0" fillId="0" borderId="16" xfId="1" applyFont="1" applyBorder="1"/>
    <xf numFmtId="167" fontId="0" fillId="0" borderId="0" xfId="0" applyNumberFormat="1" applyBorder="1"/>
    <xf numFmtId="43" fontId="0" fillId="0" borderId="0" xfId="0" applyNumberFormat="1" applyBorder="1"/>
    <xf numFmtId="165" fontId="0" fillId="0" borderId="0" xfId="1" applyFon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4" fillId="8" borderId="21" xfId="0" applyFont="1" applyFill="1" applyBorder="1" applyAlignment="1">
      <alignment horizontal="center"/>
    </xf>
    <xf numFmtId="0" fontId="14" fillId="8" borderId="22" xfId="0" applyFont="1" applyFill="1" applyBorder="1" applyAlignment="1">
      <alignment horizontal="center"/>
    </xf>
    <xf numFmtId="0" fontId="14" fillId="8" borderId="23" xfId="0" applyFont="1" applyFill="1" applyBorder="1" applyAlignment="1">
      <alignment horizontal="center"/>
    </xf>
    <xf numFmtId="0" fontId="17" fillId="8" borderId="25" xfId="0" applyFont="1" applyFill="1" applyBorder="1" applyAlignment="1">
      <alignment horizontal="center"/>
    </xf>
    <xf numFmtId="0" fontId="17" fillId="8" borderId="2" xfId="0" applyFont="1" applyFill="1" applyBorder="1" applyAlignment="1">
      <alignment horizontal="center"/>
    </xf>
    <xf numFmtId="0" fontId="17" fillId="8" borderId="26" xfId="0" applyFont="1" applyFill="1" applyBorder="1" applyAlignment="1">
      <alignment horizontal="center"/>
    </xf>
  </cellXfs>
  <cellStyles count="5">
    <cellStyle name="Comma" xfId="1" builtinId="3"/>
    <cellStyle name="Hyperlink" xfId="4" builtinId="8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159"/>
  <sheetViews>
    <sheetView view="pageBreakPreview" topLeftCell="C1" zoomScale="90" zoomScaleNormal="90" zoomScaleSheetLayoutView="90" workbookViewId="0">
      <selection activeCell="I141" sqref="I141"/>
    </sheetView>
  </sheetViews>
  <sheetFormatPr defaultRowHeight="12.6" x14ac:dyDescent="0.25"/>
  <cols>
    <col min="2" max="2" width="11.6640625" style="2" customWidth="1"/>
    <col min="3" max="3" width="3.33203125" customWidth="1"/>
    <col min="4" max="4" width="7.33203125" customWidth="1"/>
    <col min="6" max="6" width="48.33203125" customWidth="1"/>
    <col min="7" max="12" width="14.109375" customWidth="1"/>
    <col min="13" max="13" width="14.109375" style="87" customWidth="1"/>
    <col min="14" max="14" width="30.109375" style="11" customWidth="1"/>
    <col min="15" max="15" width="14.33203125" style="87" customWidth="1"/>
    <col min="16" max="16" width="14.5546875" bestFit="1" customWidth="1"/>
    <col min="18" max="18" width="14.5546875" bestFit="1" customWidth="1"/>
  </cols>
  <sheetData>
    <row r="2" spans="2:16" ht="22.8" x14ac:dyDescent="0.4">
      <c r="C2" s="274" t="s">
        <v>189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2:16" ht="19.5" customHeight="1" x14ac:dyDescent="0.3">
      <c r="C3" s="275" t="str">
        <f>IF(F5="Click to Choose an LDC","",F5)</f>
        <v>Halton Hills Hydro Inc.</v>
      </c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</row>
    <row r="4" spans="2:16" s="87" customFormat="1" ht="19.5" customHeight="1" thickBot="1" x14ac:dyDescent="0.35">
      <c r="B4" s="2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27"/>
    </row>
    <row r="5" spans="2:16" ht="25.5" customHeight="1" thickBot="1" x14ac:dyDescent="0.3">
      <c r="B5" s="124" t="s">
        <v>187</v>
      </c>
      <c r="E5" s="74"/>
      <c r="F5" s="125" t="s">
        <v>223</v>
      </c>
      <c r="G5" s="13" t="s">
        <v>175</v>
      </c>
      <c r="H5" s="13"/>
      <c r="I5" s="225" t="s">
        <v>176</v>
      </c>
      <c r="J5" s="225" t="s">
        <v>174</v>
      </c>
      <c r="K5" s="277" t="s">
        <v>177</v>
      </c>
      <c r="L5" s="277"/>
      <c r="M5" s="277"/>
      <c r="N5" s="74"/>
      <c r="O5" s="89"/>
    </row>
    <row r="6" spans="2:16" ht="36" customHeight="1" x14ac:dyDescent="0.4">
      <c r="B6" s="5" t="s">
        <v>180</v>
      </c>
      <c r="C6" s="88"/>
      <c r="D6" s="25"/>
      <c r="E6" s="25"/>
      <c r="F6" s="25"/>
      <c r="G6" s="37">
        <v>2018</v>
      </c>
      <c r="H6" s="13">
        <f>G6+1</f>
        <v>2019</v>
      </c>
      <c r="I6" s="196">
        <f t="shared" ref="I6:M6" si="0">H6+1</f>
        <v>2020</v>
      </c>
      <c r="J6" s="196">
        <f t="shared" si="0"/>
        <v>2021</v>
      </c>
      <c r="K6" s="196">
        <f t="shared" si="0"/>
        <v>2022</v>
      </c>
      <c r="L6" s="196">
        <f t="shared" si="0"/>
        <v>2023</v>
      </c>
      <c r="M6" s="196">
        <f t="shared" si="0"/>
        <v>2024</v>
      </c>
      <c r="N6" s="128"/>
      <c r="O6" s="2"/>
    </row>
    <row r="7" spans="2:16" x14ac:dyDescent="0.25">
      <c r="C7" s="25"/>
      <c r="D7" s="25"/>
      <c r="E7" s="25"/>
      <c r="G7" s="25"/>
      <c r="H7" s="25"/>
      <c r="I7" s="25"/>
      <c r="J7" s="25"/>
      <c r="K7" s="25"/>
      <c r="L7" s="25"/>
      <c r="M7" s="25"/>
      <c r="N7" s="74"/>
    </row>
    <row r="8" spans="2:16" x14ac:dyDescent="0.25">
      <c r="C8" s="72" t="s">
        <v>85</v>
      </c>
      <c r="D8" s="72"/>
      <c r="E8" s="13"/>
      <c r="F8" s="25"/>
      <c r="H8" s="276"/>
      <c r="I8" s="276"/>
      <c r="J8" s="276"/>
      <c r="K8" s="276"/>
      <c r="L8" s="276"/>
      <c r="M8" s="276"/>
      <c r="N8" s="74"/>
    </row>
    <row r="9" spans="2:16" x14ac:dyDescent="0.25">
      <c r="B9" s="2">
        <v>1</v>
      </c>
      <c r="C9" s="73"/>
      <c r="D9" s="74" t="s">
        <v>86</v>
      </c>
      <c r="F9" s="25"/>
      <c r="G9" s="82">
        <f>'Benchmarking Calculations'!G92</f>
        <v>7528216</v>
      </c>
      <c r="H9" s="116">
        <v>7856114</v>
      </c>
      <c r="I9" s="116">
        <v>5673160</v>
      </c>
      <c r="J9" s="116">
        <v>5436468</v>
      </c>
      <c r="K9" s="116">
        <v>5286812</v>
      </c>
      <c r="L9" s="116">
        <v>5221822</v>
      </c>
      <c r="M9" s="116">
        <v>5045740</v>
      </c>
      <c r="N9" s="74" t="s">
        <v>172</v>
      </c>
      <c r="O9" s="84"/>
    </row>
    <row r="10" spans="2:16" x14ac:dyDescent="0.25">
      <c r="B10" s="2">
        <v>2</v>
      </c>
      <c r="C10" s="73"/>
      <c r="D10" s="74" t="s">
        <v>87</v>
      </c>
      <c r="F10" s="25"/>
      <c r="G10" s="82">
        <f>'Benchmarking Calculations'!G93</f>
        <v>0</v>
      </c>
      <c r="H10" s="116">
        <v>24475011.609999999</v>
      </c>
      <c r="I10" s="116"/>
      <c r="J10" s="116"/>
      <c r="K10" s="116"/>
      <c r="L10" s="116"/>
      <c r="M10" s="116"/>
      <c r="N10" s="74" t="s">
        <v>172</v>
      </c>
      <c r="O10" s="84"/>
    </row>
    <row r="11" spans="2:16" x14ac:dyDescent="0.25">
      <c r="C11" s="73"/>
      <c r="D11" s="73"/>
      <c r="E11" s="13"/>
      <c r="F11" s="25"/>
      <c r="G11" s="82"/>
      <c r="H11" s="25"/>
      <c r="I11" s="25"/>
      <c r="J11" s="25"/>
      <c r="K11" s="25"/>
      <c r="L11" s="25"/>
      <c r="M11" s="25"/>
      <c r="N11" s="74"/>
      <c r="O11" s="84"/>
    </row>
    <row r="12" spans="2:16" x14ac:dyDescent="0.25">
      <c r="C12" s="72" t="s">
        <v>88</v>
      </c>
      <c r="D12" s="72"/>
      <c r="E12" s="13"/>
      <c r="F12" s="25"/>
      <c r="G12" s="82"/>
      <c r="H12" s="158"/>
      <c r="I12" s="158"/>
      <c r="J12" s="158"/>
      <c r="K12" s="158"/>
      <c r="L12" s="158"/>
      <c r="M12" s="158"/>
      <c r="N12" s="74"/>
      <c r="O12" s="84"/>
    </row>
    <row r="13" spans="2:16" x14ac:dyDescent="0.25">
      <c r="B13" s="2">
        <v>3</v>
      </c>
      <c r="C13" s="73"/>
      <c r="D13" s="36" t="s">
        <v>89</v>
      </c>
      <c r="F13" s="25"/>
      <c r="G13" s="82">
        <f>'Benchmarking Calculations'!G96</f>
        <v>22442</v>
      </c>
      <c r="H13" s="116">
        <v>22887</v>
      </c>
      <c r="I13" s="116">
        <v>23156</v>
      </c>
      <c r="J13" s="116">
        <v>23315</v>
      </c>
      <c r="K13" s="116">
        <f>+J13*1.01</f>
        <v>23548.15</v>
      </c>
      <c r="L13" s="116">
        <f>+K13*1.01</f>
        <v>23783.631500000003</v>
      </c>
      <c r="M13" s="116">
        <f>+L13*1.015</f>
        <v>24140.3859725</v>
      </c>
      <c r="N13" s="58" t="s">
        <v>172</v>
      </c>
      <c r="O13" s="50" t="s">
        <v>273</v>
      </c>
    </row>
    <row r="14" spans="2:16" x14ac:dyDescent="0.25">
      <c r="B14" s="2">
        <v>4</v>
      </c>
      <c r="C14" s="73"/>
      <c r="D14" s="36" t="s">
        <v>90</v>
      </c>
      <c r="F14" s="25"/>
      <c r="G14" s="82">
        <f>'Benchmarking Calculations'!G97</f>
        <v>497133892</v>
      </c>
      <c r="H14" s="116">
        <v>493960561</v>
      </c>
      <c r="I14" s="116">
        <v>463663230</v>
      </c>
      <c r="J14" s="116">
        <v>459373031</v>
      </c>
      <c r="K14" s="116">
        <v>440100836</v>
      </c>
      <c r="L14" s="116">
        <v>444501844</v>
      </c>
      <c r="M14" s="116">
        <v>448946842</v>
      </c>
      <c r="N14" s="58" t="s">
        <v>172</v>
      </c>
      <c r="O14" s="50" t="s">
        <v>273</v>
      </c>
    </row>
    <row r="15" spans="2:16" x14ac:dyDescent="0.25">
      <c r="B15" s="2">
        <v>5</v>
      </c>
      <c r="C15" s="25"/>
      <c r="D15" s="36" t="s">
        <v>91</v>
      </c>
      <c r="F15" s="25"/>
      <c r="G15" s="82">
        <f>'Benchmarking Calculations'!G98</f>
        <v>104730</v>
      </c>
      <c r="H15" s="116">
        <v>99439</v>
      </c>
      <c r="I15" s="116">
        <v>90278</v>
      </c>
      <c r="J15" s="116">
        <v>87932</v>
      </c>
      <c r="K15" s="116">
        <v>88020</v>
      </c>
      <c r="L15" s="116">
        <v>89036</v>
      </c>
      <c r="M15" s="116">
        <v>89789</v>
      </c>
      <c r="N15" s="58" t="s">
        <v>172</v>
      </c>
      <c r="O15" s="50" t="s">
        <v>273</v>
      </c>
      <c r="P15" s="227"/>
    </row>
    <row r="16" spans="2:16" x14ac:dyDescent="0.25">
      <c r="B16" s="2">
        <v>6</v>
      </c>
      <c r="C16" s="25"/>
      <c r="D16" s="74" t="s">
        <v>190</v>
      </c>
      <c r="F16" s="25"/>
      <c r="G16" s="82">
        <f>'Benchmarking Calculations'!G99</f>
        <v>1641</v>
      </c>
      <c r="H16" s="116">
        <f t="shared" ref="H16:M16" si="1">G16</f>
        <v>1641</v>
      </c>
      <c r="I16" s="116">
        <f t="shared" si="1"/>
        <v>1641</v>
      </c>
      <c r="J16" s="116">
        <f t="shared" si="1"/>
        <v>1641</v>
      </c>
      <c r="K16" s="116">
        <f t="shared" si="1"/>
        <v>1641</v>
      </c>
      <c r="L16" s="116">
        <f t="shared" si="1"/>
        <v>1641</v>
      </c>
      <c r="M16" s="116">
        <f t="shared" si="1"/>
        <v>1641</v>
      </c>
      <c r="N16" s="74" t="s">
        <v>172</v>
      </c>
      <c r="O16" s="84"/>
    </row>
    <row r="17" spans="2:15" x14ac:dyDescent="0.25">
      <c r="B17" s="2">
        <v>7</v>
      </c>
      <c r="C17" s="37"/>
      <c r="D17" s="73" t="s">
        <v>121</v>
      </c>
      <c r="F17" s="74"/>
      <c r="G17" s="85">
        <f>'Benchmarking Calculations'!G145</f>
        <v>7.8009414929388024E-2</v>
      </c>
      <c r="H17" s="197">
        <f>G17</f>
        <v>7.8009414929388024E-2</v>
      </c>
      <c r="I17" s="197">
        <f t="shared" ref="I17:M17" si="2">H17</f>
        <v>7.8009414929388024E-2</v>
      </c>
      <c r="J17" s="197">
        <f t="shared" si="2"/>
        <v>7.8009414929388024E-2</v>
      </c>
      <c r="K17" s="197">
        <f t="shared" si="2"/>
        <v>7.8009414929388024E-2</v>
      </c>
      <c r="L17" s="197">
        <f t="shared" si="2"/>
        <v>7.8009414929388024E-2</v>
      </c>
      <c r="M17" s="197">
        <f t="shared" si="2"/>
        <v>7.8009414929388024E-2</v>
      </c>
      <c r="N17" s="74" t="s">
        <v>172</v>
      </c>
      <c r="O17" s="84"/>
    </row>
    <row r="18" spans="2:15" x14ac:dyDescent="0.25">
      <c r="C18" s="37"/>
      <c r="E18" s="73"/>
      <c r="F18" s="74"/>
      <c r="G18" s="50"/>
      <c r="H18" s="78"/>
      <c r="I18" s="57"/>
      <c r="J18" s="25"/>
      <c r="K18" s="25"/>
      <c r="L18" s="25"/>
      <c r="M18" s="25"/>
    </row>
    <row r="19" spans="2:15" x14ac:dyDescent="0.25">
      <c r="C19" s="72" t="s">
        <v>165</v>
      </c>
      <c r="E19" s="73"/>
      <c r="F19" s="74"/>
      <c r="G19" s="50"/>
      <c r="H19" s="276"/>
      <c r="I19" s="276"/>
      <c r="J19" s="276"/>
      <c r="K19" s="276"/>
      <c r="L19" s="276"/>
      <c r="M19" s="276"/>
    </row>
    <row r="20" spans="2:15" x14ac:dyDescent="0.25">
      <c r="B20" s="2">
        <v>8</v>
      </c>
      <c r="C20" s="37"/>
      <c r="D20" s="73" t="s">
        <v>166</v>
      </c>
      <c r="F20" s="74"/>
      <c r="G20" s="85">
        <f>LN('Benchmarking Calculations'!G135/'Benchmarking Calculations'!F135)</f>
        <v>2.8783109434923061E-2</v>
      </c>
      <c r="H20" s="115">
        <f>G20</f>
        <v>2.8783109434923061E-2</v>
      </c>
      <c r="I20" s="115">
        <f t="shared" ref="I20:M20" si="3">H20</f>
        <v>2.8783109434923061E-2</v>
      </c>
      <c r="J20" s="115">
        <f t="shared" si="3"/>
        <v>2.8783109434923061E-2</v>
      </c>
      <c r="K20" s="115">
        <f t="shared" si="3"/>
        <v>2.8783109434923061E-2</v>
      </c>
      <c r="L20" s="115">
        <f t="shared" si="3"/>
        <v>2.8783109434923061E-2</v>
      </c>
      <c r="M20" s="115">
        <f t="shared" si="3"/>
        <v>2.8783109434923061E-2</v>
      </c>
      <c r="N20" s="74" t="s">
        <v>272</v>
      </c>
    </row>
    <row r="21" spans="2:15" ht="14.25" customHeight="1" x14ac:dyDescent="0.25">
      <c r="B21" s="2">
        <v>9</v>
      </c>
      <c r="C21" s="37"/>
      <c r="D21" s="73" t="s">
        <v>167</v>
      </c>
      <c r="F21" s="74"/>
      <c r="G21" s="85">
        <f>LN('Benchmarking Calculations'!G134/'Benchmarking Calculations'!F134)</f>
        <v>1.6007659445930671E-2</v>
      </c>
      <c r="H21" s="115">
        <f t="shared" ref="H21:M22" si="4">G21</f>
        <v>1.6007659445930671E-2</v>
      </c>
      <c r="I21" s="115">
        <f t="shared" si="4"/>
        <v>1.6007659445930671E-2</v>
      </c>
      <c r="J21" s="115">
        <f t="shared" si="4"/>
        <v>1.6007659445930671E-2</v>
      </c>
      <c r="K21" s="115">
        <f t="shared" si="4"/>
        <v>1.6007659445930671E-2</v>
      </c>
      <c r="L21" s="115">
        <f t="shared" si="4"/>
        <v>1.6007659445930671E-2</v>
      </c>
      <c r="M21" s="115">
        <f t="shared" si="4"/>
        <v>1.6007659445930671E-2</v>
      </c>
      <c r="N21" s="74" t="s">
        <v>272</v>
      </c>
    </row>
    <row r="22" spans="2:15" x14ac:dyDescent="0.25">
      <c r="B22" s="2">
        <v>10</v>
      </c>
      <c r="C22" s="37"/>
      <c r="D22" s="25" t="s">
        <v>173</v>
      </c>
      <c r="F22" s="74"/>
      <c r="G22" s="85">
        <f>'Benchmarking Calculations'!G110</f>
        <v>6.0212000000000002E-2</v>
      </c>
      <c r="H22" s="115">
        <f t="shared" si="4"/>
        <v>6.0212000000000002E-2</v>
      </c>
      <c r="I22" s="115">
        <f t="shared" si="4"/>
        <v>6.0212000000000002E-2</v>
      </c>
      <c r="J22" s="115">
        <f t="shared" si="4"/>
        <v>6.0212000000000002E-2</v>
      </c>
      <c r="K22" s="115">
        <f t="shared" si="4"/>
        <v>6.0212000000000002E-2</v>
      </c>
      <c r="L22" s="115">
        <f t="shared" si="4"/>
        <v>6.0212000000000002E-2</v>
      </c>
      <c r="M22" s="115">
        <f t="shared" si="4"/>
        <v>6.0212000000000002E-2</v>
      </c>
      <c r="N22" s="74" t="s">
        <v>172</v>
      </c>
    </row>
    <row r="23" spans="2:15" s="87" customFormat="1" x14ac:dyDescent="0.25">
      <c r="B23" s="2"/>
      <c r="C23" s="37"/>
      <c r="D23" s="25"/>
      <c r="F23" s="74"/>
      <c r="G23" s="85"/>
      <c r="H23" s="90"/>
      <c r="I23" s="90"/>
      <c r="J23" s="90"/>
      <c r="K23" s="90"/>
      <c r="L23" s="90"/>
      <c r="M23" s="90"/>
      <c r="N23" s="74"/>
    </row>
    <row r="24" spans="2:15" s="87" customFormat="1" x14ac:dyDescent="0.25">
      <c r="B24" s="2"/>
      <c r="C24" s="37"/>
      <c r="D24" s="25"/>
      <c r="F24" s="74"/>
      <c r="G24" s="85"/>
      <c r="H24" s="90"/>
      <c r="I24" s="90"/>
      <c r="J24" s="90"/>
      <c r="K24" s="90"/>
      <c r="L24" s="90"/>
      <c r="M24" s="90"/>
      <c r="N24" s="74"/>
    </row>
    <row r="25" spans="2:15" s="87" customFormat="1" x14ac:dyDescent="0.25">
      <c r="B25" s="2"/>
      <c r="C25" s="75" t="s">
        <v>191</v>
      </c>
      <c r="D25" s="25"/>
      <c r="F25" s="74"/>
      <c r="G25" s="85"/>
      <c r="H25" s="90"/>
      <c r="I25" s="90"/>
      <c r="J25" s="90"/>
      <c r="K25" s="90"/>
      <c r="L25" s="90"/>
      <c r="M25" s="90"/>
      <c r="N25" s="74"/>
    </row>
    <row r="26" spans="2:15" ht="13.2" thickBot="1" x14ac:dyDescent="0.3">
      <c r="C26" s="37"/>
      <c r="D26" s="73"/>
      <c r="E26" s="13"/>
      <c r="F26" s="74"/>
      <c r="G26" s="50"/>
      <c r="H26" s="78"/>
      <c r="I26" s="57"/>
      <c r="J26" s="25"/>
      <c r="K26" s="25"/>
      <c r="L26" s="25"/>
      <c r="M26" s="25"/>
      <c r="N26" s="74"/>
    </row>
    <row r="27" spans="2:15" ht="13.2" thickBot="1" x14ac:dyDescent="0.3">
      <c r="E27" s="123" t="s">
        <v>170</v>
      </c>
      <c r="F27" s="72" t="s">
        <v>196</v>
      </c>
      <c r="G27" s="50">
        <f>G35-G36+G37</f>
        <v>0</v>
      </c>
      <c r="H27" s="50">
        <f t="shared" ref="H27:M27" si="5">H35-H36+H37</f>
        <v>0</v>
      </c>
      <c r="I27" s="50">
        <f t="shared" si="5"/>
        <v>0</v>
      </c>
      <c r="J27" s="50">
        <f>J35-J36+J37</f>
        <v>0</v>
      </c>
      <c r="K27" s="50">
        <f t="shared" si="5"/>
        <v>0</v>
      </c>
      <c r="L27" s="50">
        <f t="shared" si="5"/>
        <v>0</v>
      </c>
      <c r="M27" s="50">
        <f t="shared" si="5"/>
        <v>0</v>
      </c>
      <c r="N27" s="58" t="s">
        <v>29</v>
      </c>
    </row>
    <row r="28" spans="2:15" ht="13.2" thickBot="1" x14ac:dyDescent="0.3">
      <c r="B28" s="11" t="s">
        <v>188</v>
      </c>
      <c r="E28" s="13"/>
      <c r="F28" s="72"/>
      <c r="G28" s="50"/>
      <c r="H28" s="50"/>
      <c r="I28" s="50"/>
      <c r="J28" s="50"/>
      <c r="K28" s="50"/>
      <c r="L28" s="50"/>
      <c r="M28" s="50"/>
      <c r="N28" s="74"/>
    </row>
    <row r="29" spans="2:15" ht="13.2" thickBot="1" x14ac:dyDescent="0.3">
      <c r="E29" s="123" t="s">
        <v>169</v>
      </c>
      <c r="F29" s="72" t="s">
        <v>200</v>
      </c>
      <c r="G29" s="50">
        <f>G115-G121+G122</f>
        <v>6069683.1300000008</v>
      </c>
      <c r="H29" s="50">
        <f t="shared" ref="H29:M29" si="6">H115-H121+H122</f>
        <v>6215678.0300000021</v>
      </c>
      <c r="I29" s="50">
        <f t="shared" si="6"/>
        <v>6682861</v>
      </c>
      <c r="J29" s="50">
        <f t="shared" si="6"/>
        <v>7856108.1600000001</v>
      </c>
      <c r="K29" s="50">
        <f t="shared" si="6"/>
        <v>8052510.8640000001</v>
      </c>
      <c r="L29" s="50">
        <f t="shared" si="6"/>
        <v>8253823.6356000006</v>
      </c>
      <c r="M29" s="50">
        <f t="shared" si="6"/>
        <v>8460169.2264900003</v>
      </c>
      <c r="N29" s="58" t="s">
        <v>29</v>
      </c>
    </row>
    <row r="30" spans="2:15" x14ac:dyDescent="0.25">
      <c r="C30" s="67"/>
      <c r="D30" s="73"/>
      <c r="E30" s="73"/>
      <c r="F30" s="74"/>
      <c r="G30" s="50"/>
      <c r="H30" s="78"/>
      <c r="I30" s="57"/>
      <c r="J30" s="25"/>
      <c r="K30" s="25"/>
      <c r="L30" s="25"/>
      <c r="M30" s="25"/>
      <c r="N30" s="74"/>
    </row>
    <row r="31" spans="2:15" x14ac:dyDescent="0.25">
      <c r="B31" s="2">
        <v>11</v>
      </c>
      <c r="D31" s="73"/>
      <c r="E31" s="68" t="s">
        <v>171</v>
      </c>
      <c r="F31" s="74"/>
      <c r="G31" s="50">
        <f t="shared" ref="G31:M31" si="7">IF($E$27="Y",G27,IF($E$29="Y",G29,"Error: Please enter Y for one method"))</f>
        <v>6069683.1300000008</v>
      </c>
      <c r="H31" s="50">
        <f t="shared" si="7"/>
        <v>6215678.0300000021</v>
      </c>
      <c r="I31" s="50">
        <f t="shared" si="7"/>
        <v>6682861</v>
      </c>
      <c r="J31" s="50">
        <f t="shared" si="7"/>
        <v>7856108.1600000001</v>
      </c>
      <c r="K31" s="50">
        <f t="shared" si="7"/>
        <v>8052510.8640000001</v>
      </c>
      <c r="L31" s="50">
        <f t="shared" si="7"/>
        <v>8253823.6356000006</v>
      </c>
      <c r="M31" s="50">
        <f t="shared" si="7"/>
        <v>8460169.2264900003</v>
      </c>
      <c r="N31" s="58" t="s">
        <v>29</v>
      </c>
    </row>
    <row r="32" spans="2:15" ht="13.2" thickBot="1" x14ac:dyDescent="0.3">
      <c r="C32" s="7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74"/>
    </row>
    <row r="33" spans="2:16" s="87" customFormat="1" x14ac:dyDescent="0.25">
      <c r="B33" s="2"/>
      <c r="C33" s="12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130"/>
    </row>
    <row r="34" spans="2:16" x14ac:dyDescent="0.25">
      <c r="C34" s="131"/>
      <c r="D34" s="75" t="s">
        <v>179</v>
      </c>
      <c r="E34" s="25"/>
      <c r="F34" s="25"/>
      <c r="G34" s="82"/>
      <c r="H34" s="273" t="s">
        <v>183</v>
      </c>
      <c r="I34" s="273"/>
      <c r="J34" s="273"/>
      <c r="K34" s="273"/>
      <c r="L34" s="273"/>
      <c r="M34" s="273"/>
      <c r="N34" s="132"/>
    </row>
    <row r="35" spans="2:16" x14ac:dyDescent="0.25">
      <c r="C35" s="131"/>
      <c r="D35" s="145" t="s">
        <v>193</v>
      </c>
      <c r="E35" s="25" t="s">
        <v>201</v>
      </c>
      <c r="F35" s="25"/>
      <c r="G35" s="81"/>
      <c r="H35" s="116"/>
      <c r="I35" s="116"/>
      <c r="J35" s="116"/>
      <c r="K35" s="116"/>
      <c r="L35" s="116"/>
      <c r="M35" s="116"/>
      <c r="N35" s="132" t="s">
        <v>172</v>
      </c>
    </row>
    <row r="36" spans="2:16" x14ac:dyDescent="0.25">
      <c r="C36" s="131"/>
      <c r="D36" s="145" t="s">
        <v>194</v>
      </c>
      <c r="E36" s="25" t="s">
        <v>192</v>
      </c>
      <c r="F36" s="25"/>
      <c r="G36" s="50">
        <f>G121</f>
        <v>0</v>
      </c>
      <c r="H36" s="116"/>
      <c r="I36" s="116"/>
      <c r="J36" s="113"/>
      <c r="K36" s="113"/>
      <c r="L36" s="113"/>
      <c r="M36" s="113"/>
      <c r="N36" s="132" t="s">
        <v>172</v>
      </c>
    </row>
    <row r="37" spans="2:16" x14ac:dyDescent="0.25">
      <c r="C37" s="131"/>
      <c r="D37" s="146" t="s">
        <v>195</v>
      </c>
      <c r="E37" s="25" t="s">
        <v>83</v>
      </c>
      <c r="F37" s="25"/>
      <c r="G37" s="50">
        <f>G122</f>
        <v>0</v>
      </c>
      <c r="H37" s="116"/>
      <c r="I37" s="116"/>
      <c r="J37" s="113"/>
      <c r="K37" s="113"/>
      <c r="L37" s="113"/>
      <c r="M37" s="113"/>
      <c r="N37" s="132" t="s">
        <v>172</v>
      </c>
    </row>
    <row r="38" spans="2:16" s="87" customFormat="1" ht="13.2" thickBot="1" x14ac:dyDescent="0.3">
      <c r="B38" s="2"/>
      <c r="C38" s="133"/>
      <c r="D38" s="71"/>
      <c r="E38" s="71"/>
      <c r="F38" s="71"/>
      <c r="G38" s="134"/>
      <c r="H38" s="143"/>
      <c r="I38" s="143"/>
      <c r="J38" s="143"/>
      <c r="K38" s="143"/>
      <c r="L38" s="143"/>
      <c r="M38" s="143"/>
      <c r="N38" s="135"/>
    </row>
    <row r="39" spans="2:16" s="87" customFormat="1" ht="13.2" thickBot="1" x14ac:dyDescent="0.3">
      <c r="B39" s="2"/>
      <c r="C39" s="75"/>
      <c r="D39" s="25"/>
      <c r="E39" s="25"/>
      <c r="F39" s="25"/>
      <c r="G39" s="50"/>
      <c r="H39" s="81"/>
      <c r="I39" s="81"/>
      <c r="J39" s="81"/>
      <c r="K39" s="81"/>
      <c r="L39" s="81"/>
      <c r="M39" s="81"/>
      <c r="N39" s="74"/>
    </row>
    <row r="40" spans="2:16" x14ac:dyDescent="0.25">
      <c r="C40" s="12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130"/>
    </row>
    <row r="41" spans="2:16" x14ac:dyDescent="0.25">
      <c r="C41" s="131"/>
      <c r="D41" s="75" t="s">
        <v>178</v>
      </c>
      <c r="E41" s="25"/>
      <c r="F41" s="25"/>
      <c r="G41" s="25"/>
      <c r="H41" s="25"/>
      <c r="I41" s="25"/>
      <c r="J41" s="25"/>
      <c r="K41" s="25"/>
      <c r="L41" s="25"/>
      <c r="M41" s="25"/>
      <c r="N41" s="132"/>
    </row>
    <row r="42" spans="2:16" x14ac:dyDescent="0.25">
      <c r="C42" s="70"/>
      <c r="D42" s="25"/>
      <c r="E42" s="25"/>
      <c r="F42" s="25"/>
      <c r="G42" s="25"/>
      <c r="H42" s="25"/>
      <c r="I42" s="25"/>
      <c r="J42" s="25"/>
      <c r="K42" s="226">
        <v>2.5000000000000001E-2</v>
      </c>
      <c r="L42" s="226">
        <v>2.5000000000000001E-2</v>
      </c>
      <c r="M42" s="226">
        <v>2.5000000000000001E-2</v>
      </c>
      <c r="N42" s="132" t="s">
        <v>172</v>
      </c>
      <c r="O42" s="264"/>
      <c r="P42" s="264"/>
    </row>
    <row r="43" spans="2:16" x14ac:dyDescent="0.25">
      <c r="C43" s="136"/>
      <c r="D43" s="75" t="s">
        <v>164</v>
      </c>
      <c r="E43" s="75"/>
      <c r="F43" s="13"/>
      <c r="G43" s="36"/>
      <c r="H43" s="25"/>
      <c r="I43" s="25"/>
      <c r="J43" s="25"/>
      <c r="K43" s="25"/>
      <c r="L43" s="25"/>
      <c r="M43" s="25"/>
      <c r="N43" s="132"/>
    </row>
    <row r="44" spans="2:16" x14ac:dyDescent="0.25">
      <c r="C44" s="136"/>
      <c r="D44" s="25"/>
      <c r="E44" s="74">
        <v>5005</v>
      </c>
      <c r="F44" s="128" t="s">
        <v>8</v>
      </c>
      <c r="G44" s="57">
        <f>'Benchmarking Calculations'!G10</f>
        <v>389815.02</v>
      </c>
      <c r="H44" s="121">
        <v>379502.67</v>
      </c>
      <c r="I44" s="121">
        <v>241276</v>
      </c>
      <c r="J44" s="116">
        <v>249981.93</v>
      </c>
      <c r="K44" s="116">
        <f>+J44*(1+$K$42)</f>
        <v>256231.47824999996</v>
      </c>
      <c r="L44" s="116">
        <f>+K44*(1+$L$42)</f>
        <v>262637.26520624995</v>
      </c>
      <c r="M44" s="116">
        <f>+L44*(1+$M$42)</f>
        <v>269203.19683640619</v>
      </c>
      <c r="N44" s="132" t="s">
        <v>172</v>
      </c>
      <c r="O44" s="40"/>
      <c r="P44" s="17"/>
    </row>
    <row r="45" spans="2:16" x14ac:dyDescent="0.25">
      <c r="C45" s="136"/>
      <c r="D45" s="25"/>
      <c r="E45" s="74">
        <v>5010</v>
      </c>
      <c r="F45" s="128" t="s">
        <v>9</v>
      </c>
      <c r="G45" s="57">
        <f>'Benchmarking Calculations'!G11</f>
        <v>0</v>
      </c>
      <c r="H45" s="121">
        <v>0</v>
      </c>
      <c r="I45" s="121"/>
      <c r="J45" s="116"/>
      <c r="K45" s="122"/>
      <c r="L45" s="122"/>
      <c r="M45" s="122"/>
      <c r="N45" s="132" t="s">
        <v>172</v>
      </c>
      <c r="O45" s="17"/>
      <c r="P45" s="17"/>
    </row>
    <row r="46" spans="2:16" x14ac:dyDescent="0.25">
      <c r="C46" s="136"/>
      <c r="D46" s="25"/>
      <c r="E46" s="74">
        <v>5012</v>
      </c>
      <c r="F46" s="128" t="s">
        <v>10</v>
      </c>
      <c r="G46" s="57">
        <f>'Benchmarking Calculations'!G12</f>
        <v>33284.11</v>
      </c>
      <c r="H46" s="121">
        <v>21352.21</v>
      </c>
      <c r="I46" s="121">
        <v>22490</v>
      </c>
      <c r="J46" s="116">
        <v>21432</v>
      </c>
      <c r="K46" s="116">
        <f>+J46*(1+$K$42)</f>
        <v>21967.8</v>
      </c>
      <c r="L46" s="116">
        <f>+K46*(1+$L$42)</f>
        <v>22516.994999999999</v>
      </c>
      <c r="M46" s="116">
        <f>+L46*(1+$M$42)</f>
        <v>23079.919874999996</v>
      </c>
      <c r="N46" s="132" t="s">
        <v>172</v>
      </c>
      <c r="O46" s="17"/>
      <c r="P46" s="17"/>
    </row>
    <row r="47" spans="2:16" x14ac:dyDescent="0.25">
      <c r="C47" s="136"/>
      <c r="D47" s="25"/>
      <c r="E47" s="74">
        <v>5014</v>
      </c>
      <c r="F47" s="128" t="s">
        <v>11</v>
      </c>
      <c r="G47" s="57">
        <f>'Benchmarking Calculations'!G13</f>
        <v>0</v>
      </c>
      <c r="H47" s="121">
        <v>0</v>
      </c>
      <c r="I47" s="121"/>
      <c r="J47" s="116"/>
      <c r="K47" s="122"/>
      <c r="L47" s="122"/>
      <c r="M47" s="122"/>
      <c r="N47" s="132" t="s">
        <v>172</v>
      </c>
      <c r="O47" s="17"/>
      <c r="P47" s="17"/>
    </row>
    <row r="48" spans="2:16" ht="25.2" x14ac:dyDescent="0.25">
      <c r="C48" s="136"/>
      <c r="D48" s="25"/>
      <c r="E48" s="74">
        <v>5015</v>
      </c>
      <c r="F48" s="128" t="s">
        <v>12</v>
      </c>
      <c r="G48" s="57">
        <f>'Benchmarking Calculations'!G14</f>
        <v>0</v>
      </c>
      <c r="H48" s="121">
        <v>1086.02</v>
      </c>
      <c r="I48" s="121">
        <v>17600</v>
      </c>
      <c r="J48" s="116">
        <v>17830</v>
      </c>
      <c r="K48" s="116">
        <f t="shared" ref="K48:K53" si="8">+J48*(1+$K$42)</f>
        <v>18275.75</v>
      </c>
      <c r="L48" s="116">
        <f t="shared" ref="L48:L53" si="9">+K48*(1+$L$42)</f>
        <v>18732.643749999999</v>
      </c>
      <c r="M48" s="116">
        <f t="shared" ref="M48:M53" si="10">+L48*(1+$M$42)</f>
        <v>19200.959843749999</v>
      </c>
      <c r="N48" s="132" t="s">
        <v>172</v>
      </c>
      <c r="O48" s="17"/>
      <c r="P48" s="17"/>
    </row>
    <row r="49" spans="3:16" x14ac:dyDescent="0.25">
      <c r="C49" s="136"/>
      <c r="D49" s="25"/>
      <c r="E49" s="74">
        <v>5016</v>
      </c>
      <c r="F49" s="128" t="s">
        <v>13</v>
      </c>
      <c r="G49" s="57">
        <f>'Benchmarking Calculations'!G15</f>
        <v>187866.03</v>
      </c>
      <c r="H49" s="121">
        <v>180814.97999999998</v>
      </c>
      <c r="I49" s="121">
        <v>195875</v>
      </c>
      <c r="J49" s="116">
        <v>199678.68</v>
      </c>
      <c r="K49" s="116">
        <f t="shared" si="8"/>
        <v>204670.64699999997</v>
      </c>
      <c r="L49" s="116">
        <f t="shared" si="9"/>
        <v>209787.41317499994</v>
      </c>
      <c r="M49" s="116">
        <f t="shared" si="10"/>
        <v>215032.09850437491</v>
      </c>
      <c r="N49" s="132" t="s">
        <v>172</v>
      </c>
      <c r="O49" s="17"/>
      <c r="P49" s="17"/>
    </row>
    <row r="50" spans="3:16" ht="25.2" x14ac:dyDescent="0.25">
      <c r="C50" s="136"/>
      <c r="D50" s="25"/>
      <c r="E50" s="74">
        <v>5017</v>
      </c>
      <c r="F50" s="128" t="s">
        <v>14</v>
      </c>
      <c r="G50" s="57">
        <f>'Benchmarking Calculations'!G16</f>
        <v>21333.81</v>
      </c>
      <c r="H50" s="121">
        <v>43143.33</v>
      </c>
      <c r="I50" s="121">
        <v>43533</v>
      </c>
      <c r="J50" s="116">
        <v>44651.360000000001</v>
      </c>
      <c r="K50" s="116">
        <f t="shared" si="8"/>
        <v>45767.644</v>
      </c>
      <c r="L50" s="116">
        <f t="shared" si="9"/>
        <v>46911.835099999997</v>
      </c>
      <c r="M50" s="116">
        <f t="shared" si="10"/>
        <v>48084.63097749999</v>
      </c>
      <c r="N50" s="132" t="s">
        <v>172</v>
      </c>
      <c r="O50" s="17"/>
      <c r="P50" s="17"/>
    </row>
    <row r="51" spans="3:16" x14ac:dyDescent="0.25">
      <c r="C51" s="136"/>
      <c r="D51" s="25"/>
      <c r="E51" s="74">
        <v>5020</v>
      </c>
      <c r="F51" s="128" t="s">
        <v>15</v>
      </c>
      <c r="G51" s="57">
        <f>'Benchmarking Calculations'!G17</f>
        <v>492298.89</v>
      </c>
      <c r="H51" s="121">
        <v>403309.61</v>
      </c>
      <c r="I51" s="121">
        <v>442354</v>
      </c>
      <c r="J51" s="116">
        <v>603145.13</v>
      </c>
      <c r="K51" s="116">
        <f t="shared" si="8"/>
        <v>618223.75824999996</v>
      </c>
      <c r="L51" s="116">
        <f t="shared" si="9"/>
        <v>633679.35220624995</v>
      </c>
      <c r="M51" s="116">
        <f t="shared" si="10"/>
        <v>649521.33601140615</v>
      </c>
      <c r="N51" s="132" t="s">
        <v>172</v>
      </c>
      <c r="O51" s="17"/>
      <c r="P51" s="17"/>
    </row>
    <row r="52" spans="3:16" ht="25.2" x14ac:dyDescent="0.25">
      <c r="C52" s="136"/>
      <c r="D52" s="25"/>
      <c r="E52" s="74">
        <v>5025</v>
      </c>
      <c r="F52" s="128" t="s">
        <v>16</v>
      </c>
      <c r="G52" s="57">
        <f>'Benchmarking Calculations'!G18</f>
        <v>34540.19</v>
      </c>
      <c r="H52" s="121">
        <v>19798.240000000002</v>
      </c>
      <c r="I52" s="121">
        <v>94183</v>
      </c>
      <c r="J52" s="116">
        <v>106978.08</v>
      </c>
      <c r="K52" s="116">
        <f t="shared" si="8"/>
        <v>109652.53199999999</v>
      </c>
      <c r="L52" s="116">
        <f t="shared" si="9"/>
        <v>112393.84529999999</v>
      </c>
      <c r="M52" s="116">
        <f t="shared" si="10"/>
        <v>115203.69143249998</v>
      </c>
      <c r="N52" s="132" t="s">
        <v>172</v>
      </c>
      <c r="O52" s="17"/>
      <c r="P52" s="17"/>
    </row>
    <row r="53" spans="3:16" x14ac:dyDescent="0.25">
      <c r="C53" s="136"/>
      <c r="D53" s="25"/>
      <c r="E53" s="74">
        <v>5035</v>
      </c>
      <c r="F53" s="128" t="s">
        <v>17</v>
      </c>
      <c r="G53" s="57">
        <f>'Benchmarking Calculations'!G19</f>
        <v>31655.11</v>
      </c>
      <c r="H53" s="121">
        <v>37693.61</v>
      </c>
      <c r="I53" s="121">
        <v>3747</v>
      </c>
      <c r="J53" s="116">
        <v>15234.24</v>
      </c>
      <c r="K53" s="116">
        <f t="shared" si="8"/>
        <v>15615.095999999998</v>
      </c>
      <c r="L53" s="116">
        <f t="shared" si="9"/>
        <v>16005.473399999997</v>
      </c>
      <c r="M53" s="116">
        <f t="shared" si="10"/>
        <v>16405.610234999996</v>
      </c>
      <c r="N53" s="132" t="s">
        <v>172</v>
      </c>
      <c r="O53" s="17"/>
      <c r="P53" s="17"/>
    </row>
    <row r="54" spans="3:16" ht="25.2" x14ac:dyDescent="0.25">
      <c r="C54" s="136"/>
      <c r="D54" s="25"/>
      <c r="E54" s="74">
        <v>5040</v>
      </c>
      <c r="F54" s="128" t="s">
        <v>18</v>
      </c>
      <c r="G54" s="57">
        <f>'Benchmarking Calculations'!G20</f>
        <v>29338.23</v>
      </c>
      <c r="H54" s="121">
        <v>49062.59</v>
      </c>
      <c r="I54" s="121">
        <v>0</v>
      </c>
      <c r="J54" s="116"/>
      <c r="K54" s="122"/>
      <c r="L54" s="122"/>
      <c r="M54" s="122"/>
      <c r="N54" s="132" t="s">
        <v>172</v>
      </c>
      <c r="O54" s="17"/>
      <c r="P54" s="17"/>
    </row>
    <row r="55" spans="3:16" ht="25.2" x14ac:dyDescent="0.25">
      <c r="C55" s="136"/>
      <c r="D55" s="25"/>
      <c r="E55" s="74">
        <v>5045</v>
      </c>
      <c r="F55" s="128" t="s">
        <v>19</v>
      </c>
      <c r="G55" s="57">
        <f>'Benchmarking Calculations'!G21</f>
        <v>18403.099999999999</v>
      </c>
      <c r="H55" s="228">
        <v>33384.589999999997</v>
      </c>
      <c r="I55" s="121">
        <v>32095</v>
      </c>
      <c r="J55" s="116">
        <v>32262.82</v>
      </c>
      <c r="K55" s="116">
        <f>+J55*(1+$K$42)</f>
        <v>33069.390499999994</v>
      </c>
      <c r="L55" s="116">
        <f>+K55*(1+$L$42)</f>
        <v>33896.125262499991</v>
      </c>
      <c r="M55" s="116">
        <f>+L55*(1+$M$42)</f>
        <v>34743.528394062487</v>
      </c>
      <c r="N55" s="132" t="s">
        <v>172</v>
      </c>
      <c r="O55" s="17"/>
      <c r="P55" s="17"/>
    </row>
    <row r="56" spans="3:16" x14ac:dyDescent="0.25">
      <c r="C56" s="136"/>
      <c r="D56" s="25"/>
      <c r="E56" s="74">
        <v>5055</v>
      </c>
      <c r="F56" s="128" t="s">
        <v>20</v>
      </c>
      <c r="G56" s="57">
        <f>'Benchmarking Calculations'!G22</f>
        <v>0</v>
      </c>
      <c r="H56" s="121"/>
      <c r="I56" s="121"/>
      <c r="J56" s="116"/>
      <c r="K56" s="122"/>
      <c r="L56" s="122"/>
      <c r="M56" s="122"/>
      <c r="N56" s="132" t="s">
        <v>172</v>
      </c>
      <c r="O56" s="17"/>
      <c r="P56" s="17"/>
    </row>
    <row r="57" spans="3:16" x14ac:dyDescent="0.25">
      <c r="C57" s="136"/>
      <c r="D57" s="25"/>
      <c r="E57" s="74">
        <v>5065</v>
      </c>
      <c r="F57" s="128" t="s">
        <v>21</v>
      </c>
      <c r="G57" s="57">
        <f>'Benchmarking Calculations'!G23</f>
        <v>79710.03</v>
      </c>
      <c r="H57" s="121">
        <v>95105.890000000014</v>
      </c>
      <c r="I57" s="121">
        <v>100394</v>
      </c>
      <c r="J57" s="116">
        <v>132109.19</v>
      </c>
      <c r="K57" s="116">
        <f>+J57*(1+$K$42)</f>
        <v>135411.91975</v>
      </c>
      <c r="L57" s="116">
        <f>+K57*(1+$L$42)</f>
        <v>138797.21774374999</v>
      </c>
      <c r="M57" s="116">
        <f>+L57*(1+$M$42)</f>
        <v>142267.14818734373</v>
      </c>
      <c r="N57" s="132" t="s">
        <v>172</v>
      </c>
      <c r="O57" s="17"/>
      <c r="P57" s="17"/>
    </row>
    <row r="58" spans="3:16" x14ac:dyDescent="0.25">
      <c r="C58" s="136"/>
      <c r="D58" s="25"/>
      <c r="E58" s="74">
        <v>5070</v>
      </c>
      <c r="F58" s="128" t="s">
        <v>22</v>
      </c>
      <c r="G58" s="57">
        <f>'Benchmarking Calculations'!G24</f>
        <v>0</v>
      </c>
      <c r="H58" s="121"/>
      <c r="I58" s="121"/>
      <c r="J58" s="116"/>
      <c r="K58" s="122"/>
      <c r="L58" s="122"/>
      <c r="M58" s="122"/>
      <c r="N58" s="132" t="s">
        <v>172</v>
      </c>
      <c r="O58" s="17"/>
      <c r="P58" s="17"/>
    </row>
    <row r="59" spans="3:16" x14ac:dyDescent="0.25">
      <c r="C59" s="136"/>
      <c r="D59" s="25"/>
      <c r="E59" s="74">
        <v>5075</v>
      </c>
      <c r="F59" s="128" t="s">
        <v>23</v>
      </c>
      <c r="G59" s="57">
        <f>'Benchmarking Calculations'!G25</f>
        <v>0</v>
      </c>
      <c r="H59" s="121"/>
      <c r="I59" s="121"/>
      <c r="J59" s="116"/>
      <c r="K59" s="122"/>
      <c r="L59" s="122"/>
      <c r="M59" s="122"/>
      <c r="N59" s="132" t="s">
        <v>172</v>
      </c>
      <c r="O59" s="17"/>
      <c r="P59" s="17"/>
    </row>
    <row r="60" spans="3:16" x14ac:dyDescent="0.25">
      <c r="C60" s="136"/>
      <c r="D60" s="25"/>
      <c r="E60" s="74">
        <v>5085</v>
      </c>
      <c r="F60" s="128" t="s">
        <v>24</v>
      </c>
      <c r="G60" s="57">
        <f>'Benchmarking Calculations'!G26</f>
        <v>0</v>
      </c>
      <c r="H60" s="121">
        <v>0</v>
      </c>
      <c r="I60" s="121">
        <v>17500</v>
      </c>
      <c r="J60" s="116">
        <v>17500</v>
      </c>
      <c r="K60" s="116">
        <f>+J60*(1+$K$42)</f>
        <v>17937.5</v>
      </c>
      <c r="L60" s="116">
        <f>+K60*(1+$L$42)</f>
        <v>18385.9375</v>
      </c>
      <c r="M60" s="116">
        <f>+L60*(1+$M$42)</f>
        <v>18845.5859375</v>
      </c>
      <c r="N60" s="132" t="s">
        <v>172</v>
      </c>
      <c r="O60" s="17"/>
      <c r="P60" s="17"/>
    </row>
    <row r="61" spans="3:16" x14ac:dyDescent="0.25">
      <c r="C61" s="136"/>
      <c r="D61" s="25"/>
      <c r="E61" s="74">
        <v>5090</v>
      </c>
      <c r="F61" s="128" t="s">
        <v>25</v>
      </c>
      <c r="G61" s="57">
        <f>'Benchmarking Calculations'!G27</f>
        <v>0</v>
      </c>
      <c r="H61" s="121"/>
      <c r="I61" s="121"/>
      <c r="J61" s="116"/>
      <c r="K61" s="122"/>
      <c r="L61" s="122"/>
      <c r="M61" s="122"/>
      <c r="N61" s="132" t="s">
        <v>172</v>
      </c>
      <c r="O61" s="17"/>
      <c r="P61" s="17"/>
    </row>
    <row r="62" spans="3:16" x14ac:dyDescent="0.25">
      <c r="C62" s="136"/>
      <c r="D62" s="25"/>
      <c r="E62" s="74">
        <v>5095</v>
      </c>
      <c r="F62" s="128" t="s">
        <v>26</v>
      </c>
      <c r="G62" s="57">
        <f>'Benchmarking Calculations'!G28</f>
        <v>0</v>
      </c>
      <c r="H62" s="121"/>
      <c r="I62" s="121"/>
      <c r="J62" s="116"/>
      <c r="K62" s="122"/>
      <c r="L62" s="122"/>
      <c r="M62" s="122"/>
      <c r="N62" s="132" t="s">
        <v>172</v>
      </c>
      <c r="O62" s="17"/>
      <c r="P62" s="17"/>
    </row>
    <row r="63" spans="3:16" x14ac:dyDescent="0.25">
      <c r="C63" s="136"/>
      <c r="D63" s="25"/>
      <c r="E63" s="105">
        <v>5096</v>
      </c>
      <c r="F63" s="144" t="s">
        <v>27</v>
      </c>
      <c r="G63" s="106">
        <f>'Benchmarking Calculations'!G29</f>
        <v>0</v>
      </c>
      <c r="H63" s="121"/>
      <c r="I63" s="121"/>
      <c r="J63" s="116"/>
      <c r="K63" s="122"/>
      <c r="L63" s="122"/>
      <c r="M63" s="122"/>
      <c r="N63" s="132" t="s">
        <v>172</v>
      </c>
      <c r="O63" s="17"/>
      <c r="P63" s="17"/>
    </row>
    <row r="64" spans="3:16" x14ac:dyDescent="0.25">
      <c r="C64" s="136"/>
      <c r="D64" s="25"/>
      <c r="E64" s="15"/>
      <c r="F64" s="76" t="s">
        <v>28</v>
      </c>
      <c r="G64" s="104">
        <f>'Benchmarking Calculations'!G30</f>
        <v>1318244.5200000003</v>
      </c>
      <c r="H64" s="77">
        <f>SUM(H44:H63)</f>
        <v>1264253.7400000002</v>
      </c>
      <c r="I64" s="77">
        <f t="shared" ref="I64:M64" si="11">SUM(I44:I63)</f>
        <v>1211047</v>
      </c>
      <c r="J64" s="77">
        <f t="shared" si="11"/>
        <v>1440803.4300000002</v>
      </c>
      <c r="K64" s="77">
        <f t="shared" si="11"/>
        <v>1476823.5157499998</v>
      </c>
      <c r="L64" s="77">
        <f t="shared" si="11"/>
        <v>1513744.1036437496</v>
      </c>
      <c r="M64" s="77">
        <f t="shared" si="11"/>
        <v>1551587.7062348435</v>
      </c>
      <c r="N64" s="137" t="s">
        <v>29</v>
      </c>
      <c r="O64" s="17"/>
      <c r="P64" s="17"/>
    </row>
    <row r="65" spans="3:20" x14ac:dyDescent="0.25">
      <c r="C65" s="136"/>
      <c r="D65" s="25"/>
      <c r="E65" s="74">
        <v>5105</v>
      </c>
      <c r="F65" s="128" t="s">
        <v>30</v>
      </c>
      <c r="G65" s="57">
        <f>'Benchmarking Calculations'!G31</f>
        <v>0</v>
      </c>
      <c r="H65" s="121"/>
      <c r="I65" s="121"/>
      <c r="J65" s="116"/>
      <c r="K65" s="122"/>
      <c r="L65" s="122"/>
      <c r="M65" s="122"/>
      <c r="N65" s="132" t="s">
        <v>172</v>
      </c>
      <c r="O65" s="17"/>
      <c r="P65" s="17"/>
    </row>
    <row r="66" spans="3:20" x14ac:dyDescent="0.25">
      <c r="C66" s="136"/>
      <c r="D66" s="25"/>
      <c r="E66" s="74">
        <v>5110</v>
      </c>
      <c r="F66" s="128" t="s">
        <v>31</v>
      </c>
      <c r="G66" s="57">
        <f>'Benchmarking Calculations'!G32</f>
        <v>0</v>
      </c>
      <c r="H66" s="121"/>
      <c r="I66" s="121"/>
      <c r="J66" s="116"/>
      <c r="K66" s="122"/>
      <c r="L66" s="122"/>
      <c r="M66" s="122"/>
      <c r="N66" s="132" t="s">
        <v>172</v>
      </c>
      <c r="O66" s="17"/>
      <c r="P66" s="17"/>
    </row>
    <row r="67" spans="3:20" x14ac:dyDescent="0.25">
      <c r="C67" s="136"/>
      <c r="D67" s="25"/>
      <c r="E67" s="74">
        <v>5112</v>
      </c>
      <c r="F67" s="128" t="s">
        <v>32</v>
      </c>
      <c r="G67" s="57">
        <f>'Benchmarking Calculations'!G33</f>
        <v>0</v>
      </c>
      <c r="H67" s="121"/>
      <c r="I67" s="121">
        <v>4000</v>
      </c>
      <c r="J67" s="116">
        <v>4000</v>
      </c>
      <c r="K67" s="116">
        <f t="shared" ref="K67:K68" si="12">+J67*(1+$K$42)</f>
        <v>4100</v>
      </c>
      <c r="L67" s="116">
        <f t="shared" ref="L67:L68" si="13">+K67*(1+$L$42)</f>
        <v>4202.5</v>
      </c>
      <c r="M67" s="116">
        <f t="shared" ref="M67:M68" si="14">+L67*(1+$M$42)</f>
        <v>4307.5625</v>
      </c>
      <c r="N67" s="132" t="s">
        <v>172</v>
      </c>
      <c r="P67" s="17"/>
    </row>
    <row r="68" spans="3:20" x14ac:dyDescent="0.25">
      <c r="C68" s="136"/>
      <c r="D68" s="25"/>
      <c r="E68" s="74">
        <v>5114</v>
      </c>
      <c r="F68" s="128" t="s">
        <v>33</v>
      </c>
      <c r="G68" s="57">
        <f>'Benchmarking Calculations'!G34</f>
        <v>11965.25</v>
      </c>
      <c r="H68" s="121">
        <v>7532</v>
      </c>
      <c r="I68" s="121">
        <v>82050</v>
      </c>
      <c r="J68" s="116">
        <v>99000</v>
      </c>
      <c r="K68" s="116">
        <f t="shared" si="12"/>
        <v>101474.99999999999</v>
      </c>
      <c r="L68" s="116">
        <f t="shared" si="13"/>
        <v>104011.87499999997</v>
      </c>
      <c r="M68" s="116">
        <f t="shared" si="14"/>
        <v>106612.17187499996</v>
      </c>
      <c r="N68" s="132" t="s">
        <v>172</v>
      </c>
      <c r="O68" s="20"/>
      <c r="P68" s="20"/>
    </row>
    <row r="69" spans="3:20" x14ac:dyDescent="0.25">
      <c r="C69" s="136"/>
      <c r="D69" s="25"/>
      <c r="E69" s="74">
        <v>5120</v>
      </c>
      <c r="F69" s="128" t="s">
        <v>34</v>
      </c>
      <c r="G69" s="57">
        <f>'Benchmarking Calculations'!G35</f>
        <v>23984.12</v>
      </c>
      <c r="H69" s="121">
        <v>1682.16</v>
      </c>
      <c r="I69" s="121">
        <v>0</v>
      </c>
      <c r="J69" s="116"/>
      <c r="K69" s="122"/>
      <c r="L69" s="122"/>
      <c r="M69" s="122"/>
      <c r="N69" s="132" t="s">
        <v>172</v>
      </c>
      <c r="O69" s="51"/>
      <c r="P69" s="263"/>
    </row>
    <row r="70" spans="3:20" x14ac:dyDescent="0.25">
      <c r="C70" s="136"/>
      <c r="D70" s="25"/>
      <c r="E70" s="74">
        <v>5125</v>
      </c>
      <c r="F70" s="128" t="s">
        <v>35</v>
      </c>
      <c r="G70" s="57">
        <f>'Benchmarking Calculations'!G36</f>
        <v>590</v>
      </c>
      <c r="H70" s="121">
        <v>90</v>
      </c>
      <c r="I70" s="121"/>
      <c r="J70" s="116"/>
      <c r="K70" s="122"/>
      <c r="L70" s="122"/>
      <c r="M70" s="122"/>
      <c r="N70" s="132" t="s">
        <v>172</v>
      </c>
    </row>
    <row r="71" spans="3:20" x14ac:dyDescent="0.25">
      <c r="C71" s="136"/>
      <c r="D71" s="25"/>
      <c r="E71" s="74">
        <v>5130</v>
      </c>
      <c r="F71" s="128" t="s">
        <v>36</v>
      </c>
      <c r="G71" s="57">
        <f>'Benchmarking Calculations'!G37</f>
        <v>0</v>
      </c>
      <c r="H71" s="121">
        <v>0</v>
      </c>
      <c r="I71" s="121"/>
      <c r="J71" s="116"/>
      <c r="K71" s="122"/>
      <c r="L71" s="122"/>
      <c r="M71" s="122"/>
      <c r="N71" s="132" t="s">
        <v>172</v>
      </c>
      <c r="P71" s="3"/>
      <c r="Q71" s="3"/>
      <c r="R71" s="3"/>
      <c r="S71" s="3"/>
      <c r="T71" s="3"/>
    </row>
    <row r="72" spans="3:20" x14ac:dyDescent="0.25">
      <c r="C72" s="136"/>
      <c r="D72" s="25"/>
      <c r="E72" s="74">
        <v>5135</v>
      </c>
      <c r="F72" s="128" t="s">
        <v>37</v>
      </c>
      <c r="G72" s="57">
        <f>'Benchmarking Calculations'!G38</f>
        <v>237066.73</v>
      </c>
      <c r="H72" s="121">
        <v>202892.52</v>
      </c>
      <c r="I72" s="121">
        <v>275000</v>
      </c>
      <c r="J72" s="116">
        <v>300500</v>
      </c>
      <c r="K72" s="116">
        <f>+J72*(1+$K$42)</f>
        <v>308012.5</v>
      </c>
      <c r="L72" s="116">
        <f>+K72*(1+$L$42)</f>
        <v>315712.8125</v>
      </c>
      <c r="M72" s="116">
        <f>+L72*(1+$M$42)</f>
        <v>323605.6328125</v>
      </c>
      <c r="N72" s="132" t="s">
        <v>172</v>
      </c>
      <c r="P72" s="3"/>
      <c r="Q72" s="3"/>
      <c r="R72" s="3"/>
      <c r="S72" s="3"/>
      <c r="T72" s="3"/>
    </row>
    <row r="73" spans="3:20" x14ac:dyDescent="0.25">
      <c r="C73" s="136"/>
      <c r="D73" s="25"/>
      <c r="E73" s="74">
        <v>5145</v>
      </c>
      <c r="F73" s="128" t="s">
        <v>38</v>
      </c>
      <c r="G73" s="57">
        <f>'Benchmarking Calculations'!G39</f>
        <v>0</v>
      </c>
      <c r="H73" s="121">
        <v>0</v>
      </c>
      <c r="I73" s="121"/>
      <c r="J73" s="116"/>
      <c r="K73" s="122"/>
      <c r="L73" s="122"/>
      <c r="M73" s="122"/>
      <c r="N73" s="132" t="s">
        <v>172</v>
      </c>
      <c r="P73" s="3"/>
      <c r="Q73" s="3"/>
      <c r="R73" s="3"/>
      <c r="S73" s="3"/>
      <c r="T73" s="3"/>
    </row>
    <row r="74" spans="3:20" x14ac:dyDescent="0.25">
      <c r="C74" s="136"/>
      <c r="D74" s="25"/>
      <c r="E74" s="74">
        <v>5150</v>
      </c>
      <c r="F74" s="128" t="s">
        <v>39</v>
      </c>
      <c r="G74" s="57">
        <f>'Benchmarking Calculations'!G40</f>
        <v>43800.55</v>
      </c>
      <c r="H74" s="121">
        <v>93440.03</v>
      </c>
      <c r="I74" s="121">
        <v>54500</v>
      </c>
      <c r="J74" s="116">
        <v>54500</v>
      </c>
      <c r="K74" s="116">
        <f>+J74*(1+$K$42)</f>
        <v>55862.499999999993</v>
      </c>
      <c r="L74" s="116">
        <f>+K74*(1+$L$42)</f>
        <v>57259.062499999985</v>
      </c>
      <c r="M74" s="116">
        <f>+L74*(1+$M$42)</f>
        <v>58690.539062499978</v>
      </c>
      <c r="N74" s="132" t="s">
        <v>172</v>
      </c>
      <c r="P74" s="3"/>
      <c r="Q74" s="3"/>
      <c r="R74" s="3"/>
      <c r="S74" s="3"/>
      <c r="T74" s="3"/>
    </row>
    <row r="75" spans="3:20" x14ac:dyDescent="0.25">
      <c r="C75" s="136"/>
      <c r="D75" s="25"/>
      <c r="E75" s="74">
        <v>5155</v>
      </c>
      <c r="F75" s="128" t="s">
        <v>40</v>
      </c>
      <c r="G75" s="57">
        <f>'Benchmarking Calculations'!G41</f>
        <v>0</v>
      </c>
      <c r="H75" s="121"/>
      <c r="I75" s="121"/>
      <c r="J75" s="116"/>
      <c r="K75" s="122"/>
      <c r="L75" s="122"/>
      <c r="M75" s="122"/>
      <c r="N75" s="132" t="s">
        <v>172</v>
      </c>
      <c r="P75" s="3"/>
      <c r="Q75" s="3"/>
      <c r="R75" s="24"/>
      <c r="S75" s="3"/>
      <c r="T75" s="3"/>
    </row>
    <row r="76" spans="3:20" x14ac:dyDescent="0.25">
      <c r="C76" s="136"/>
      <c r="D76" s="25"/>
      <c r="E76" s="74">
        <v>5160</v>
      </c>
      <c r="F76" s="128" t="s">
        <v>41</v>
      </c>
      <c r="G76" s="57">
        <f>'Benchmarking Calculations'!G42</f>
        <v>0</v>
      </c>
      <c r="H76" s="121"/>
      <c r="I76" s="121"/>
      <c r="J76" s="116"/>
      <c r="K76" s="122"/>
      <c r="L76" s="122"/>
      <c r="M76" s="122"/>
      <c r="N76" s="132" t="s">
        <v>172</v>
      </c>
      <c r="P76" s="3"/>
      <c r="Q76" s="3"/>
      <c r="R76" s="24"/>
      <c r="S76" s="3"/>
      <c r="T76" s="3"/>
    </row>
    <row r="77" spans="3:20" x14ac:dyDescent="0.25">
      <c r="C77" s="136"/>
      <c r="D77" s="25"/>
      <c r="E77" s="105">
        <v>5175</v>
      </c>
      <c r="F77" s="144" t="s">
        <v>42</v>
      </c>
      <c r="G77" s="106">
        <f>'Benchmarking Calculations'!G43</f>
        <v>26.72</v>
      </c>
      <c r="H77" s="121"/>
      <c r="I77" s="121">
        <v>0</v>
      </c>
      <c r="J77" s="116"/>
      <c r="K77" s="122"/>
      <c r="L77" s="122"/>
      <c r="M77" s="122"/>
      <c r="N77" s="132" t="s">
        <v>172</v>
      </c>
      <c r="P77" s="3"/>
      <c r="Q77" s="3"/>
      <c r="R77" s="24"/>
      <c r="S77" s="3"/>
      <c r="T77" s="3"/>
    </row>
    <row r="78" spans="3:20" x14ac:dyDescent="0.25">
      <c r="C78" s="136"/>
      <c r="D78" s="25"/>
      <c r="E78" s="15"/>
      <c r="F78" s="76" t="s">
        <v>43</v>
      </c>
      <c r="G78" s="104">
        <f>'Benchmarking Calculations'!G44</f>
        <v>317433.36999999994</v>
      </c>
      <c r="H78" s="77">
        <f>SUM(H65:H77)</f>
        <v>305636.70999999996</v>
      </c>
      <c r="I78" s="77">
        <f t="shared" ref="I78:M78" si="15">SUM(I65:I77)</f>
        <v>415550</v>
      </c>
      <c r="J78" s="77">
        <f t="shared" si="15"/>
        <v>458000</v>
      </c>
      <c r="K78" s="77">
        <f t="shared" si="15"/>
        <v>469450</v>
      </c>
      <c r="L78" s="77">
        <f t="shared" si="15"/>
        <v>481186.25</v>
      </c>
      <c r="M78" s="77">
        <f t="shared" si="15"/>
        <v>493215.90624999994</v>
      </c>
      <c r="N78" s="137" t="s">
        <v>29</v>
      </c>
      <c r="P78" s="3"/>
      <c r="Q78" s="3"/>
      <c r="R78" s="24"/>
      <c r="S78" s="3"/>
      <c r="T78" s="3"/>
    </row>
    <row r="79" spans="3:20" x14ac:dyDescent="0.25">
      <c r="C79" s="136"/>
      <c r="D79" s="25"/>
      <c r="E79" s="74">
        <v>5305</v>
      </c>
      <c r="F79" s="74" t="s">
        <v>44</v>
      </c>
      <c r="G79" s="57">
        <f>'Benchmarking Calculations'!G45</f>
        <v>138076.1</v>
      </c>
      <c r="H79" s="121">
        <v>139768.56999999998</v>
      </c>
      <c r="I79" s="121">
        <v>144692</v>
      </c>
      <c r="J79" s="116">
        <v>148412.62</v>
      </c>
      <c r="K79" s="116">
        <f t="shared" ref="K79:K82" si="16">+J79*(1+$K$42)</f>
        <v>152122.93549999999</v>
      </c>
      <c r="L79" s="116">
        <f t="shared" ref="L79:L82" si="17">+K79*(1+$L$42)</f>
        <v>155926.00888749998</v>
      </c>
      <c r="M79" s="116">
        <f t="shared" ref="M79:M82" si="18">+L79*(1+$M$42)</f>
        <v>159824.15910968746</v>
      </c>
      <c r="N79" s="132" t="s">
        <v>172</v>
      </c>
      <c r="P79" s="3"/>
      <c r="Q79" s="3"/>
      <c r="R79" s="3"/>
      <c r="S79" s="3"/>
      <c r="T79" s="3"/>
    </row>
    <row r="80" spans="3:20" x14ac:dyDescent="0.25">
      <c r="C80" s="136"/>
      <c r="D80" s="25"/>
      <c r="E80" s="74">
        <v>5310</v>
      </c>
      <c r="F80" s="74" t="s">
        <v>45</v>
      </c>
      <c r="G80" s="57">
        <f>'Benchmarking Calculations'!G46</f>
        <v>17909.21</v>
      </c>
      <c r="H80" s="121">
        <v>21546.2</v>
      </c>
      <c r="I80" s="121">
        <v>22391</v>
      </c>
      <c r="J80" s="116">
        <v>24150.1</v>
      </c>
      <c r="K80" s="116">
        <f t="shared" si="16"/>
        <v>24753.852499999997</v>
      </c>
      <c r="L80" s="116">
        <f t="shared" si="17"/>
        <v>25372.698812499995</v>
      </c>
      <c r="M80" s="116">
        <f t="shared" si="18"/>
        <v>26007.016282812492</v>
      </c>
      <c r="N80" s="132" t="s">
        <v>172</v>
      </c>
      <c r="P80" s="3"/>
      <c r="Q80" s="3"/>
      <c r="R80" s="24"/>
      <c r="S80" s="3"/>
      <c r="T80" s="3"/>
    </row>
    <row r="81" spans="1:22" x14ac:dyDescent="0.25">
      <c r="C81" s="136"/>
      <c r="D81" s="25"/>
      <c r="E81" s="74">
        <v>5315</v>
      </c>
      <c r="F81" s="74" t="s">
        <v>46</v>
      </c>
      <c r="G81" s="57">
        <f>'Benchmarking Calculations'!G47</f>
        <v>391284.86</v>
      </c>
      <c r="H81" s="121">
        <v>389030.99</v>
      </c>
      <c r="I81" s="121">
        <v>761390</v>
      </c>
      <c r="J81" s="116">
        <v>773368.76</v>
      </c>
      <c r="K81" s="116">
        <f t="shared" si="16"/>
        <v>792702.97899999993</v>
      </c>
      <c r="L81" s="116">
        <f t="shared" si="17"/>
        <v>812520.55347499985</v>
      </c>
      <c r="M81" s="116">
        <f t="shared" si="18"/>
        <v>832833.56731187482</v>
      </c>
      <c r="N81" s="132" t="s">
        <v>172</v>
      </c>
      <c r="P81" s="3"/>
      <c r="Q81" s="3"/>
      <c r="R81" s="24"/>
      <c r="S81" s="3"/>
      <c r="T81" s="3"/>
    </row>
    <row r="82" spans="1:22" x14ac:dyDescent="0.25">
      <c r="C82" s="136"/>
      <c r="D82" s="25"/>
      <c r="E82" s="74">
        <v>5320</v>
      </c>
      <c r="F82" s="74" t="s">
        <v>47</v>
      </c>
      <c r="G82" s="57">
        <f>'Benchmarking Calculations'!G48</f>
        <v>524588.06999999995</v>
      </c>
      <c r="H82" s="121">
        <v>497159.13000000006</v>
      </c>
      <c r="I82" s="121">
        <v>535380</v>
      </c>
      <c r="J82" s="116">
        <v>542390.92000000004</v>
      </c>
      <c r="K82" s="116">
        <f t="shared" si="16"/>
        <v>555950.69299999997</v>
      </c>
      <c r="L82" s="116">
        <f t="shared" si="17"/>
        <v>569849.46032499988</v>
      </c>
      <c r="M82" s="116">
        <f t="shared" si="18"/>
        <v>584095.69683312485</v>
      </c>
      <c r="N82" s="132" t="s">
        <v>172</v>
      </c>
      <c r="P82" s="3"/>
      <c r="Q82" s="3"/>
      <c r="R82" s="3"/>
      <c r="S82" s="3"/>
      <c r="T82" s="3"/>
    </row>
    <row r="83" spans="1:22" x14ac:dyDescent="0.25">
      <c r="C83" s="136"/>
      <c r="D83" s="25"/>
      <c r="E83" s="74">
        <v>5325</v>
      </c>
      <c r="F83" s="74" t="s">
        <v>48</v>
      </c>
      <c r="G83" s="57">
        <f>'Benchmarking Calculations'!G49</f>
        <v>0</v>
      </c>
      <c r="H83" s="121">
        <v>0</v>
      </c>
      <c r="I83" s="121"/>
      <c r="J83" s="116"/>
      <c r="K83" s="122"/>
      <c r="L83" s="122"/>
      <c r="M83" s="122"/>
      <c r="N83" s="132" t="s">
        <v>172</v>
      </c>
      <c r="P83" s="3"/>
      <c r="Q83" s="3"/>
      <c r="R83" s="3"/>
      <c r="S83" s="3"/>
      <c r="T83" s="3"/>
    </row>
    <row r="84" spans="1:22" x14ac:dyDescent="0.25">
      <c r="C84" s="136"/>
      <c r="D84" s="25"/>
      <c r="E84" s="74">
        <v>5330</v>
      </c>
      <c r="F84" s="74" t="s">
        <v>49</v>
      </c>
      <c r="G84" s="57">
        <f>'Benchmarking Calculations'!G50</f>
        <v>6783.31</v>
      </c>
      <c r="H84" s="121">
        <v>8149.15</v>
      </c>
      <c r="I84" s="121">
        <v>6800</v>
      </c>
      <c r="J84" s="116">
        <v>7500</v>
      </c>
      <c r="K84" s="116">
        <f>+J84*(1+$K$42)</f>
        <v>7687.4999999999991</v>
      </c>
      <c r="L84" s="116">
        <f>+K84*(1+$L$42)</f>
        <v>7879.6874999999982</v>
      </c>
      <c r="M84" s="116">
        <f>+L84*(1+$M$42)</f>
        <v>8076.6796874999973</v>
      </c>
      <c r="N84" s="132" t="s">
        <v>172</v>
      </c>
      <c r="P84" s="3"/>
      <c r="Q84" s="3"/>
      <c r="R84" s="3"/>
      <c r="S84" s="3"/>
      <c r="T84" s="3"/>
    </row>
    <row r="85" spans="1:22" x14ac:dyDescent="0.25">
      <c r="C85" s="136"/>
      <c r="D85" s="25"/>
      <c r="E85" s="105">
        <v>5340</v>
      </c>
      <c r="F85" s="105" t="s">
        <v>50</v>
      </c>
      <c r="G85" s="106">
        <f>'Benchmarking Calculations'!G51</f>
        <v>0</v>
      </c>
      <c r="H85" s="121"/>
      <c r="I85" s="121"/>
      <c r="J85" s="116"/>
      <c r="K85" s="122"/>
      <c r="L85" s="122"/>
      <c r="M85" s="122"/>
      <c r="N85" s="132" t="s">
        <v>172</v>
      </c>
      <c r="P85" s="3"/>
      <c r="Q85" s="3"/>
      <c r="R85" s="3"/>
      <c r="S85" s="3"/>
      <c r="T85" s="3"/>
    </row>
    <row r="86" spans="1:22" x14ac:dyDescent="0.25">
      <c r="C86" s="136"/>
      <c r="D86" s="25"/>
      <c r="E86" s="15"/>
      <c r="F86" s="76" t="s">
        <v>51</v>
      </c>
      <c r="G86" s="104">
        <f>'Benchmarking Calculations'!G52</f>
        <v>1078641.5499999998</v>
      </c>
      <c r="H86" s="77">
        <f>SUM(H79:H85)</f>
        <v>1055654.04</v>
      </c>
      <c r="I86" s="77">
        <f t="shared" ref="I86:M86" si="19">SUM(I79:I85)</f>
        <v>1470653</v>
      </c>
      <c r="J86" s="77">
        <f t="shared" si="19"/>
        <v>1495822.4</v>
      </c>
      <c r="K86" s="77">
        <f t="shared" si="19"/>
        <v>1533217.96</v>
      </c>
      <c r="L86" s="77">
        <f t="shared" si="19"/>
        <v>1571548.4089999998</v>
      </c>
      <c r="M86" s="77">
        <f t="shared" si="19"/>
        <v>1610837.1192249996</v>
      </c>
      <c r="N86" s="137" t="s">
        <v>29</v>
      </c>
      <c r="P86" s="3"/>
      <c r="Q86" s="3"/>
      <c r="R86" s="3"/>
      <c r="S86" s="3"/>
      <c r="T86" s="3"/>
    </row>
    <row r="87" spans="1:22" x14ac:dyDescent="0.25">
      <c r="C87" s="136"/>
      <c r="D87" s="25"/>
      <c r="E87" s="74">
        <v>5405</v>
      </c>
      <c r="F87" s="74" t="s">
        <v>52</v>
      </c>
      <c r="G87" s="57">
        <f>'Benchmarking Calculations'!G53</f>
        <v>0</v>
      </c>
      <c r="H87" s="121"/>
      <c r="I87" s="121"/>
      <c r="J87" s="122"/>
      <c r="K87" s="122"/>
      <c r="L87" s="122"/>
      <c r="M87" s="122"/>
      <c r="N87" s="132" t="s">
        <v>172</v>
      </c>
      <c r="P87" s="24"/>
      <c r="Q87" s="3"/>
      <c r="R87" s="24"/>
      <c r="S87" s="3"/>
      <c r="T87" s="3"/>
    </row>
    <row r="88" spans="1:22" x14ac:dyDescent="0.25">
      <c r="C88" s="136"/>
      <c r="D88" s="25"/>
      <c r="E88" s="74">
        <v>5410</v>
      </c>
      <c r="F88" s="74" t="s">
        <v>53</v>
      </c>
      <c r="G88" s="57">
        <f>'Benchmarking Calculations'!G54</f>
        <v>0</v>
      </c>
      <c r="H88" s="121"/>
      <c r="I88" s="121"/>
      <c r="J88" s="122"/>
      <c r="K88" s="122"/>
      <c r="L88" s="122"/>
      <c r="M88" s="122"/>
      <c r="N88" s="132" t="s">
        <v>172</v>
      </c>
    </row>
    <row r="89" spans="1:22" x14ac:dyDescent="0.25">
      <c r="C89" s="136"/>
      <c r="D89" s="25"/>
      <c r="E89" s="74">
        <v>5420</v>
      </c>
      <c r="F89" s="74" t="s">
        <v>54</v>
      </c>
      <c r="G89" s="57">
        <f>'Benchmarking Calculations'!G55</f>
        <v>386</v>
      </c>
      <c r="H89" s="121"/>
      <c r="I89" s="121"/>
      <c r="J89" s="122"/>
      <c r="K89" s="122"/>
      <c r="L89" s="122"/>
      <c r="M89" s="122"/>
      <c r="N89" s="132" t="s">
        <v>172</v>
      </c>
      <c r="P89" s="87"/>
    </row>
    <row r="90" spans="1:22" x14ac:dyDescent="0.25">
      <c r="C90" s="136"/>
      <c r="D90" s="25"/>
      <c r="E90" s="105">
        <v>5425</v>
      </c>
      <c r="F90" s="105" t="s">
        <v>55</v>
      </c>
      <c r="G90" s="106">
        <f>'Benchmarking Calculations'!G56</f>
        <v>0</v>
      </c>
      <c r="H90" s="121"/>
      <c r="I90" s="121"/>
      <c r="J90" s="122"/>
      <c r="K90" s="122"/>
      <c r="L90" s="122"/>
      <c r="M90" s="122"/>
      <c r="N90" s="132" t="s">
        <v>172</v>
      </c>
      <c r="P90" s="87"/>
    </row>
    <row r="91" spans="1:22" x14ac:dyDescent="0.25">
      <c r="C91" s="136"/>
      <c r="D91" s="25"/>
      <c r="E91" s="15"/>
      <c r="F91" s="76" t="s">
        <v>56</v>
      </c>
      <c r="G91" s="104">
        <f>'Benchmarking Calculations'!G57</f>
        <v>386</v>
      </c>
      <c r="H91" s="77">
        <f>SUM(H87:H90)</f>
        <v>0</v>
      </c>
      <c r="I91" s="77">
        <f t="shared" ref="I91:M91" si="20">SUM(I87:I90)</f>
        <v>0</v>
      </c>
      <c r="J91" s="77">
        <f t="shared" si="20"/>
        <v>0</v>
      </c>
      <c r="K91" s="77">
        <f t="shared" si="20"/>
        <v>0</v>
      </c>
      <c r="L91" s="77">
        <f t="shared" si="20"/>
        <v>0</v>
      </c>
      <c r="M91" s="77">
        <f t="shared" si="20"/>
        <v>0</v>
      </c>
      <c r="N91" s="137" t="s">
        <v>29</v>
      </c>
      <c r="O91" s="3"/>
      <c r="P91" s="3"/>
      <c r="Q91" s="3"/>
      <c r="R91" s="3"/>
      <c r="S91" s="3"/>
      <c r="T91" s="3"/>
      <c r="U91" s="3"/>
      <c r="V91" s="3"/>
    </row>
    <row r="92" spans="1:22" x14ac:dyDescent="0.25">
      <c r="A92" s="2"/>
      <c r="B92"/>
      <c r="C92" s="136"/>
      <c r="D92" s="25"/>
      <c r="E92" s="74">
        <v>5605</v>
      </c>
      <c r="F92" s="74" t="s">
        <v>57</v>
      </c>
      <c r="G92" s="57">
        <f>'Benchmarking Calculations'!G58</f>
        <v>675800.63</v>
      </c>
      <c r="H92" s="121">
        <v>760104.05000000016</v>
      </c>
      <c r="I92" s="121">
        <v>897490</v>
      </c>
      <c r="J92" s="116">
        <v>1010357</v>
      </c>
      <c r="K92" s="116">
        <f t="shared" ref="K92:K95" si="21">+J92*(1+$K$42)</f>
        <v>1035615.9249999999</v>
      </c>
      <c r="L92" s="116">
        <f t="shared" ref="L92:L95" si="22">+K92*(1+$L$42)</f>
        <v>1061506.3231249999</v>
      </c>
      <c r="M92" s="116">
        <f t="shared" ref="M92:M95" si="23">+L92*(1+$M$42)</f>
        <v>1088043.9812031249</v>
      </c>
      <c r="N92" s="132" t="s">
        <v>172</v>
      </c>
      <c r="O92" s="3" t="s">
        <v>302</v>
      </c>
      <c r="P92" s="7"/>
      <c r="Q92" s="7"/>
      <c r="R92" s="3"/>
      <c r="S92" s="3"/>
      <c r="T92" s="3"/>
      <c r="U92" s="3"/>
      <c r="V92" s="3"/>
    </row>
    <row r="93" spans="1:22" x14ac:dyDescent="0.25">
      <c r="A93" s="2"/>
      <c r="B93"/>
      <c r="C93" s="136"/>
      <c r="D93" s="25"/>
      <c r="E93" s="74">
        <v>5610</v>
      </c>
      <c r="F93" s="74" t="s">
        <v>58</v>
      </c>
      <c r="G93" s="57">
        <f>'Benchmarking Calculations'!G59</f>
        <v>517025.45</v>
      </c>
      <c r="H93" s="121">
        <v>520768.81000000011</v>
      </c>
      <c r="I93" s="121">
        <v>530749</v>
      </c>
      <c r="J93" s="116">
        <v>545715.21</v>
      </c>
      <c r="K93" s="116">
        <f t="shared" si="21"/>
        <v>559358.09024999989</v>
      </c>
      <c r="L93" s="116">
        <f t="shared" si="22"/>
        <v>573342.04250624985</v>
      </c>
      <c r="M93" s="116">
        <f t="shared" si="23"/>
        <v>587675.59356890607</v>
      </c>
      <c r="N93" s="132" t="s">
        <v>172</v>
      </c>
      <c r="O93" s="3" t="s">
        <v>281</v>
      </c>
      <c r="P93" s="7">
        <v>897490</v>
      </c>
      <c r="Q93" s="7"/>
      <c r="R93" s="3"/>
      <c r="S93" s="3"/>
      <c r="T93" s="3"/>
      <c r="U93" s="3"/>
      <c r="V93" s="3"/>
    </row>
    <row r="94" spans="1:22" x14ac:dyDescent="0.25">
      <c r="A94" s="2"/>
      <c r="B94"/>
      <c r="C94" s="136"/>
      <c r="D94" s="25"/>
      <c r="E94" s="74">
        <v>5615</v>
      </c>
      <c r="F94" s="74" t="s">
        <v>59</v>
      </c>
      <c r="G94" s="57">
        <f>'Benchmarking Calculations'!G60</f>
        <v>863607.18</v>
      </c>
      <c r="H94" s="121">
        <v>929944.49</v>
      </c>
      <c r="I94" s="121">
        <v>838434</v>
      </c>
      <c r="J94" s="116">
        <v>1055825.8</v>
      </c>
      <c r="K94" s="116">
        <f t="shared" si="21"/>
        <v>1082221.4450000001</v>
      </c>
      <c r="L94" s="116">
        <f t="shared" si="22"/>
        <v>1109276.9811249999</v>
      </c>
      <c r="M94" s="116">
        <f t="shared" si="23"/>
        <v>1137008.9056531249</v>
      </c>
      <c r="N94" s="132" t="s">
        <v>172</v>
      </c>
      <c r="O94" s="3" t="s">
        <v>282</v>
      </c>
      <c r="P94" s="7">
        <v>530749</v>
      </c>
      <c r="Q94" s="7"/>
      <c r="R94" s="3"/>
      <c r="S94" s="3"/>
      <c r="T94" s="3"/>
      <c r="U94" s="3"/>
      <c r="V94" s="3"/>
    </row>
    <row r="95" spans="1:22" x14ac:dyDescent="0.25">
      <c r="A95" s="2"/>
      <c r="B95" s="51"/>
      <c r="C95" s="136"/>
      <c r="D95" s="25"/>
      <c r="E95" s="74">
        <v>5620</v>
      </c>
      <c r="F95" s="74" t="s">
        <v>60</v>
      </c>
      <c r="G95" s="57">
        <f>'Benchmarking Calculations'!G61</f>
        <v>105733.74</v>
      </c>
      <c r="H95" s="121">
        <v>108874.87999999999</v>
      </c>
      <c r="I95" s="121">
        <v>114179</v>
      </c>
      <c r="J95" s="116">
        <v>126093.97</v>
      </c>
      <c r="K95" s="116">
        <f t="shared" si="21"/>
        <v>129246.31924999999</v>
      </c>
      <c r="L95" s="116">
        <f t="shared" si="22"/>
        <v>132477.47723124997</v>
      </c>
      <c r="M95" s="116">
        <f t="shared" si="23"/>
        <v>135789.4141620312</v>
      </c>
      <c r="N95" s="132" t="s">
        <v>172</v>
      </c>
      <c r="O95" s="3" t="s">
        <v>283</v>
      </c>
      <c r="P95" s="7">
        <v>838434</v>
      </c>
      <c r="Q95" s="7"/>
      <c r="R95" s="3"/>
      <c r="S95" s="3"/>
      <c r="T95" s="3"/>
      <c r="U95" s="3"/>
      <c r="V95" s="3"/>
    </row>
    <row r="96" spans="1:22" x14ac:dyDescent="0.25">
      <c r="A96" s="2"/>
      <c r="B96" s="51"/>
      <c r="C96" s="136"/>
      <c r="D96" s="25"/>
      <c r="E96" s="74">
        <v>5625</v>
      </c>
      <c r="F96" s="74" t="s">
        <v>61</v>
      </c>
      <c r="G96" s="57">
        <f>'Benchmarking Calculations'!G62</f>
        <v>0</v>
      </c>
      <c r="H96" s="121">
        <v>0</v>
      </c>
      <c r="I96" s="121">
        <v>0</v>
      </c>
      <c r="J96" s="116"/>
      <c r="K96" s="122"/>
      <c r="L96" s="122"/>
      <c r="M96" s="122"/>
      <c r="N96" s="132" t="s">
        <v>172</v>
      </c>
      <c r="O96" s="3" t="s">
        <v>284</v>
      </c>
      <c r="P96" s="7">
        <v>114179</v>
      </c>
      <c r="Q96" s="7"/>
      <c r="R96" s="3"/>
      <c r="S96" s="3"/>
      <c r="T96" s="3"/>
      <c r="U96" s="3"/>
      <c r="V96" s="3"/>
    </row>
    <row r="97" spans="1:22" x14ac:dyDescent="0.25">
      <c r="A97" s="2"/>
      <c r="B97"/>
      <c r="C97" s="136"/>
      <c r="D97" s="25"/>
      <c r="E97" s="74">
        <v>5630</v>
      </c>
      <c r="F97" s="74" t="s">
        <v>62</v>
      </c>
      <c r="G97" s="57">
        <f>'Benchmarking Calculations'!G63</f>
        <v>181478.24</v>
      </c>
      <c r="H97" s="121">
        <v>216531.58</v>
      </c>
      <c r="I97" s="121">
        <v>96795</v>
      </c>
      <c r="J97" s="116">
        <v>116220</v>
      </c>
      <c r="K97" s="116">
        <f t="shared" ref="K97:K99" si="24">+J97*(1+$K$42)</f>
        <v>119125.49999999999</v>
      </c>
      <c r="L97" s="116">
        <f t="shared" ref="L97:L99" si="25">+K97*(1+$L$42)</f>
        <v>122103.63749999997</v>
      </c>
      <c r="M97" s="116">
        <f t="shared" ref="M97:M99" si="26">+L97*(1+$M$42)</f>
        <v>125156.22843749996</v>
      </c>
      <c r="N97" s="132" t="s">
        <v>172</v>
      </c>
      <c r="O97" s="3" t="s">
        <v>285</v>
      </c>
      <c r="P97" s="7">
        <v>0</v>
      </c>
      <c r="Q97" s="7"/>
      <c r="R97" s="3"/>
      <c r="S97" s="3"/>
      <c r="T97" s="3"/>
      <c r="U97" s="3"/>
      <c r="V97" s="3"/>
    </row>
    <row r="98" spans="1:22" x14ac:dyDescent="0.25">
      <c r="A98" s="2"/>
      <c r="B98" s="51"/>
      <c r="C98" s="136"/>
      <c r="D98" s="25"/>
      <c r="E98" s="74">
        <v>5640</v>
      </c>
      <c r="F98" s="74" t="s">
        <v>63</v>
      </c>
      <c r="G98" s="57">
        <f>'Benchmarking Calculations'!G64</f>
        <v>85187.28</v>
      </c>
      <c r="H98" s="121">
        <v>80905.08</v>
      </c>
      <c r="I98" s="121">
        <v>88282</v>
      </c>
      <c r="J98" s="116">
        <v>91107</v>
      </c>
      <c r="K98" s="116">
        <f t="shared" si="24"/>
        <v>93384.674999999988</v>
      </c>
      <c r="L98" s="116">
        <f t="shared" si="25"/>
        <v>95719.291874999981</v>
      </c>
      <c r="M98" s="116">
        <f t="shared" si="26"/>
        <v>98112.274171874975</v>
      </c>
      <c r="N98" s="132" t="s">
        <v>172</v>
      </c>
      <c r="O98" s="3" t="s">
        <v>286</v>
      </c>
      <c r="P98" s="7">
        <v>96795</v>
      </c>
      <c r="Q98" s="7"/>
      <c r="R98" s="3"/>
      <c r="S98" s="3"/>
      <c r="T98" s="3"/>
      <c r="U98" s="3"/>
      <c r="V98" s="3"/>
    </row>
    <row r="99" spans="1:22" x14ac:dyDescent="0.25">
      <c r="A99" s="2"/>
      <c r="B99"/>
      <c r="C99" s="136"/>
      <c r="D99" s="25"/>
      <c r="E99" s="74">
        <v>5645</v>
      </c>
      <c r="F99" s="74" t="s">
        <v>64</v>
      </c>
      <c r="G99" s="57">
        <f>'Benchmarking Calculations'!G65</f>
        <v>51138.51</v>
      </c>
      <c r="H99" s="121">
        <v>109783.74</v>
      </c>
      <c r="I99" s="121">
        <v>117565</v>
      </c>
      <c r="J99" s="116">
        <v>145562.6</v>
      </c>
      <c r="K99" s="116">
        <f t="shared" si="24"/>
        <v>149201.66499999998</v>
      </c>
      <c r="L99" s="116">
        <f t="shared" si="25"/>
        <v>152931.70662499996</v>
      </c>
      <c r="M99" s="116">
        <f t="shared" si="26"/>
        <v>156754.99929062495</v>
      </c>
      <c r="N99" s="132" t="s">
        <v>172</v>
      </c>
      <c r="O99" s="3" t="s">
        <v>287</v>
      </c>
      <c r="P99" s="267">
        <v>40695</v>
      </c>
      <c r="Q99" s="7"/>
      <c r="R99" s="3"/>
      <c r="S99" s="3"/>
      <c r="T99" s="3"/>
      <c r="U99" s="3"/>
      <c r="V99" s="3"/>
    </row>
    <row r="100" spans="1:22" x14ac:dyDescent="0.25">
      <c r="A100" s="2"/>
      <c r="B100" s="51"/>
      <c r="C100" s="136"/>
      <c r="D100" s="25"/>
      <c r="E100" s="74">
        <v>5646</v>
      </c>
      <c r="F100" s="74" t="s">
        <v>65</v>
      </c>
      <c r="G100" s="57">
        <f>'Benchmarking Calculations'!G66</f>
        <v>0</v>
      </c>
      <c r="H100" s="121"/>
      <c r="I100" s="121"/>
      <c r="J100" s="116"/>
      <c r="K100" s="122"/>
      <c r="L100" s="122"/>
      <c r="M100" s="122"/>
      <c r="N100" s="132" t="s">
        <v>172</v>
      </c>
      <c r="O100" s="3" t="s">
        <v>288</v>
      </c>
      <c r="P100" s="7">
        <v>88282</v>
      </c>
      <c r="Q100" s="7"/>
      <c r="R100" s="3"/>
      <c r="S100" s="3"/>
      <c r="T100" s="3"/>
      <c r="U100" s="3"/>
      <c r="V100" s="3"/>
    </row>
    <row r="101" spans="1:22" x14ac:dyDescent="0.25">
      <c r="A101" s="2"/>
      <c r="B101"/>
      <c r="C101" s="136"/>
      <c r="D101" s="25"/>
      <c r="E101" s="74">
        <v>5647</v>
      </c>
      <c r="F101" s="74" t="s">
        <v>66</v>
      </c>
      <c r="G101" s="57">
        <f>'Benchmarking Calculations'!G67</f>
        <v>0</v>
      </c>
      <c r="H101" s="121"/>
      <c r="I101" s="121"/>
      <c r="J101" s="116"/>
      <c r="K101" s="122"/>
      <c r="L101" s="122"/>
      <c r="M101" s="122"/>
      <c r="N101" s="132" t="s">
        <v>172</v>
      </c>
      <c r="O101" s="3" t="s">
        <v>289</v>
      </c>
      <c r="P101" s="7">
        <v>117565</v>
      </c>
      <c r="Q101" s="7"/>
      <c r="R101" s="3"/>
      <c r="S101" s="3"/>
      <c r="T101" s="3"/>
      <c r="U101" s="3"/>
      <c r="V101" s="3"/>
    </row>
    <row r="102" spans="1:22" x14ac:dyDescent="0.25">
      <c r="A102" s="2"/>
      <c r="B102"/>
      <c r="C102" s="136"/>
      <c r="D102" s="25"/>
      <c r="E102" s="74">
        <v>5650</v>
      </c>
      <c r="F102" s="74" t="s">
        <v>67</v>
      </c>
      <c r="G102" s="57">
        <f>'Benchmarking Calculations'!G68</f>
        <v>0</v>
      </c>
      <c r="H102" s="121"/>
      <c r="I102" s="121"/>
      <c r="J102" s="116"/>
      <c r="K102" s="122"/>
      <c r="L102" s="122"/>
      <c r="M102" s="122"/>
      <c r="N102" s="132" t="s">
        <v>172</v>
      </c>
      <c r="O102" s="3" t="s">
        <v>290</v>
      </c>
      <c r="P102" s="7">
        <v>0</v>
      </c>
      <c r="Q102" s="7"/>
      <c r="R102" s="3"/>
      <c r="S102" s="3"/>
      <c r="T102" s="3"/>
      <c r="U102" s="3"/>
      <c r="V102" s="3"/>
    </row>
    <row r="103" spans="1:22" x14ac:dyDescent="0.25">
      <c r="A103" s="2"/>
      <c r="B103"/>
      <c r="C103" s="136"/>
      <c r="D103" s="25"/>
      <c r="E103" s="74">
        <v>5655</v>
      </c>
      <c r="F103" s="74" t="s">
        <v>68</v>
      </c>
      <c r="G103" s="57">
        <f>'Benchmarking Calculations'!G69</f>
        <v>145657.93</v>
      </c>
      <c r="H103" s="121">
        <v>130481.1</v>
      </c>
      <c r="I103" s="121">
        <v>98814</v>
      </c>
      <c r="J103" s="116">
        <v>172200</v>
      </c>
      <c r="K103" s="116">
        <f t="shared" ref="K103:K104" si="27">+J103*(1+$K$42)</f>
        <v>176504.99999999997</v>
      </c>
      <c r="L103" s="116">
        <f t="shared" ref="L103:L104" si="28">+K103*(1+$L$42)</f>
        <v>180917.62499999994</v>
      </c>
      <c r="M103" s="116">
        <f t="shared" ref="M103:M104" si="29">+L103*(1+$M$42)</f>
        <v>185440.56562499993</v>
      </c>
      <c r="N103" s="132" t="s">
        <v>172</v>
      </c>
      <c r="O103" s="3" t="s">
        <v>291</v>
      </c>
      <c r="P103" s="7">
        <v>98814</v>
      </c>
      <c r="Q103" s="7"/>
      <c r="R103" s="3"/>
      <c r="S103" s="3"/>
      <c r="T103" s="3"/>
      <c r="U103" s="3"/>
      <c r="V103" s="3"/>
    </row>
    <row r="104" spans="1:22" x14ac:dyDescent="0.25">
      <c r="A104" s="2"/>
      <c r="B104"/>
      <c r="C104" s="136"/>
      <c r="D104" s="25"/>
      <c r="E104" s="74">
        <v>5665</v>
      </c>
      <c r="F104" s="74" t="s">
        <v>69</v>
      </c>
      <c r="G104" s="57">
        <f>'Benchmarking Calculations'!G70</f>
        <v>425909.13</v>
      </c>
      <c r="H104" s="121">
        <v>457547.11000000016</v>
      </c>
      <c r="I104" s="121">
        <v>573571</v>
      </c>
      <c r="J104" s="116">
        <v>927629.75</v>
      </c>
      <c r="K104" s="116">
        <f t="shared" si="27"/>
        <v>950820.49374999991</v>
      </c>
      <c r="L104" s="116">
        <f t="shared" si="28"/>
        <v>974591.00609374978</v>
      </c>
      <c r="M104" s="116">
        <f t="shared" si="29"/>
        <v>998955.78124609345</v>
      </c>
      <c r="N104" s="132" t="s">
        <v>172</v>
      </c>
      <c r="O104" s="3" t="s">
        <v>292</v>
      </c>
      <c r="P104" s="7">
        <v>1400</v>
      </c>
      <c r="Q104" s="7"/>
      <c r="R104" s="3"/>
      <c r="S104" s="3"/>
      <c r="T104" s="3"/>
      <c r="U104" s="3"/>
      <c r="V104" s="3"/>
    </row>
    <row r="105" spans="1:22" x14ac:dyDescent="0.25">
      <c r="A105" s="2"/>
      <c r="B105"/>
      <c r="C105" s="136"/>
      <c r="D105" s="25"/>
      <c r="E105" s="74">
        <v>5670</v>
      </c>
      <c r="F105" s="74" t="s">
        <v>70</v>
      </c>
      <c r="G105" s="57">
        <f>'Benchmarking Calculations'!G71</f>
        <v>0</v>
      </c>
      <c r="H105" s="121"/>
      <c r="I105" s="121"/>
      <c r="J105" s="116"/>
      <c r="K105" s="122"/>
      <c r="L105" s="122"/>
      <c r="M105" s="122"/>
      <c r="N105" s="132" t="s">
        <v>172</v>
      </c>
      <c r="O105" s="3" t="s">
        <v>293</v>
      </c>
      <c r="P105" s="7">
        <v>573571</v>
      </c>
      <c r="Q105" s="7"/>
      <c r="R105" s="3"/>
      <c r="S105" s="3"/>
      <c r="T105" s="3"/>
      <c r="U105" s="3"/>
      <c r="V105" s="3"/>
    </row>
    <row r="106" spans="1:22" x14ac:dyDescent="0.25">
      <c r="A106" s="2"/>
      <c r="B106"/>
      <c r="C106" s="136"/>
      <c r="D106" s="25"/>
      <c r="E106" s="74">
        <v>5672</v>
      </c>
      <c r="F106" s="74" t="s">
        <v>71</v>
      </c>
      <c r="G106" s="57">
        <f>'Benchmarking Calculations'!G72</f>
        <v>0</v>
      </c>
      <c r="H106" s="121"/>
      <c r="I106" s="121"/>
      <c r="J106" s="116"/>
      <c r="K106" s="122"/>
      <c r="L106" s="122"/>
      <c r="M106" s="122"/>
      <c r="N106" s="132" t="s">
        <v>172</v>
      </c>
      <c r="O106" s="3" t="s">
        <v>294</v>
      </c>
      <c r="P106" s="7">
        <v>0</v>
      </c>
      <c r="Q106" s="7"/>
      <c r="R106" s="3"/>
      <c r="S106" s="3"/>
      <c r="T106" s="3"/>
      <c r="U106" s="3"/>
      <c r="V106" s="3"/>
    </row>
    <row r="107" spans="1:22" x14ac:dyDescent="0.25">
      <c r="A107" s="2"/>
      <c r="B107"/>
      <c r="C107" s="136"/>
      <c r="D107" s="25"/>
      <c r="E107" s="74">
        <v>5675</v>
      </c>
      <c r="F107" s="74" t="s">
        <v>72</v>
      </c>
      <c r="G107" s="57">
        <f>'Benchmarking Calculations'!G73</f>
        <v>270694.12</v>
      </c>
      <c r="H107" s="121">
        <v>222955.72000000003</v>
      </c>
      <c r="I107" s="121">
        <v>210637</v>
      </c>
      <c r="J107" s="116">
        <v>217756</v>
      </c>
      <c r="K107" s="116">
        <f t="shared" ref="K107" si="30">+J107*(1+$K$42)</f>
        <v>223199.9</v>
      </c>
      <c r="L107" s="116">
        <f t="shared" ref="L107" si="31">+K107*(1+$K$42)</f>
        <v>228779.89749999996</v>
      </c>
      <c r="M107" s="116">
        <f t="shared" ref="M107" si="32">+L107*(1+$K$42)</f>
        <v>234499.39493749995</v>
      </c>
      <c r="N107" s="132" t="s">
        <v>172</v>
      </c>
      <c r="O107" s="3" t="s">
        <v>295</v>
      </c>
      <c r="P107" s="7">
        <v>210637</v>
      </c>
      <c r="Q107" s="7"/>
      <c r="R107" s="3"/>
      <c r="S107" s="3"/>
      <c r="T107" s="3"/>
      <c r="U107" s="3"/>
      <c r="V107" s="3"/>
    </row>
    <row r="108" spans="1:22" x14ac:dyDescent="0.25">
      <c r="A108" s="2"/>
      <c r="B108"/>
      <c r="C108" s="136"/>
      <c r="D108" s="25"/>
      <c r="E108" s="105">
        <v>5680</v>
      </c>
      <c r="F108" s="105" t="s">
        <v>73</v>
      </c>
      <c r="G108" s="106">
        <f>'Benchmarking Calculations'!G74</f>
        <v>0</v>
      </c>
      <c r="H108" s="121"/>
      <c r="I108" s="121"/>
      <c r="J108" s="116"/>
      <c r="K108" s="122"/>
      <c r="L108" s="122"/>
      <c r="M108" s="122"/>
      <c r="N108" s="132" t="s">
        <v>172</v>
      </c>
      <c r="O108" s="3" t="s">
        <v>296</v>
      </c>
      <c r="P108" s="7">
        <v>0</v>
      </c>
      <c r="Q108" s="7"/>
      <c r="R108" s="3"/>
      <c r="S108" s="3"/>
      <c r="T108" s="3"/>
      <c r="U108" s="3"/>
      <c r="V108" s="3"/>
    </row>
    <row r="109" spans="1:22" x14ac:dyDescent="0.25">
      <c r="A109" s="2"/>
      <c r="B109"/>
      <c r="C109" s="136"/>
      <c r="D109" s="25"/>
      <c r="E109" s="12"/>
      <c r="F109" s="76" t="s">
        <v>74</v>
      </c>
      <c r="G109" s="104">
        <f>'Benchmarking Calculations'!G75</f>
        <v>3322232.21</v>
      </c>
      <c r="H109" s="77">
        <f>SUM(H92:H108)</f>
        <v>3537896.5600000015</v>
      </c>
      <c r="I109" s="77">
        <f t="shared" ref="I109:M109" si="33">SUM(I92:I108)</f>
        <v>3566516</v>
      </c>
      <c r="J109" s="77">
        <f t="shared" si="33"/>
        <v>4408467.33</v>
      </c>
      <c r="K109" s="77">
        <f t="shared" si="33"/>
        <v>4518679.0132499998</v>
      </c>
      <c r="L109" s="77">
        <f t="shared" si="33"/>
        <v>4631645.9885812504</v>
      </c>
      <c r="M109" s="77">
        <f t="shared" si="33"/>
        <v>4747437.1382957809</v>
      </c>
      <c r="N109" s="137" t="s">
        <v>29</v>
      </c>
      <c r="O109" s="3" t="s">
        <v>297</v>
      </c>
      <c r="P109" s="7">
        <v>0</v>
      </c>
      <c r="Q109" s="7"/>
      <c r="R109" s="3"/>
      <c r="S109" s="3"/>
      <c r="T109" s="3"/>
      <c r="U109" s="3"/>
      <c r="V109" s="3"/>
    </row>
    <row r="110" spans="1:22" x14ac:dyDescent="0.25">
      <c r="C110" s="136"/>
      <c r="D110" s="25"/>
      <c r="E110" s="74">
        <v>5635</v>
      </c>
      <c r="F110" s="74" t="s">
        <v>75</v>
      </c>
      <c r="G110" s="57">
        <f>'Benchmarking Calculations'!G76</f>
        <v>32745.48</v>
      </c>
      <c r="H110" s="121">
        <v>53323</v>
      </c>
      <c r="I110" s="121">
        <v>40695</v>
      </c>
      <c r="J110" s="116">
        <v>74845</v>
      </c>
      <c r="K110" s="116">
        <f>+J110*(1+$K$42)</f>
        <v>76716.125</v>
      </c>
      <c r="L110" s="116">
        <f>+K110*(1+$L$42)</f>
        <v>78634.028124999997</v>
      </c>
      <c r="M110" s="116">
        <f>+L110*(1+$M$42)</f>
        <v>80599.878828124987</v>
      </c>
      <c r="N110" s="132" t="s">
        <v>172</v>
      </c>
      <c r="O110" s="3" t="s">
        <v>298</v>
      </c>
      <c r="P110" s="7">
        <v>0</v>
      </c>
      <c r="Q110" s="7"/>
      <c r="R110" s="3"/>
      <c r="S110" s="3"/>
      <c r="T110" s="3"/>
      <c r="U110" s="3"/>
      <c r="V110" s="3"/>
    </row>
    <row r="111" spans="1:22" x14ac:dyDescent="0.25">
      <c r="C111" s="136"/>
      <c r="D111" s="25"/>
      <c r="E111" s="105">
        <v>6210</v>
      </c>
      <c r="F111" s="105" t="s">
        <v>76</v>
      </c>
      <c r="G111" s="106">
        <f>'Benchmarking Calculations'!G77</f>
        <v>0</v>
      </c>
      <c r="H111" s="121"/>
      <c r="I111" s="121"/>
      <c r="J111" s="116"/>
      <c r="K111" s="122"/>
      <c r="L111" s="122"/>
      <c r="M111" s="122"/>
      <c r="N111" s="132" t="s">
        <v>172</v>
      </c>
      <c r="O111" s="3" t="s">
        <v>299</v>
      </c>
      <c r="P111" s="7">
        <v>3608611</v>
      </c>
      <c r="Q111" s="7"/>
      <c r="R111" s="3"/>
      <c r="S111" s="3"/>
      <c r="T111" s="3"/>
      <c r="U111" s="3"/>
      <c r="V111" s="3"/>
    </row>
    <row r="112" spans="1:22" x14ac:dyDescent="0.25">
      <c r="C112" s="136"/>
      <c r="D112" s="25"/>
      <c r="E112" s="25"/>
      <c r="F112" s="76" t="s">
        <v>77</v>
      </c>
      <c r="G112" s="104">
        <f>'Benchmarking Calculations'!G78</f>
        <v>32745.48</v>
      </c>
      <c r="H112" s="77">
        <f>H110+H111</f>
        <v>53323</v>
      </c>
      <c r="I112" s="77">
        <f t="shared" ref="I112:M112" si="34">I110+I111</f>
        <v>40695</v>
      </c>
      <c r="J112" s="77">
        <f t="shared" si="34"/>
        <v>74845</v>
      </c>
      <c r="K112" s="77">
        <f t="shared" si="34"/>
        <v>76716.125</v>
      </c>
      <c r="L112" s="77">
        <f t="shared" si="34"/>
        <v>78634.028124999997</v>
      </c>
      <c r="M112" s="77">
        <f t="shared" si="34"/>
        <v>80599.878828124987</v>
      </c>
      <c r="N112" s="137" t="s">
        <v>29</v>
      </c>
      <c r="O112" s="3"/>
      <c r="P112" s="7"/>
      <c r="Q112" s="7"/>
      <c r="R112" s="3"/>
      <c r="S112" s="3"/>
      <c r="T112" s="3"/>
      <c r="U112" s="3"/>
      <c r="V112" s="3"/>
    </row>
    <row r="113" spans="3:22" x14ac:dyDescent="0.25">
      <c r="C113" s="136"/>
      <c r="D113" s="25"/>
      <c r="E113" s="107">
        <v>5515</v>
      </c>
      <c r="F113" s="105" t="s">
        <v>78</v>
      </c>
      <c r="G113" s="106">
        <f>'Benchmarking Calculations'!G79</f>
        <v>0</v>
      </c>
      <c r="H113" s="121"/>
      <c r="I113" s="121"/>
      <c r="J113" s="122"/>
      <c r="K113" s="122"/>
      <c r="L113" s="122"/>
      <c r="M113" s="122"/>
      <c r="N113" s="132" t="s">
        <v>172</v>
      </c>
      <c r="O113" s="3"/>
      <c r="P113" s="3"/>
      <c r="Q113" s="3"/>
      <c r="R113" s="3"/>
      <c r="S113" s="3"/>
      <c r="T113" s="3"/>
      <c r="U113" s="3"/>
      <c r="V113" s="3"/>
    </row>
    <row r="114" spans="3:22" x14ac:dyDescent="0.25">
      <c r="C114" s="136"/>
      <c r="D114" s="73"/>
      <c r="E114" s="15"/>
      <c r="F114" s="76" t="s">
        <v>79</v>
      </c>
      <c r="G114" s="104">
        <f>'Benchmarking Calculations'!G80</f>
        <v>0</v>
      </c>
      <c r="H114" s="77">
        <f>H113</f>
        <v>0</v>
      </c>
      <c r="I114" s="77">
        <f t="shared" ref="I114:M114" si="35">I113</f>
        <v>0</v>
      </c>
      <c r="J114" s="77">
        <f t="shared" si="35"/>
        <v>0</v>
      </c>
      <c r="K114" s="77">
        <f t="shared" si="35"/>
        <v>0</v>
      </c>
      <c r="L114" s="77">
        <f t="shared" si="35"/>
        <v>0</v>
      </c>
      <c r="M114" s="77">
        <f t="shared" si="35"/>
        <v>0</v>
      </c>
      <c r="N114" s="137" t="s">
        <v>29</v>
      </c>
      <c r="O114" s="3"/>
      <c r="P114" s="24"/>
      <c r="Q114" s="24"/>
      <c r="R114" s="3"/>
      <c r="S114" s="3"/>
      <c r="T114" s="3"/>
      <c r="U114" s="3"/>
      <c r="V114" s="3"/>
    </row>
    <row r="115" spans="3:22" x14ac:dyDescent="0.25">
      <c r="C115" s="136"/>
      <c r="D115" s="73"/>
      <c r="E115" s="147" t="s">
        <v>197</v>
      </c>
      <c r="F115" s="76" t="s">
        <v>80</v>
      </c>
      <c r="G115" s="57">
        <f>'Benchmarking Calculations'!G81</f>
        <v>6069683.1300000008</v>
      </c>
      <c r="H115" s="77">
        <f>+H64+H78+H86+H91+H109+H112+H114</f>
        <v>6216764.0500000017</v>
      </c>
      <c r="I115" s="77">
        <f>+I64+I78+I86+I91+I109+I112+I114</f>
        <v>6704461</v>
      </c>
      <c r="J115" s="77">
        <f>+J64+J78+J86+J91+J109+J112+J114</f>
        <v>7877938.1600000001</v>
      </c>
      <c r="K115" s="77">
        <f t="shared" ref="K115:M115" si="36">+K64+K78+K86+K91+K109+K112+K114</f>
        <v>8074886.6140000001</v>
      </c>
      <c r="L115" s="77">
        <f t="shared" si="36"/>
        <v>8276758.7793500004</v>
      </c>
      <c r="M115" s="77">
        <f t="shared" si="36"/>
        <v>8483677.7488337494</v>
      </c>
      <c r="N115" s="137" t="s">
        <v>29</v>
      </c>
      <c r="O115" s="3"/>
      <c r="P115" s="3"/>
      <c r="Q115" s="3"/>
      <c r="R115" s="3"/>
      <c r="S115" s="3"/>
      <c r="T115" s="3"/>
      <c r="U115" s="3"/>
      <c r="V115" s="3"/>
    </row>
    <row r="116" spans="3:22" x14ac:dyDescent="0.25">
      <c r="C116" s="136"/>
      <c r="D116" s="73"/>
      <c r="E116" s="73"/>
      <c r="F116" s="76"/>
      <c r="G116" s="57"/>
      <c r="H116" s="86"/>
      <c r="I116" s="79"/>
      <c r="J116" s="25"/>
      <c r="K116" s="25"/>
      <c r="L116" s="25"/>
      <c r="M116" s="25"/>
      <c r="N116" s="132"/>
      <c r="O116" s="3"/>
      <c r="P116" s="3"/>
      <c r="Q116" s="3"/>
      <c r="R116" s="3"/>
      <c r="S116" s="3"/>
      <c r="T116" s="3"/>
      <c r="U116" s="3"/>
      <c r="V116" s="3"/>
    </row>
    <row r="117" spans="3:22" x14ac:dyDescent="0.25">
      <c r="C117" s="136"/>
      <c r="D117" s="72" t="s">
        <v>81</v>
      </c>
      <c r="E117" s="73"/>
      <c r="F117" s="13"/>
      <c r="G117" s="57"/>
      <c r="H117" s="86"/>
      <c r="I117" s="25"/>
      <c r="J117" s="25"/>
      <c r="K117" s="25"/>
      <c r="L117" s="25"/>
      <c r="M117" s="25"/>
      <c r="N117" s="132"/>
      <c r="O117" s="3"/>
      <c r="P117" s="3"/>
      <c r="Q117" s="3"/>
      <c r="R117" s="3"/>
      <c r="S117" s="3"/>
      <c r="T117" s="3"/>
      <c r="U117" s="3"/>
      <c r="V117" s="3"/>
    </row>
    <row r="118" spans="3:22" x14ac:dyDescent="0.25">
      <c r="C118" s="136"/>
      <c r="D118" s="80"/>
      <c r="E118" s="80"/>
      <c r="F118" s="58">
        <v>5014</v>
      </c>
      <c r="G118" s="57">
        <f>G47</f>
        <v>0</v>
      </c>
      <c r="H118" s="57">
        <f t="shared" ref="H118:L118" si="37">H47</f>
        <v>0</v>
      </c>
      <c r="I118" s="57">
        <f t="shared" si="37"/>
        <v>0</v>
      </c>
      <c r="J118" s="57">
        <f t="shared" si="37"/>
        <v>0</v>
      </c>
      <c r="K118" s="57">
        <f t="shared" si="37"/>
        <v>0</v>
      </c>
      <c r="L118" s="57">
        <f t="shared" si="37"/>
        <v>0</v>
      </c>
      <c r="M118" s="57">
        <f t="shared" ref="M118" si="38">M47</f>
        <v>0</v>
      </c>
      <c r="N118" s="137" t="s">
        <v>29</v>
      </c>
    </row>
    <row r="119" spans="3:22" x14ac:dyDescent="0.25">
      <c r="C119" s="136"/>
      <c r="D119" s="80"/>
      <c r="F119" s="58">
        <v>5015</v>
      </c>
      <c r="G119" s="57">
        <f>G48</f>
        <v>0</v>
      </c>
      <c r="H119" s="57">
        <f t="shared" ref="H119:L119" si="39">H48</f>
        <v>1086.02</v>
      </c>
      <c r="I119" s="57">
        <f t="shared" si="39"/>
        <v>17600</v>
      </c>
      <c r="J119" s="57">
        <f t="shared" si="39"/>
        <v>17830</v>
      </c>
      <c r="K119" s="57">
        <f t="shared" si="39"/>
        <v>18275.75</v>
      </c>
      <c r="L119" s="57">
        <f t="shared" si="39"/>
        <v>18732.643749999999</v>
      </c>
      <c r="M119" s="57">
        <f t="shared" ref="M119" si="40">M48</f>
        <v>19200.959843749999</v>
      </c>
      <c r="N119" s="137" t="s">
        <v>29</v>
      </c>
    </row>
    <row r="120" spans="3:22" x14ac:dyDescent="0.25">
      <c r="C120" s="136"/>
      <c r="D120" s="80"/>
      <c r="F120" s="58">
        <v>5112</v>
      </c>
      <c r="G120" s="57">
        <f>G67</f>
        <v>0</v>
      </c>
      <c r="H120" s="57">
        <f t="shared" ref="H120:L120" si="41">H67</f>
        <v>0</v>
      </c>
      <c r="I120" s="57">
        <f t="shared" si="41"/>
        <v>4000</v>
      </c>
      <c r="J120" s="57">
        <f t="shared" si="41"/>
        <v>4000</v>
      </c>
      <c r="K120" s="57">
        <f t="shared" si="41"/>
        <v>4100</v>
      </c>
      <c r="L120" s="57">
        <f t="shared" si="41"/>
        <v>4202.5</v>
      </c>
      <c r="M120" s="57">
        <f t="shared" ref="M120" si="42">M67</f>
        <v>4307.5625</v>
      </c>
      <c r="N120" s="137" t="s">
        <v>29</v>
      </c>
    </row>
    <row r="121" spans="3:22" x14ac:dyDescent="0.25">
      <c r="C121" s="136"/>
      <c r="D121" s="73"/>
      <c r="E121" s="147" t="s">
        <v>198</v>
      </c>
      <c r="F121" s="76" t="s">
        <v>82</v>
      </c>
      <c r="G121" s="104">
        <f>'Benchmarking Calculations'!G87</f>
        <v>0</v>
      </c>
      <c r="H121" s="104">
        <f>H47+H48+H67</f>
        <v>1086.02</v>
      </c>
      <c r="I121" s="104">
        <f t="shared" ref="I121:L121" si="43">I47+I48+I67</f>
        <v>21600</v>
      </c>
      <c r="J121" s="104">
        <f t="shared" si="43"/>
        <v>21830</v>
      </c>
      <c r="K121" s="104">
        <f t="shared" si="43"/>
        <v>22375.75</v>
      </c>
      <c r="L121" s="104">
        <f t="shared" si="43"/>
        <v>22935.143749999999</v>
      </c>
      <c r="M121" s="104">
        <f t="shared" ref="M121" si="44">M47+M48+M67</f>
        <v>23508.522343749999</v>
      </c>
      <c r="N121" s="148" t="s">
        <v>29</v>
      </c>
    </row>
    <row r="122" spans="3:22" x14ac:dyDescent="0.25">
      <c r="C122" s="136"/>
      <c r="D122" s="73"/>
      <c r="E122" s="149" t="s">
        <v>199</v>
      </c>
      <c r="F122" s="76" t="s">
        <v>83</v>
      </c>
      <c r="G122" s="104">
        <f>'Benchmarking Calculations'!G88</f>
        <v>0</v>
      </c>
      <c r="H122" s="150"/>
      <c r="I122" s="150"/>
      <c r="J122" s="150"/>
      <c r="K122" s="150"/>
      <c r="L122" s="150"/>
      <c r="M122" s="150"/>
      <c r="N122" s="151" t="s">
        <v>172</v>
      </c>
    </row>
    <row r="123" spans="3:22" ht="13.2" thickBot="1" x14ac:dyDescent="0.3">
      <c r="C123" s="138"/>
      <c r="D123" s="139"/>
      <c r="E123" s="139"/>
      <c r="F123" s="140"/>
      <c r="G123" s="134"/>
      <c r="H123" s="141"/>
      <c r="I123" s="142"/>
      <c r="J123" s="71"/>
      <c r="K123" s="71"/>
      <c r="L123" s="71"/>
      <c r="M123" s="71"/>
      <c r="N123" s="135"/>
    </row>
    <row r="124" spans="3:22" x14ac:dyDescent="0.25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74"/>
    </row>
    <row r="125" spans="3:22" x14ac:dyDescent="0.25">
      <c r="I125" s="2">
        <v>2020</v>
      </c>
      <c r="J125" s="2">
        <v>2021</v>
      </c>
    </row>
    <row r="126" spans="3:22" x14ac:dyDescent="0.25">
      <c r="H126" s="51"/>
      <c r="I126" s="51"/>
    </row>
    <row r="127" spans="3:22" ht="13.2" thickBot="1" x14ac:dyDescent="0.3">
      <c r="E127" s="68" t="s">
        <v>171</v>
      </c>
      <c r="I127" s="268">
        <f>+I29</f>
        <v>6682861</v>
      </c>
      <c r="J127" s="268">
        <f>+J29</f>
        <v>7856108.1600000001</v>
      </c>
      <c r="L127" s="263"/>
      <c r="M127" s="263"/>
    </row>
    <row r="128" spans="3:22" x14ac:dyDescent="0.25">
      <c r="I128" s="17"/>
      <c r="J128" s="17"/>
    </row>
    <row r="129" spans="2:17" x14ac:dyDescent="0.25">
      <c r="H129" s="51"/>
      <c r="I129" s="17"/>
      <c r="J129" s="17"/>
    </row>
    <row r="130" spans="2:17" x14ac:dyDescent="0.25">
      <c r="E130" s="265" t="s">
        <v>277</v>
      </c>
      <c r="I130" s="87"/>
    </row>
    <row r="131" spans="2:17" x14ac:dyDescent="0.25">
      <c r="F131" s="265" t="s">
        <v>278</v>
      </c>
      <c r="H131" s="51"/>
      <c r="I131" s="17">
        <v>1211047</v>
      </c>
      <c r="J131" s="17">
        <v>1440803</v>
      </c>
      <c r="L131" s="269"/>
      <c r="M131" s="270"/>
    </row>
    <row r="132" spans="2:17" x14ac:dyDescent="0.25">
      <c r="F132" s="265" t="s">
        <v>276</v>
      </c>
      <c r="H132" s="51"/>
      <c r="I132" s="17">
        <v>415550</v>
      </c>
      <c r="J132" s="17">
        <v>458000</v>
      </c>
      <c r="L132" s="269"/>
      <c r="M132" s="269"/>
    </row>
    <row r="133" spans="2:17" x14ac:dyDescent="0.25">
      <c r="F133" s="265" t="s">
        <v>279</v>
      </c>
      <c r="I133" s="17">
        <v>1171162</v>
      </c>
      <c r="J133" s="17">
        <v>1177856</v>
      </c>
      <c r="L133" s="269"/>
      <c r="M133" s="270"/>
    </row>
    <row r="134" spans="2:17" x14ac:dyDescent="0.25">
      <c r="F134" s="265" t="s">
        <v>280</v>
      </c>
      <c r="I134" s="17">
        <v>3608611</v>
      </c>
      <c r="J134" s="17">
        <v>4484712</v>
      </c>
      <c r="L134" s="269"/>
      <c r="M134" s="270"/>
    </row>
    <row r="135" spans="2:17" s="87" customFormat="1" x14ac:dyDescent="0.25">
      <c r="B135" s="2"/>
      <c r="F135" s="265"/>
      <c r="H135" s="272" t="s">
        <v>301</v>
      </c>
      <c r="I135" s="17">
        <v>-70000</v>
      </c>
      <c r="J135" s="17">
        <v>-70000</v>
      </c>
      <c r="L135" s="25"/>
      <c r="M135" s="25"/>
      <c r="N135" s="11"/>
    </row>
    <row r="136" spans="2:17" s="87" customFormat="1" x14ac:dyDescent="0.25">
      <c r="B136" s="2"/>
      <c r="F136" s="265"/>
      <c r="H136" s="272" t="s">
        <v>300</v>
      </c>
      <c r="I136" s="17">
        <v>369491</v>
      </c>
      <c r="J136" s="17">
        <v>387967.16</v>
      </c>
      <c r="L136" s="25"/>
      <c r="M136" s="25"/>
      <c r="N136" s="11"/>
    </row>
    <row r="137" spans="2:17" s="87" customFormat="1" x14ac:dyDescent="0.25">
      <c r="B137" s="2"/>
      <c r="F137" s="265"/>
      <c r="H137" s="87">
        <v>5015</v>
      </c>
      <c r="I137" s="17">
        <v>-17600</v>
      </c>
      <c r="J137" s="17">
        <v>-17830</v>
      </c>
      <c r="L137" s="25"/>
      <c r="M137" s="25"/>
      <c r="N137" s="11"/>
    </row>
    <row r="138" spans="2:17" s="87" customFormat="1" x14ac:dyDescent="0.25">
      <c r="B138" s="2"/>
      <c r="F138" s="265"/>
      <c r="H138" s="87">
        <v>5112</v>
      </c>
      <c r="I138" s="17">
        <v>-4000</v>
      </c>
      <c r="J138" s="17">
        <v>-4000</v>
      </c>
      <c r="L138" s="25"/>
      <c r="M138" s="25"/>
      <c r="N138" s="11"/>
    </row>
    <row r="139" spans="2:17" x14ac:dyDescent="0.25">
      <c r="H139">
        <v>5660</v>
      </c>
      <c r="I139" s="17">
        <v>-1400</v>
      </c>
      <c r="J139" s="17">
        <v>-1400</v>
      </c>
      <c r="L139" s="25"/>
      <c r="M139" s="25"/>
      <c r="Q139" s="51"/>
    </row>
    <row r="140" spans="2:17" s="87" customFormat="1" x14ac:dyDescent="0.25">
      <c r="B140" s="2"/>
      <c r="I140" s="17"/>
      <c r="J140" s="17">
        <v>0</v>
      </c>
      <c r="L140" s="25"/>
      <c r="M140" s="25"/>
      <c r="N140" s="11"/>
      <c r="Q140" s="51"/>
    </row>
    <row r="141" spans="2:17" ht="13.2" thickBot="1" x14ac:dyDescent="0.3">
      <c r="I141" s="266">
        <f>SUM(I128:I140)</f>
        <v>6682861</v>
      </c>
      <c r="J141" s="266">
        <f>SUM(J131:J140)</f>
        <v>7856108.1600000001</v>
      </c>
      <c r="L141" s="271"/>
      <c r="M141" s="271"/>
    </row>
    <row r="142" spans="2:17" x14ac:dyDescent="0.25">
      <c r="I142" s="17"/>
      <c r="J142" s="17"/>
      <c r="L142" s="25"/>
      <c r="M142" s="25"/>
    </row>
    <row r="143" spans="2:17" x14ac:dyDescent="0.25">
      <c r="I143" s="17">
        <f>+I127-I141</f>
        <v>0</v>
      </c>
      <c r="J143" s="17">
        <f>+J127-J141</f>
        <v>0</v>
      </c>
      <c r="L143" s="25"/>
      <c r="M143" s="25"/>
      <c r="Q143" s="51"/>
    </row>
    <row r="144" spans="2:17" x14ac:dyDescent="0.25">
      <c r="I144" s="17"/>
      <c r="J144" s="17"/>
      <c r="L144" s="25"/>
      <c r="M144" s="25"/>
    </row>
    <row r="145" spans="9:13" x14ac:dyDescent="0.25">
      <c r="I145" s="17"/>
      <c r="J145" s="17"/>
      <c r="L145" s="25"/>
      <c r="M145" s="25"/>
    </row>
    <row r="146" spans="9:13" x14ac:dyDescent="0.25">
      <c r="I146" s="17"/>
      <c r="J146" s="17"/>
      <c r="L146" s="271"/>
      <c r="M146" s="271"/>
    </row>
    <row r="147" spans="9:13" x14ac:dyDescent="0.25">
      <c r="I147" s="17"/>
      <c r="J147" s="17"/>
      <c r="L147" s="271"/>
      <c r="M147" s="271"/>
    </row>
    <row r="148" spans="9:13" x14ac:dyDescent="0.25">
      <c r="L148" s="271"/>
      <c r="M148" s="271"/>
    </row>
    <row r="149" spans="9:13" x14ac:dyDescent="0.25">
      <c r="I149" s="51"/>
      <c r="J149" s="51"/>
      <c r="L149" s="271"/>
      <c r="M149" s="271"/>
    </row>
    <row r="150" spans="9:13" x14ac:dyDescent="0.25">
      <c r="L150" s="25"/>
      <c r="M150" s="25"/>
    </row>
    <row r="151" spans="9:13" x14ac:dyDescent="0.25">
      <c r="I151" s="20"/>
      <c r="J151" s="20"/>
    </row>
    <row r="152" spans="9:13" x14ac:dyDescent="0.25">
      <c r="I152" s="87"/>
    </row>
    <row r="153" spans="9:13" x14ac:dyDescent="0.25">
      <c r="I153" s="263"/>
      <c r="J153" s="263"/>
    </row>
    <row r="156" spans="9:13" x14ac:dyDescent="0.25">
      <c r="J156" s="263"/>
    </row>
    <row r="159" spans="9:13" x14ac:dyDescent="0.25">
      <c r="I159" s="263"/>
    </row>
  </sheetData>
  <mergeCells count="6">
    <mergeCell ref="H34:M34"/>
    <mergeCell ref="C2:N2"/>
    <mergeCell ref="C3:N3"/>
    <mergeCell ref="H8:M8"/>
    <mergeCell ref="H19:M19"/>
    <mergeCell ref="K5:M5"/>
  </mergeCells>
  <pageMargins left="0.11811023622047245" right="0.11811023622047245" top="0.35433070866141736" bottom="0.35433070866141736" header="0.11811023622047245" footer="0.11811023622047245"/>
  <pageSetup scale="55" fitToHeight="5" orientation="landscape" r:id="rId1"/>
  <rowBreaks count="2" manualBreakCount="2">
    <brk id="64" max="16383" man="1"/>
    <brk id="11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'Benchmarking Calculations'!$P$3:$CE$3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82"/>
  <sheetViews>
    <sheetView view="pageBreakPreview" zoomScale="60" zoomScaleNormal="90" workbookViewId="0">
      <pane ySplit="5" topLeftCell="A222" activePane="bottomLeft" state="frozen"/>
      <selection activeCell="G33" sqref="G33"/>
      <selection pane="bottomLeft" activeCell="J129" sqref="J129:J130"/>
    </sheetView>
  </sheetViews>
  <sheetFormatPr defaultColWidth="9.109375" defaultRowHeight="12.6" outlineLevelRow="1" x14ac:dyDescent="0.25"/>
  <cols>
    <col min="1" max="1" width="6.5546875" customWidth="1"/>
    <col min="2" max="2" width="11.88671875" customWidth="1"/>
    <col min="3" max="3" width="17.33203125" customWidth="1"/>
    <col min="4" max="4" width="7" customWidth="1"/>
    <col min="5" max="5" width="55.44140625" style="2" customWidth="1"/>
    <col min="6" max="6" width="16" style="3" hidden="1" customWidth="1"/>
    <col min="7" max="7" width="16" style="3" customWidth="1"/>
    <col min="8" max="11" width="16" customWidth="1"/>
    <col min="12" max="12" width="16.33203125" customWidth="1"/>
    <col min="13" max="13" width="16.6640625" customWidth="1"/>
    <col min="14" max="14" width="9.88671875" style="198" hidden="1" customWidth="1"/>
    <col min="15" max="15" width="9.109375" style="108" hidden="1" customWidth="1"/>
    <col min="16" max="16" width="16.109375" style="108" hidden="1" customWidth="1"/>
    <col min="17" max="17" width="19" style="108" hidden="1" customWidth="1"/>
    <col min="18" max="18" width="18.109375" style="108" hidden="1" customWidth="1"/>
    <col min="19" max="19" width="14.33203125" style="108" hidden="1" customWidth="1"/>
    <col min="20" max="20" width="17.109375" style="108" hidden="1" customWidth="1"/>
    <col min="21" max="23" width="14.33203125" style="108" hidden="1" customWidth="1"/>
    <col min="24" max="24" width="17.109375" style="108" hidden="1" customWidth="1"/>
    <col min="25" max="25" width="21.44140625" style="108" hidden="1" customWidth="1"/>
    <col min="26" max="26" width="21" style="108" hidden="1" customWidth="1"/>
    <col min="27" max="27" width="19.44140625" style="108" hidden="1" customWidth="1"/>
    <col min="28" max="29" width="14.33203125" style="108" hidden="1" customWidth="1"/>
    <col min="30" max="30" width="16.44140625" style="108" hidden="1" customWidth="1"/>
    <col min="31" max="31" width="15.44140625" style="108" hidden="1" customWidth="1"/>
    <col min="32" max="32" width="19.33203125" style="108" hidden="1" customWidth="1"/>
    <col min="33" max="33" width="18.88671875" style="108" hidden="1" customWidth="1"/>
    <col min="34" max="34" width="18.109375" style="108" hidden="1" customWidth="1"/>
    <col min="35" max="35" width="14.33203125" style="108" hidden="1" customWidth="1"/>
    <col min="36" max="36" width="18.33203125" style="108" hidden="1" customWidth="1"/>
    <col min="37" max="37" width="14.33203125" style="108" hidden="1" customWidth="1"/>
    <col min="38" max="38" width="17.44140625" style="108" hidden="1" customWidth="1"/>
    <col min="39" max="39" width="16.5546875" style="108" hidden="1" customWidth="1"/>
    <col min="40" max="40" width="18.6640625" style="108" hidden="1" customWidth="1"/>
    <col min="41" max="41" width="16.6640625" style="108" hidden="1" customWidth="1"/>
    <col min="42" max="43" width="13.44140625" style="108" hidden="1" customWidth="1"/>
    <col min="44" max="44" width="19.109375" style="108" hidden="1" customWidth="1"/>
    <col min="45" max="45" width="15.88671875" style="108" hidden="1" customWidth="1"/>
    <col min="46" max="46" width="17.33203125" style="108" hidden="1" customWidth="1"/>
    <col min="47" max="47" width="18" style="108" hidden="1" customWidth="1"/>
    <col min="48" max="48" width="13.44140625" style="108" hidden="1" customWidth="1"/>
    <col min="49" max="49" width="17.33203125" style="108" hidden="1" customWidth="1"/>
    <col min="50" max="50" width="13.44140625" style="108" hidden="1" customWidth="1"/>
    <col min="51" max="51" width="17.33203125" style="108" hidden="1" customWidth="1"/>
    <col min="52" max="52" width="18.109375" style="108" hidden="1" customWidth="1"/>
    <col min="53" max="53" width="21.33203125" style="108" hidden="1" customWidth="1"/>
    <col min="54" max="54" width="18.44140625" style="108" hidden="1" customWidth="1"/>
    <col min="55" max="55" width="18" style="108" hidden="1" customWidth="1"/>
    <col min="56" max="60" width="13.44140625" style="108" hidden="1" customWidth="1"/>
    <col min="61" max="61" width="14.88671875" style="108" hidden="1" customWidth="1"/>
    <col min="62" max="62" width="15.88671875" style="108" hidden="1" customWidth="1"/>
    <col min="63" max="63" width="13.44140625" style="108" hidden="1" customWidth="1"/>
    <col min="64" max="64" width="16.44140625" style="108" hidden="1" customWidth="1"/>
    <col min="65" max="65" width="16.109375" style="108" hidden="1" customWidth="1"/>
    <col min="66" max="69" width="13.44140625" style="108" hidden="1" customWidth="1"/>
    <col min="70" max="70" width="15.33203125" style="108" hidden="1" customWidth="1"/>
    <col min="71" max="71" width="13.44140625" style="108" hidden="1" customWidth="1"/>
    <col min="72" max="72" width="15.88671875" style="108" hidden="1" customWidth="1"/>
    <col min="73" max="73" width="13.44140625" style="108" hidden="1" customWidth="1"/>
    <col min="74" max="74" width="16.109375" style="108" hidden="1" customWidth="1"/>
    <col min="75" max="78" width="13.44140625" style="108" hidden="1" customWidth="1"/>
    <col min="79" max="79" width="17.109375" style="108" hidden="1" customWidth="1"/>
    <col min="80" max="83" width="13.44140625" style="108" hidden="1" customWidth="1"/>
    <col min="84" max="89" width="9.109375" hidden="1" customWidth="1"/>
    <col min="90" max="150" width="0" hidden="1" customWidth="1"/>
  </cols>
  <sheetData>
    <row r="1" spans="1:149" ht="23.4" thickBot="1" x14ac:dyDescent="0.45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O1" s="117"/>
      <c r="P1" s="180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</row>
    <row r="2" spans="1:149" ht="19.2" thickTop="1" thickBot="1" x14ac:dyDescent="0.4">
      <c r="A2" s="1"/>
      <c r="B2" s="95"/>
      <c r="C2" s="3"/>
      <c r="D2" s="3"/>
      <c r="E2" s="9"/>
      <c r="Q2" s="155"/>
      <c r="R2" s="155"/>
    </row>
    <row r="3" spans="1:149" s="184" customFormat="1" ht="75.75" customHeight="1" thickBot="1" x14ac:dyDescent="0.35">
      <c r="B3" s="280" t="s">
        <v>1</v>
      </c>
      <c r="C3" s="280"/>
      <c r="D3" s="182"/>
      <c r="E3" s="96" t="str">
        <f>'Model Inputs'!F5</f>
        <v>Halton Hills Hydro Inc.</v>
      </c>
      <c r="F3" s="185"/>
      <c r="G3" s="185"/>
      <c r="H3" s="186"/>
      <c r="I3" s="186"/>
      <c r="J3" s="186"/>
      <c r="K3" s="186"/>
      <c r="N3" s="199"/>
      <c r="O3" s="157">
        <v>1</v>
      </c>
      <c r="P3" s="157" t="s">
        <v>266</v>
      </c>
      <c r="Q3" s="183" t="s">
        <v>267</v>
      </c>
      <c r="R3" s="183" t="s">
        <v>202</v>
      </c>
      <c r="S3" s="183" t="s">
        <v>203</v>
      </c>
      <c r="T3" s="183" t="s">
        <v>204</v>
      </c>
      <c r="U3" s="183" t="s">
        <v>205</v>
      </c>
      <c r="V3" s="183" t="s">
        <v>206</v>
      </c>
      <c r="W3" s="183" t="s">
        <v>207</v>
      </c>
      <c r="X3" s="183" t="s">
        <v>208</v>
      </c>
      <c r="Y3" s="183" t="s">
        <v>209</v>
      </c>
      <c r="Z3" s="183" t="s">
        <v>270</v>
      </c>
      <c r="AA3" s="183" t="s">
        <v>211</v>
      </c>
      <c r="AB3" s="183" t="s">
        <v>212</v>
      </c>
      <c r="AC3" s="183" t="s">
        <v>268</v>
      </c>
      <c r="AD3" s="183" t="s">
        <v>213</v>
      </c>
      <c r="AE3" s="183" t="s">
        <v>214</v>
      </c>
      <c r="AF3" s="183" t="s">
        <v>271</v>
      </c>
      <c r="AG3" s="183" t="s">
        <v>216</v>
      </c>
      <c r="AH3" s="183" t="s">
        <v>217</v>
      </c>
      <c r="AI3" s="183" t="s">
        <v>218</v>
      </c>
      <c r="AJ3" s="183" t="s">
        <v>219</v>
      </c>
      <c r="AK3" s="183" t="s">
        <v>220</v>
      </c>
      <c r="AL3" s="183" t="s">
        <v>221</v>
      </c>
      <c r="AM3" s="183" t="s">
        <v>222</v>
      </c>
      <c r="AN3" s="183" t="s">
        <v>223</v>
      </c>
      <c r="AO3" s="183" t="s">
        <v>224</v>
      </c>
      <c r="AP3" s="183" t="s">
        <v>225</v>
      </c>
      <c r="AQ3" s="183" t="s">
        <v>226</v>
      </c>
      <c r="AR3" s="183" t="s">
        <v>227</v>
      </c>
      <c r="AS3" s="183" t="s">
        <v>228</v>
      </c>
      <c r="AT3" s="183" t="s">
        <v>269</v>
      </c>
      <c r="AU3" s="183" t="s">
        <v>229</v>
      </c>
      <c r="AV3" s="183" t="s">
        <v>230</v>
      </c>
      <c r="AW3" s="183" t="s">
        <v>231</v>
      </c>
      <c r="AX3" s="183" t="s">
        <v>232</v>
      </c>
      <c r="AY3" s="183" t="s">
        <v>233</v>
      </c>
      <c r="AZ3" s="183" t="s">
        <v>234</v>
      </c>
      <c r="BA3" s="183" t="s">
        <v>235</v>
      </c>
      <c r="BB3" s="183" t="s">
        <v>236</v>
      </c>
      <c r="BC3" s="183" t="s">
        <v>237</v>
      </c>
      <c r="BD3" s="183" t="s">
        <v>238</v>
      </c>
      <c r="BE3" s="183" t="s">
        <v>239</v>
      </c>
      <c r="BF3" s="183" t="s">
        <v>240</v>
      </c>
      <c r="BG3" s="183" t="s">
        <v>241</v>
      </c>
      <c r="BH3" s="183" t="s">
        <v>242</v>
      </c>
      <c r="BI3" s="183" t="s">
        <v>243</v>
      </c>
      <c r="BJ3" s="183" t="s">
        <v>244</v>
      </c>
      <c r="BK3" s="183" t="s">
        <v>245</v>
      </c>
      <c r="BL3" s="183" t="s">
        <v>246</v>
      </c>
      <c r="BM3" s="183" t="s">
        <v>247</v>
      </c>
      <c r="BN3" s="183" t="s">
        <v>248</v>
      </c>
      <c r="BO3" s="183" t="s">
        <v>249</v>
      </c>
      <c r="BP3" s="183" t="s">
        <v>250</v>
      </c>
      <c r="BQ3" s="183" t="s">
        <v>251</v>
      </c>
      <c r="BR3" s="183" t="s">
        <v>252</v>
      </c>
      <c r="BS3" s="183" t="s">
        <v>253</v>
      </c>
      <c r="BT3" s="183" t="s">
        <v>254</v>
      </c>
      <c r="BU3" s="183" t="s">
        <v>255</v>
      </c>
      <c r="BV3" s="183" t="s">
        <v>256</v>
      </c>
      <c r="BW3" s="183" t="s">
        <v>257</v>
      </c>
      <c r="BX3" s="183" t="s">
        <v>258</v>
      </c>
      <c r="BY3" s="183" t="s">
        <v>259</v>
      </c>
      <c r="BZ3" s="183" t="s">
        <v>260</v>
      </c>
      <c r="CA3" s="183" t="s">
        <v>261</v>
      </c>
      <c r="CB3" s="183" t="s">
        <v>262</v>
      </c>
      <c r="CC3" s="183" t="s">
        <v>263</v>
      </c>
      <c r="CD3" s="157"/>
      <c r="CE3" s="157"/>
      <c r="CF3" s="157"/>
      <c r="CG3" s="157"/>
      <c r="CH3" s="157"/>
      <c r="CI3" s="157"/>
      <c r="CJ3" s="157"/>
      <c r="CK3" s="157"/>
      <c r="CL3" s="157"/>
    </row>
    <row r="4" spans="1:149" s="219" customFormat="1" ht="101.25" customHeight="1" x14ac:dyDescent="0.3">
      <c r="E4" s="220"/>
      <c r="F4" s="281"/>
      <c r="G4" s="282"/>
      <c r="H4" s="283" t="s">
        <v>2</v>
      </c>
      <c r="I4" s="284"/>
      <c r="J4" s="284"/>
      <c r="K4" s="284"/>
      <c r="L4" s="284"/>
      <c r="M4" s="284"/>
      <c r="N4" s="221"/>
      <c r="O4" s="222">
        <v>2</v>
      </c>
      <c r="P4" s="222"/>
      <c r="Q4" s="223"/>
      <c r="R4" s="223"/>
      <c r="S4" s="223"/>
      <c r="T4" s="223"/>
      <c r="U4" s="223"/>
      <c r="V4" s="223"/>
      <c r="W4" s="223"/>
      <c r="X4" s="223"/>
      <c r="Y4" s="223"/>
      <c r="Z4" s="183" t="s">
        <v>210</v>
      </c>
      <c r="AA4" s="223"/>
      <c r="AB4" s="223"/>
      <c r="AC4" s="223"/>
      <c r="AD4" s="223"/>
      <c r="AE4" s="223"/>
      <c r="AF4" s="183" t="s">
        <v>215</v>
      </c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</row>
    <row r="5" spans="1:149" ht="37.799999999999997" x14ac:dyDescent="0.25">
      <c r="B5" s="5" t="s">
        <v>3</v>
      </c>
      <c r="D5" t="s">
        <v>4</v>
      </c>
      <c r="E5" s="2" t="s">
        <v>5</v>
      </c>
      <c r="F5" s="97">
        <v>2017</v>
      </c>
      <c r="G5" s="97">
        <v>2018</v>
      </c>
      <c r="H5" s="83">
        <f>G5+1</f>
        <v>2019</v>
      </c>
      <c r="I5" s="83">
        <f t="shared" ref="I5:M5" si="0">H5+1</f>
        <v>2020</v>
      </c>
      <c r="J5" s="83">
        <f t="shared" si="0"/>
        <v>2021</v>
      </c>
      <c r="K5" s="83">
        <f t="shared" si="0"/>
        <v>2022</v>
      </c>
      <c r="L5" s="83">
        <f t="shared" si="0"/>
        <v>2023</v>
      </c>
      <c r="M5" s="83">
        <f t="shared" si="0"/>
        <v>2024</v>
      </c>
      <c r="N5" s="201" t="s">
        <v>264</v>
      </c>
      <c r="O5" s="108">
        <v>3</v>
      </c>
      <c r="CG5" s="51"/>
    </row>
    <row r="6" spans="1:149" x14ac:dyDescent="0.25">
      <c r="B6" s="5"/>
      <c r="F6" s="97"/>
      <c r="G6" s="97"/>
      <c r="H6" s="6"/>
      <c r="I6" s="6"/>
      <c r="J6" s="6"/>
      <c r="K6" s="6"/>
      <c r="O6" s="108">
        <v>4</v>
      </c>
      <c r="P6" s="108">
        <v>0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</row>
    <row r="7" spans="1:149" s="3" customFormat="1" ht="13.2" thickBot="1" x14ac:dyDescent="0.3">
      <c r="A7" s="278" t="s">
        <v>6</v>
      </c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126"/>
      <c r="N7" s="202"/>
      <c r="O7" s="108">
        <v>5</v>
      </c>
      <c r="P7" s="108">
        <v>0</v>
      </c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7"/>
      <c r="CG7" s="7"/>
      <c r="CH7" s="7"/>
    </row>
    <row r="8" spans="1:149" ht="25.5" customHeight="1" thickTop="1" x14ac:dyDescent="0.25">
      <c r="A8" s="8"/>
      <c r="B8" s="3"/>
      <c r="O8" s="108">
        <v>6</v>
      </c>
      <c r="P8" s="108">
        <v>0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</row>
    <row r="9" spans="1:149" x14ac:dyDescent="0.25">
      <c r="A9" s="8"/>
      <c r="B9" s="9">
        <v>1</v>
      </c>
      <c r="C9" s="10" t="s">
        <v>7</v>
      </c>
      <c r="D9" s="10"/>
      <c r="O9" s="108">
        <v>7</v>
      </c>
      <c r="P9" s="108">
        <v>0</v>
      </c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</row>
    <row r="10" spans="1:149" s="3" customFormat="1" outlineLevel="1" x14ac:dyDescent="0.25">
      <c r="A10" s="8"/>
      <c r="B10" s="9">
        <v>2</v>
      </c>
      <c r="C10" s="19">
        <v>5005</v>
      </c>
      <c r="D10" s="181">
        <v>2</v>
      </c>
      <c r="E10" s="19" t="s">
        <v>8</v>
      </c>
      <c r="F10" s="98"/>
      <c r="G10" s="98">
        <f>HLOOKUP($E$3,$P$3:$CE$269,O10,TRUE)</f>
        <v>389815.02</v>
      </c>
      <c r="H10" s="91"/>
      <c r="I10" s="91"/>
      <c r="J10" s="91"/>
      <c r="K10" s="91"/>
      <c r="L10" s="91"/>
      <c r="M10" s="91"/>
      <c r="N10" s="91"/>
      <c r="O10" s="3">
        <v>8</v>
      </c>
      <c r="P10" s="3">
        <v>0</v>
      </c>
      <c r="Q10" s="98">
        <v>14582622.859999999</v>
      </c>
      <c r="R10" s="98">
        <v>170503.62</v>
      </c>
      <c r="S10" s="98">
        <v>0</v>
      </c>
      <c r="T10" s="98">
        <v>618461</v>
      </c>
      <c r="U10" s="98">
        <v>671930.77</v>
      </c>
      <c r="V10" s="98">
        <v>0</v>
      </c>
      <c r="W10" s="98">
        <v>123742.7</v>
      </c>
      <c r="X10" s="224">
        <v>68732.2</v>
      </c>
      <c r="Y10" s="98">
        <v>0</v>
      </c>
      <c r="Z10" s="98">
        <v>313672.53000000003</v>
      </c>
      <c r="AA10" s="98">
        <v>0</v>
      </c>
      <c r="AB10" s="98">
        <v>15461.93</v>
      </c>
      <c r="AC10" s="98">
        <v>632353.89</v>
      </c>
      <c r="AD10" s="98">
        <v>505928.68</v>
      </c>
      <c r="AE10" s="98">
        <v>2324939.1</v>
      </c>
      <c r="AF10" s="98">
        <v>270804.26</v>
      </c>
      <c r="AG10" s="98">
        <v>72015.100000000006</v>
      </c>
      <c r="AH10" s="98">
        <v>65578.84</v>
      </c>
      <c r="AI10" s="98">
        <v>275950.07</v>
      </c>
      <c r="AJ10" s="98">
        <v>89642.98</v>
      </c>
      <c r="AK10" s="98">
        <v>1762916.96</v>
      </c>
      <c r="AL10" s="91">
        <v>170325.02</v>
      </c>
      <c r="AM10" s="91">
        <v>2108871.2000000002</v>
      </c>
      <c r="AN10" s="91">
        <v>389815.02</v>
      </c>
      <c r="AO10" s="91">
        <v>0</v>
      </c>
      <c r="AP10" s="91">
        <v>0</v>
      </c>
      <c r="AQ10" s="91">
        <v>0</v>
      </c>
      <c r="AR10" s="91">
        <v>3027425.53</v>
      </c>
      <c r="AS10" s="91">
        <v>0</v>
      </c>
      <c r="AT10" s="91">
        <v>278243.96000000002</v>
      </c>
      <c r="AU10" s="91">
        <v>0</v>
      </c>
      <c r="AV10" s="91">
        <v>216344</v>
      </c>
      <c r="AW10" s="91">
        <v>2238345.0499999998</v>
      </c>
      <c r="AX10" s="91">
        <v>102982.45</v>
      </c>
      <c r="AY10" s="91">
        <v>0</v>
      </c>
      <c r="AZ10" s="91">
        <v>2178397.8199999998</v>
      </c>
      <c r="BA10" s="91"/>
      <c r="BB10" s="91">
        <v>0</v>
      </c>
      <c r="BC10" s="91">
        <v>565720.54</v>
      </c>
      <c r="BD10" s="91">
        <v>883891.94</v>
      </c>
      <c r="BE10" s="91">
        <v>36084.050000000003</v>
      </c>
      <c r="BF10" s="91">
        <v>0</v>
      </c>
      <c r="BG10" s="91">
        <v>224272.94</v>
      </c>
      <c r="BH10" s="91">
        <v>2889328.23</v>
      </c>
      <c r="BI10" s="91">
        <v>0</v>
      </c>
      <c r="BJ10" s="91">
        <v>567485</v>
      </c>
      <c r="BK10" s="91">
        <v>781514</v>
      </c>
      <c r="BL10" s="91">
        <v>109143.24</v>
      </c>
      <c r="BM10" s="91">
        <v>1062515.76</v>
      </c>
      <c r="BN10" s="91">
        <v>513870.62</v>
      </c>
      <c r="BO10" s="91">
        <v>0</v>
      </c>
      <c r="BP10" s="91">
        <v>155577.06</v>
      </c>
      <c r="BQ10" s="91">
        <v>0</v>
      </c>
      <c r="BR10" s="91"/>
      <c r="BS10" s="91">
        <v>448973.65</v>
      </c>
      <c r="BT10" s="91">
        <v>126619.75</v>
      </c>
      <c r="BU10" s="91">
        <v>25122606.920000002</v>
      </c>
      <c r="BV10" s="91">
        <v>1073635</v>
      </c>
      <c r="BW10" s="91">
        <v>0</v>
      </c>
      <c r="BX10" s="91">
        <v>664584</v>
      </c>
      <c r="BY10" s="91">
        <v>298198.77</v>
      </c>
      <c r="BZ10" s="91">
        <v>151447.92000000001</v>
      </c>
      <c r="CA10" s="91">
        <v>34353</v>
      </c>
      <c r="CB10" s="91">
        <v>0</v>
      </c>
      <c r="CC10" s="91">
        <v>330221.48</v>
      </c>
      <c r="CD10" s="91"/>
      <c r="CE10" s="91"/>
      <c r="CF10" s="91"/>
      <c r="CG10" s="91">
        <v>14538841.82</v>
      </c>
      <c r="CH10" s="91">
        <v>125547.46</v>
      </c>
      <c r="CI10" s="3">
        <v>0</v>
      </c>
      <c r="CJ10" s="3">
        <v>567322.68999999994</v>
      </c>
      <c r="CK10" s="3">
        <v>626279.94999999995</v>
      </c>
      <c r="CL10" s="3">
        <v>0</v>
      </c>
      <c r="CM10" s="3">
        <v>69802.19</v>
      </c>
      <c r="CN10" s="3">
        <v>76480.789999999994</v>
      </c>
      <c r="CO10" s="3">
        <v>0</v>
      </c>
      <c r="CP10" s="3">
        <v>277267.52</v>
      </c>
      <c r="CQ10" s="3">
        <v>0</v>
      </c>
      <c r="CR10" s="3">
        <v>23577.89</v>
      </c>
      <c r="CS10" s="3">
        <v>730278.1</v>
      </c>
      <c r="CT10" s="3">
        <v>108694.38</v>
      </c>
      <c r="CU10" s="3">
        <v>2629755.5099999998</v>
      </c>
      <c r="CV10" s="3">
        <v>243916.42</v>
      </c>
      <c r="CW10" s="3">
        <v>67084.52</v>
      </c>
      <c r="CX10" s="3">
        <v>60719.23</v>
      </c>
      <c r="CY10" s="3">
        <v>110235.42</v>
      </c>
      <c r="CZ10" s="3">
        <v>97663.96</v>
      </c>
      <c r="DA10" s="3">
        <v>1901467.72</v>
      </c>
      <c r="DB10" s="3">
        <v>190362.56</v>
      </c>
      <c r="DC10" s="3">
        <v>2088992.83</v>
      </c>
      <c r="DD10" s="3">
        <v>346740.57</v>
      </c>
      <c r="DE10" s="3">
        <v>0</v>
      </c>
      <c r="DF10" s="3">
        <v>0</v>
      </c>
      <c r="DG10" s="3">
        <v>0</v>
      </c>
      <c r="DH10" s="3">
        <v>2998290.54</v>
      </c>
      <c r="DI10" s="3">
        <v>0</v>
      </c>
      <c r="DJ10" s="3">
        <v>305796.84999999998</v>
      </c>
      <c r="DK10" s="3">
        <v>0</v>
      </c>
      <c r="DL10" s="3">
        <v>220713</v>
      </c>
      <c r="DM10" s="3">
        <v>1692683.18</v>
      </c>
      <c r="DN10" s="3">
        <v>130591.52</v>
      </c>
      <c r="DO10" s="3">
        <v>0</v>
      </c>
      <c r="DP10" s="3">
        <v>2068532.03</v>
      </c>
      <c r="DQ10" s="3">
        <v>380945.99</v>
      </c>
      <c r="DR10" s="3">
        <v>0</v>
      </c>
      <c r="DS10" s="3">
        <v>351159.76</v>
      </c>
      <c r="DT10" s="3">
        <v>1155764.48</v>
      </c>
      <c r="DU10" s="3">
        <v>101427.31</v>
      </c>
      <c r="DV10" s="3">
        <v>0</v>
      </c>
      <c r="DW10" s="3">
        <v>142767.74</v>
      </c>
      <c r="DX10" s="3">
        <v>2830610.35</v>
      </c>
      <c r="DY10" s="3">
        <v>0</v>
      </c>
      <c r="DZ10" s="3">
        <v>526066</v>
      </c>
      <c r="EA10" s="3">
        <v>727518.43</v>
      </c>
      <c r="EB10" s="3">
        <v>126977.38</v>
      </c>
      <c r="EC10" s="3">
        <v>1070568.33</v>
      </c>
      <c r="ED10" s="3">
        <v>655091.49</v>
      </c>
      <c r="EE10" s="3">
        <v>0</v>
      </c>
      <c r="EF10" s="3">
        <v>129695.1</v>
      </c>
      <c r="EG10" s="3">
        <v>0</v>
      </c>
      <c r="EH10" s="3">
        <v>310249.15000000002</v>
      </c>
      <c r="EI10" s="3">
        <v>279988.78999999998</v>
      </c>
      <c r="EJ10" s="3">
        <v>52367.83</v>
      </c>
      <c r="EK10" s="3">
        <v>24069937.809999999</v>
      </c>
      <c r="EL10" s="3">
        <v>976137</v>
      </c>
      <c r="EM10" s="3">
        <v>0</v>
      </c>
      <c r="EN10" s="3">
        <v>768070</v>
      </c>
      <c r="EO10" s="3">
        <v>261397.45</v>
      </c>
      <c r="EP10" s="3">
        <v>136624.65</v>
      </c>
      <c r="EQ10" s="3">
        <v>39537</v>
      </c>
      <c r="ER10" s="3">
        <v>0</v>
      </c>
      <c r="ES10" s="3">
        <v>316690.55</v>
      </c>
    </row>
    <row r="11" spans="1:149" outlineLevel="1" x14ac:dyDescent="0.25">
      <c r="A11" s="8"/>
      <c r="B11" s="9">
        <v>3</v>
      </c>
      <c r="C11" s="11">
        <v>5010</v>
      </c>
      <c r="D11" s="181">
        <v>3</v>
      </c>
      <c r="E11" s="11" t="s">
        <v>9</v>
      </c>
      <c r="F11" s="98"/>
      <c r="G11" s="98">
        <f t="shared" ref="G11:G41" si="1">HLOOKUP($E$3,$P$3:$CE$269,O11,TRUE)</f>
        <v>0</v>
      </c>
      <c r="H11" s="14"/>
      <c r="I11" s="14"/>
      <c r="J11" s="14"/>
      <c r="K11" s="14"/>
      <c r="L11" s="14"/>
      <c r="M11" s="14"/>
      <c r="N11" s="194"/>
      <c r="O11" s="108">
        <v>9</v>
      </c>
      <c r="P11" s="108">
        <v>0</v>
      </c>
      <c r="Q11" s="153">
        <v>9261459.9100000001</v>
      </c>
      <c r="R11" s="153">
        <v>135356.12</v>
      </c>
      <c r="S11" s="153">
        <v>0</v>
      </c>
      <c r="T11" s="153">
        <v>433496</v>
      </c>
      <c r="U11" s="153">
        <v>86657.78</v>
      </c>
      <c r="V11" s="153">
        <v>2284096.7799999998</v>
      </c>
      <c r="W11" s="153">
        <v>281163.44</v>
      </c>
      <c r="X11" s="188">
        <v>12710.21</v>
      </c>
      <c r="Y11" s="153">
        <v>0</v>
      </c>
      <c r="Z11" s="153">
        <v>131865.9</v>
      </c>
      <c r="AA11" s="153">
        <v>0</v>
      </c>
      <c r="AB11" s="153">
        <v>525.02</v>
      </c>
      <c r="AC11" s="153">
        <v>767357.06</v>
      </c>
      <c r="AD11" s="153">
        <v>75271.94</v>
      </c>
      <c r="AE11" s="153">
        <v>198631.33</v>
      </c>
      <c r="AF11" s="153">
        <v>0</v>
      </c>
      <c r="AG11" s="153">
        <v>0</v>
      </c>
      <c r="AH11" s="153">
        <v>25779.57</v>
      </c>
      <c r="AI11" s="153">
        <v>60698.21</v>
      </c>
      <c r="AJ11" s="153">
        <v>0</v>
      </c>
      <c r="AK11" s="153">
        <v>707391.86</v>
      </c>
      <c r="AL11" s="109">
        <v>93079.98</v>
      </c>
      <c r="AM11" s="109">
        <v>349265.02</v>
      </c>
      <c r="AN11" s="109">
        <v>0</v>
      </c>
      <c r="AO11" s="109">
        <v>0</v>
      </c>
      <c r="AP11" s="109">
        <v>10520.25</v>
      </c>
      <c r="AQ11" s="109">
        <v>0</v>
      </c>
      <c r="AR11" s="109">
        <v>11880084.6</v>
      </c>
      <c r="AS11" s="109">
        <v>3155270.75</v>
      </c>
      <c r="AT11" s="109">
        <v>18315.13</v>
      </c>
      <c r="AU11" s="109">
        <v>0</v>
      </c>
      <c r="AV11" s="109">
        <v>494847</v>
      </c>
      <c r="AW11" s="109">
        <v>843652.54</v>
      </c>
      <c r="AX11" s="109">
        <v>25013.7</v>
      </c>
      <c r="AY11" s="109">
        <v>31652.52</v>
      </c>
      <c r="AZ11" s="109">
        <v>1851123.76</v>
      </c>
      <c r="BA11" s="109"/>
      <c r="BB11" s="109">
        <v>138600</v>
      </c>
      <c r="BC11" s="109">
        <v>0</v>
      </c>
      <c r="BD11" s="109">
        <v>13286.75</v>
      </c>
      <c r="BE11" s="109">
        <v>53534.66</v>
      </c>
      <c r="BF11" s="109">
        <v>245357.69</v>
      </c>
      <c r="BG11" s="109">
        <v>10603.99</v>
      </c>
      <c r="BH11" s="109">
        <v>1059289</v>
      </c>
      <c r="BI11" s="109">
        <v>0</v>
      </c>
      <c r="BJ11" s="109">
        <v>302151</v>
      </c>
      <c r="BK11" s="109">
        <v>0</v>
      </c>
      <c r="BL11" s="109">
        <v>14422.89</v>
      </c>
      <c r="BM11" s="109">
        <v>313421.71000000002</v>
      </c>
      <c r="BN11" s="109">
        <v>246071.84</v>
      </c>
      <c r="BO11" s="109">
        <v>0</v>
      </c>
      <c r="BP11" s="109">
        <v>0</v>
      </c>
      <c r="BQ11" s="109">
        <v>0</v>
      </c>
      <c r="BR11" s="109"/>
      <c r="BS11" s="109">
        <v>951183.23</v>
      </c>
      <c r="BT11" s="109">
        <v>367.1</v>
      </c>
      <c r="BU11" s="109">
        <v>8911483.4000000004</v>
      </c>
      <c r="BV11" s="109">
        <v>1030970</v>
      </c>
      <c r="BW11" s="109">
        <v>10319.370000000001</v>
      </c>
      <c r="BX11" s="194">
        <v>987473</v>
      </c>
      <c r="BY11" s="109">
        <v>171492.1</v>
      </c>
      <c r="BZ11" s="109">
        <v>0</v>
      </c>
      <c r="CA11" s="109">
        <v>5220</v>
      </c>
      <c r="CB11" s="109">
        <v>0</v>
      </c>
      <c r="CC11" s="109">
        <v>414661.11</v>
      </c>
      <c r="CD11" s="109"/>
      <c r="CE11" s="109"/>
      <c r="CF11" s="14"/>
      <c r="CG11" s="14">
        <v>11126069.35</v>
      </c>
      <c r="CH11" s="14">
        <v>127236.97</v>
      </c>
      <c r="CI11">
        <v>0</v>
      </c>
      <c r="CJ11">
        <v>414026.18</v>
      </c>
      <c r="CK11">
        <v>100246.43</v>
      </c>
      <c r="CL11">
        <v>1732285.22</v>
      </c>
      <c r="CM11">
        <v>259513.59</v>
      </c>
      <c r="CN11">
        <v>13227.09</v>
      </c>
      <c r="CO11">
        <v>0</v>
      </c>
      <c r="CP11">
        <v>63196.89</v>
      </c>
      <c r="CQ11">
        <v>0</v>
      </c>
      <c r="CR11">
        <v>0</v>
      </c>
      <c r="CS11">
        <v>624939.07999999996</v>
      </c>
      <c r="CT11">
        <v>48134.73</v>
      </c>
      <c r="CU11">
        <v>398549.86</v>
      </c>
      <c r="CV11">
        <v>0</v>
      </c>
      <c r="CW11">
        <v>0</v>
      </c>
      <c r="CX11">
        <v>7994.92</v>
      </c>
      <c r="CY11">
        <v>54942.79</v>
      </c>
      <c r="CZ11">
        <v>0</v>
      </c>
      <c r="DA11">
        <v>721305.87</v>
      </c>
      <c r="DB11">
        <v>87334.28</v>
      </c>
      <c r="DC11">
        <v>331071.52</v>
      </c>
      <c r="DD11">
        <v>0</v>
      </c>
      <c r="DE11">
        <v>0</v>
      </c>
      <c r="DF11">
        <v>11275</v>
      </c>
      <c r="DG11">
        <v>0</v>
      </c>
      <c r="DH11">
        <v>6267376.25</v>
      </c>
      <c r="DI11">
        <v>3079818.01</v>
      </c>
      <c r="DJ11">
        <v>16559.02</v>
      </c>
      <c r="DK11">
        <v>0</v>
      </c>
      <c r="DL11">
        <v>487192</v>
      </c>
      <c r="DM11">
        <v>806500.04</v>
      </c>
      <c r="DN11">
        <v>21729.15</v>
      </c>
      <c r="DO11">
        <v>14496.46</v>
      </c>
      <c r="DP11">
        <v>1771797.49</v>
      </c>
      <c r="DQ11">
        <v>7453.06</v>
      </c>
      <c r="DR11">
        <v>185550</v>
      </c>
      <c r="DS11">
        <v>0</v>
      </c>
      <c r="DT11">
        <v>11452.6</v>
      </c>
      <c r="DU11">
        <v>41093.230000000003</v>
      </c>
      <c r="DV11">
        <v>223752.23</v>
      </c>
      <c r="DW11">
        <v>0</v>
      </c>
      <c r="DX11">
        <v>1037370.19</v>
      </c>
      <c r="DY11">
        <v>0</v>
      </c>
      <c r="DZ11">
        <v>218911</v>
      </c>
      <c r="EA11">
        <v>0</v>
      </c>
      <c r="EB11">
        <v>13988.57</v>
      </c>
      <c r="EC11">
        <v>335058.67</v>
      </c>
      <c r="ED11">
        <v>279809.31</v>
      </c>
      <c r="EE11">
        <v>0</v>
      </c>
      <c r="EF11">
        <v>0</v>
      </c>
      <c r="EG11">
        <v>0</v>
      </c>
      <c r="EH11">
        <v>3818.21</v>
      </c>
      <c r="EI11">
        <v>925949.52</v>
      </c>
      <c r="EJ11">
        <v>50.64</v>
      </c>
      <c r="EK11">
        <v>7710961.96</v>
      </c>
      <c r="EL11">
        <v>826494</v>
      </c>
      <c r="EM11">
        <v>975.8</v>
      </c>
      <c r="EN11">
        <v>769844</v>
      </c>
      <c r="EO11">
        <v>204381.23</v>
      </c>
      <c r="EP11">
        <v>0</v>
      </c>
      <c r="EQ11">
        <v>74</v>
      </c>
      <c r="ER11">
        <v>0</v>
      </c>
      <c r="ES11">
        <v>417441.89</v>
      </c>
    </row>
    <row r="12" spans="1:149" outlineLevel="1" x14ac:dyDescent="0.25">
      <c r="A12" s="8"/>
      <c r="B12" s="9">
        <v>4</v>
      </c>
      <c r="C12" s="11">
        <v>5012</v>
      </c>
      <c r="D12" s="181">
        <v>4</v>
      </c>
      <c r="E12" s="11" t="s">
        <v>10</v>
      </c>
      <c r="F12" s="98"/>
      <c r="G12" s="98">
        <f t="shared" si="1"/>
        <v>33284.11</v>
      </c>
      <c r="H12" s="14"/>
      <c r="I12" s="14"/>
      <c r="J12" s="14"/>
      <c r="K12" s="14"/>
      <c r="L12" s="14"/>
      <c r="M12" s="14"/>
      <c r="N12" s="194"/>
      <c r="O12" s="108">
        <v>10</v>
      </c>
      <c r="P12" s="108">
        <v>0</v>
      </c>
      <c r="Q12" s="153">
        <v>1489117.33</v>
      </c>
      <c r="R12" s="153">
        <v>83660.47</v>
      </c>
      <c r="S12" s="153">
        <v>0</v>
      </c>
      <c r="T12" s="153">
        <v>17298</v>
      </c>
      <c r="U12" s="153">
        <v>16024.46</v>
      </c>
      <c r="V12" s="153">
        <v>81708.5</v>
      </c>
      <c r="W12" s="153">
        <v>131040.78</v>
      </c>
      <c r="X12" s="188">
        <v>89529.96</v>
      </c>
      <c r="Y12" s="153">
        <v>0</v>
      </c>
      <c r="Z12" s="153">
        <v>31006.03</v>
      </c>
      <c r="AA12" s="153">
        <v>1187.07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2711.68</v>
      </c>
      <c r="AH12" s="153">
        <v>0</v>
      </c>
      <c r="AI12" s="153">
        <v>15467.85</v>
      </c>
      <c r="AJ12" s="153">
        <v>60672.62</v>
      </c>
      <c r="AK12" s="153">
        <v>344222.96</v>
      </c>
      <c r="AL12" s="109">
        <v>15039.31</v>
      </c>
      <c r="AM12" s="109">
        <v>22788.47</v>
      </c>
      <c r="AN12" s="109">
        <v>33284.11</v>
      </c>
      <c r="AO12" s="109">
        <v>0</v>
      </c>
      <c r="AP12" s="109">
        <v>0</v>
      </c>
      <c r="AQ12" s="109">
        <v>0</v>
      </c>
      <c r="AR12" s="109">
        <v>2083872.95</v>
      </c>
      <c r="AS12" s="109">
        <v>607001.86</v>
      </c>
      <c r="AT12" s="109">
        <v>62794.2</v>
      </c>
      <c r="AU12" s="109">
        <v>0</v>
      </c>
      <c r="AV12" s="109">
        <v>131637</v>
      </c>
      <c r="AW12" s="109">
        <v>0</v>
      </c>
      <c r="AX12" s="109">
        <v>0</v>
      </c>
      <c r="AY12" s="109">
        <v>0</v>
      </c>
      <c r="AZ12" s="109">
        <v>444400.45</v>
      </c>
      <c r="BA12" s="109"/>
      <c r="BB12" s="109">
        <v>0</v>
      </c>
      <c r="BC12" s="109">
        <v>0</v>
      </c>
      <c r="BD12" s="109">
        <v>99329.41</v>
      </c>
      <c r="BE12" s="109">
        <v>0</v>
      </c>
      <c r="BF12" s="109">
        <v>18257.21</v>
      </c>
      <c r="BG12" s="109">
        <v>5379.79</v>
      </c>
      <c r="BH12" s="109">
        <v>286491.21999999997</v>
      </c>
      <c r="BI12" s="109">
        <v>0</v>
      </c>
      <c r="BJ12" s="109">
        <v>0</v>
      </c>
      <c r="BK12" s="109">
        <v>33994</v>
      </c>
      <c r="BL12" s="109">
        <v>111486.14</v>
      </c>
      <c r="BM12" s="109">
        <v>7475.44</v>
      </c>
      <c r="BN12" s="109">
        <v>644698.13</v>
      </c>
      <c r="BO12" s="109">
        <v>2109.6799999999998</v>
      </c>
      <c r="BP12" s="109">
        <v>11263.44</v>
      </c>
      <c r="BQ12" s="109">
        <v>0</v>
      </c>
      <c r="BR12" s="109"/>
      <c r="BS12" s="109">
        <v>191128</v>
      </c>
      <c r="BT12" s="109">
        <v>0</v>
      </c>
      <c r="BU12" s="109">
        <v>0</v>
      </c>
      <c r="BV12" s="109">
        <v>391107</v>
      </c>
      <c r="BW12" s="109">
        <v>0</v>
      </c>
      <c r="BX12" s="194">
        <v>180770</v>
      </c>
      <c r="BY12" s="109">
        <v>16700</v>
      </c>
      <c r="BZ12" s="109">
        <v>17505.419999999998</v>
      </c>
      <c r="CA12" s="109">
        <v>0</v>
      </c>
      <c r="CB12" s="109">
        <v>0</v>
      </c>
      <c r="CC12" s="109">
        <v>100502.05</v>
      </c>
      <c r="CD12" s="109"/>
      <c r="CE12" s="109"/>
      <c r="CF12" s="14"/>
      <c r="CG12" s="14">
        <v>939300.17</v>
      </c>
      <c r="CH12" s="14">
        <v>65629.440000000002</v>
      </c>
      <c r="CI12">
        <v>0</v>
      </c>
      <c r="CJ12">
        <v>23511.5</v>
      </c>
      <c r="CK12">
        <v>23204.87</v>
      </c>
      <c r="CL12">
        <v>101377.81</v>
      </c>
      <c r="CM12">
        <v>138198.66</v>
      </c>
      <c r="CN12">
        <v>65928.95</v>
      </c>
      <c r="CO12">
        <v>0</v>
      </c>
      <c r="CP12">
        <v>28405.83</v>
      </c>
      <c r="CQ12">
        <v>1220.1400000000001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2791.81</v>
      </c>
      <c r="CX12">
        <v>0</v>
      </c>
      <c r="CY12">
        <v>16682.189999999999</v>
      </c>
      <c r="CZ12">
        <v>90913.17</v>
      </c>
      <c r="DA12">
        <v>336477.94</v>
      </c>
      <c r="DB12">
        <v>20694.38</v>
      </c>
      <c r="DC12">
        <v>23386.52</v>
      </c>
      <c r="DD12">
        <v>70255.56</v>
      </c>
      <c r="DE12">
        <v>0</v>
      </c>
      <c r="DF12">
        <v>0</v>
      </c>
      <c r="DG12">
        <v>0</v>
      </c>
      <c r="DH12">
        <v>2008992.91</v>
      </c>
      <c r="DI12">
        <v>688738.95</v>
      </c>
      <c r="DJ12">
        <v>62840.94</v>
      </c>
      <c r="DK12">
        <v>0</v>
      </c>
      <c r="DL12">
        <v>119956</v>
      </c>
      <c r="DM12">
        <v>0</v>
      </c>
      <c r="DN12">
        <v>0</v>
      </c>
      <c r="DO12">
        <v>0</v>
      </c>
      <c r="DP12">
        <v>397812.93</v>
      </c>
      <c r="DQ12">
        <v>77477.14</v>
      </c>
      <c r="DR12">
        <v>0</v>
      </c>
      <c r="DS12">
        <v>0</v>
      </c>
      <c r="DT12">
        <v>58773.04</v>
      </c>
      <c r="DU12">
        <v>0</v>
      </c>
      <c r="DV12">
        <v>16271.43</v>
      </c>
      <c r="DW12">
        <v>3642.18</v>
      </c>
      <c r="DX12">
        <v>275998.7</v>
      </c>
      <c r="DY12">
        <v>0</v>
      </c>
      <c r="DZ12">
        <v>0</v>
      </c>
      <c r="EA12">
        <v>2423</v>
      </c>
      <c r="EB12">
        <v>127810.62</v>
      </c>
      <c r="EC12">
        <v>12108.64</v>
      </c>
      <c r="ED12">
        <v>715717.69</v>
      </c>
      <c r="EE12">
        <v>2039.33</v>
      </c>
      <c r="EF12">
        <v>11628.23</v>
      </c>
      <c r="EG12">
        <v>0</v>
      </c>
      <c r="EH12">
        <v>0</v>
      </c>
      <c r="EI12">
        <v>348837.55</v>
      </c>
      <c r="EJ12">
        <v>0</v>
      </c>
      <c r="EK12">
        <v>0</v>
      </c>
      <c r="EL12">
        <v>301498</v>
      </c>
      <c r="EM12">
        <v>0</v>
      </c>
      <c r="EN12">
        <v>218465</v>
      </c>
      <c r="EO12">
        <v>11502.79</v>
      </c>
      <c r="EP12">
        <v>18832.580000000002</v>
      </c>
      <c r="EQ12">
        <v>0</v>
      </c>
      <c r="ER12">
        <v>0</v>
      </c>
      <c r="ES12">
        <v>133295.78</v>
      </c>
    </row>
    <row r="13" spans="1:149" outlineLevel="1" x14ac:dyDescent="0.25">
      <c r="A13" s="8"/>
      <c r="B13" s="9">
        <v>5</v>
      </c>
      <c r="C13" s="11">
        <v>5014</v>
      </c>
      <c r="D13" s="181">
        <v>5</v>
      </c>
      <c r="E13" s="11" t="s">
        <v>11</v>
      </c>
      <c r="F13" s="98"/>
      <c r="G13" s="98">
        <f t="shared" si="1"/>
        <v>0</v>
      </c>
      <c r="H13" s="14"/>
      <c r="I13" s="91"/>
      <c r="J13" s="91"/>
      <c r="K13" s="91"/>
      <c r="L13" s="91"/>
      <c r="M13" s="91"/>
      <c r="N13" s="194"/>
      <c r="O13" s="108">
        <v>11</v>
      </c>
      <c r="P13" s="108">
        <v>0</v>
      </c>
      <c r="Q13" s="153">
        <v>363307.15</v>
      </c>
      <c r="R13" s="153">
        <v>0</v>
      </c>
      <c r="S13" s="153">
        <v>0</v>
      </c>
      <c r="T13" s="153">
        <v>0</v>
      </c>
      <c r="U13" s="153">
        <v>2489.17</v>
      </c>
      <c r="V13" s="153">
        <v>0</v>
      </c>
      <c r="W13" s="153">
        <v>0</v>
      </c>
      <c r="X13" s="188">
        <v>0</v>
      </c>
      <c r="Y13" s="153">
        <v>0</v>
      </c>
      <c r="Z13" s="153">
        <v>0</v>
      </c>
      <c r="AA13" s="153">
        <v>0</v>
      </c>
      <c r="AB13" s="153">
        <v>0</v>
      </c>
      <c r="AC13" s="153">
        <v>0</v>
      </c>
      <c r="AD13" s="153">
        <v>0</v>
      </c>
      <c r="AE13" s="153">
        <v>270171.8</v>
      </c>
      <c r="AF13" s="153">
        <v>0</v>
      </c>
      <c r="AG13" s="153">
        <v>0</v>
      </c>
      <c r="AH13" s="153">
        <v>0</v>
      </c>
      <c r="AI13" s="153">
        <v>2610.94</v>
      </c>
      <c r="AJ13" s="153">
        <v>41273.25</v>
      </c>
      <c r="AK13" s="153">
        <v>0</v>
      </c>
      <c r="AL13" s="109">
        <v>13279.06</v>
      </c>
      <c r="AM13" s="109">
        <v>0</v>
      </c>
      <c r="AN13" s="109">
        <v>0</v>
      </c>
      <c r="AO13" s="109">
        <v>0</v>
      </c>
      <c r="AP13" s="109">
        <v>0</v>
      </c>
      <c r="AQ13" s="109">
        <v>18265.89</v>
      </c>
      <c r="AR13" s="109">
        <v>361215.2</v>
      </c>
      <c r="AS13" s="109">
        <v>384537.44</v>
      </c>
      <c r="AT13" s="109">
        <v>0</v>
      </c>
      <c r="AU13" s="109">
        <v>15970</v>
      </c>
      <c r="AV13" s="109">
        <v>0</v>
      </c>
      <c r="AW13" s="109">
        <v>333989.43</v>
      </c>
      <c r="AX13" s="109">
        <v>0</v>
      </c>
      <c r="AY13" s="109">
        <v>0</v>
      </c>
      <c r="AZ13" s="109">
        <v>0</v>
      </c>
      <c r="BA13" s="109"/>
      <c r="BB13" s="109">
        <v>0</v>
      </c>
      <c r="BC13" s="109">
        <v>0</v>
      </c>
      <c r="BD13" s="109">
        <v>12172.64</v>
      </c>
      <c r="BE13" s="109">
        <v>1948.4</v>
      </c>
      <c r="BF13" s="109">
        <v>0</v>
      </c>
      <c r="BG13" s="109">
        <v>0</v>
      </c>
      <c r="BH13" s="109">
        <v>116408.73</v>
      </c>
      <c r="BI13" s="109">
        <v>0</v>
      </c>
      <c r="BJ13" s="109">
        <v>0</v>
      </c>
      <c r="BK13" s="109">
        <v>0</v>
      </c>
      <c r="BL13" s="109">
        <v>0</v>
      </c>
      <c r="BM13" s="109">
        <v>0</v>
      </c>
      <c r="BN13" s="109">
        <v>32815.31</v>
      </c>
      <c r="BO13" s="109">
        <v>0</v>
      </c>
      <c r="BP13" s="109">
        <v>0</v>
      </c>
      <c r="BQ13" s="109">
        <v>0</v>
      </c>
      <c r="BR13" s="109"/>
      <c r="BS13" s="109">
        <v>0</v>
      </c>
      <c r="BT13" s="109">
        <v>0</v>
      </c>
      <c r="BU13" s="109">
        <v>260643.93</v>
      </c>
      <c r="BV13" s="109">
        <v>103274</v>
      </c>
      <c r="BW13" s="109">
        <v>0</v>
      </c>
      <c r="BX13" s="194">
        <v>161916</v>
      </c>
      <c r="BY13" s="109">
        <v>0</v>
      </c>
      <c r="BZ13" s="109">
        <v>0</v>
      </c>
      <c r="CA13" s="109">
        <v>0</v>
      </c>
      <c r="CB13" s="109">
        <v>0</v>
      </c>
      <c r="CC13" s="109">
        <v>0</v>
      </c>
      <c r="CD13" s="109"/>
      <c r="CE13" s="109"/>
      <c r="CF13" s="14"/>
      <c r="CG13" s="14">
        <v>309175.32</v>
      </c>
      <c r="CH13" s="14">
        <v>0</v>
      </c>
      <c r="CI13">
        <v>0</v>
      </c>
      <c r="CJ13">
        <v>0</v>
      </c>
      <c r="CK13">
        <v>10757.64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5791.61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4103.18</v>
      </c>
      <c r="CZ13">
        <v>20502.03</v>
      </c>
      <c r="DA13">
        <v>0</v>
      </c>
      <c r="DB13">
        <v>716.06</v>
      </c>
      <c r="DC13">
        <v>0</v>
      </c>
      <c r="DD13">
        <v>0</v>
      </c>
      <c r="DE13">
        <v>0</v>
      </c>
      <c r="DF13">
        <v>0</v>
      </c>
      <c r="DG13">
        <v>63669.09</v>
      </c>
      <c r="DH13">
        <v>388519.54</v>
      </c>
      <c r="DI13">
        <v>155710.20000000001</v>
      </c>
      <c r="DJ13">
        <v>0</v>
      </c>
      <c r="DK13">
        <v>7052</v>
      </c>
      <c r="DL13">
        <v>0</v>
      </c>
      <c r="DM13">
        <v>337824.08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8539</v>
      </c>
      <c r="DU13">
        <v>12412.63</v>
      </c>
      <c r="DV13">
        <v>0</v>
      </c>
      <c r="DW13">
        <v>0</v>
      </c>
      <c r="DX13">
        <v>152742.1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33967.5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453547.21</v>
      </c>
      <c r="EL13">
        <v>123020</v>
      </c>
      <c r="EM13">
        <v>0</v>
      </c>
      <c r="EN13">
        <v>412731</v>
      </c>
      <c r="EO13">
        <v>0</v>
      </c>
      <c r="EP13">
        <v>0</v>
      </c>
      <c r="EQ13">
        <v>0</v>
      </c>
      <c r="ER13">
        <v>0</v>
      </c>
      <c r="ES13">
        <v>0</v>
      </c>
    </row>
    <row r="14" spans="1:149" outlineLevel="1" x14ac:dyDescent="0.25">
      <c r="A14" s="8"/>
      <c r="B14" s="9">
        <v>6</v>
      </c>
      <c r="C14" s="11">
        <v>5015</v>
      </c>
      <c r="D14" s="181">
        <v>6</v>
      </c>
      <c r="E14" s="11" t="s">
        <v>12</v>
      </c>
      <c r="F14" s="98"/>
      <c r="G14" s="98">
        <f t="shared" si="1"/>
        <v>0</v>
      </c>
      <c r="H14" s="14"/>
      <c r="I14" s="91"/>
      <c r="J14" s="91"/>
      <c r="K14" s="91"/>
      <c r="L14" s="91"/>
      <c r="M14" s="91"/>
      <c r="N14" s="194"/>
      <c r="O14" s="108">
        <v>12</v>
      </c>
      <c r="P14" s="108">
        <v>0</v>
      </c>
      <c r="Q14" s="153">
        <v>0</v>
      </c>
      <c r="R14" s="153">
        <v>0</v>
      </c>
      <c r="S14" s="153">
        <v>0</v>
      </c>
      <c r="T14" s="153">
        <v>0</v>
      </c>
      <c r="U14" s="153">
        <v>86632.84</v>
      </c>
      <c r="V14" s="153">
        <v>0</v>
      </c>
      <c r="W14" s="153">
        <v>0</v>
      </c>
      <c r="X14" s="188">
        <v>0</v>
      </c>
      <c r="Y14" s="153">
        <v>0</v>
      </c>
      <c r="Z14" s="153">
        <v>0</v>
      </c>
      <c r="AA14" s="153">
        <v>0</v>
      </c>
      <c r="AB14" s="153">
        <v>0</v>
      </c>
      <c r="AC14" s="153">
        <v>206212.91</v>
      </c>
      <c r="AD14" s="153">
        <v>0</v>
      </c>
      <c r="AE14" s="153">
        <v>1889.06</v>
      </c>
      <c r="AF14" s="153">
        <v>0</v>
      </c>
      <c r="AG14" s="153">
        <v>0</v>
      </c>
      <c r="AH14" s="153">
        <v>0</v>
      </c>
      <c r="AI14" s="153">
        <v>126451.39</v>
      </c>
      <c r="AJ14" s="153">
        <v>12504.63</v>
      </c>
      <c r="AK14" s="153">
        <v>0</v>
      </c>
      <c r="AL14" s="109">
        <v>51367.17</v>
      </c>
      <c r="AM14" s="109">
        <v>0</v>
      </c>
      <c r="AN14" s="109">
        <v>0</v>
      </c>
      <c r="AO14" s="109">
        <v>0</v>
      </c>
      <c r="AP14" s="109">
        <v>0</v>
      </c>
      <c r="AQ14" s="109">
        <v>9427.84</v>
      </c>
      <c r="AR14" s="109">
        <v>102951.5</v>
      </c>
      <c r="AS14" s="109">
        <v>39080.35</v>
      </c>
      <c r="AT14" s="109">
        <v>0</v>
      </c>
      <c r="AU14" s="109">
        <v>560</v>
      </c>
      <c r="AV14" s="109">
        <v>0</v>
      </c>
      <c r="AW14" s="109">
        <v>657137.92000000004</v>
      </c>
      <c r="AX14" s="109">
        <v>0</v>
      </c>
      <c r="AY14" s="109">
        <v>0</v>
      </c>
      <c r="AZ14" s="109">
        <v>0</v>
      </c>
      <c r="BA14" s="109"/>
      <c r="BB14" s="109">
        <v>0</v>
      </c>
      <c r="BC14" s="109">
        <v>0</v>
      </c>
      <c r="BD14" s="109">
        <v>156255.01999999999</v>
      </c>
      <c r="BE14" s="109">
        <v>0</v>
      </c>
      <c r="BF14" s="109">
        <v>0</v>
      </c>
      <c r="BG14" s="109">
        <v>0</v>
      </c>
      <c r="BH14" s="109">
        <v>31402.59</v>
      </c>
      <c r="BI14" s="109">
        <v>0</v>
      </c>
      <c r="BJ14" s="109">
        <v>0</v>
      </c>
      <c r="BK14" s="109">
        <v>0</v>
      </c>
      <c r="BL14" s="109">
        <v>0</v>
      </c>
      <c r="BM14" s="109">
        <v>0</v>
      </c>
      <c r="BN14" s="109">
        <v>8417.2800000000007</v>
      </c>
      <c r="BO14" s="109">
        <v>0</v>
      </c>
      <c r="BP14" s="109">
        <v>0</v>
      </c>
      <c r="BQ14" s="109">
        <v>0</v>
      </c>
      <c r="BR14" s="109"/>
      <c r="BS14" s="109">
        <v>0</v>
      </c>
      <c r="BT14" s="109">
        <v>0</v>
      </c>
      <c r="BU14" s="109">
        <v>39487.089999999997</v>
      </c>
      <c r="BV14" s="109">
        <v>0</v>
      </c>
      <c r="BW14" s="109">
        <v>0</v>
      </c>
      <c r="BX14" s="194">
        <v>104523</v>
      </c>
      <c r="BY14" s="109">
        <v>0</v>
      </c>
      <c r="BZ14" s="109">
        <v>0</v>
      </c>
      <c r="CA14" s="109">
        <v>0</v>
      </c>
      <c r="CB14" s="109">
        <v>0</v>
      </c>
      <c r="CC14" s="109">
        <v>0</v>
      </c>
      <c r="CD14" s="109"/>
      <c r="CE14" s="109"/>
      <c r="CF14" s="14"/>
      <c r="CG14" s="14">
        <v>635.67999999999995</v>
      </c>
      <c r="CH14" s="14">
        <v>0</v>
      </c>
      <c r="CI14">
        <v>0</v>
      </c>
      <c r="CJ14">
        <v>0</v>
      </c>
      <c r="CK14">
        <v>90387.72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163528.93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114239.16</v>
      </c>
      <c r="CZ14">
        <v>8794.58</v>
      </c>
      <c r="DA14">
        <v>0</v>
      </c>
      <c r="DB14">
        <v>72470.38</v>
      </c>
      <c r="DC14">
        <v>0</v>
      </c>
      <c r="DD14">
        <v>0</v>
      </c>
      <c r="DE14">
        <v>0</v>
      </c>
      <c r="DF14">
        <v>0</v>
      </c>
      <c r="DG14">
        <v>7982.77</v>
      </c>
      <c r="DH14">
        <v>110061.78</v>
      </c>
      <c r="DI14">
        <v>32140.13</v>
      </c>
      <c r="DJ14">
        <v>0</v>
      </c>
      <c r="DK14">
        <v>247</v>
      </c>
      <c r="DL14">
        <v>0</v>
      </c>
      <c r="DM14">
        <v>612847.06999999995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118016.13</v>
      </c>
      <c r="DU14">
        <v>0</v>
      </c>
      <c r="DV14">
        <v>0</v>
      </c>
      <c r="DW14">
        <v>0</v>
      </c>
      <c r="DX14">
        <v>30223.98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4455.99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10034.200000000001</v>
      </c>
      <c r="EL14">
        <v>0</v>
      </c>
      <c r="EM14">
        <v>0</v>
      </c>
      <c r="EN14">
        <v>91934</v>
      </c>
      <c r="EO14">
        <v>0</v>
      </c>
      <c r="EP14">
        <v>0</v>
      </c>
      <c r="EQ14">
        <v>0</v>
      </c>
      <c r="ER14">
        <v>0</v>
      </c>
      <c r="ES14">
        <v>0</v>
      </c>
    </row>
    <row r="15" spans="1:149" ht="18" outlineLevel="1" x14ac:dyDescent="0.35">
      <c r="A15" s="8"/>
      <c r="B15" s="9">
        <v>7</v>
      </c>
      <c r="C15" s="11">
        <v>5016</v>
      </c>
      <c r="D15" s="181">
        <v>7</v>
      </c>
      <c r="E15" s="11" t="s">
        <v>13</v>
      </c>
      <c r="F15" s="98"/>
      <c r="G15" s="98">
        <f t="shared" si="1"/>
        <v>187866.03</v>
      </c>
      <c r="H15" s="14"/>
      <c r="I15" s="92"/>
      <c r="J15" s="91"/>
      <c r="K15" s="91"/>
      <c r="L15" s="91"/>
      <c r="M15" s="91"/>
      <c r="N15" s="194"/>
      <c r="O15" s="108">
        <v>13</v>
      </c>
      <c r="P15" s="108">
        <v>0</v>
      </c>
      <c r="Q15" s="153">
        <v>3263795.02</v>
      </c>
      <c r="R15" s="153">
        <v>30772.639999999999</v>
      </c>
      <c r="S15" s="153">
        <v>17455.009999999998</v>
      </c>
      <c r="T15" s="153">
        <v>27097</v>
      </c>
      <c r="U15" s="153">
        <v>0</v>
      </c>
      <c r="V15" s="153">
        <v>140412.18</v>
      </c>
      <c r="W15" s="153">
        <v>119543.89</v>
      </c>
      <c r="X15" s="188">
        <v>0</v>
      </c>
      <c r="Y15" s="153">
        <v>2281.09</v>
      </c>
      <c r="Z15" s="153">
        <v>0</v>
      </c>
      <c r="AA15" s="153">
        <v>0</v>
      </c>
      <c r="AB15" s="153">
        <v>8567.44</v>
      </c>
      <c r="AC15" s="153">
        <v>0</v>
      </c>
      <c r="AD15" s="153">
        <v>84042.97</v>
      </c>
      <c r="AE15" s="153">
        <v>0</v>
      </c>
      <c r="AF15" s="153">
        <v>0</v>
      </c>
      <c r="AG15" s="153">
        <v>12683.02</v>
      </c>
      <c r="AH15" s="153">
        <v>0</v>
      </c>
      <c r="AI15" s="153">
        <v>0</v>
      </c>
      <c r="AJ15" s="153">
        <v>0</v>
      </c>
      <c r="AK15" s="153">
        <v>495231.06</v>
      </c>
      <c r="AL15" s="109">
        <v>0</v>
      </c>
      <c r="AM15" s="109">
        <v>0</v>
      </c>
      <c r="AN15" s="109">
        <v>187866.03</v>
      </c>
      <c r="AO15" s="109">
        <v>0</v>
      </c>
      <c r="AP15" s="109">
        <v>0</v>
      </c>
      <c r="AQ15" s="109">
        <v>4747.34</v>
      </c>
      <c r="AR15" s="109">
        <v>3249212.07</v>
      </c>
      <c r="AS15" s="109">
        <v>681829.4</v>
      </c>
      <c r="AT15" s="109">
        <v>5012.1899999999996</v>
      </c>
      <c r="AU15" s="109">
        <v>0</v>
      </c>
      <c r="AV15" s="109">
        <v>76824</v>
      </c>
      <c r="AW15" s="109">
        <v>2699.22</v>
      </c>
      <c r="AX15" s="109">
        <v>38903.83</v>
      </c>
      <c r="AY15" s="109">
        <v>0</v>
      </c>
      <c r="AZ15" s="109">
        <v>69878.94</v>
      </c>
      <c r="BA15" s="109"/>
      <c r="BB15" s="109">
        <v>4901</v>
      </c>
      <c r="BC15" s="109">
        <v>43357.08</v>
      </c>
      <c r="BD15" s="109">
        <v>0</v>
      </c>
      <c r="BE15" s="109">
        <v>0</v>
      </c>
      <c r="BF15" s="109">
        <v>0</v>
      </c>
      <c r="BG15" s="109">
        <v>6818.07</v>
      </c>
      <c r="BH15" s="109">
        <v>88435.28</v>
      </c>
      <c r="BI15" s="109">
        <v>1957.71</v>
      </c>
      <c r="BJ15" s="109">
        <v>18000</v>
      </c>
      <c r="BK15" s="109">
        <v>0</v>
      </c>
      <c r="BL15" s="109">
        <v>22.11</v>
      </c>
      <c r="BM15" s="109">
        <v>246925.4</v>
      </c>
      <c r="BN15" s="109">
        <v>42780.98</v>
      </c>
      <c r="BO15" s="109">
        <v>1543.76</v>
      </c>
      <c r="BP15" s="109">
        <v>6246.2</v>
      </c>
      <c r="BQ15" s="109">
        <v>0</v>
      </c>
      <c r="BR15" s="109"/>
      <c r="BS15" s="109">
        <v>0</v>
      </c>
      <c r="BT15" s="109">
        <v>2377.98</v>
      </c>
      <c r="BU15" s="109">
        <v>2950452.5</v>
      </c>
      <c r="BV15" s="109">
        <v>135085</v>
      </c>
      <c r="BW15" s="109">
        <v>13557.48</v>
      </c>
      <c r="BX15" s="194">
        <v>144789</v>
      </c>
      <c r="BY15" s="109">
        <v>13631.39</v>
      </c>
      <c r="BZ15" s="109">
        <v>4805.09</v>
      </c>
      <c r="CA15" s="109">
        <v>830</v>
      </c>
      <c r="CB15" s="109">
        <v>3205.29</v>
      </c>
      <c r="CC15" s="109">
        <v>0</v>
      </c>
      <c r="CD15" s="109"/>
      <c r="CE15" s="109"/>
      <c r="CF15" s="14"/>
      <c r="CG15" s="14">
        <v>3308599.78</v>
      </c>
      <c r="CH15" s="14">
        <v>33010.85</v>
      </c>
      <c r="CI15">
        <v>5953.46</v>
      </c>
      <c r="CJ15">
        <v>24789</v>
      </c>
      <c r="CK15">
        <v>0</v>
      </c>
      <c r="CL15">
        <v>214360.87</v>
      </c>
      <c r="CM15">
        <v>138983.09</v>
      </c>
      <c r="CN15">
        <v>44.69</v>
      </c>
      <c r="CO15">
        <v>2030.44</v>
      </c>
      <c r="CP15">
        <v>0</v>
      </c>
      <c r="CQ15">
        <v>0</v>
      </c>
      <c r="CR15">
        <v>620.49</v>
      </c>
      <c r="CS15">
        <v>0</v>
      </c>
      <c r="CT15">
        <v>56260.78</v>
      </c>
      <c r="CU15">
        <v>0</v>
      </c>
      <c r="CV15">
        <v>0</v>
      </c>
      <c r="CW15">
        <v>4797.96</v>
      </c>
      <c r="CX15">
        <v>0</v>
      </c>
      <c r="CY15">
        <v>0</v>
      </c>
      <c r="CZ15">
        <v>0</v>
      </c>
      <c r="DA15">
        <v>501401.9</v>
      </c>
      <c r="DB15">
        <v>0</v>
      </c>
      <c r="DC15">
        <v>0</v>
      </c>
      <c r="DD15">
        <v>182821.05</v>
      </c>
      <c r="DE15">
        <v>0</v>
      </c>
      <c r="DF15">
        <v>0</v>
      </c>
      <c r="DG15">
        <v>13449.55</v>
      </c>
      <c r="DH15">
        <v>3493253.04</v>
      </c>
      <c r="DI15">
        <v>311747.15000000002</v>
      </c>
      <c r="DJ15">
        <v>6932.82</v>
      </c>
      <c r="DK15">
        <v>0</v>
      </c>
      <c r="DL15">
        <v>77239</v>
      </c>
      <c r="DM15">
        <v>5773.36</v>
      </c>
      <c r="DN15">
        <v>32126.84</v>
      </c>
      <c r="DO15">
        <v>0</v>
      </c>
      <c r="DP15">
        <v>137454.51999999999</v>
      </c>
      <c r="DQ15">
        <v>0</v>
      </c>
      <c r="DR15">
        <v>9790</v>
      </c>
      <c r="DS15">
        <v>24578.03</v>
      </c>
      <c r="DT15">
        <v>0</v>
      </c>
      <c r="DU15">
        <v>0</v>
      </c>
      <c r="DV15">
        <v>4130.99</v>
      </c>
      <c r="DW15">
        <v>2728.02</v>
      </c>
      <c r="DX15">
        <v>133504.19</v>
      </c>
      <c r="DY15">
        <v>2010.59</v>
      </c>
      <c r="DZ15">
        <v>21456</v>
      </c>
      <c r="EA15">
        <v>0</v>
      </c>
      <c r="EB15">
        <v>0</v>
      </c>
      <c r="EC15">
        <v>202237.42</v>
      </c>
      <c r="ED15">
        <v>51030.23</v>
      </c>
      <c r="EE15">
        <v>13437.46</v>
      </c>
      <c r="EF15">
        <v>5037.99</v>
      </c>
      <c r="EG15">
        <v>0</v>
      </c>
      <c r="EH15">
        <v>0</v>
      </c>
      <c r="EI15">
        <v>0</v>
      </c>
      <c r="EJ15">
        <v>1169</v>
      </c>
      <c r="EK15">
        <v>2624502.62</v>
      </c>
      <c r="EL15">
        <v>147153</v>
      </c>
      <c r="EM15">
        <v>17636.73</v>
      </c>
      <c r="EN15">
        <v>177050</v>
      </c>
      <c r="EO15">
        <v>23897.48</v>
      </c>
      <c r="EP15">
        <v>4126.1099999999997</v>
      </c>
      <c r="EQ15">
        <v>1932</v>
      </c>
      <c r="ER15">
        <v>6076</v>
      </c>
      <c r="ES15">
        <v>0</v>
      </c>
    </row>
    <row r="16" spans="1:149" outlineLevel="1" x14ac:dyDescent="0.25">
      <c r="A16" s="8"/>
      <c r="B16" s="9">
        <v>8</v>
      </c>
      <c r="C16" s="11">
        <v>5017</v>
      </c>
      <c r="D16" s="181">
        <v>8</v>
      </c>
      <c r="E16" s="11" t="s">
        <v>14</v>
      </c>
      <c r="F16" s="98"/>
      <c r="G16" s="98">
        <f t="shared" si="1"/>
        <v>21333.81</v>
      </c>
      <c r="H16" s="14"/>
      <c r="I16" s="91"/>
      <c r="J16" s="91"/>
      <c r="K16" s="91"/>
      <c r="L16" s="91"/>
      <c r="M16" s="91"/>
      <c r="N16" s="194"/>
      <c r="O16" s="108">
        <v>14</v>
      </c>
      <c r="P16" s="108">
        <v>0</v>
      </c>
      <c r="Q16" s="153">
        <v>426891.08</v>
      </c>
      <c r="R16" s="153">
        <v>28012.57</v>
      </c>
      <c r="S16" s="153">
        <v>0</v>
      </c>
      <c r="T16" s="153">
        <v>11220</v>
      </c>
      <c r="U16" s="153">
        <v>0</v>
      </c>
      <c r="V16" s="153">
        <v>237718.74</v>
      </c>
      <c r="W16" s="153">
        <v>11166.55</v>
      </c>
      <c r="X16" s="188">
        <v>14117.76</v>
      </c>
      <c r="Y16" s="153">
        <v>50</v>
      </c>
      <c r="Z16" s="153">
        <v>0</v>
      </c>
      <c r="AA16" s="153">
        <v>0</v>
      </c>
      <c r="AB16" s="153">
        <v>0</v>
      </c>
      <c r="AC16" s="153">
        <v>0</v>
      </c>
      <c r="AD16" s="153">
        <v>86237.64</v>
      </c>
      <c r="AE16" s="153">
        <v>0</v>
      </c>
      <c r="AF16" s="153">
        <v>0</v>
      </c>
      <c r="AG16" s="153">
        <v>21534.9</v>
      </c>
      <c r="AH16" s="153">
        <v>0</v>
      </c>
      <c r="AI16" s="153">
        <v>0</v>
      </c>
      <c r="AJ16" s="153">
        <v>0</v>
      </c>
      <c r="AK16" s="153">
        <v>158929.53</v>
      </c>
      <c r="AL16" s="109">
        <v>2603.11</v>
      </c>
      <c r="AM16" s="109">
        <v>56161.61</v>
      </c>
      <c r="AN16" s="109">
        <v>21333.81</v>
      </c>
      <c r="AO16" s="109">
        <v>0</v>
      </c>
      <c r="AP16" s="109">
        <v>0</v>
      </c>
      <c r="AQ16" s="109">
        <v>1368.28</v>
      </c>
      <c r="AR16" s="109">
        <v>975314.98</v>
      </c>
      <c r="AS16" s="109">
        <v>98015.62</v>
      </c>
      <c r="AT16" s="109">
        <v>5724.87</v>
      </c>
      <c r="AU16" s="109">
        <v>5420</v>
      </c>
      <c r="AV16" s="109">
        <v>46190</v>
      </c>
      <c r="AW16" s="109">
        <v>10157.81</v>
      </c>
      <c r="AX16" s="109">
        <v>4630</v>
      </c>
      <c r="AY16" s="109">
        <v>0</v>
      </c>
      <c r="AZ16" s="109">
        <v>158809.41</v>
      </c>
      <c r="BA16" s="109"/>
      <c r="BB16" s="109">
        <v>33059</v>
      </c>
      <c r="BC16" s="109">
        <v>15622.64</v>
      </c>
      <c r="BD16" s="109">
        <v>0</v>
      </c>
      <c r="BE16" s="109">
        <v>0</v>
      </c>
      <c r="BF16" s="109">
        <v>0</v>
      </c>
      <c r="BG16" s="109">
        <v>9999.9599999999991</v>
      </c>
      <c r="BH16" s="109">
        <v>4723.7</v>
      </c>
      <c r="BI16" s="109">
        <v>18806.04</v>
      </c>
      <c r="BJ16" s="109">
        <v>217716</v>
      </c>
      <c r="BK16" s="109">
        <v>0</v>
      </c>
      <c r="BL16" s="109">
        <v>9390</v>
      </c>
      <c r="BM16" s="109">
        <v>143155.34</v>
      </c>
      <c r="BN16" s="109">
        <v>1575.43</v>
      </c>
      <c r="BO16" s="109">
        <v>45245.82</v>
      </c>
      <c r="BP16" s="109">
        <v>0</v>
      </c>
      <c r="BQ16" s="109">
        <v>0</v>
      </c>
      <c r="BR16" s="109"/>
      <c r="BS16" s="109">
        <v>214517.52</v>
      </c>
      <c r="BT16" s="109">
        <v>23132.29</v>
      </c>
      <c r="BU16" s="109">
        <v>5721841.9000000004</v>
      </c>
      <c r="BV16" s="109">
        <v>51209</v>
      </c>
      <c r="BW16" s="109">
        <v>5779.91</v>
      </c>
      <c r="BX16" s="194">
        <v>68202</v>
      </c>
      <c r="BY16" s="109">
        <v>116448.13</v>
      </c>
      <c r="BZ16" s="109">
        <v>17819.64</v>
      </c>
      <c r="CA16" s="109">
        <v>3245</v>
      </c>
      <c r="CB16" s="109">
        <v>0</v>
      </c>
      <c r="CC16" s="109">
        <v>92675.49</v>
      </c>
      <c r="CD16" s="109"/>
      <c r="CE16" s="109"/>
      <c r="CF16" s="14"/>
      <c r="CG16" s="14">
        <v>533488.93999999994</v>
      </c>
      <c r="CH16" s="14">
        <v>7797.84</v>
      </c>
      <c r="CI16">
        <v>0</v>
      </c>
      <c r="CJ16">
        <v>3513.77</v>
      </c>
      <c r="CK16">
        <v>0</v>
      </c>
      <c r="CL16">
        <v>278611.52</v>
      </c>
      <c r="CM16">
        <v>36261.18</v>
      </c>
      <c r="CN16">
        <v>18471.8</v>
      </c>
      <c r="CO16">
        <v>50</v>
      </c>
      <c r="CP16">
        <v>0</v>
      </c>
      <c r="CQ16">
        <v>0</v>
      </c>
      <c r="CR16">
        <v>0</v>
      </c>
      <c r="CS16">
        <v>0</v>
      </c>
      <c r="CT16">
        <v>82658.94</v>
      </c>
      <c r="CU16">
        <v>0</v>
      </c>
      <c r="CV16">
        <v>0</v>
      </c>
      <c r="CW16">
        <v>20215.32</v>
      </c>
      <c r="CX16">
        <v>0</v>
      </c>
      <c r="CY16">
        <v>0</v>
      </c>
      <c r="CZ16">
        <v>0</v>
      </c>
      <c r="DA16">
        <v>181258.25</v>
      </c>
      <c r="DB16">
        <v>2549.7800000000002</v>
      </c>
      <c r="DC16">
        <v>63668.28</v>
      </c>
      <c r="DD16">
        <v>34988.720000000001</v>
      </c>
      <c r="DE16">
        <v>0</v>
      </c>
      <c r="DF16">
        <v>0</v>
      </c>
      <c r="DG16">
        <v>3435.21</v>
      </c>
      <c r="DH16">
        <v>1042772.99</v>
      </c>
      <c r="DI16">
        <v>54891.26</v>
      </c>
      <c r="DJ16">
        <v>5866.15</v>
      </c>
      <c r="DK16">
        <v>9990</v>
      </c>
      <c r="DL16">
        <v>37941</v>
      </c>
      <c r="DM16">
        <v>13022.3</v>
      </c>
      <c r="DN16">
        <v>4540</v>
      </c>
      <c r="DO16">
        <v>0</v>
      </c>
      <c r="DP16">
        <v>200463.56</v>
      </c>
      <c r="DQ16">
        <v>8651.0400000000009</v>
      </c>
      <c r="DR16">
        <v>49876</v>
      </c>
      <c r="DS16">
        <v>4966.24</v>
      </c>
      <c r="DT16">
        <v>0</v>
      </c>
      <c r="DU16">
        <v>0</v>
      </c>
      <c r="DV16">
        <v>437.24</v>
      </c>
      <c r="DW16">
        <v>9999.9599999999991</v>
      </c>
      <c r="DX16">
        <v>3710.39</v>
      </c>
      <c r="DY16">
        <v>27560.51</v>
      </c>
      <c r="DZ16">
        <v>242940</v>
      </c>
      <c r="EA16">
        <v>0</v>
      </c>
      <c r="EB16">
        <v>9390</v>
      </c>
      <c r="EC16">
        <v>156302.67000000001</v>
      </c>
      <c r="ED16">
        <v>3016.77</v>
      </c>
      <c r="EE16">
        <v>44958.95</v>
      </c>
      <c r="EF16">
        <v>0</v>
      </c>
      <c r="EG16">
        <v>0</v>
      </c>
      <c r="EH16">
        <v>6749.19</v>
      </c>
      <c r="EI16">
        <v>130412.19</v>
      </c>
      <c r="EJ16">
        <v>17516.54</v>
      </c>
      <c r="EK16">
        <v>5712911.8600000003</v>
      </c>
      <c r="EL16">
        <v>56639</v>
      </c>
      <c r="EM16">
        <v>5520.67</v>
      </c>
      <c r="EN16">
        <v>97999</v>
      </c>
      <c r="EO16">
        <v>122749.51</v>
      </c>
      <c r="EP16">
        <v>17827.599999999999</v>
      </c>
      <c r="EQ16">
        <v>3668</v>
      </c>
      <c r="ER16">
        <v>0</v>
      </c>
      <c r="ES16">
        <v>8067.67</v>
      </c>
    </row>
    <row r="17" spans="1:149" outlineLevel="1" x14ac:dyDescent="0.25">
      <c r="A17" s="8"/>
      <c r="B17" s="9">
        <v>9</v>
      </c>
      <c r="C17" s="11">
        <v>5020</v>
      </c>
      <c r="D17" s="181">
        <v>9</v>
      </c>
      <c r="E17" s="11" t="s">
        <v>15</v>
      </c>
      <c r="F17" s="98"/>
      <c r="G17" s="98">
        <f t="shared" si="1"/>
        <v>492298.89</v>
      </c>
      <c r="H17" s="14"/>
      <c r="I17" s="91"/>
      <c r="J17" s="91"/>
      <c r="K17" s="91"/>
      <c r="L17" s="91"/>
      <c r="M17" s="91"/>
      <c r="N17" s="194"/>
      <c r="O17" s="108">
        <v>15</v>
      </c>
      <c r="P17" s="108">
        <v>0</v>
      </c>
      <c r="Q17" s="153">
        <v>1734623.1</v>
      </c>
      <c r="R17" s="153">
        <v>131083.73000000001</v>
      </c>
      <c r="S17" s="153">
        <v>337679.9</v>
      </c>
      <c r="T17" s="153">
        <v>885157</v>
      </c>
      <c r="U17" s="153">
        <v>915.06</v>
      </c>
      <c r="V17" s="153">
        <v>285259.2</v>
      </c>
      <c r="W17" s="153">
        <v>95308.9</v>
      </c>
      <c r="X17" s="188">
        <v>4653.1899999999996</v>
      </c>
      <c r="Y17" s="153">
        <v>164676.78</v>
      </c>
      <c r="Z17" s="153">
        <v>34882.559999999998</v>
      </c>
      <c r="AA17" s="153">
        <v>0</v>
      </c>
      <c r="AB17" s="153">
        <v>21775.03</v>
      </c>
      <c r="AC17" s="153">
        <v>215913.38</v>
      </c>
      <c r="AD17" s="153">
        <v>149391.22</v>
      </c>
      <c r="AE17" s="153">
        <v>1870961.56</v>
      </c>
      <c r="AF17" s="153">
        <v>0</v>
      </c>
      <c r="AG17" s="153">
        <v>63063.89</v>
      </c>
      <c r="AH17" s="153">
        <v>78898.490000000005</v>
      </c>
      <c r="AI17" s="153">
        <v>12563.4</v>
      </c>
      <c r="AJ17" s="153">
        <v>-1967.29</v>
      </c>
      <c r="AK17" s="153">
        <v>115817.73</v>
      </c>
      <c r="AL17" s="109">
        <v>27821.91</v>
      </c>
      <c r="AM17" s="109">
        <v>66404.960000000006</v>
      </c>
      <c r="AN17" s="109">
        <v>492298.89</v>
      </c>
      <c r="AO17" s="109">
        <v>9328.0400000000009</v>
      </c>
      <c r="AP17" s="109">
        <v>1401.5</v>
      </c>
      <c r="AQ17" s="109">
        <v>18020.98</v>
      </c>
      <c r="AR17" s="109">
        <v>9987546.5700000003</v>
      </c>
      <c r="AS17" s="109">
        <v>653425.22</v>
      </c>
      <c r="AT17" s="109">
        <v>53278.16</v>
      </c>
      <c r="AU17" s="109">
        <v>9185</v>
      </c>
      <c r="AV17" s="109">
        <v>173996</v>
      </c>
      <c r="AW17" s="109">
        <v>45334.239999999998</v>
      </c>
      <c r="AX17" s="109">
        <v>199442.97</v>
      </c>
      <c r="AY17" s="109">
        <v>0</v>
      </c>
      <c r="AZ17" s="109">
        <v>167651.57</v>
      </c>
      <c r="BA17" s="109"/>
      <c r="BB17" s="109">
        <v>29654</v>
      </c>
      <c r="BC17" s="109">
        <v>37613.1</v>
      </c>
      <c r="BD17" s="109">
        <v>337499.66</v>
      </c>
      <c r="BE17" s="109">
        <v>143575.87</v>
      </c>
      <c r="BF17" s="109">
        <v>7307.93</v>
      </c>
      <c r="BG17" s="109">
        <v>89844.58</v>
      </c>
      <c r="BH17" s="109">
        <v>522077.02</v>
      </c>
      <c r="BI17" s="109">
        <v>11061.24</v>
      </c>
      <c r="BJ17" s="109">
        <v>0</v>
      </c>
      <c r="BK17" s="109">
        <v>767029</v>
      </c>
      <c r="BL17" s="109">
        <v>3295</v>
      </c>
      <c r="BM17" s="109">
        <v>288712.15999999997</v>
      </c>
      <c r="BN17" s="109">
        <v>677789.71</v>
      </c>
      <c r="BO17" s="109">
        <v>23924.66</v>
      </c>
      <c r="BP17" s="109">
        <v>2929.43</v>
      </c>
      <c r="BQ17" s="109">
        <v>342823.34</v>
      </c>
      <c r="BR17" s="109"/>
      <c r="BS17" s="109">
        <v>108555.06</v>
      </c>
      <c r="BT17" s="109">
        <v>6511.26</v>
      </c>
      <c r="BU17" s="109">
        <v>559171.06999999995</v>
      </c>
      <c r="BV17" s="109">
        <v>877528</v>
      </c>
      <c r="BW17" s="109">
        <v>0</v>
      </c>
      <c r="BX17" s="194">
        <v>890411</v>
      </c>
      <c r="BY17" s="109">
        <v>171905.21</v>
      </c>
      <c r="BZ17" s="109">
        <v>13226.57</v>
      </c>
      <c r="CA17" s="109">
        <v>40088</v>
      </c>
      <c r="CB17" s="109">
        <v>134131.35999999999</v>
      </c>
      <c r="CC17" s="109">
        <v>0</v>
      </c>
      <c r="CD17" s="109"/>
      <c r="CE17" s="109"/>
      <c r="CF17" s="14"/>
      <c r="CG17" s="14">
        <v>3826300.9</v>
      </c>
      <c r="CH17" s="14">
        <v>107741.9</v>
      </c>
      <c r="CI17">
        <v>363877.05</v>
      </c>
      <c r="CJ17">
        <v>785666</v>
      </c>
      <c r="CK17">
        <v>12527.59</v>
      </c>
      <c r="CL17">
        <v>245126.2</v>
      </c>
      <c r="CM17">
        <v>111267.65</v>
      </c>
      <c r="CN17">
        <v>4917.1899999999996</v>
      </c>
      <c r="CO17">
        <v>162956.96</v>
      </c>
      <c r="CP17">
        <v>12362.99</v>
      </c>
      <c r="CQ17">
        <v>0</v>
      </c>
      <c r="CR17">
        <v>14131.39</v>
      </c>
      <c r="CS17">
        <v>216751.98</v>
      </c>
      <c r="CT17">
        <v>66004.17</v>
      </c>
      <c r="CU17">
        <v>1738847.09</v>
      </c>
      <c r="CV17">
        <v>0</v>
      </c>
      <c r="CW17">
        <v>53406.66</v>
      </c>
      <c r="CX17">
        <v>142388.87</v>
      </c>
      <c r="CY17">
        <v>12191.05</v>
      </c>
      <c r="CZ17">
        <v>387.78</v>
      </c>
      <c r="DA17">
        <v>127141.84</v>
      </c>
      <c r="DB17">
        <v>20480.61</v>
      </c>
      <c r="DC17">
        <v>81376.639999999999</v>
      </c>
      <c r="DD17">
        <v>443742.68</v>
      </c>
      <c r="DE17">
        <v>13103.11</v>
      </c>
      <c r="DF17">
        <v>19714.96</v>
      </c>
      <c r="DG17">
        <v>14300.89</v>
      </c>
      <c r="DH17">
        <v>12878616.4</v>
      </c>
      <c r="DI17">
        <v>240249.15</v>
      </c>
      <c r="DJ17">
        <v>197938.17</v>
      </c>
      <c r="DK17">
        <v>13855</v>
      </c>
      <c r="DL17">
        <v>188519</v>
      </c>
      <c r="DM17">
        <v>-13503.13</v>
      </c>
      <c r="DN17">
        <v>242723.51</v>
      </c>
      <c r="DO17">
        <v>0</v>
      </c>
      <c r="DP17">
        <v>87767.679999999993</v>
      </c>
      <c r="DQ17">
        <v>0</v>
      </c>
      <c r="DR17">
        <v>4249</v>
      </c>
      <c r="DS17">
        <v>34209.99</v>
      </c>
      <c r="DT17">
        <v>239264.66</v>
      </c>
      <c r="DU17">
        <v>107003.72</v>
      </c>
      <c r="DV17">
        <v>10040.950000000001</v>
      </c>
      <c r="DW17">
        <v>70827.62</v>
      </c>
      <c r="DX17">
        <v>547326.1</v>
      </c>
      <c r="DY17">
        <v>4146.96</v>
      </c>
      <c r="DZ17">
        <v>0</v>
      </c>
      <c r="EA17">
        <v>667391.15</v>
      </c>
      <c r="EB17">
        <v>0</v>
      </c>
      <c r="EC17">
        <v>265572.21000000002</v>
      </c>
      <c r="ED17">
        <v>625727.12</v>
      </c>
      <c r="EE17">
        <v>9172.26</v>
      </c>
      <c r="EF17">
        <v>4861.5</v>
      </c>
      <c r="EG17">
        <v>410748.11</v>
      </c>
      <c r="EH17">
        <v>47014.67</v>
      </c>
      <c r="EI17">
        <v>73005.2</v>
      </c>
      <c r="EJ17">
        <v>9845</v>
      </c>
      <c r="EK17">
        <v>740680.14</v>
      </c>
      <c r="EL17">
        <v>608133</v>
      </c>
      <c r="EM17">
        <v>0</v>
      </c>
      <c r="EN17">
        <v>1070418</v>
      </c>
      <c r="EO17">
        <v>190092.28</v>
      </c>
      <c r="EP17">
        <v>19339.57</v>
      </c>
      <c r="EQ17">
        <v>36972</v>
      </c>
      <c r="ER17">
        <v>45249</v>
      </c>
      <c r="ES17">
        <v>0</v>
      </c>
    </row>
    <row r="18" spans="1:149" outlineLevel="1" x14ac:dyDescent="0.25">
      <c r="A18" s="8"/>
      <c r="B18" s="9">
        <v>10</v>
      </c>
      <c r="C18" s="11">
        <v>5025</v>
      </c>
      <c r="D18" s="181">
        <v>10</v>
      </c>
      <c r="E18" s="11" t="s">
        <v>16</v>
      </c>
      <c r="F18" s="98"/>
      <c r="G18" s="98">
        <f t="shared" si="1"/>
        <v>34540.19</v>
      </c>
      <c r="H18" s="14"/>
      <c r="I18" s="91"/>
      <c r="J18" s="91"/>
      <c r="K18" s="91"/>
      <c r="L18" s="91"/>
      <c r="M18" s="91"/>
      <c r="N18" s="194"/>
      <c r="O18" s="108">
        <v>16</v>
      </c>
      <c r="P18" s="108">
        <v>0</v>
      </c>
      <c r="Q18" s="153">
        <v>819334.25</v>
      </c>
      <c r="R18" s="153">
        <v>57191.86</v>
      </c>
      <c r="S18" s="153">
        <v>44188.19</v>
      </c>
      <c r="T18" s="153">
        <v>409796</v>
      </c>
      <c r="U18" s="153">
        <v>17687.21</v>
      </c>
      <c r="V18" s="153">
        <v>388705.52</v>
      </c>
      <c r="W18" s="153">
        <v>24423.34</v>
      </c>
      <c r="X18" s="188">
        <v>6672.47</v>
      </c>
      <c r="Y18" s="153">
        <v>-774.7</v>
      </c>
      <c r="Z18" s="153">
        <v>60435.85</v>
      </c>
      <c r="AA18" s="153">
        <v>0</v>
      </c>
      <c r="AB18" s="153">
        <v>-723.21</v>
      </c>
      <c r="AC18" s="153">
        <v>152590.59</v>
      </c>
      <c r="AD18" s="153">
        <v>4241.62</v>
      </c>
      <c r="AE18" s="153">
        <v>166321.4</v>
      </c>
      <c r="AF18" s="153">
        <v>0</v>
      </c>
      <c r="AG18" s="153">
        <v>42520.29</v>
      </c>
      <c r="AH18" s="153">
        <v>29966.93</v>
      </c>
      <c r="AI18" s="153">
        <v>36593.42</v>
      </c>
      <c r="AJ18" s="153">
        <v>2226.4299999999998</v>
      </c>
      <c r="AK18" s="153">
        <v>314399.55</v>
      </c>
      <c r="AL18" s="109">
        <v>5041.18</v>
      </c>
      <c r="AM18" s="109">
        <v>84311.57</v>
      </c>
      <c r="AN18" s="109">
        <v>34540.19</v>
      </c>
      <c r="AO18" s="109">
        <v>61010.78</v>
      </c>
      <c r="AP18" s="109">
        <v>12640.25</v>
      </c>
      <c r="AQ18" s="109">
        <v>938.55</v>
      </c>
      <c r="AR18" s="109">
        <v>552122.84</v>
      </c>
      <c r="AS18" s="109">
        <v>82325.27</v>
      </c>
      <c r="AT18" s="109">
        <v>11799.98</v>
      </c>
      <c r="AU18" s="109">
        <v>13795</v>
      </c>
      <c r="AV18" s="109">
        <v>36944</v>
      </c>
      <c r="AW18" s="109">
        <v>131146.16</v>
      </c>
      <c r="AX18" s="109">
        <v>76593.39</v>
      </c>
      <c r="AY18" s="109">
        <v>11644.82</v>
      </c>
      <c r="AZ18" s="109">
        <v>320163.84999999998</v>
      </c>
      <c r="BA18" s="109"/>
      <c r="BB18" s="109">
        <v>0</v>
      </c>
      <c r="BC18" s="109">
        <v>3502.21</v>
      </c>
      <c r="BD18" s="109">
        <v>84196.93</v>
      </c>
      <c r="BE18" s="109">
        <v>74881.990000000005</v>
      </c>
      <c r="BF18" s="109">
        <v>1524.73</v>
      </c>
      <c r="BG18" s="109">
        <v>1386.78</v>
      </c>
      <c r="BH18" s="109">
        <v>82499.42</v>
      </c>
      <c r="BI18" s="109">
        <v>6029.43</v>
      </c>
      <c r="BJ18" s="109">
        <v>0</v>
      </c>
      <c r="BK18" s="109">
        <v>-254796</v>
      </c>
      <c r="BL18" s="109">
        <v>2183.3200000000002</v>
      </c>
      <c r="BM18" s="109">
        <v>295986.95</v>
      </c>
      <c r="BN18" s="109">
        <v>223107.32</v>
      </c>
      <c r="BO18" s="109">
        <v>26822.18</v>
      </c>
      <c r="BP18" s="109">
        <v>0</v>
      </c>
      <c r="BQ18" s="109">
        <v>79023.13</v>
      </c>
      <c r="BR18" s="109"/>
      <c r="BS18" s="109">
        <v>611291.6</v>
      </c>
      <c r="BT18" s="109">
        <v>8553.84</v>
      </c>
      <c r="BU18" s="109">
        <v>2442860.4500000002</v>
      </c>
      <c r="BV18" s="109">
        <v>387414</v>
      </c>
      <c r="BW18" s="109">
        <v>0</v>
      </c>
      <c r="BX18" s="194">
        <v>237634</v>
      </c>
      <c r="BY18" s="109">
        <v>60499.68</v>
      </c>
      <c r="BZ18" s="109">
        <v>9514.16</v>
      </c>
      <c r="CA18" s="109">
        <v>6548</v>
      </c>
      <c r="CB18" s="109">
        <v>0</v>
      </c>
      <c r="CC18" s="109">
        <v>23643.61</v>
      </c>
      <c r="CD18" s="109"/>
      <c r="CE18" s="109"/>
      <c r="CF18" s="14"/>
      <c r="CG18" s="14">
        <v>914458.56</v>
      </c>
      <c r="CH18" s="14">
        <v>49490.32</v>
      </c>
      <c r="CI18">
        <v>44649.47</v>
      </c>
      <c r="CJ18">
        <v>393036.12</v>
      </c>
      <c r="CK18">
        <v>57211.05</v>
      </c>
      <c r="CL18">
        <v>431178.16</v>
      </c>
      <c r="CM18">
        <v>14144.58</v>
      </c>
      <c r="CN18">
        <v>5060.7700000000004</v>
      </c>
      <c r="CO18">
        <v>63380.92</v>
      </c>
      <c r="CP18">
        <v>73841.440000000002</v>
      </c>
      <c r="CQ18">
        <v>0</v>
      </c>
      <c r="CR18">
        <v>723.21</v>
      </c>
      <c r="CS18">
        <v>200700.81</v>
      </c>
      <c r="CT18">
        <v>7104.01</v>
      </c>
      <c r="CU18">
        <v>427510.49</v>
      </c>
      <c r="CV18">
        <v>0</v>
      </c>
      <c r="CW18">
        <v>45664.27</v>
      </c>
      <c r="CX18">
        <v>45935.45</v>
      </c>
      <c r="CY18">
        <v>25430.11</v>
      </c>
      <c r="CZ18">
        <v>1714.2</v>
      </c>
      <c r="DA18">
        <v>405250.92</v>
      </c>
      <c r="DB18">
        <v>3173.6</v>
      </c>
      <c r="DC18">
        <v>66358.09</v>
      </c>
      <c r="DD18">
        <v>96875.07</v>
      </c>
      <c r="DE18">
        <v>51460.93</v>
      </c>
      <c r="DF18">
        <v>0</v>
      </c>
      <c r="DG18">
        <v>1032.55</v>
      </c>
      <c r="DH18">
        <v>497213.76</v>
      </c>
      <c r="DI18">
        <v>66445.960000000006</v>
      </c>
      <c r="DJ18">
        <v>17103.72</v>
      </c>
      <c r="DK18">
        <v>2513</v>
      </c>
      <c r="DL18">
        <v>83388</v>
      </c>
      <c r="DM18">
        <v>111908.97</v>
      </c>
      <c r="DN18">
        <v>24821.88</v>
      </c>
      <c r="DO18">
        <v>26034.98</v>
      </c>
      <c r="DP18">
        <v>295355.49</v>
      </c>
      <c r="DQ18">
        <v>0</v>
      </c>
      <c r="DR18">
        <v>0</v>
      </c>
      <c r="DS18">
        <v>42688.91</v>
      </c>
      <c r="DT18">
        <v>5441.89</v>
      </c>
      <c r="DU18">
        <v>78590.100000000006</v>
      </c>
      <c r="DV18">
        <v>1142.08</v>
      </c>
      <c r="DW18">
        <v>1372.86</v>
      </c>
      <c r="DX18">
        <v>65248.37</v>
      </c>
      <c r="DY18">
        <v>8051.91</v>
      </c>
      <c r="DZ18">
        <v>0</v>
      </c>
      <c r="EA18">
        <v>-270127.65000000002</v>
      </c>
      <c r="EB18">
        <v>5936.18</v>
      </c>
      <c r="EC18">
        <v>204386.06</v>
      </c>
      <c r="ED18">
        <v>230653.92</v>
      </c>
      <c r="EE18">
        <v>19899.21</v>
      </c>
      <c r="EF18">
        <v>0</v>
      </c>
      <c r="EG18">
        <v>68162.960000000006</v>
      </c>
      <c r="EH18">
        <v>9945.0400000000009</v>
      </c>
      <c r="EI18">
        <v>461679.99</v>
      </c>
      <c r="EJ18">
        <v>8155.16</v>
      </c>
      <c r="EK18">
        <v>1441347.21</v>
      </c>
      <c r="EL18">
        <v>271815</v>
      </c>
      <c r="EM18">
        <v>0</v>
      </c>
      <c r="EN18">
        <v>297276</v>
      </c>
      <c r="EO18">
        <v>65102.58</v>
      </c>
      <c r="EP18">
        <v>23570.35</v>
      </c>
      <c r="EQ18">
        <v>6007</v>
      </c>
      <c r="ER18">
        <v>0</v>
      </c>
      <c r="ES18">
        <v>31768.29</v>
      </c>
    </row>
    <row r="19" spans="1:149" outlineLevel="1" x14ac:dyDescent="0.25">
      <c r="A19" s="8"/>
      <c r="B19" s="9">
        <v>11</v>
      </c>
      <c r="C19" s="11">
        <v>5035</v>
      </c>
      <c r="D19" s="181">
        <v>11</v>
      </c>
      <c r="E19" s="11" t="s">
        <v>17</v>
      </c>
      <c r="F19" s="98"/>
      <c r="G19" s="98">
        <f t="shared" si="1"/>
        <v>31655.11</v>
      </c>
      <c r="H19" s="14"/>
      <c r="I19" s="91"/>
      <c r="J19" s="91"/>
      <c r="K19" s="91"/>
      <c r="L19" s="91"/>
      <c r="M19" s="91"/>
      <c r="N19" s="194"/>
      <c r="O19" s="108">
        <v>17</v>
      </c>
      <c r="P19" s="108">
        <v>0</v>
      </c>
      <c r="Q19" s="153">
        <v>124292.68</v>
      </c>
      <c r="R19" s="153">
        <v>3519.91</v>
      </c>
      <c r="S19" s="153">
        <v>0</v>
      </c>
      <c r="T19" s="153">
        <v>0</v>
      </c>
      <c r="U19" s="153">
        <v>0</v>
      </c>
      <c r="V19" s="153">
        <v>-48906.559999999998</v>
      </c>
      <c r="W19" s="153">
        <v>50123.12</v>
      </c>
      <c r="X19" s="188">
        <v>195.96</v>
      </c>
      <c r="Y19" s="153">
        <v>0</v>
      </c>
      <c r="Z19" s="153">
        <v>214.72</v>
      </c>
      <c r="AA19" s="153">
        <v>7666.61</v>
      </c>
      <c r="AB19" s="153">
        <v>8882.14</v>
      </c>
      <c r="AC19" s="153">
        <v>53095.94</v>
      </c>
      <c r="AD19" s="153">
        <v>351.07</v>
      </c>
      <c r="AE19" s="153">
        <v>62092.480000000003</v>
      </c>
      <c r="AF19" s="153">
        <v>0</v>
      </c>
      <c r="AG19" s="153">
        <v>18844.66</v>
      </c>
      <c r="AH19" s="153">
        <v>22082.37</v>
      </c>
      <c r="AI19" s="153">
        <v>13742.56</v>
      </c>
      <c r="AJ19" s="153">
        <v>0</v>
      </c>
      <c r="AK19" s="153">
        <v>127723.56</v>
      </c>
      <c r="AL19" s="109">
        <v>8835.8799999999992</v>
      </c>
      <c r="AM19" s="109">
        <v>0</v>
      </c>
      <c r="AN19" s="109">
        <v>31655.11</v>
      </c>
      <c r="AO19" s="109">
        <v>0</v>
      </c>
      <c r="AP19" s="109">
        <v>432.5</v>
      </c>
      <c r="AQ19" s="109">
        <v>6107.66</v>
      </c>
      <c r="AR19" s="109">
        <v>0</v>
      </c>
      <c r="AS19" s="109">
        <v>146461.13</v>
      </c>
      <c r="AT19" s="109">
        <v>3172.63</v>
      </c>
      <c r="AU19" s="109">
        <v>2829</v>
      </c>
      <c r="AV19" s="109">
        <v>2598</v>
      </c>
      <c r="AW19" s="109">
        <v>0</v>
      </c>
      <c r="AX19" s="109">
        <v>0</v>
      </c>
      <c r="AY19" s="109">
        <v>0</v>
      </c>
      <c r="AZ19" s="109">
        <v>12006.87</v>
      </c>
      <c r="BA19" s="109"/>
      <c r="BB19" s="109">
        <v>0</v>
      </c>
      <c r="BC19" s="109">
        <v>3064.19</v>
      </c>
      <c r="BD19" s="109">
        <v>0</v>
      </c>
      <c r="BE19" s="109">
        <v>0</v>
      </c>
      <c r="BF19" s="109">
        <v>0</v>
      </c>
      <c r="BG19" s="109">
        <v>17025</v>
      </c>
      <c r="BH19" s="109">
        <v>14656.63</v>
      </c>
      <c r="BI19" s="109">
        <v>135.97</v>
      </c>
      <c r="BJ19" s="109">
        <v>0</v>
      </c>
      <c r="BK19" s="109">
        <v>0</v>
      </c>
      <c r="BL19" s="109">
        <v>0</v>
      </c>
      <c r="BM19" s="109">
        <v>5136.54</v>
      </c>
      <c r="BN19" s="109">
        <v>3820.91</v>
      </c>
      <c r="BO19" s="109">
        <v>24284.400000000001</v>
      </c>
      <c r="BP19" s="109">
        <v>18589.830000000002</v>
      </c>
      <c r="BQ19" s="109">
        <v>25564.38</v>
      </c>
      <c r="BR19" s="109"/>
      <c r="BS19" s="109">
        <v>244099.03</v>
      </c>
      <c r="BT19" s="109">
        <v>6552.2</v>
      </c>
      <c r="BU19" s="109">
        <v>0</v>
      </c>
      <c r="BV19" s="109">
        <v>178995</v>
      </c>
      <c r="BW19" s="109">
        <v>0</v>
      </c>
      <c r="BX19" s="194">
        <v>2698</v>
      </c>
      <c r="BY19" s="109">
        <v>0</v>
      </c>
      <c r="BZ19" s="109">
        <v>4925.83</v>
      </c>
      <c r="CA19" s="109">
        <v>0</v>
      </c>
      <c r="CB19" s="109">
        <v>84266.72</v>
      </c>
      <c r="CC19" s="109">
        <v>4529.8599999999997</v>
      </c>
      <c r="CD19" s="109"/>
      <c r="CE19" s="109"/>
      <c r="CF19" s="14"/>
      <c r="CG19" s="14">
        <v>158855.91</v>
      </c>
      <c r="CH19" s="14">
        <v>1705.92</v>
      </c>
      <c r="CI19">
        <v>0</v>
      </c>
      <c r="CJ19">
        <v>295</v>
      </c>
      <c r="CK19">
        <v>0</v>
      </c>
      <c r="CL19">
        <v>9209.34</v>
      </c>
      <c r="CM19">
        <v>39392.46</v>
      </c>
      <c r="CN19">
        <v>440.92</v>
      </c>
      <c r="CO19">
        <v>0</v>
      </c>
      <c r="CP19">
        <v>12172.33</v>
      </c>
      <c r="CQ19">
        <v>4563.8599999999997</v>
      </c>
      <c r="CR19">
        <v>2591.3000000000002</v>
      </c>
      <c r="CS19">
        <v>28603.38</v>
      </c>
      <c r="CT19">
        <v>500</v>
      </c>
      <c r="CU19">
        <v>62049.22</v>
      </c>
      <c r="CV19">
        <v>0</v>
      </c>
      <c r="CW19">
        <v>10546.09</v>
      </c>
      <c r="CX19">
        <v>0</v>
      </c>
      <c r="CY19">
        <v>8799.93</v>
      </c>
      <c r="CZ19">
        <v>0</v>
      </c>
      <c r="DA19">
        <v>104177.93</v>
      </c>
      <c r="DB19">
        <v>2873.66</v>
      </c>
      <c r="DC19">
        <v>0</v>
      </c>
      <c r="DD19">
        <v>49705.52</v>
      </c>
      <c r="DE19">
        <v>7319.71</v>
      </c>
      <c r="DF19">
        <v>0</v>
      </c>
      <c r="DG19">
        <v>5432.54</v>
      </c>
      <c r="DH19">
        <v>0</v>
      </c>
      <c r="DI19">
        <v>134332.87</v>
      </c>
      <c r="DJ19">
        <v>1416.61</v>
      </c>
      <c r="DK19">
        <v>2367</v>
      </c>
      <c r="DL19">
        <v>2889</v>
      </c>
      <c r="DM19">
        <v>0</v>
      </c>
      <c r="DN19">
        <v>0</v>
      </c>
      <c r="DO19">
        <v>0</v>
      </c>
      <c r="DP19">
        <v>3577.57</v>
      </c>
      <c r="DQ19">
        <v>0</v>
      </c>
      <c r="DR19">
        <v>0</v>
      </c>
      <c r="DS19">
        <v>446.81</v>
      </c>
      <c r="DT19">
        <v>0</v>
      </c>
      <c r="DU19">
        <v>0</v>
      </c>
      <c r="DV19">
        <v>380.26</v>
      </c>
      <c r="DW19">
        <v>12450</v>
      </c>
      <c r="DX19">
        <v>24992.16</v>
      </c>
      <c r="DY19">
        <v>998.68</v>
      </c>
      <c r="DZ19">
        <v>0</v>
      </c>
      <c r="EA19">
        <v>0</v>
      </c>
      <c r="EB19">
        <v>0</v>
      </c>
      <c r="EC19">
        <v>9789.85</v>
      </c>
      <c r="ED19">
        <v>397.57</v>
      </c>
      <c r="EE19">
        <v>12558.27</v>
      </c>
      <c r="EF19">
        <v>2167.23</v>
      </c>
      <c r="EG19">
        <v>0</v>
      </c>
      <c r="EH19">
        <v>194.27</v>
      </c>
      <c r="EI19">
        <v>240772.18</v>
      </c>
      <c r="EJ19">
        <v>4367.29</v>
      </c>
      <c r="EK19">
        <v>0</v>
      </c>
      <c r="EL19">
        <v>56493</v>
      </c>
      <c r="EM19">
        <v>0</v>
      </c>
      <c r="EN19">
        <v>1980</v>
      </c>
      <c r="EO19">
        <v>0</v>
      </c>
      <c r="EP19">
        <v>4502.7299999999996</v>
      </c>
      <c r="EQ19">
        <v>0</v>
      </c>
      <c r="ER19">
        <v>10820</v>
      </c>
      <c r="ES19">
        <v>9469.2900000000009</v>
      </c>
    </row>
    <row r="20" spans="1:149" outlineLevel="1" x14ac:dyDescent="0.25">
      <c r="A20" s="8"/>
      <c r="B20" s="9">
        <v>12</v>
      </c>
      <c r="C20" s="11">
        <v>5040</v>
      </c>
      <c r="D20" s="181">
        <v>12</v>
      </c>
      <c r="E20" s="11" t="s">
        <v>18</v>
      </c>
      <c r="F20" s="98"/>
      <c r="G20" s="98">
        <f t="shared" si="1"/>
        <v>29338.23</v>
      </c>
      <c r="H20" s="14"/>
      <c r="I20" s="91"/>
      <c r="J20" s="91"/>
      <c r="K20" s="91"/>
      <c r="L20" s="91"/>
      <c r="M20" s="91"/>
      <c r="N20" s="194"/>
      <c r="O20" s="108">
        <v>18</v>
      </c>
      <c r="P20" s="108">
        <v>0</v>
      </c>
      <c r="Q20" s="153">
        <v>902001.33</v>
      </c>
      <c r="R20" s="153">
        <v>10075.18</v>
      </c>
      <c r="S20" s="153">
        <v>0</v>
      </c>
      <c r="T20" s="153">
        <v>523524</v>
      </c>
      <c r="U20" s="153">
        <v>406.38</v>
      </c>
      <c r="V20" s="153">
        <v>13716.73</v>
      </c>
      <c r="W20" s="153">
        <v>140058.54</v>
      </c>
      <c r="X20" s="188">
        <v>0</v>
      </c>
      <c r="Y20" s="153">
        <v>0</v>
      </c>
      <c r="Z20" s="153">
        <v>8677.64</v>
      </c>
      <c r="AA20" s="153">
        <v>0</v>
      </c>
      <c r="AB20" s="153">
        <v>155928.51999999999</v>
      </c>
      <c r="AC20" s="153">
        <v>61999.14</v>
      </c>
      <c r="AD20" s="153">
        <v>218939.11</v>
      </c>
      <c r="AE20" s="153">
        <v>986133.41</v>
      </c>
      <c r="AF20" s="153">
        <v>0</v>
      </c>
      <c r="AG20" s="153">
        <v>41263.32</v>
      </c>
      <c r="AH20" s="153">
        <v>43237.14</v>
      </c>
      <c r="AI20" s="153">
        <v>6323.44</v>
      </c>
      <c r="AJ20" s="153">
        <v>10488.19</v>
      </c>
      <c r="AK20" s="153">
        <v>11053.5</v>
      </c>
      <c r="AL20" s="109">
        <v>5958.43</v>
      </c>
      <c r="AM20" s="109">
        <v>248263.84</v>
      </c>
      <c r="AN20" s="109">
        <v>29338.23</v>
      </c>
      <c r="AO20" s="109">
        <v>0</v>
      </c>
      <c r="AP20" s="109">
        <v>0</v>
      </c>
      <c r="AQ20" s="109">
        <v>2598.7399999999998</v>
      </c>
      <c r="AR20" s="109">
        <v>1963103.44</v>
      </c>
      <c r="AS20" s="109">
        <v>664602.04</v>
      </c>
      <c r="AT20" s="109">
        <v>10191.83</v>
      </c>
      <c r="AU20" s="109">
        <v>22626</v>
      </c>
      <c r="AV20" s="109">
        <v>36985</v>
      </c>
      <c r="AW20" s="109">
        <v>412367.37</v>
      </c>
      <c r="AX20" s="109">
        <v>45724.09</v>
      </c>
      <c r="AY20" s="109">
        <v>0</v>
      </c>
      <c r="AZ20" s="109">
        <v>116057.67</v>
      </c>
      <c r="BA20" s="109"/>
      <c r="BB20" s="109">
        <v>344</v>
      </c>
      <c r="BC20" s="109">
        <v>347514.99</v>
      </c>
      <c r="BD20" s="109">
        <v>119802.25</v>
      </c>
      <c r="BE20" s="109">
        <v>1708.9</v>
      </c>
      <c r="BF20" s="109">
        <v>178072.31</v>
      </c>
      <c r="BG20" s="109">
        <v>0</v>
      </c>
      <c r="BH20" s="109">
        <v>64515.44</v>
      </c>
      <c r="BI20" s="109">
        <v>3984.21</v>
      </c>
      <c r="BJ20" s="109">
        <v>0</v>
      </c>
      <c r="BK20" s="109">
        <v>27126</v>
      </c>
      <c r="BL20" s="109">
        <v>0</v>
      </c>
      <c r="BM20" s="109">
        <v>91918.23</v>
      </c>
      <c r="BN20" s="109">
        <v>209103.31</v>
      </c>
      <c r="BO20" s="109">
        <v>1144.71</v>
      </c>
      <c r="BP20" s="109">
        <v>0</v>
      </c>
      <c r="BQ20" s="109">
        <v>0</v>
      </c>
      <c r="BR20" s="109"/>
      <c r="BS20" s="109">
        <v>47686.69</v>
      </c>
      <c r="BT20" s="109">
        <v>1994.23</v>
      </c>
      <c r="BU20" s="109">
        <v>633762.93000000005</v>
      </c>
      <c r="BV20" s="109">
        <v>590802</v>
      </c>
      <c r="BW20" s="109">
        <v>0</v>
      </c>
      <c r="BX20" s="194">
        <v>74020</v>
      </c>
      <c r="BY20" s="109">
        <v>210688.94</v>
      </c>
      <c r="BZ20" s="109">
        <v>659.18</v>
      </c>
      <c r="CA20" s="109">
        <v>0</v>
      </c>
      <c r="CB20" s="109">
        <v>173276.33</v>
      </c>
      <c r="CC20" s="109">
        <v>0</v>
      </c>
      <c r="CD20" s="109"/>
      <c r="CE20" s="109"/>
      <c r="CF20" s="14"/>
      <c r="CG20" s="14">
        <v>872931.9</v>
      </c>
      <c r="CH20" s="14">
        <v>4251.5600000000004</v>
      </c>
      <c r="CI20">
        <v>0</v>
      </c>
      <c r="CJ20">
        <v>392833.26</v>
      </c>
      <c r="CK20">
        <v>115271.53</v>
      </c>
      <c r="CL20">
        <v>15382.92</v>
      </c>
      <c r="CM20">
        <v>77048.63</v>
      </c>
      <c r="CN20">
        <v>96.62</v>
      </c>
      <c r="CO20">
        <v>0</v>
      </c>
      <c r="CP20">
        <v>6461.47</v>
      </c>
      <c r="CQ20">
        <v>0</v>
      </c>
      <c r="CR20">
        <v>206784.92</v>
      </c>
      <c r="CS20">
        <v>52194.1</v>
      </c>
      <c r="CT20">
        <v>202634.34</v>
      </c>
      <c r="CU20">
        <v>732496.07</v>
      </c>
      <c r="CV20">
        <v>0</v>
      </c>
      <c r="CW20">
        <v>29426.57</v>
      </c>
      <c r="CX20">
        <v>55111.54</v>
      </c>
      <c r="CY20">
        <v>7474.92</v>
      </c>
      <c r="CZ20">
        <v>10684.97</v>
      </c>
      <c r="DA20">
        <v>19008.98</v>
      </c>
      <c r="DB20">
        <v>4181.01</v>
      </c>
      <c r="DC20">
        <v>272390.68</v>
      </c>
      <c r="DD20">
        <v>44643.24</v>
      </c>
      <c r="DE20">
        <v>6743.73</v>
      </c>
      <c r="DF20">
        <v>0</v>
      </c>
      <c r="DG20">
        <v>3570.18</v>
      </c>
      <c r="DH20">
        <v>0</v>
      </c>
      <c r="DI20">
        <v>671955.19</v>
      </c>
      <c r="DJ20">
        <v>15503.6</v>
      </c>
      <c r="DK20">
        <v>30159</v>
      </c>
      <c r="DL20">
        <v>38016</v>
      </c>
      <c r="DM20">
        <v>440129.74</v>
      </c>
      <c r="DN20">
        <v>38094.44</v>
      </c>
      <c r="DO20">
        <v>0</v>
      </c>
      <c r="DP20">
        <v>30727.61</v>
      </c>
      <c r="DQ20">
        <v>0</v>
      </c>
      <c r="DR20">
        <v>302</v>
      </c>
      <c r="DS20">
        <v>329717.34000000003</v>
      </c>
      <c r="DT20">
        <v>120416.18</v>
      </c>
      <c r="DU20">
        <v>2294.29</v>
      </c>
      <c r="DV20">
        <v>239124</v>
      </c>
      <c r="DW20">
        <v>4.13</v>
      </c>
      <c r="DX20">
        <v>78142.36</v>
      </c>
      <c r="DY20">
        <v>1286.76</v>
      </c>
      <c r="DZ20">
        <v>0</v>
      </c>
      <c r="EA20">
        <v>8820.41</v>
      </c>
      <c r="EB20">
        <v>0</v>
      </c>
      <c r="EC20">
        <v>88994.74</v>
      </c>
      <c r="ED20">
        <v>149414.94</v>
      </c>
      <c r="EE20">
        <v>236.6</v>
      </c>
      <c r="EF20">
        <v>0</v>
      </c>
      <c r="EG20">
        <v>0</v>
      </c>
      <c r="EH20">
        <v>82886.009999999995</v>
      </c>
      <c r="EI20">
        <v>2912.74</v>
      </c>
      <c r="EJ20">
        <v>2870</v>
      </c>
      <c r="EK20">
        <v>529753.29</v>
      </c>
      <c r="EL20">
        <v>605396</v>
      </c>
      <c r="EM20">
        <v>0</v>
      </c>
      <c r="EN20">
        <v>56585</v>
      </c>
      <c r="EO20">
        <v>206863.97</v>
      </c>
      <c r="EP20">
        <v>376.57</v>
      </c>
      <c r="EQ20">
        <v>0</v>
      </c>
      <c r="ER20">
        <v>188407</v>
      </c>
      <c r="ES20">
        <v>0</v>
      </c>
    </row>
    <row r="21" spans="1:149" ht="15.6" outlineLevel="1" x14ac:dyDescent="0.3">
      <c r="A21" s="8"/>
      <c r="B21" s="9">
        <v>13</v>
      </c>
      <c r="C21" s="11">
        <v>5045</v>
      </c>
      <c r="D21" s="181">
        <v>13</v>
      </c>
      <c r="E21" s="11" t="s">
        <v>19</v>
      </c>
      <c r="F21" s="98"/>
      <c r="G21" s="98">
        <f t="shared" si="1"/>
        <v>18403.099999999999</v>
      </c>
      <c r="H21" s="14"/>
      <c r="I21" s="93"/>
      <c r="J21" s="91"/>
      <c r="K21" s="91"/>
      <c r="L21" s="91"/>
      <c r="M21" s="91"/>
      <c r="N21" s="194"/>
      <c r="O21" s="108">
        <v>19</v>
      </c>
      <c r="P21" s="108">
        <v>0</v>
      </c>
      <c r="Q21" s="153">
        <v>1275467.3700000001</v>
      </c>
      <c r="R21" s="153">
        <v>0</v>
      </c>
      <c r="S21" s="153">
        <v>0</v>
      </c>
      <c r="T21" s="153">
        <v>142542</v>
      </c>
      <c r="U21" s="153">
        <v>110779.93</v>
      </c>
      <c r="V21" s="153">
        <v>281624.12</v>
      </c>
      <c r="W21" s="153">
        <v>108514.3</v>
      </c>
      <c r="X21" s="188">
        <v>337.5</v>
      </c>
      <c r="Y21" s="153">
        <v>0</v>
      </c>
      <c r="Z21" s="153">
        <v>1982.4</v>
      </c>
      <c r="AA21" s="153">
        <v>0</v>
      </c>
      <c r="AB21" s="153">
        <v>0</v>
      </c>
      <c r="AC21" s="153">
        <v>120057.14</v>
      </c>
      <c r="AD21" s="153">
        <v>343336.06</v>
      </c>
      <c r="AE21" s="153">
        <v>276621.18</v>
      </c>
      <c r="AF21" s="153">
        <v>0</v>
      </c>
      <c r="AG21" s="153">
        <v>23821.82</v>
      </c>
      <c r="AH21" s="153">
        <v>22276.31</v>
      </c>
      <c r="AI21" s="153">
        <v>324.13</v>
      </c>
      <c r="AJ21" s="153">
        <v>674.92</v>
      </c>
      <c r="AK21" s="153">
        <v>7842.89</v>
      </c>
      <c r="AL21" s="109">
        <v>54226.92</v>
      </c>
      <c r="AM21" s="109">
        <v>6303.13</v>
      </c>
      <c r="AN21" s="109">
        <v>18403.099999999999</v>
      </c>
      <c r="AO21" s="109">
        <v>239.95</v>
      </c>
      <c r="AP21" s="109">
        <v>0</v>
      </c>
      <c r="AQ21" s="109">
        <v>0</v>
      </c>
      <c r="AR21" s="109">
        <v>184040.95</v>
      </c>
      <c r="AS21" s="109">
        <v>3524822.94</v>
      </c>
      <c r="AT21" s="109">
        <v>65315.7</v>
      </c>
      <c r="AU21" s="109">
        <v>16191</v>
      </c>
      <c r="AV21" s="109">
        <v>38109</v>
      </c>
      <c r="AW21" s="109">
        <v>416567.47</v>
      </c>
      <c r="AX21" s="109">
        <v>25537.55</v>
      </c>
      <c r="AY21" s="109">
        <v>0</v>
      </c>
      <c r="AZ21" s="109">
        <v>135575.54</v>
      </c>
      <c r="BA21" s="109"/>
      <c r="BB21" s="109">
        <v>373030</v>
      </c>
      <c r="BC21" s="109">
        <v>815.65</v>
      </c>
      <c r="BD21" s="109">
        <v>360803.91</v>
      </c>
      <c r="BE21" s="109">
        <v>6817.58</v>
      </c>
      <c r="BF21" s="109">
        <v>19585.62</v>
      </c>
      <c r="BG21" s="109">
        <v>0</v>
      </c>
      <c r="BH21" s="109">
        <v>9991.3799999999992</v>
      </c>
      <c r="BI21" s="109">
        <v>-1976.81</v>
      </c>
      <c r="BJ21" s="109">
        <v>0</v>
      </c>
      <c r="BK21" s="109">
        <v>17012</v>
      </c>
      <c r="BL21" s="109">
        <v>0</v>
      </c>
      <c r="BM21" s="109">
        <v>24337.27</v>
      </c>
      <c r="BN21" s="109">
        <v>35111.879999999997</v>
      </c>
      <c r="BO21" s="109">
        <v>159.5</v>
      </c>
      <c r="BP21" s="109">
        <v>0</v>
      </c>
      <c r="BQ21" s="109">
        <v>10044.870000000001</v>
      </c>
      <c r="BR21" s="109"/>
      <c r="BS21" s="109">
        <v>33926.39</v>
      </c>
      <c r="BT21" s="109">
        <v>1587.39</v>
      </c>
      <c r="BU21" s="109">
        <v>2701800.73</v>
      </c>
      <c r="BV21" s="109">
        <v>571167</v>
      </c>
      <c r="BW21" s="109">
        <v>0</v>
      </c>
      <c r="BX21" s="194">
        <v>30008</v>
      </c>
      <c r="BY21" s="109">
        <v>548.21</v>
      </c>
      <c r="BZ21" s="109">
        <v>3400.44</v>
      </c>
      <c r="CA21" s="109">
        <v>0</v>
      </c>
      <c r="CB21" s="109">
        <v>0</v>
      </c>
      <c r="CC21" s="109">
        <v>656776.93999999994</v>
      </c>
      <c r="CD21" s="109"/>
      <c r="CE21" s="109"/>
      <c r="CF21" s="14"/>
      <c r="CG21" s="14">
        <v>1349252.5</v>
      </c>
      <c r="CH21" s="14">
        <v>0</v>
      </c>
      <c r="CI21">
        <v>0</v>
      </c>
      <c r="CJ21">
        <v>70912.289999999994</v>
      </c>
      <c r="CK21">
        <v>0</v>
      </c>
      <c r="CL21">
        <v>421209.41</v>
      </c>
      <c r="CM21">
        <v>104181.04</v>
      </c>
      <c r="CN21">
        <v>0</v>
      </c>
      <c r="CO21">
        <v>0</v>
      </c>
      <c r="CP21">
        <v>755.24</v>
      </c>
      <c r="CQ21">
        <v>0</v>
      </c>
      <c r="CR21">
        <v>0</v>
      </c>
      <c r="CS21">
        <v>120512.63</v>
      </c>
      <c r="CT21">
        <v>158660.76999999999</v>
      </c>
      <c r="CU21">
        <v>310288.46000000002</v>
      </c>
      <c r="CV21">
        <v>0</v>
      </c>
      <c r="CW21">
        <v>9695.43</v>
      </c>
      <c r="CX21">
        <v>16206.53</v>
      </c>
      <c r="CY21">
        <v>212.97</v>
      </c>
      <c r="CZ21">
        <v>1941.5</v>
      </c>
      <c r="DA21">
        <v>11664.87</v>
      </c>
      <c r="DB21">
        <v>65336.43</v>
      </c>
      <c r="DC21">
        <v>9274.5</v>
      </c>
      <c r="DD21">
        <v>29461.34</v>
      </c>
      <c r="DE21">
        <v>38.97</v>
      </c>
      <c r="DF21">
        <v>0</v>
      </c>
      <c r="DG21">
        <v>0</v>
      </c>
      <c r="DH21">
        <v>0</v>
      </c>
      <c r="DI21">
        <v>2807145.26</v>
      </c>
      <c r="DJ21">
        <v>57094.96</v>
      </c>
      <c r="DK21">
        <v>7500</v>
      </c>
      <c r="DL21">
        <v>32033</v>
      </c>
      <c r="DM21">
        <v>346299.63</v>
      </c>
      <c r="DN21">
        <v>2653.63</v>
      </c>
      <c r="DO21">
        <v>0</v>
      </c>
      <c r="DP21">
        <v>56161.4</v>
      </c>
      <c r="DQ21">
        <v>0</v>
      </c>
      <c r="DR21">
        <v>374445</v>
      </c>
      <c r="DS21">
        <v>48084.83</v>
      </c>
      <c r="DT21">
        <v>386096.12</v>
      </c>
      <c r="DU21">
        <v>9911.6200000000008</v>
      </c>
      <c r="DV21">
        <v>33357.01</v>
      </c>
      <c r="DW21">
        <v>0</v>
      </c>
      <c r="DX21">
        <v>14040.7</v>
      </c>
      <c r="DY21">
        <v>1376.07</v>
      </c>
      <c r="DZ21">
        <v>0</v>
      </c>
      <c r="EA21">
        <v>1101.3</v>
      </c>
      <c r="EB21">
        <v>0</v>
      </c>
      <c r="EC21">
        <v>31081.5</v>
      </c>
      <c r="ED21">
        <v>21744.639999999999</v>
      </c>
      <c r="EE21">
        <v>49</v>
      </c>
      <c r="EF21">
        <v>0</v>
      </c>
      <c r="EG21">
        <v>0</v>
      </c>
      <c r="EH21">
        <v>29099.98</v>
      </c>
      <c r="EI21">
        <v>2818.92</v>
      </c>
      <c r="EJ21">
        <v>4810.2</v>
      </c>
      <c r="EK21">
        <v>2470332.0699999998</v>
      </c>
      <c r="EL21">
        <v>604387</v>
      </c>
      <c r="EM21">
        <v>0</v>
      </c>
      <c r="EN21">
        <v>21362</v>
      </c>
      <c r="EO21">
        <v>406.71</v>
      </c>
      <c r="EP21">
        <v>5292.79</v>
      </c>
      <c r="EQ21">
        <v>0</v>
      </c>
      <c r="ER21">
        <v>0</v>
      </c>
      <c r="ES21">
        <v>797602.65</v>
      </c>
    </row>
    <row r="22" spans="1:149" outlineLevel="1" x14ac:dyDescent="0.25">
      <c r="A22" s="8"/>
      <c r="B22" s="9">
        <v>14</v>
      </c>
      <c r="C22" s="11">
        <v>5055</v>
      </c>
      <c r="D22" s="181">
        <v>14</v>
      </c>
      <c r="E22" s="11" t="s">
        <v>20</v>
      </c>
      <c r="F22" s="98"/>
      <c r="G22" s="98">
        <f t="shared" si="1"/>
        <v>0</v>
      </c>
      <c r="H22" s="14"/>
      <c r="I22" s="91"/>
      <c r="J22" s="91"/>
      <c r="K22" s="91"/>
      <c r="L22" s="91"/>
      <c r="M22" s="91"/>
      <c r="N22" s="194"/>
      <c r="O22" s="108">
        <v>20</v>
      </c>
      <c r="P22" s="108">
        <v>0</v>
      </c>
      <c r="Q22" s="153">
        <v>131272.98000000001</v>
      </c>
      <c r="R22" s="153">
        <v>0</v>
      </c>
      <c r="S22" s="153">
        <v>0</v>
      </c>
      <c r="T22" s="153">
        <v>0</v>
      </c>
      <c r="U22" s="153">
        <v>0</v>
      </c>
      <c r="V22" s="153">
        <v>19254.490000000002</v>
      </c>
      <c r="W22" s="153">
        <v>6995.66</v>
      </c>
      <c r="X22" s="188">
        <v>12791.81</v>
      </c>
      <c r="Y22" s="153">
        <v>0</v>
      </c>
      <c r="Z22" s="153">
        <v>591.04999999999995</v>
      </c>
      <c r="AA22" s="153">
        <v>1309.18</v>
      </c>
      <c r="AB22" s="153">
        <v>16252.02</v>
      </c>
      <c r="AC22" s="153">
        <v>50872.41</v>
      </c>
      <c r="AD22" s="153">
        <v>4.5599999999999996</v>
      </c>
      <c r="AE22" s="153">
        <v>239238.08</v>
      </c>
      <c r="AF22" s="153">
        <v>0</v>
      </c>
      <c r="AG22" s="153">
        <v>11494.98</v>
      </c>
      <c r="AH22" s="153">
        <v>50157.67</v>
      </c>
      <c r="AI22" s="153">
        <v>16977.89</v>
      </c>
      <c r="AJ22" s="153">
        <v>0</v>
      </c>
      <c r="AK22" s="153">
        <v>127112.2</v>
      </c>
      <c r="AL22" s="109">
        <v>0</v>
      </c>
      <c r="AM22" s="109">
        <v>0</v>
      </c>
      <c r="AN22" s="109">
        <v>0</v>
      </c>
      <c r="AO22" s="109">
        <v>967.32</v>
      </c>
      <c r="AP22" s="109">
        <v>0</v>
      </c>
      <c r="AQ22" s="109">
        <v>983.9</v>
      </c>
      <c r="AR22" s="109">
        <v>0</v>
      </c>
      <c r="AS22" s="109">
        <v>56946.32</v>
      </c>
      <c r="AT22" s="109">
        <v>0</v>
      </c>
      <c r="AU22" s="109">
        <v>3350</v>
      </c>
      <c r="AV22" s="109">
        <v>262</v>
      </c>
      <c r="AW22" s="109">
        <v>0</v>
      </c>
      <c r="AX22" s="109">
        <v>0</v>
      </c>
      <c r="AY22" s="109">
        <v>0</v>
      </c>
      <c r="AZ22" s="109">
        <v>246581.68</v>
      </c>
      <c r="BA22" s="109"/>
      <c r="BB22" s="109">
        <v>0</v>
      </c>
      <c r="BC22" s="109">
        <v>2528.75</v>
      </c>
      <c r="BD22" s="109">
        <v>0</v>
      </c>
      <c r="BE22" s="109">
        <v>0</v>
      </c>
      <c r="BF22" s="109">
        <v>0</v>
      </c>
      <c r="BG22" s="109">
        <v>5626.83</v>
      </c>
      <c r="BH22" s="109">
        <v>96757.5</v>
      </c>
      <c r="BI22" s="109">
        <v>4430.33</v>
      </c>
      <c r="BJ22" s="109">
        <v>0</v>
      </c>
      <c r="BK22" s="109">
        <v>0</v>
      </c>
      <c r="BL22" s="109">
        <v>0</v>
      </c>
      <c r="BM22" s="109">
        <v>2166.87</v>
      </c>
      <c r="BN22" s="109">
        <v>8044.46</v>
      </c>
      <c r="BO22" s="109">
        <v>0</v>
      </c>
      <c r="BP22" s="109">
        <v>0</v>
      </c>
      <c r="BQ22" s="109">
        <v>0</v>
      </c>
      <c r="BR22" s="109"/>
      <c r="BS22" s="109">
        <v>126959.67</v>
      </c>
      <c r="BT22" s="109">
        <v>728.14</v>
      </c>
      <c r="BU22" s="109">
        <v>28677.99</v>
      </c>
      <c r="BV22" s="109">
        <v>222150</v>
      </c>
      <c r="BW22" s="109">
        <v>0</v>
      </c>
      <c r="BX22" s="194">
        <v>14255</v>
      </c>
      <c r="BY22" s="109">
        <v>494.42</v>
      </c>
      <c r="BZ22" s="109">
        <v>1704.28</v>
      </c>
      <c r="CA22" s="109">
        <v>0</v>
      </c>
      <c r="CB22" s="109">
        <v>18294</v>
      </c>
      <c r="CC22" s="109">
        <v>10560.9</v>
      </c>
      <c r="CD22" s="109"/>
      <c r="CE22" s="109"/>
      <c r="CF22" s="14"/>
      <c r="CG22" s="14">
        <v>230916.72</v>
      </c>
      <c r="CH22" s="14">
        <v>0</v>
      </c>
      <c r="CI22">
        <v>0</v>
      </c>
      <c r="CJ22">
        <v>20.47</v>
      </c>
      <c r="CK22">
        <v>0</v>
      </c>
      <c r="CL22">
        <v>9622.44</v>
      </c>
      <c r="CM22">
        <v>1398.76</v>
      </c>
      <c r="CN22">
        <v>525.77</v>
      </c>
      <c r="CO22">
        <v>0</v>
      </c>
      <c r="CP22">
        <v>1008.16</v>
      </c>
      <c r="CQ22">
        <v>0</v>
      </c>
      <c r="CR22">
        <v>10981.54</v>
      </c>
      <c r="CS22">
        <v>60501.38</v>
      </c>
      <c r="CT22">
        <v>3199.06</v>
      </c>
      <c r="CU22">
        <v>242432.47</v>
      </c>
      <c r="CV22">
        <v>0</v>
      </c>
      <c r="CW22">
        <v>2187.69</v>
      </c>
      <c r="CX22">
        <v>27812.3</v>
      </c>
      <c r="CY22">
        <v>9603.32</v>
      </c>
      <c r="CZ22">
        <v>0</v>
      </c>
      <c r="DA22">
        <v>76126.45</v>
      </c>
      <c r="DB22">
        <v>909.36</v>
      </c>
      <c r="DC22">
        <v>0</v>
      </c>
      <c r="DD22">
        <v>0</v>
      </c>
      <c r="DE22">
        <v>7017.2</v>
      </c>
      <c r="DF22">
        <v>0</v>
      </c>
      <c r="DG22">
        <v>1127.56</v>
      </c>
      <c r="DH22">
        <v>0</v>
      </c>
      <c r="DI22">
        <v>112173.47</v>
      </c>
      <c r="DJ22">
        <v>0</v>
      </c>
      <c r="DK22">
        <v>3526</v>
      </c>
      <c r="DL22">
        <v>2510</v>
      </c>
      <c r="DM22">
        <v>0</v>
      </c>
      <c r="DN22">
        <v>0</v>
      </c>
      <c r="DO22">
        <v>0</v>
      </c>
      <c r="DP22">
        <v>316079.52</v>
      </c>
      <c r="DQ22">
        <v>0</v>
      </c>
      <c r="DR22">
        <v>3277</v>
      </c>
      <c r="DS22">
        <v>478.61</v>
      </c>
      <c r="DT22">
        <v>0</v>
      </c>
      <c r="DU22">
        <v>0</v>
      </c>
      <c r="DV22">
        <v>0</v>
      </c>
      <c r="DW22">
        <v>1282.68</v>
      </c>
      <c r="DX22">
        <v>132563.15</v>
      </c>
      <c r="DY22">
        <v>553.27</v>
      </c>
      <c r="DZ22">
        <v>0</v>
      </c>
      <c r="EA22">
        <v>0</v>
      </c>
      <c r="EB22">
        <v>0</v>
      </c>
      <c r="EC22">
        <v>5776.66</v>
      </c>
      <c r="ED22">
        <v>11598.74</v>
      </c>
      <c r="EE22">
        <v>0</v>
      </c>
      <c r="EF22">
        <v>0</v>
      </c>
      <c r="EG22">
        <v>0</v>
      </c>
      <c r="EH22">
        <v>3854.87</v>
      </c>
      <c r="EI22">
        <v>128748.65</v>
      </c>
      <c r="EJ22">
        <v>9885.11</v>
      </c>
      <c r="EK22">
        <v>1027.17</v>
      </c>
      <c r="EL22">
        <v>173020</v>
      </c>
      <c r="EM22">
        <v>0</v>
      </c>
      <c r="EN22">
        <v>1084</v>
      </c>
      <c r="EO22">
        <v>618.30999999999995</v>
      </c>
      <c r="EP22">
        <v>1990.09</v>
      </c>
      <c r="EQ22">
        <v>0</v>
      </c>
      <c r="ER22">
        <v>0</v>
      </c>
      <c r="ES22">
        <v>12881.33</v>
      </c>
    </row>
    <row r="23" spans="1:149" outlineLevel="1" x14ac:dyDescent="0.25">
      <c r="A23" s="8"/>
      <c r="B23" s="9">
        <v>15</v>
      </c>
      <c r="C23" s="11">
        <v>5065</v>
      </c>
      <c r="D23" s="181">
        <v>15</v>
      </c>
      <c r="E23" s="11" t="s">
        <v>21</v>
      </c>
      <c r="F23" s="98"/>
      <c r="G23" s="98">
        <f t="shared" si="1"/>
        <v>79710.03</v>
      </c>
      <c r="H23" s="14"/>
      <c r="I23" s="91"/>
      <c r="J23" s="91"/>
      <c r="K23" s="91"/>
      <c r="L23" s="91"/>
      <c r="M23" s="91"/>
      <c r="N23" s="194"/>
      <c r="O23" s="108">
        <v>21</v>
      </c>
      <c r="P23" s="108">
        <v>0</v>
      </c>
      <c r="Q23" s="153">
        <v>6193117.0599999996</v>
      </c>
      <c r="R23" s="153">
        <v>294963.31</v>
      </c>
      <c r="S23" s="153">
        <v>16654.46</v>
      </c>
      <c r="T23" s="153">
        <v>520355</v>
      </c>
      <c r="U23" s="153">
        <v>176568.19</v>
      </c>
      <c r="V23" s="153">
        <v>113301.06</v>
      </c>
      <c r="W23" s="153">
        <v>306813.24</v>
      </c>
      <c r="X23" s="188">
        <v>87195.82</v>
      </c>
      <c r="Y23" s="153">
        <v>392.43</v>
      </c>
      <c r="Z23" s="153">
        <v>257.77999999999997</v>
      </c>
      <c r="AA23" s="153">
        <v>0</v>
      </c>
      <c r="AB23" s="153">
        <v>16892.439999999999</v>
      </c>
      <c r="AC23" s="153">
        <v>1007550.91</v>
      </c>
      <c r="AD23" s="153">
        <v>89373.26</v>
      </c>
      <c r="AE23" s="153">
        <v>565196.07999999996</v>
      </c>
      <c r="AF23" s="153">
        <v>0</v>
      </c>
      <c r="AG23" s="153">
        <v>6104.5</v>
      </c>
      <c r="AH23" s="153">
        <v>271853.82</v>
      </c>
      <c r="AI23" s="153">
        <v>322898.88</v>
      </c>
      <c r="AJ23" s="153">
        <v>15814.63</v>
      </c>
      <c r="AK23" s="153">
        <v>732333.58</v>
      </c>
      <c r="AL23" s="109">
        <v>220992.21</v>
      </c>
      <c r="AM23" s="109">
        <v>273175.3</v>
      </c>
      <c r="AN23" s="109">
        <v>79710.03</v>
      </c>
      <c r="AO23" s="109">
        <v>1934.18</v>
      </c>
      <c r="AP23" s="109">
        <v>0</v>
      </c>
      <c r="AQ23" s="109">
        <v>6935.56</v>
      </c>
      <c r="AR23" s="109">
        <v>13707503.75</v>
      </c>
      <c r="AS23" s="109">
        <v>633384.61</v>
      </c>
      <c r="AT23" s="109">
        <v>261179.14</v>
      </c>
      <c r="AU23" s="109">
        <v>3996</v>
      </c>
      <c r="AV23" s="109">
        <v>499055</v>
      </c>
      <c r="AW23" s="109">
        <v>650689.18999999994</v>
      </c>
      <c r="AX23" s="109">
        <v>0</v>
      </c>
      <c r="AY23" s="109">
        <v>105894.39999999999</v>
      </c>
      <c r="AZ23" s="109">
        <v>1575611.41</v>
      </c>
      <c r="BA23" s="109"/>
      <c r="BB23" s="109">
        <v>372381</v>
      </c>
      <c r="BC23" s="109">
        <v>147483.59</v>
      </c>
      <c r="BD23" s="109">
        <v>487590.62</v>
      </c>
      <c r="BE23" s="109">
        <v>39670.22</v>
      </c>
      <c r="BF23" s="109">
        <v>220826.28</v>
      </c>
      <c r="BG23" s="109">
        <v>43453.2</v>
      </c>
      <c r="BH23" s="109">
        <v>579802.65</v>
      </c>
      <c r="BI23" s="109">
        <v>70548.52</v>
      </c>
      <c r="BJ23" s="109">
        <v>0</v>
      </c>
      <c r="BK23" s="109">
        <v>477413</v>
      </c>
      <c r="BL23" s="109">
        <v>113460.8</v>
      </c>
      <c r="BM23" s="109">
        <v>43340.91</v>
      </c>
      <c r="BN23" s="109">
        <v>303711.58</v>
      </c>
      <c r="BO23" s="109">
        <v>5264.7</v>
      </c>
      <c r="BP23" s="109">
        <v>8662.74</v>
      </c>
      <c r="BQ23" s="109">
        <v>67781.45</v>
      </c>
      <c r="BR23" s="109"/>
      <c r="BS23" s="109">
        <v>168999.81</v>
      </c>
      <c r="BT23" s="109">
        <v>53468.07</v>
      </c>
      <c r="BU23" s="109">
        <v>844092.84</v>
      </c>
      <c r="BV23" s="109">
        <v>279398</v>
      </c>
      <c r="BW23" s="109">
        <v>0</v>
      </c>
      <c r="BX23" s="194">
        <v>319323</v>
      </c>
      <c r="BY23" s="109">
        <v>136500.04999999999</v>
      </c>
      <c r="BZ23" s="109">
        <v>50779.17</v>
      </c>
      <c r="CA23" s="109">
        <v>24575</v>
      </c>
      <c r="CB23" s="109">
        <v>69876.06</v>
      </c>
      <c r="CC23" s="109">
        <v>284005.63</v>
      </c>
      <c r="CD23" s="109"/>
      <c r="CE23" s="109"/>
      <c r="CF23" s="14"/>
      <c r="CG23" s="14">
        <v>7322884.21</v>
      </c>
      <c r="CH23" s="14">
        <v>345813.97</v>
      </c>
      <c r="CI23">
        <v>16788.38</v>
      </c>
      <c r="CJ23">
        <v>470216.39</v>
      </c>
      <c r="CK23">
        <v>279306.90000000002</v>
      </c>
      <c r="CL23">
        <v>167000.57999999999</v>
      </c>
      <c r="CM23">
        <v>348418.38</v>
      </c>
      <c r="CN23">
        <v>81009.119999999995</v>
      </c>
      <c r="CO23">
        <v>7009.77</v>
      </c>
      <c r="CP23">
        <v>3400.36</v>
      </c>
      <c r="CQ23">
        <v>1555</v>
      </c>
      <c r="CR23">
        <v>16060</v>
      </c>
      <c r="CS23">
        <v>946841.09</v>
      </c>
      <c r="CT23">
        <v>62214.27</v>
      </c>
      <c r="CU23">
        <v>651910.63</v>
      </c>
      <c r="CV23">
        <v>0</v>
      </c>
      <c r="CW23">
        <v>2160.25</v>
      </c>
      <c r="CX23">
        <v>241167.04</v>
      </c>
      <c r="CY23">
        <v>343672.27</v>
      </c>
      <c r="CZ23">
        <v>16103.19</v>
      </c>
      <c r="DA23">
        <v>789018.2</v>
      </c>
      <c r="DB23">
        <v>193222.9</v>
      </c>
      <c r="DC23">
        <v>252912.12</v>
      </c>
      <c r="DD23">
        <v>123536.25</v>
      </c>
      <c r="DE23">
        <v>3849.28</v>
      </c>
      <c r="DF23">
        <v>0</v>
      </c>
      <c r="DG23">
        <v>10601.59</v>
      </c>
      <c r="DH23">
        <v>12654814.16</v>
      </c>
      <c r="DI23">
        <v>572913.30000000005</v>
      </c>
      <c r="DJ23">
        <v>255621.38</v>
      </c>
      <c r="DK23">
        <v>0</v>
      </c>
      <c r="DL23">
        <v>339886</v>
      </c>
      <c r="DM23">
        <v>739497.94</v>
      </c>
      <c r="DN23">
        <v>0</v>
      </c>
      <c r="DO23">
        <v>94941.55</v>
      </c>
      <c r="DP23">
        <v>1001977.55</v>
      </c>
      <c r="DQ23">
        <v>105196.08</v>
      </c>
      <c r="DR23">
        <v>334074</v>
      </c>
      <c r="DS23">
        <v>133678.98000000001</v>
      </c>
      <c r="DT23">
        <v>441267.79</v>
      </c>
      <c r="DU23">
        <v>25495.21</v>
      </c>
      <c r="DV23">
        <v>299280.65999999997</v>
      </c>
      <c r="DW23">
        <v>22491.9</v>
      </c>
      <c r="DX23">
        <v>583524.35</v>
      </c>
      <c r="DY23">
        <v>66979.429999999993</v>
      </c>
      <c r="DZ23">
        <v>0</v>
      </c>
      <c r="EA23">
        <v>308908.26</v>
      </c>
      <c r="EB23">
        <v>110725.75</v>
      </c>
      <c r="EC23">
        <v>97065.62</v>
      </c>
      <c r="ED23">
        <v>340181.32</v>
      </c>
      <c r="EE23">
        <v>12186.17</v>
      </c>
      <c r="EF23">
        <v>3329.39</v>
      </c>
      <c r="EG23">
        <v>2139.29</v>
      </c>
      <c r="EH23">
        <v>1382.12</v>
      </c>
      <c r="EI23">
        <v>136232.38</v>
      </c>
      <c r="EJ23">
        <v>78123.460000000006</v>
      </c>
      <c r="EK23">
        <v>617716.30000000005</v>
      </c>
      <c r="EL23">
        <v>283789</v>
      </c>
      <c r="EM23">
        <v>0</v>
      </c>
      <c r="EN23">
        <v>327397</v>
      </c>
      <c r="EO23">
        <v>284306.51</v>
      </c>
      <c r="EP23">
        <v>74081.350000000006</v>
      </c>
      <c r="EQ23">
        <v>18969</v>
      </c>
      <c r="ER23">
        <v>107078</v>
      </c>
      <c r="ES23">
        <v>511935.99</v>
      </c>
    </row>
    <row r="24" spans="1:149" outlineLevel="1" x14ac:dyDescent="0.25">
      <c r="A24" s="8"/>
      <c r="B24" s="9">
        <v>16</v>
      </c>
      <c r="C24" s="11">
        <v>5070</v>
      </c>
      <c r="D24" s="181">
        <v>16</v>
      </c>
      <c r="E24" s="11" t="s">
        <v>22</v>
      </c>
      <c r="F24" s="98"/>
      <c r="G24" s="98">
        <f t="shared" si="1"/>
        <v>0</v>
      </c>
      <c r="H24" s="14"/>
      <c r="I24" s="14"/>
      <c r="J24" s="14"/>
      <c r="K24" s="14"/>
      <c r="L24" s="14"/>
      <c r="M24" s="14"/>
      <c r="N24" s="194"/>
      <c r="O24" s="108">
        <v>22</v>
      </c>
      <c r="P24" s="108">
        <v>0</v>
      </c>
      <c r="Q24" s="153">
        <v>6042127.7000000002</v>
      </c>
      <c r="R24" s="153">
        <v>115732.58</v>
      </c>
      <c r="S24" s="153">
        <v>0</v>
      </c>
      <c r="T24" s="153">
        <v>352265</v>
      </c>
      <c r="U24" s="153">
        <v>0</v>
      </c>
      <c r="V24" s="153">
        <v>210907.21</v>
      </c>
      <c r="W24" s="153">
        <v>5475.81</v>
      </c>
      <c r="X24" s="188">
        <v>0</v>
      </c>
      <c r="Y24" s="153">
        <v>0</v>
      </c>
      <c r="Z24" s="153">
        <v>0</v>
      </c>
      <c r="AA24" s="153">
        <v>0</v>
      </c>
      <c r="AB24" s="153">
        <v>0</v>
      </c>
      <c r="AC24" s="153">
        <v>0</v>
      </c>
      <c r="AD24" s="153">
        <v>7925.48</v>
      </c>
      <c r="AE24" s="153">
        <v>106726.15</v>
      </c>
      <c r="AF24" s="153">
        <v>0</v>
      </c>
      <c r="AG24" s="153">
        <v>34674.39</v>
      </c>
      <c r="AH24" s="153">
        <v>301252.71999999997</v>
      </c>
      <c r="AI24" s="153">
        <v>217496.06</v>
      </c>
      <c r="AJ24" s="153">
        <v>51547.77</v>
      </c>
      <c r="AK24" s="153">
        <v>676211.97</v>
      </c>
      <c r="AL24" s="109">
        <v>42320.13</v>
      </c>
      <c r="AM24" s="109">
        <v>0</v>
      </c>
      <c r="AN24" s="109">
        <v>0</v>
      </c>
      <c r="AO24" s="109">
        <v>23357.119999999999</v>
      </c>
      <c r="AP24" s="109">
        <v>0</v>
      </c>
      <c r="AQ24" s="109">
        <v>0</v>
      </c>
      <c r="AR24" s="109">
        <v>21903502.489999998</v>
      </c>
      <c r="AS24" s="109">
        <v>260714.07</v>
      </c>
      <c r="AT24" s="109">
        <v>45327.63</v>
      </c>
      <c r="AU24" s="109">
        <v>15189</v>
      </c>
      <c r="AV24" s="109">
        <v>194151</v>
      </c>
      <c r="AW24" s="109">
        <v>12917.8</v>
      </c>
      <c r="AX24" s="109">
        <v>80388.7</v>
      </c>
      <c r="AY24" s="109">
        <v>0</v>
      </c>
      <c r="AZ24" s="109">
        <v>0</v>
      </c>
      <c r="BA24" s="109"/>
      <c r="BB24" s="109">
        <v>336471</v>
      </c>
      <c r="BC24" s="109">
        <v>162564.71</v>
      </c>
      <c r="BD24" s="109">
        <v>156013.81</v>
      </c>
      <c r="BE24" s="109">
        <v>18380.62</v>
      </c>
      <c r="BF24" s="109">
        <v>0</v>
      </c>
      <c r="BG24" s="109">
        <v>185167.26</v>
      </c>
      <c r="BH24" s="109">
        <v>1342801.33</v>
      </c>
      <c r="BI24" s="109">
        <v>19765.14</v>
      </c>
      <c r="BJ24" s="109">
        <v>0</v>
      </c>
      <c r="BK24" s="109">
        <v>0</v>
      </c>
      <c r="BL24" s="109">
        <v>76365.13</v>
      </c>
      <c r="BM24" s="109">
        <v>0</v>
      </c>
      <c r="BN24" s="109">
        <v>132854.07</v>
      </c>
      <c r="BO24" s="109">
        <v>28836.03</v>
      </c>
      <c r="BP24" s="109">
        <v>34310.660000000003</v>
      </c>
      <c r="BQ24" s="109">
        <v>0</v>
      </c>
      <c r="BR24" s="109"/>
      <c r="BS24" s="109">
        <v>6736.45</v>
      </c>
      <c r="BT24" s="109">
        <v>31042.25</v>
      </c>
      <c r="BU24" s="109">
        <v>884921.32</v>
      </c>
      <c r="BV24" s="109">
        <v>655146</v>
      </c>
      <c r="BW24" s="109">
        <v>20789.849999999999</v>
      </c>
      <c r="BX24" s="194">
        <v>0</v>
      </c>
      <c r="BY24" s="109">
        <v>0</v>
      </c>
      <c r="BZ24" s="109">
        <v>43353.19</v>
      </c>
      <c r="CA24" s="109">
        <v>0</v>
      </c>
      <c r="CB24" s="109">
        <v>0</v>
      </c>
      <c r="CC24" s="109">
        <v>0</v>
      </c>
      <c r="CD24" s="109"/>
      <c r="CE24" s="109"/>
      <c r="CF24" s="14"/>
      <c r="CG24" s="14">
        <v>4123170.69</v>
      </c>
      <c r="CH24" s="14">
        <v>105597.96</v>
      </c>
      <c r="CI24">
        <v>0</v>
      </c>
      <c r="CJ24">
        <v>322263</v>
      </c>
      <c r="CK24">
        <v>0</v>
      </c>
      <c r="CL24">
        <v>268541.67</v>
      </c>
      <c r="CM24">
        <v>1173.8900000000001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1987.06</v>
      </c>
      <c r="CT24">
        <v>2289.33</v>
      </c>
      <c r="CU24">
        <v>13868.53</v>
      </c>
      <c r="CV24">
        <v>0</v>
      </c>
      <c r="CW24">
        <v>26419.759999999998</v>
      </c>
      <c r="CX24">
        <v>368541.35</v>
      </c>
      <c r="CY24">
        <v>179092.48000000001</v>
      </c>
      <c r="CZ24">
        <v>53641.64</v>
      </c>
      <c r="DA24">
        <v>548478.77</v>
      </c>
      <c r="DB24">
        <v>38100.31</v>
      </c>
      <c r="DC24">
        <v>0</v>
      </c>
      <c r="DD24">
        <v>0</v>
      </c>
      <c r="DE24">
        <v>25613.91</v>
      </c>
      <c r="DF24">
        <v>0</v>
      </c>
      <c r="DG24">
        <v>0</v>
      </c>
      <c r="DH24">
        <v>22150281.760000002</v>
      </c>
      <c r="DI24">
        <v>262578.75</v>
      </c>
      <c r="DJ24">
        <v>46197.64</v>
      </c>
      <c r="DK24">
        <v>6048</v>
      </c>
      <c r="DL24">
        <v>185927</v>
      </c>
      <c r="DM24">
        <v>5979.06</v>
      </c>
      <c r="DN24">
        <v>66327.350000000006</v>
      </c>
      <c r="DO24">
        <v>0</v>
      </c>
      <c r="DP24">
        <v>0</v>
      </c>
      <c r="DQ24">
        <v>35798.660000000003</v>
      </c>
      <c r="DR24">
        <v>318796</v>
      </c>
      <c r="DS24">
        <v>91516.1</v>
      </c>
      <c r="DT24">
        <v>100855.26</v>
      </c>
      <c r="DU24">
        <v>32998.39</v>
      </c>
      <c r="DV24">
        <v>0</v>
      </c>
      <c r="DW24">
        <v>151422.81</v>
      </c>
      <c r="DX24">
        <v>1045245.95</v>
      </c>
      <c r="DY24">
        <v>10784.98</v>
      </c>
      <c r="DZ24">
        <v>0</v>
      </c>
      <c r="EA24">
        <v>0</v>
      </c>
      <c r="EB24">
        <v>89329.72</v>
      </c>
      <c r="EC24">
        <v>0</v>
      </c>
      <c r="ED24">
        <v>161792.65</v>
      </c>
      <c r="EE24">
        <v>23729.85</v>
      </c>
      <c r="EF24">
        <v>30095.87</v>
      </c>
      <c r="EG24">
        <v>0</v>
      </c>
      <c r="EH24">
        <v>6661.22</v>
      </c>
      <c r="EI24">
        <v>4498.29</v>
      </c>
      <c r="EJ24">
        <v>4914</v>
      </c>
      <c r="EK24">
        <v>1345681.86</v>
      </c>
      <c r="EL24">
        <v>98200</v>
      </c>
      <c r="EM24">
        <v>62352.77</v>
      </c>
      <c r="EN24">
        <v>0</v>
      </c>
      <c r="EO24">
        <v>0</v>
      </c>
      <c r="EP24">
        <v>52690.59</v>
      </c>
      <c r="EQ24">
        <v>0</v>
      </c>
      <c r="ER24">
        <v>0</v>
      </c>
      <c r="ES24">
        <v>0</v>
      </c>
    </row>
    <row r="25" spans="1:149" outlineLevel="1" x14ac:dyDescent="0.25">
      <c r="A25" s="8"/>
      <c r="B25" s="9">
        <v>17</v>
      </c>
      <c r="C25" s="11">
        <v>5075</v>
      </c>
      <c r="D25" s="181">
        <v>17</v>
      </c>
      <c r="E25" s="11" t="s">
        <v>23</v>
      </c>
      <c r="F25" s="98"/>
      <c r="G25" s="98">
        <f t="shared" si="1"/>
        <v>0</v>
      </c>
      <c r="H25" s="14"/>
      <c r="I25" s="14"/>
      <c r="J25" s="14"/>
      <c r="K25" s="14"/>
      <c r="L25" s="14"/>
      <c r="M25" s="14"/>
      <c r="N25" s="194"/>
      <c r="O25" s="108">
        <v>23</v>
      </c>
      <c r="P25" s="108">
        <v>0</v>
      </c>
      <c r="Q25" s="153">
        <v>645799.72</v>
      </c>
      <c r="R25" s="153">
        <v>18096.509999999998</v>
      </c>
      <c r="S25" s="153">
        <v>0</v>
      </c>
      <c r="T25" s="153">
        <v>0</v>
      </c>
      <c r="U25" s="153">
        <v>0</v>
      </c>
      <c r="V25" s="153">
        <v>73984.91</v>
      </c>
      <c r="W25" s="153">
        <v>2433.73</v>
      </c>
      <c r="X25" s="188">
        <v>0</v>
      </c>
      <c r="Y25" s="153">
        <v>0</v>
      </c>
      <c r="Z25" s="153">
        <v>0</v>
      </c>
      <c r="AA25" s="153">
        <v>19664.439999999999</v>
      </c>
      <c r="AB25" s="153">
        <v>0</v>
      </c>
      <c r="AC25" s="153">
        <v>2585.13</v>
      </c>
      <c r="AD25" s="153">
        <v>2612.21</v>
      </c>
      <c r="AE25" s="153">
        <v>10528.45</v>
      </c>
      <c r="AF25" s="153">
        <v>0</v>
      </c>
      <c r="AG25" s="153">
        <v>1323.25</v>
      </c>
      <c r="AH25" s="153">
        <v>0</v>
      </c>
      <c r="AI25" s="153">
        <v>5688.98</v>
      </c>
      <c r="AJ25" s="153">
        <v>5088.82</v>
      </c>
      <c r="AK25" s="153">
        <v>0</v>
      </c>
      <c r="AL25" s="109">
        <v>9345.32</v>
      </c>
      <c r="AM25" s="109">
        <v>0</v>
      </c>
      <c r="AN25" s="109">
        <v>0</v>
      </c>
      <c r="AO25" s="109">
        <v>580.25</v>
      </c>
      <c r="AP25" s="109">
        <v>0</v>
      </c>
      <c r="AQ25" s="109">
        <v>0</v>
      </c>
      <c r="AR25" s="109">
        <v>3698922.74</v>
      </c>
      <c r="AS25" s="109">
        <v>15035.76</v>
      </c>
      <c r="AT25" s="109">
        <v>64377.38</v>
      </c>
      <c r="AU25" s="109">
        <v>12255</v>
      </c>
      <c r="AV25" s="109">
        <v>30016</v>
      </c>
      <c r="AW25" s="109">
        <v>16807.23</v>
      </c>
      <c r="AX25" s="109">
        <v>0</v>
      </c>
      <c r="AY25" s="109">
        <v>0</v>
      </c>
      <c r="AZ25" s="109">
        <v>0</v>
      </c>
      <c r="BA25" s="109"/>
      <c r="BB25" s="109">
        <v>46271</v>
      </c>
      <c r="BC25" s="109">
        <v>0</v>
      </c>
      <c r="BD25" s="109">
        <v>0</v>
      </c>
      <c r="BE25" s="109">
        <v>84698.18</v>
      </c>
      <c r="BF25" s="109">
        <v>0</v>
      </c>
      <c r="BG25" s="109">
        <v>61822.33</v>
      </c>
      <c r="BH25" s="109">
        <v>227242.38</v>
      </c>
      <c r="BI25" s="109">
        <v>93424.59</v>
      </c>
      <c r="BJ25" s="109">
        <v>0</v>
      </c>
      <c r="BK25" s="109">
        <v>0</v>
      </c>
      <c r="BL25" s="109">
        <v>0</v>
      </c>
      <c r="BM25" s="109">
        <v>0</v>
      </c>
      <c r="BN25" s="109">
        <v>29703.16</v>
      </c>
      <c r="BO25" s="109">
        <v>6147.75</v>
      </c>
      <c r="BP25" s="109">
        <v>857.72</v>
      </c>
      <c r="BQ25" s="109">
        <v>0</v>
      </c>
      <c r="BR25" s="109"/>
      <c r="BS25" s="109">
        <v>19405.68</v>
      </c>
      <c r="BT25" s="109">
        <v>10732.06</v>
      </c>
      <c r="BU25" s="109">
        <v>620652.32999999996</v>
      </c>
      <c r="BV25" s="109">
        <v>5300</v>
      </c>
      <c r="BW25" s="109">
        <v>40.380000000000003</v>
      </c>
      <c r="BX25" s="194">
        <v>0</v>
      </c>
      <c r="BY25" s="109">
        <v>0</v>
      </c>
      <c r="BZ25" s="109">
        <v>14066.74</v>
      </c>
      <c r="CA25" s="109">
        <v>0</v>
      </c>
      <c r="CB25" s="109">
        <v>0</v>
      </c>
      <c r="CC25" s="109">
        <v>245216.14</v>
      </c>
      <c r="CD25" s="109"/>
      <c r="CE25" s="109"/>
      <c r="CF25" s="14"/>
      <c r="CG25" s="14">
        <v>2490102.21</v>
      </c>
      <c r="CH25" s="14">
        <v>17458.400000000001</v>
      </c>
      <c r="CI25">
        <v>0</v>
      </c>
      <c r="CJ25">
        <v>0</v>
      </c>
      <c r="CK25">
        <v>0</v>
      </c>
      <c r="CL25">
        <v>82943.63</v>
      </c>
      <c r="CM25">
        <v>12923</v>
      </c>
      <c r="CN25">
        <v>0</v>
      </c>
      <c r="CO25">
        <v>0</v>
      </c>
      <c r="CP25">
        <v>0</v>
      </c>
      <c r="CQ25">
        <v>19444.62</v>
      </c>
      <c r="CR25">
        <v>0</v>
      </c>
      <c r="CS25">
        <v>790.7</v>
      </c>
      <c r="CT25">
        <v>2266.8200000000002</v>
      </c>
      <c r="CU25">
        <v>4247.68</v>
      </c>
      <c r="CV25">
        <v>0</v>
      </c>
      <c r="CW25">
        <v>1589.49</v>
      </c>
      <c r="CX25">
        <v>3415</v>
      </c>
      <c r="CY25">
        <v>7572.33</v>
      </c>
      <c r="CZ25">
        <v>5924.93</v>
      </c>
      <c r="DA25">
        <v>0</v>
      </c>
      <c r="DB25">
        <v>10807.2</v>
      </c>
      <c r="DC25">
        <v>0</v>
      </c>
      <c r="DD25">
        <v>0</v>
      </c>
      <c r="DE25">
        <v>168.6</v>
      </c>
      <c r="DF25">
        <v>0</v>
      </c>
      <c r="DG25">
        <v>0</v>
      </c>
      <c r="DH25">
        <v>3401610.94</v>
      </c>
      <c r="DI25">
        <v>16034.21</v>
      </c>
      <c r="DJ25">
        <v>71707.33</v>
      </c>
      <c r="DK25">
        <v>5351</v>
      </c>
      <c r="DL25">
        <v>15801</v>
      </c>
      <c r="DM25">
        <v>9700.1299999999992</v>
      </c>
      <c r="DN25">
        <v>0</v>
      </c>
      <c r="DO25">
        <v>0</v>
      </c>
      <c r="DP25">
        <v>0</v>
      </c>
      <c r="DQ25">
        <v>354.92</v>
      </c>
      <c r="DR25">
        <v>-16602</v>
      </c>
      <c r="DS25">
        <v>10620.53</v>
      </c>
      <c r="DT25">
        <v>0</v>
      </c>
      <c r="DU25">
        <v>100373.28</v>
      </c>
      <c r="DV25">
        <v>0</v>
      </c>
      <c r="DW25">
        <v>65746.91</v>
      </c>
      <c r="DX25">
        <v>162796.10999999999</v>
      </c>
      <c r="DY25">
        <v>107863.2</v>
      </c>
      <c r="DZ25">
        <v>0</v>
      </c>
      <c r="EA25">
        <v>0</v>
      </c>
      <c r="EB25">
        <v>0</v>
      </c>
      <c r="EC25">
        <v>0</v>
      </c>
      <c r="ED25">
        <v>46642.76</v>
      </c>
      <c r="EE25">
        <v>5105.84</v>
      </c>
      <c r="EF25">
        <v>0</v>
      </c>
      <c r="EG25">
        <v>0</v>
      </c>
      <c r="EH25">
        <v>687.66</v>
      </c>
      <c r="EI25">
        <v>15128.85</v>
      </c>
      <c r="EJ25">
        <v>35971.07</v>
      </c>
      <c r="EK25">
        <v>797487.04</v>
      </c>
      <c r="EL25">
        <v>2876</v>
      </c>
      <c r="EM25">
        <v>299.16000000000003</v>
      </c>
      <c r="EN25">
        <v>0</v>
      </c>
      <c r="EO25">
        <v>0</v>
      </c>
      <c r="EP25">
        <v>14782.03</v>
      </c>
      <c r="EQ25">
        <v>0</v>
      </c>
      <c r="ER25">
        <v>0</v>
      </c>
      <c r="ES25">
        <v>362286.76</v>
      </c>
    </row>
    <row r="26" spans="1:149" outlineLevel="1" x14ac:dyDescent="0.25">
      <c r="A26" s="8"/>
      <c r="B26" s="9">
        <v>18</v>
      </c>
      <c r="C26" s="11">
        <v>5085</v>
      </c>
      <c r="D26" s="181">
        <v>18</v>
      </c>
      <c r="E26" s="11" t="s">
        <v>24</v>
      </c>
      <c r="F26" s="98"/>
      <c r="G26" s="98">
        <f t="shared" si="1"/>
        <v>0</v>
      </c>
      <c r="H26" s="14"/>
      <c r="I26" s="14"/>
      <c r="J26" s="14"/>
      <c r="K26" s="14"/>
      <c r="L26" s="14"/>
      <c r="M26" s="14"/>
      <c r="N26" s="194"/>
      <c r="O26" s="108">
        <v>24</v>
      </c>
      <c r="P26" s="108">
        <v>0</v>
      </c>
      <c r="Q26" s="153">
        <v>8419474.1500000004</v>
      </c>
      <c r="R26" s="153">
        <v>314897.65000000002</v>
      </c>
      <c r="S26" s="153">
        <v>3709.66</v>
      </c>
      <c r="T26" s="153">
        <v>458443</v>
      </c>
      <c r="U26" s="153">
        <v>254491.81</v>
      </c>
      <c r="V26" s="153">
        <v>0</v>
      </c>
      <c r="W26" s="153">
        <v>368513.63</v>
      </c>
      <c r="X26" s="188">
        <v>55299.51</v>
      </c>
      <c r="Y26" s="153">
        <v>373.98</v>
      </c>
      <c r="Z26" s="153">
        <v>124099.88</v>
      </c>
      <c r="AA26" s="153">
        <v>8275.4699999999993</v>
      </c>
      <c r="AB26" s="153">
        <v>0</v>
      </c>
      <c r="AC26" s="153">
        <v>0</v>
      </c>
      <c r="AD26" s="153">
        <v>84201.07</v>
      </c>
      <c r="AE26" s="153">
        <v>20453.09</v>
      </c>
      <c r="AF26" s="153">
        <v>152950.39999999999</v>
      </c>
      <c r="AG26" s="153">
        <v>7308.58</v>
      </c>
      <c r="AH26" s="153">
        <v>167282.56</v>
      </c>
      <c r="AI26" s="153">
        <v>6325.86</v>
      </c>
      <c r="AJ26" s="153">
        <v>120769</v>
      </c>
      <c r="AK26" s="153">
        <v>351597.48</v>
      </c>
      <c r="AL26" s="109">
        <v>124181.6</v>
      </c>
      <c r="AM26" s="109">
        <v>1659153.34</v>
      </c>
      <c r="AN26" s="109">
        <v>0</v>
      </c>
      <c r="AO26" s="109">
        <v>54324.29</v>
      </c>
      <c r="AP26" s="109">
        <v>0</v>
      </c>
      <c r="AQ26" s="109">
        <v>0</v>
      </c>
      <c r="AR26" s="109">
        <v>18998812.149999999</v>
      </c>
      <c r="AS26" s="109">
        <v>9873763.4600000009</v>
      </c>
      <c r="AT26" s="109">
        <v>519630.49</v>
      </c>
      <c r="AU26" s="109">
        <v>14167</v>
      </c>
      <c r="AV26" s="109">
        <v>328998</v>
      </c>
      <c r="AW26" s="109">
        <v>8333.33</v>
      </c>
      <c r="AX26" s="109">
        <v>47433.52</v>
      </c>
      <c r="AY26" s="109">
        <v>156763.24</v>
      </c>
      <c r="AZ26" s="109">
        <v>2858941.57</v>
      </c>
      <c r="BA26" s="109"/>
      <c r="BB26" s="109">
        <v>1036479</v>
      </c>
      <c r="BC26" s="109">
        <v>768440.16</v>
      </c>
      <c r="BD26" s="109">
        <v>1747444.49</v>
      </c>
      <c r="BE26" s="109">
        <v>155259.73000000001</v>
      </c>
      <c r="BF26" s="109">
        <v>-80946.63</v>
      </c>
      <c r="BG26" s="109">
        <v>208884.83</v>
      </c>
      <c r="BH26" s="109">
        <v>185901.59</v>
      </c>
      <c r="BI26" s="109">
        <v>150369.38</v>
      </c>
      <c r="BJ26" s="109">
        <v>0</v>
      </c>
      <c r="BK26" s="109">
        <v>220906</v>
      </c>
      <c r="BL26" s="109">
        <v>43898.52</v>
      </c>
      <c r="BM26" s="109">
        <v>192010.7</v>
      </c>
      <c r="BN26" s="109">
        <v>414328</v>
      </c>
      <c r="BO26" s="109">
        <v>111328.02</v>
      </c>
      <c r="BP26" s="109">
        <v>87680</v>
      </c>
      <c r="BQ26" s="109">
        <v>38984.019999999997</v>
      </c>
      <c r="BR26" s="109"/>
      <c r="BS26" s="109">
        <v>0</v>
      </c>
      <c r="BT26" s="109">
        <v>438597.7</v>
      </c>
      <c r="BU26" s="109">
        <v>5999046.8700000001</v>
      </c>
      <c r="BV26" s="109">
        <v>552346</v>
      </c>
      <c r="BW26" s="109">
        <v>0</v>
      </c>
      <c r="BX26" s="194">
        <v>1923570</v>
      </c>
      <c r="BY26" s="109">
        <v>88062.7</v>
      </c>
      <c r="BZ26" s="109">
        <v>60203.12</v>
      </c>
      <c r="CA26" s="109">
        <v>5613</v>
      </c>
      <c r="CB26" s="109">
        <v>15065.55</v>
      </c>
      <c r="CC26" s="109">
        <v>831952.52</v>
      </c>
      <c r="CD26" s="109"/>
      <c r="CE26" s="109"/>
      <c r="CF26" s="14"/>
      <c r="CG26" s="14">
        <v>9708107.3499999996</v>
      </c>
      <c r="CH26" s="14">
        <v>303967.52</v>
      </c>
      <c r="CI26">
        <v>8274.34</v>
      </c>
      <c r="CJ26">
        <v>452517.56</v>
      </c>
      <c r="CK26">
        <v>162030.32</v>
      </c>
      <c r="CL26">
        <v>0</v>
      </c>
      <c r="CM26">
        <v>384643.62</v>
      </c>
      <c r="CN26">
        <v>77625.17</v>
      </c>
      <c r="CO26">
        <v>0</v>
      </c>
      <c r="CP26">
        <v>234374.1</v>
      </c>
      <c r="CQ26">
        <v>7472.9</v>
      </c>
      <c r="CR26">
        <v>0</v>
      </c>
      <c r="CS26">
        <v>0</v>
      </c>
      <c r="CT26">
        <v>0</v>
      </c>
      <c r="CU26">
        <v>57902.86</v>
      </c>
      <c r="CV26">
        <v>161242.73000000001</v>
      </c>
      <c r="CW26">
        <v>10079.84</v>
      </c>
      <c r="CX26">
        <v>61592.95</v>
      </c>
      <c r="CY26">
        <v>6646.19</v>
      </c>
      <c r="CZ26">
        <v>142871.59</v>
      </c>
      <c r="DA26">
        <v>897740.87</v>
      </c>
      <c r="DB26">
        <v>57141.99</v>
      </c>
      <c r="DC26">
        <v>1684589.33</v>
      </c>
      <c r="DD26">
        <v>0</v>
      </c>
      <c r="DE26">
        <v>51681.62</v>
      </c>
      <c r="DF26">
        <v>0</v>
      </c>
      <c r="DG26">
        <v>0</v>
      </c>
      <c r="DH26">
        <v>14078239.52</v>
      </c>
      <c r="DI26">
        <v>8792984.5600000005</v>
      </c>
      <c r="DJ26">
        <v>517966.1</v>
      </c>
      <c r="DK26">
        <v>38591</v>
      </c>
      <c r="DL26">
        <v>58248</v>
      </c>
      <c r="DM26">
        <v>0</v>
      </c>
      <c r="DN26">
        <v>11122.94</v>
      </c>
      <c r="DO26">
        <v>141487.65</v>
      </c>
      <c r="DP26">
        <v>3051784.61</v>
      </c>
      <c r="DQ26">
        <v>208356.68</v>
      </c>
      <c r="DR26">
        <v>975817</v>
      </c>
      <c r="DS26">
        <v>431089.68</v>
      </c>
      <c r="DT26">
        <v>2086266.99</v>
      </c>
      <c r="DU26">
        <v>145614.44</v>
      </c>
      <c r="DV26">
        <v>-130561.45</v>
      </c>
      <c r="DW26">
        <v>232421.94</v>
      </c>
      <c r="DX26">
        <v>328391.84999999998</v>
      </c>
      <c r="DY26">
        <v>203955.21</v>
      </c>
      <c r="DZ26">
        <v>0</v>
      </c>
      <c r="EA26">
        <v>265310.40999999997</v>
      </c>
      <c r="EB26">
        <v>81354.83</v>
      </c>
      <c r="EC26">
        <v>145597.74</v>
      </c>
      <c r="ED26">
        <v>424568.29</v>
      </c>
      <c r="EE26">
        <v>95811.21</v>
      </c>
      <c r="EF26">
        <v>124520.02</v>
      </c>
      <c r="EG26">
        <v>38652.559999999998</v>
      </c>
      <c r="EH26">
        <v>283553.15999999997</v>
      </c>
      <c r="EI26">
        <v>0</v>
      </c>
      <c r="EJ26">
        <v>336825.23</v>
      </c>
      <c r="EK26">
        <v>6414401.3499999996</v>
      </c>
      <c r="EL26">
        <v>492410</v>
      </c>
      <c r="EM26">
        <v>0</v>
      </c>
      <c r="EN26">
        <v>1868057</v>
      </c>
      <c r="EO26">
        <v>96678.399999999994</v>
      </c>
      <c r="EP26">
        <v>69898.149999999994</v>
      </c>
      <c r="EQ26">
        <v>6419</v>
      </c>
      <c r="ER26">
        <v>0</v>
      </c>
      <c r="ES26">
        <v>961634.33</v>
      </c>
    </row>
    <row r="27" spans="1:149" outlineLevel="1" x14ac:dyDescent="0.25">
      <c r="A27" s="8"/>
      <c r="B27" s="9">
        <v>19</v>
      </c>
      <c r="C27" s="11">
        <v>5090</v>
      </c>
      <c r="D27" s="181">
        <v>19</v>
      </c>
      <c r="E27" s="11" t="s">
        <v>25</v>
      </c>
      <c r="F27" s="98"/>
      <c r="G27" s="98">
        <f t="shared" si="1"/>
        <v>0</v>
      </c>
      <c r="H27" s="14"/>
      <c r="I27" s="14"/>
      <c r="J27" s="14"/>
      <c r="K27" s="14"/>
      <c r="L27" s="14"/>
      <c r="M27" s="14"/>
      <c r="N27" s="194"/>
      <c r="O27" s="108">
        <v>25</v>
      </c>
      <c r="P27" s="108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3">
        <v>0</v>
      </c>
      <c r="W27" s="153">
        <v>0</v>
      </c>
      <c r="X27" s="188">
        <v>0</v>
      </c>
      <c r="Y27" s="153">
        <v>0</v>
      </c>
      <c r="Z27" s="153">
        <v>0</v>
      </c>
      <c r="AA27" s="153">
        <v>0</v>
      </c>
      <c r="AB27" s="153">
        <v>0</v>
      </c>
      <c r="AC27" s="153">
        <v>0</v>
      </c>
      <c r="AD27" s="153">
        <v>0</v>
      </c>
      <c r="AE27" s="153">
        <v>0</v>
      </c>
      <c r="AF27" s="153">
        <v>0</v>
      </c>
      <c r="AG27" s="153">
        <v>0</v>
      </c>
      <c r="AH27" s="153">
        <v>0</v>
      </c>
      <c r="AI27" s="153">
        <v>0</v>
      </c>
      <c r="AJ27" s="153">
        <v>0</v>
      </c>
      <c r="AK27" s="153">
        <v>0</v>
      </c>
      <c r="AL27" s="109">
        <v>0</v>
      </c>
      <c r="AM27" s="109">
        <v>0</v>
      </c>
      <c r="AN27" s="109">
        <v>0</v>
      </c>
      <c r="AO27" s="109">
        <v>0</v>
      </c>
      <c r="AP27" s="109">
        <v>0</v>
      </c>
      <c r="AQ27" s="109">
        <v>0</v>
      </c>
      <c r="AR27" s="109">
        <v>0</v>
      </c>
      <c r="AS27" s="109">
        <v>0</v>
      </c>
      <c r="AT27" s="109">
        <v>0</v>
      </c>
      <c r="AU27" s="109">
        <v>0</v>
      </c>
      <c r="AV27" s="109">
        <v>0</v>
      </c>
      <c r="AW27" s="109">
        <v>13026.19</v>
      </c>
      <c r="AX27" s="109">
        <v>0</v>
      </c>
      <c r="AY27" s="109">
        <v>0</v>
      </c>
      <c r="AZ27" s="109">
        <v>0</v>
      </c>
      <c r="BA27" s="109"/>
      <c r="BB27" s="109">
        <v>0</v>
      </c>
      <c r="BC27" s="109">
        <v>0</v>
      </c>
      <c r="BD27" s="109">
        <v>0</v>
      </c>
      <c r="BE27" s="109">
        <v>0</v>
      </c>
      <c r="BF27" s="109">
        <v>0</v>
      </c>
      <c r="BG27" s="109">
        <v>0</v>
      </c>
      <c r="BH27" s="109">
        <v>0</v>
      </c>
      <c r="BI27" s="109">
        <v>0</v>
      </c>
      <c r="BJ27" s="109">
        <v>0</v>
      </c>
      <c r="BK27" s="109">
        <v>0</v>
      </c>
      <c r="BL27" s="109">
        <v>0</v>
      </c>
      <c r="BM27" s="109">
        <v>0</v>
      </c>
      <c r="BN27" s="109">
        <v>63.2</v>
      </c>
      <c r="BO27" s="109">
        <v>0</v>
      </c>
      <c r="BP27" s="109">
        <v>0</v>
      </c>
      <c r="BQ27" s="109">
        <v>0</v>
      </c>
      <c r="BR27" s="109"/>
      <c r="BS27" s="109">
        <v>0</v>
      </c>
      <c r="BT27" s="109">
        <v>0</v>
      </c>
      <c r="BU27" s="109">
        <v>0</v>
      </c>
      <c r="BV27" s="109">
        <v>0</v>
      </c>
      <c r="BW27" s="109">
        <v>0</v>
      </c>
      <c r="BX27" s="194">
        <v>0</v>
      </c>
      <c r="BY27" s="109">
        <v>0</v>
      </c>
      <c r="BZ27" s="109">
        <v>0</v>
      </c>
      <c r="CA27" s="109">
        <v>0</v>
      </c>
      <c r="CB27" s="109">
        <v>0</v>
      </c>
      <c r="CC27" s="109">
        <v>0</v>
      </c>
      <c r="CD27" s="109"/>
      <c r="CE27" s="109"/>
      <c r="CF27" s="14"/>
      <c r="CG27" s="14">
        <v>0</v>
      </c>
      <c r="CH27" s="14">
        <v>5675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13895.41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53.1</v>
      </c>
      <c r="EE27">
        <v>0</v>
      </c>
      <c r="EF27">
        <v>28764</v>
      </c>
      <c r="EG27">
        <v>0</v>
      </c>
      <c r="EH27">
        <v>952.99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</row>
    <row r="28" spans="1:149" outlineLevel="1" x14ac:dyDescent="0.25">
      <c r="A28" s="8"/>
      <c r="B28" s="9">
        <v>20</v>
      </c>
      <c r="C28" s="11">
        <v>5095</v>
      </c>
      <c r="D28" s="181">
        <v>20</v>
      </c>
      <c r="E28" s="11" t="s">
        <v>26</v>
      </c>
      <c r="F28" s="98"/>
      <c r="G28" s="98">
        <f t="shared" si="1"/>
        <v>0</v>
      </c>
      <c r="H28" s="14"/>
      <c r="I28" s="14"/>
      <c r="J28" s="14"/>
      <c r="K28" s="14"/>
      <c r="L28" s="14"/>
      <c r="M28" s="14"/>
      <c r="N28" s="194"/>
      <c r="O28" s="108">
        <v>26</v>
      </c>
      <c r="P28" s="108">
        <v>0</v>
      </c>
      <c r="Q28" s="153">
        <v>36175.32</v>
      </c>
      <c r="R28" s="153">
        <v>49094.7</v>
      </c>
      <c r="S28" s="153">
        <v>0</v>
      </c>
      <c r="T28" s="153">
        <v>19111</v>
      </c>
      <c r="U28" s="153">
        <v>0</v>
      </c>
      <c r="V28" s="153">
        <v>0</v>
      </c>
      <c r="W28" s="153">
        <v>35897.440000000002</v>
      </c>
      <c r="X28" s="188">
        <v>0</v>
      </c>
      <c r="Y28" s="153">
        <v>2495.85</v>
      </c>
      <c r="Z28" s="153">
        <v>0</v>
      </c>
      <c r="AA28" s="153">
        <v>0</v>
      </c>
      <c r="AB28" s="153">
        <v>29676.22</v>
      </c>
      <c r="AC28" s="153">
        <v>50496.47</v>
      </c>
      <c r="AD28" s="153">
        <v>9659.64</v>
      </c>
      <c r="AE28" s="153">
        <v>0</v>
      </c>
      <c r="AF28" s="153">
        <v>0</v>
      </c>
      <c r="AG28" s="153">
        <v>14657.83</v>
      </c>
      <c r="AH28" s="153">
        <v>0</v>
      </c>
      <c r="AI28" s="153">
        <v>4564.0600000000004</v>
      </c>
      <c r="AJ28" s="153">
        <v>0</v>
      </c>
      <c r="AK28" s="153">
        <v>93507.47</v>
      </c>
      <c r="AL28" s="109">
        <v>32379.64</v>
      </c>
      <c r="AM28" s="109">
        <v>9449.76</v>
      </c>
      <c r="AN28" s="109">
        <v>0</v>
      </c>
      <c r="AO28" s="109">
        <v>9383.0400000000009</v>
      </c>
      <c r="AP28" s="109">
        <v>4165.29</v>
      </c>
      <c r="AQ28" s="109">
        <v>1482.42</v>
      </c>
      <c r="AR28" s="109">
        <v>0</v>
      </c>
      <c r="AS28" s="109">
        <v>0</v>
      </c>
      <c r="AT28" s="109">
        <v>11919.82</v>
      </c>
      <c r="AU28" s="109">
        <v>0</v>
      </c>
      <c r="AV28" s="109">
        <v>59934</v>
      </c>
      <c r="AW28" s="109">
        <v>20776</v>
      </c>
      <c r="AX28" s="109">
        <v>0</v>
      </c>
      <c r="AY28" s="109">
        <v>47694.16</v>
      </c>
      <c r="AZ28" s="109">
        <v>77340.95</v>
      </c>
      <c r="BA28" s="109"/>
      <c r="BB28" s="109">
        <v>0</v>
      </c>
      <c r="BC28" s="109">
        <v>31312.560000000001</v>
      </c>
      <c r="BD28" s="109">
        <v>0</v>
      </c>
      <c r="BE28" s="109">
        <v>17784.18</v>
      </c>
      <c r="BF28" s="109">
        <v>34539.589999999997</v>
      </c>
      <c r="BG28" s="109">
        <v>13106.28</v>
      </c>
      <c r="BH28" s="109">
        <v>26403.96</v>
      </c>
      <c r="BI28" s="109">
        <v>0</v>
      </c>
      <c r="BJ28" s="109">
        <v>0</v>
      </c>
      <c r="BK28" s="109">
        <v>0</v>
      </c>
      <c r="BL28" s="109">
        <v>0</v>
      </c>
      <c r="BM28" s="109">
        <v>0</v>
      </c>
      <c r="BN28" s="109">
        <v>1427.76</v>
      </c>
      <c r="BO28" s="109">
        <v>9987.33</v>
      </c>
      <c r="BP28" s="109">
        <v>28764</v>
      </c>
      <c r="BQ28" s="109">
        <v>1859.59</v>
      </c>
      <c r="BR28" s="109"/>
      <c r="BS28" s="109">
        <v>0</v>
      </c>
      <c r="BT28" s="109">
        <v>10906.06</v>
      </c>
      <c r="BU28" s="109">
        <v>0</v>
      </c>
      <c r="BV28" s="109">
        <v>2792</v>
      </c>
      <c r="BW28" s="109">
        <v>0</v>
      </c>
      <c r="BX28" s="194">
        <v>0</v>
      </c>
      <c r="BY28" s="109">
        <v>25991.8</v>
      </c>
      <c r="BZ28" s="109">
        <v>0</v>
      </c>
      <c r="CA28" s="109">
        <v>0</v>
      </c>
      <c r="CB28" s="109">
        <v>23917.64</v>
      </c>
      <c r="CC28" s="109">
        <v>9223.93</v>
      </c>
      <c r="CD28" s="109"/>
      <c r="CE28" s="109"/>
      <c r="CF28" s="14"/>
      <c r="CG28" s="14">
        <v>118578.17</v>
      </c>
      <c r="CH28" s="14">
        <v>51043.41</v>
      </c>
      <c r="CI28">
        <v>0</v>
      </c>
      <c r="CJ28">
        <v>14407.11</v>
      </c>
      <c r="CK28">
        <v>0</v>
      </c>
      <c r="CL28">
        <v>0</v>
      </c>
      <c r="CM28">
        <v>35742.44</v>
      </c>
      <c r="CN28">
        <v>5420.73</v>
      </c>
      <c r="CO28">
        <v>2480.9699999999998</v>
      </c>
      <c r="CP28">
        <v>0</v>
      </c>
      <c r="CQ28">
        <v>0</v>
      </c>
      <c r="CR28">
        <v>9113.1</v>
      </c>
      <c r="CS28">
        <v>51572.53</v>
      </c>
      <c r="CT28">
        <v>0</v>
      </c>
      <c r="CU28">
        <v>0</v>
      </c>
      <c r="CV28">
        <v>0</v>
      </c>
      <c r="CW28">
        <v>14556</v>
      </c>
      <c r="CX28">
        <v>0</v>
      </c>
      <c r="CY28">
        <v>14261.64</v>
      </c>
      <c r="CZ28">
        <v>0</v>
      </c>
      <c r="DA28">
        <v>87726.9</v>
      </c>
      <c r="DB28">
        <v>30269.279999999999</v>
      </c>
      <c r="DC28">
        <v>8983.2000000000007</v>
      </c>
      <c r="DD28">
        <v>0</v>
      </c>
      <c r="DE28">
        <v>9314.8799999999992</v>
      </c>
      <c r="DF28">
        <v>4492.2299999999996</v>
      </c>
      <c r="DG28">
        <v>1467.54</v>
      </c>
      <c r="DH28">
        <v>0</v>
      </c>
      <c r="DI28">
        <v>0</v>
      </c>
      <c r="DJ28">
        <v>13426.48</v>
      </c>
      <c r="DK28">
        <v>0</v>
      </c>
      <c r="DL28">
        <v>28984</v>
      </c>
      <c r="DM28">
        <v>21228</v>
      </c>
      <c r="DN28">
        <v>0</v>
      </c>
      <c r="DO28">
        <v>45782.04</v>
      </c>
      <c r="DP28">
        <v>75487.990000000005</v>
      </c>
      <c r="DQ28">
        <v>0</v>
      </c>
      <c r="DR28">
        <v>0</v>
      </c>
      <c r="DS28">
        <v>24596</v>
      </c>
      <c r="DT28">
        <v>0</v>
      </c>
      <c r="DU28">
        <v>16653.12</v>
      </c>
      <c r="DV28">
        <v>36823.599999999999</v>
      </c>
      <c r="DW28">
        <v>13106.28</v>
      </c>
      <c r="DX28">
        <v>26403.96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2104.4699999999998</v>
      </c>
      <c r="EE28">
        <v>9375.15</v>
      </c>
      <c r="EF28">
        <v>0</v>
      </c>
      <c r="EG28">
        <v>0</v>
      </c>
      <c r="EH28">
        <v>4437.18</v>
      </c>
      <c r="EI28">
        <v>0</v>
      </c>
      <c r="EJ28">
        <v>5065.38</v>
      </c>
      <c r="EK28">
        <v>0</v>
      </c>
      <c r="EL28">
        <v>109754</v>
      </c>
      <c r="EM28">
        <v>0</v>
      </c>
      <c r="EN28">
        <v>0</v>
      </c>
      <c r="EO28">
        <v>24817.82</v>
      </c>
      <c r="EP28">
        <v>0</v>
      </c>
      <c r="EQ28">
        <v>0</v>
      </c>
      <c r="ER28">
        <v>23170</v>
      </c>
      <c r="ES28">
        <v>7064.72</v>
      </c>
    </row>
    <row r="29" spans="1:149" outlineLevel="1" x14ac:dyDescent="0.25">
      <c r="A29" s="8"/>
      <c r="B29" s="9">
        <v>21</v>
      </c>
      <c r="C29" s="11">
        <v>5096</v>
      </c>
      <c r="D29" s="181">
        <v>21</v>
      </c>
      <c r="E29" s="11" t="s">
        <v>27</v>
      </c>
      <c r="F29" s="98"/>
      <c r="G29" s="98">
        <f t="shared" si="1"/>
        <v>0</v>
      </c>
      <c r="H29" s="14"/>
      <c r="I29" s="14"/>
      <c r="J29" s="14"/>
      <c r="K29" s="14"/>
      <c r="L29" s="14"/>
      <c r="M29" s="14"/>
      <c r="N29" s="194"/>
      <c r="O29" s="108">
        <v>27</v>
      </c>
      <c r="P29" s="108">
        <v>0</v>
      </c>
      <c r="Q29" s="153">
        <v>313140.5</v>
      </c>
      <c r="R29" s="153">
        <v>5694.81</v>
      </c>
      <c r="S29" s="153">
        <v>50</v>
      </c>
      <c r="T29" s="153">
        <v>0</v>
      </c>
      <c r="U29" s="153">
        <v>560</v>
      </c>
      <c r="V29" s="153">
        <v>0</v>
      </c>
      <c r="W29" s="153">
        <v>0</v>
      </c>
      <c r="X29" s="188">
        <v>0</v>
      </c>
      <c r="Y29" s="153">
        <v>0</v>
      </c>
      <c r="Z29" s="153">
        <v>173254.48</v>
      </c>
      <c r="AA29" s="153">
        <v>0</v>
      </c>
      <c r="AB29" s="153">
        <v>0</v>
      </c>
      <c r="AC29" s="153">
        <v>0</v>
      </c>
      <c r="AD29" s="153">
        <v>0</v>
      </c>
      <c r="AE29" s="153">
        <v>0</v>
      </c>
      <c r="AF29" s="153">
        <v>891</v>
      </c>
      <c r="AG29" s="153">
        <v>0</v>
      </c>
      <c r="AH29" s="153">
        <v>78932.19</v>
      </c>
      <c r="AI29" s="153">
        <v>0</v>
      </c>
      <c r="AJ29" s="153">
        <v>0</v>
      </c>
      <c r="AK29" s="153">
        <v>0</v>
      </c>
      <c r="AL29" s="109">
        <v>0</v>
      </c>
      <c r="AM29" s="109">
        <v>0</v>
      </c>
      <c r="AN29" s="109">
        <v>0</v>
      </c>
      <c r="AO29" s="109">
        <v>4100</v>
      </c>
      <c r="AP29" s="109">
        <v>0</v>
      </c>
      <c r="AQ29" s="109">
        <v>0</v>
      </c>
      <c r="AR29" s="109">
        <v>0</v>
      </c>
      <c r="AS29" s="109">
        <v>0</v>
      </c>
      <c r="AT29" s="109">
        <v>0</v>
      </c>
      <c r="AU29" s="109">
        <v>0</v>
      </c>
      <c r="AV29" s="109">
        <v>0</v>
      </c>
      <c r="AW29" s="109">
        <v>0</v>
      </c>
      <c r="AX29" s="109">
        <v>0</v>
      </c>
      <c r="AY29" s="109">
        <v>0</v>
      </c>
      <c r="AZ29" s="109">
        <v>0</v>
      </c>
      <c r="BA29" s="109"/>
      <c r="BB29" s="109">
        <v>0</v>
      </c>
      <c r="BC29" s="109">
        <v>0</v>
      </c>
      <c r="BD29" s="109">
        <v>0</v>
      </c>
      <c r="BE29" s="109">
        <v>0</v>
      </c>
      <c r="BF29" s="109">
        <v>0</v>
      </c>
      <c r="BG29" s="109">
        <v>0</v>
      </c>
      <c r="BH29" s="109">
        <v>0</v>
      </c>
      <c r="BI29" s="109">
        <v>9925.6</v>
      </c>
      <c r="BJ29" s="109">
        <v>0</v>
      </c>
      <c r="BK29" s="109">
        <v>0</v>
      </c>
      <c r="BL29" s="109">
        <v>0</v>
      </c>
      <c r="BM29" s="109">
        <v>0</v>
      </c>
      <c r="BN29" s="109">
        <v>100438.35</v>
      </c>
      <c r="BO29" s="109">
        <v>33979.620000000003</v>
      </c>
      <c r="BP29" s="109">
        <v>0</v>
      </c>
      <c r="BQ29" s="109">
        <v>0</v>
      </c>
      <c r="BR29" s="109"/>
      <c r="BS29" s="109">
        <v>0</v>
      </c>
      <c r="BT29" s="109">
        <v>0</v>
      </c>
      <c r="BU29" s="109">
        <v>0</v>
      </c>
      <c r="BV29" s="109">
        <v>0</v>
      </c>
      <c r="BW29" s="109">
        <v>0</v>
      </c>
      <c r="BX29" s="194">
        <v>0</v>
      </c>
      <c r="BY29" s="109">
        <v>0</v>
      </c>
      <c r="BZ29" s="109">
        <v>0</v>
      </c>
      <c r="CA29" s="109">
        <v>0</v>
      </c>
      <c r="CB29" s="109">
        <v>0</v>
      </c>
      <c r="CC29" s="109">
        <v>0</v>
      </c>
      <c r="CD29" s="109"/>
      <c r="CE29" s="109"/>
      <c r="CF29" s="14"/>
      <c r="CG29" s="14">
        <v>392904.63</v>
      </c>
      <c r="CH29" s="14">
        <v>9697.2199999999993</v>
      </c>
      <c r="CI29">
        <v>50</v>
      </c>
      <c r="CJ29">
        <v>0</v>
      </c>
      <c r="CK29">
        <v>560</v>
      </c>
      <c r="CL29">
        <v>0</v>
      </c>
      <c r="CM29">
        <v>0</v>
      </c>
      <c r="CN29">
        <v>0</v>
      </c>
      <c r="CO29">
        <v>0</v>
      </c>
      <c r="CP29">
        <v>172800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810</v>
      </c>
      <c r="CW29">
        <v>0</v>
      </c>
      <c r="CX29">
        <v>78886.11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4100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10857.92</v>
      </c>
      <c r="DZ29">
        <v>0</v>
      </c>
      <c r="EA29">
        <v>0</v>
      </c>
      <c r="EB29">
        <v>0</v>
      </c>
      <c r="EC29">
        <v>0</v>
      </c>
      <c r="ED29">
        <v>108079.35</v>
      </c>
      <c r="EE29">
        <v>34086.82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</row>
    <row r="30" spans="1:149" x14ac:dyDescent="0.25">
      <c r="A30" s="8"/>
      <c r="B30" s="9">
        <v>22</v>
      </c>
      <c r="C30" s="15"/>
      <c r="D30" s="181"/>
      <c r="E30" s="16" t="s">
        <v>28</v>
      </c>
      <c r="F30" s="99"/>
      <c r="G30" s="98">
        <f t="shared" si="1"/>
        <v>1318244.5200000003</v>
      </c>
      <c r="H30" s="14"/>
      <c r="I30" s="17"/>
      <c r="J30" s="17"/>
      <c r="K30" s="17"/>
      <c r="L30" s="17"/>
      <c r="M30" s="17"/>
      <c r="N30" s="194"/>
      <c r="O30" s="108">
        <v>28</v>
      </c>
      <c r="P30" s="108">
        <v>0</v>
      </c>
      <c r="Q30" s="153">
        <v>56024019.509999998</v>
      </c>
      <c r="R30" s="153">
        <v>1448655.6600000004</v>
      </c>
      <c r="S30" s="153">
        <v>419737.22000000003</v>
      </c>
      <c r="T30" s="153">
        <v>4418765</v>
      </c>
      <c r="U30" s="153">
        <v>1425143.6</v>
      </c>
      <c r="V30" s="153">
        <v>4081782.8800000008</v>
      </c>
      <c r="W30" s="153">
        <v>1811215.0699999998</v>
      </c>
      <c r="X30" s="188">
        <v>352236.39</v>
      </c>
      <c r="Y30" s="153">
        <v>169495.43</v>
      </c>
      <c r="Z30" s="153">
        <v>880940.82000000018</v>
      </c>
      <c r="AA30" s="153">
        <v>38102.769999999997</v>
      </c>
      <c r="AB30" s="153">
        <v>273237.55</v>
      </c>
      <c r="AC30" s="153">
        <v>3321084.9700000007</v>
      </c>
      <c r="AD30" s="153">
        <v>1661516.53</v>
      </c>
      <c r="AE30" s="153">
        <v>7099903.1700000009</v>
      </c>
      <c r="AF30" s="153">
        <v>424645.66000000003</v>
      </c>
      <c r="AG30" s="153">
        <v>374022.21000000008</v>
      </c>
      <c r="AH30" s="153">
        <v>1157298.6099999999</v>
      </c>
      <c r="AI30" s="153">
        <v>1124677.1400000001</v>
      </c>
      <c r="AJ30" s="153">
        <v>408735.95</v>
      </c>
      <c r="AK30" s="153">
        <v>6026292.2999999998</v>
      </c>
      <c r="AL30" s="109">
        <v>876796.86999999988</v>
      </c>
      <c r="AM30" s="109">
        <v>4884148.1999999993</v>
      </c>
      <c r="AN30" s="109">
        <v>1318244.5200000003</v>
      </c>
      <c r="AO30" s="109">
        <v>165224.97</v>
      </c>
      <c r="AP30" s="109">
        <v>29159.79</v>
      </c>
      <c r="AQ30" s="109">
        <v>70877.16</v>
      </c>
      <c r="AR30" s="109">
        <v>92675631.75999999</v>
      </c>
      <c r="AS30" s="109">
        <v>20877216.240000002</v>
      </c>
      <c r="AT30" s="109">
        <v>1416283.11</v>
      </c>
      <c r="AU30" s="109">
        <v>135533</v>
      </c>
      <c r="AV30" s="109">
        <v>2366890</v>
      </c>
      <c r="AW30" s="109">
        <v>5813946.9500000011</v>
      </c>
      <c r="AX30" s="109">
        <v>646650.19999999995</v>
      </c>
      <c r="AY30" s="109">
        <v>353649.14</v>
      </c>
      <c r="AZ30" s="109">
        <v>10212541.49</v>
      </c>
      <c r="BA30" s="109"/>
      <c r="BB30" s="109">
        <v>2371190</v>
      </c>
      <c r="BC30" s="109">
        <v>2129540.17</v>
      </c>
      <c r="BD30" s="109">
        <v>4458287.43</v>
      </c>
      <c r="BE30" s="109">
        <v>634344.38000000012</v>
      </c>
      <c r="BF30" s="109">
        <v>644524.73</v>
      </c>
      <c r="BG30" s="109">
        <v>883391.84000000008</v>
      </c>
      <c r="BH30" s="109">
        <v>7628728.0500000017</v>
      </c>
      <c r="BI30" s="109">
        <v>388461.35</v>
      </c>
      <c r="BJ30" s="109">
        <v>1105352</v>
      </c>
      <c r="BK30" s="109">
        <v>2070198</v>
      </c>
      <c r="BL30" s="109">
        <v>483667.15</v>
      </c>
      <c r="BM30" s="109">
        <v>2717103.2800000003</v>
      </c>
      <c r="BN30" s="109">
        <v>3629733.3</v>
      </c>
      <c r="BO30" s="109">
        <v>320778.16000000003</v>
      </c>
      <c r="BP30" s="109">
        <v>354881.08</v>
      </c>
      <c r="BQ30" s="109">
        <v>566080.78</v>
      </c>
      <c r="BR30" s="109"/>
      <c r="BS30" s="109">
        <v>3173462.7800000003</v>
      </c>
      <c r="BT30" s="109">
        <v>723170.32000000007</v>
      </c>
      <c r="BU30" s="109">
        <v>57721502.270000003</v>
      </c>
      <c r="BV30" s="109">
        <v>7108318</v>
      </c>
      <c r="BW30" s="109">
        <v>50486.99</v>
      </c>
      <c r="BX30" s="194">
        <v>5804176</v>
      </c>
      <c r="BY30" s="109">
        <v>1311161.3999999999</v>
      </c>
      <c r="BZ30" s="109">
        <v>393410.75</v>
      </c>
      <c r="CA30" s="109">
        <v>120472</v>
      </c>
      <c r="CB30" s="109">
        <v>522032.94999999995</v>
      </c>
      <c r="CC30" s="109">
        <v>3003969.66</v>
      </c>
      <c r="CD30" s="110"/>
      <c r="CE30" s="110"/>
      <c r="CF30" s="17"/>
      <c r="CG30" s="17">
        <v>62264574.81000001</v>
      </c>
      <c r="CH30" s="17">
        <v>1361665.7399999998</v>
      </c>
      <c r="CI30">
        <v>439592.7</v>
      </c>
      <c r="CJ30">
        <v>3935330.34</v>
      </c>
      <c r="CK30">
        <v>1477784</v>
      </c>
      <c r="CL30">
        <v>3976849.77</v>
      </c>
      <c r="CM30">
        <v>1773093.1599999997</v>
      </c>
      <c r="CN30">
        <v>349249.60999999993</v>
      </c>
      <c r="CO30">
        <v>237909.06</v>
      </c>
      <c r="CP30">
        <v>886046.33</v>
      </c>
      <c r="CQ30">
        <v>34256.519999999997</v>
      </c>
      <c r="CR30">
        <v>284583.83999999997</v>
      </c>
      <c r="CS30">
        <v>3204993.38</v>
      </c>
      <c r="CT30">
        <v>800621.6</v>
      </c>
      <c r="CU30">
        <v>7269858.8700000001</v>
      </c>
      <c r="CV30">
        <v>405969.15</v>
      </c>
      <c r="CW30">
        <v>300621.66000000003</v>
      </c>
      <c r="CX30">
        <v>1109771.29</v>
      </c>
      <c r="CY30">
        <v>915159.94999999984</v>
      </c>
      <c r="CZ30">
        <v>451143.54000000004</v>
      </c>
      <c r="DA30">
        <v>6708247.4100000011</v>
      </c>
      <c r="DB30">
        <v>800623.7899999998</v>
      </c>
      <c r="DC30">
        <v>4883003.71</v>
      </c>
      <c r="DD30">
        <v>1422770</v>
      </c>
      <c r="DE30">
        <v>180411.94</v>
      </c>
      <c r="DF30">
        <v>35482.19</v>
      </c>
      <c r="DG30">
        <v>126069.46999999999</v>
      </c>
      <c r="DH30">
        <v>81970043.590000004</v>
      </c>
      <c r="DI30">
        <v>17999858.420000002</v>
      </c>
      <c r="DJ30">
        <v>1591971.77</v>
      </c>
      <c r="DK30">
        <v>127199</v>
      </c>
      <c r="DL30">
        <v>1919242</v>
      </c>
      <c r="DM30">
        <v>5143785.7799999993</v>
      </c>
      <c r="DN30">
        <v>574731.26</v>
      </c>
      <c r="DO30">
        <v>322742.68</v>
      </c>
      <c r="DP30">
        <v>9494979.9500000011</v>
      </c>
      <c r="DQ30">
        <v>824233.57000000007</v>
      </c>
      <c r="DR30">
        <v>2239574</v>
      </c>
      <c r="DS30">
        <v>1527831.81</v>
      </c>
      <c r="DT30">
        <v>4732154.1399999997</v>
      </c>
      <c r="DU30">
        <v>673867.34</v>
      </c>
      <c r="DV30">
        <v>734178.99999999988</v>
      </c>
      <c r="DW30">
        <v>730265.03</v>
      </c>
      <c r="DX30">
        <v>7472834.9600000009</v>
      </c>
      <c r="DY30">
        <v>446425.48999999993</v>
      </c>
      <c r="DZ30">
        <v>1009373</v>
      </c>
      <c r="EA30">
        <v>1711345.31</v>
      </c>
      <c r="EB30">
        <v>565513.04999999993</v>
      </c>
      <c r="EC30">
        <v>2624540.1100000003</v>
      </c>
      <c r="ED30">
        <v>3866047.85</v>
      </c>
      <c r="EE30">
        <v>282646.12</v>
      </c>
      <c r="EF30">
        <v>340099.33</v>
      </c>
      <c r="EG30">
        <v>519702.92</v>
      </c>
      <c r="EH30">
        <v>791485.72</v>
      </c>
      <c r="EI30">
        <v>2750985.2500000005</v>
      </c>
      <c r="EJ30">
        <v>571935.91</v>
      </c>
      <c r="EK30">
        <v>54940322.089999996</v>
      </c>
      <c r="EL30">
        <v>5737214</v>
      </c>
      <c r="EM30">
        <v>86785.13</v>
      </c>
      <c r="EN30">
        <v>6180252</v>
      </c>
      <c r="EO30">
        <v>1492815.04</v>
      </c>
      <c r="EP30">
        <v>443935.16000000003</v>
      </c>
      <c r="EQ30">
        <v>113578</v>
      </c>
      <c r="ER30">
        <v>380800</v>
      </c>
      <c r="ES30">
        <v>3570139.2500000005</v>
      </c>
    </row>
    <row r="31" spans="1:149" outlineLevel="1" x14ac:dyDescent="0.25">
      <c r="A31" s="8"/>
      <c r="B31" s="9">
        <v>23</v>
      </c>
      <c r="C31" s="11">
        <v>5105</v>
      </c>
      <c r="D31" s="181">
        <v>22</v>
      </c>
      <c r="E31" s="11" t="s">
        <v>30</v>
      </c>
      <c r="F31" s="98"/>
      <c r="G31" s="98">
        <f t="shared" si="1"/>
        <v>0</v>
      </c>
      <c r="H31" s="14"/>
      <c r="I31" s="14"/>
      <c r="J31" s="14"/>
      <c r="K31" s="14"/>
      <c r="L31" s="14"/>
      <c r="M31" s="14"/>
      <c r="N31" s="194"/>
      <c r="O31" s="108">
        <v>29</v>
      </c>
      <c r="P31" s="108">
        <v>0</v>
      </c>
      <c r="Q31" s="153">
        <v>94207.679999999993</v>
      </c>
      <c r="R31" s="153">
        <v>111435.81</v>
      </c>
      <c r="S31" s="153">
        <v>0</v>
      </c>
      <c r="T31" s="153">
        <v>0</v>
      </c>
      <c r="U31" s="153">
        <v>245948.31</v>
      </c>
      <c r="V31" s="153">
        <v>0</v>
      </c>
      <c r="W31" s="153">
        <v>19832.57</v>
      </c>
      <c r="X31" s="188">
        <v>20899.29</v>
      </c>
      <c r="Y31" s="153">
        <v>0</v>
      </c>
      <c r="Z31" s="153">
        <v>171266.04</v>
      </c>
      <c r="AA31" s="153">
        <v>0</v>
      </c>
      <c r="AB31" s="153">
        <v>0</v>
      </c>
      <c r="AC31" s="153">
        <v>0</v>
      </c>
      <c r="AD31" s="153">
        <v>940056.21</v>
      </c>
      <c r="AE31" s="153">
        <v>0</v>
      </c>
      <c r="AF31" s="153">
        <v>0</v>
      </c>
      <c r="AG31" s="153">
        <v>71465.34</v>
      </c>
      <c r="AH31" s="153">
        <v>19308.189999999999</v>
      </c>
      <c r="AI31" s="153">
        <v>0</v>
      </c>
      <c r="AJ31" s="153">
        <v>75373.259999999995</v>
      </c>
      <c r="AK31" s="153">
        <v>0</v>
      </c>
      <c r="AL31" s="109">
        <v>267618.86</v>
      </c>
      <c r="AM31" s="109">
        <v>0</v>
      </c>
      <c r="AN31" s="109">
        <v>0</v>
      </c>
      <c r="AO31" s="109">
        <v>17412.88</v>
      </c>
      <c r="AP31" s="109">
        <v>0</v>
      </c>
      <c r="AQ31" s="109">
        <v>1000</v>
      </c>
      <c r="AR31" s="109">
        <v>11384493.99</v>
      </c>
      <c r="AS31" s="109">
        <v>0</v>
      </c>
      <c r="AT31" s="109">
        <v>0</v>
      </c>
      <c r="AU31" s="109">
        <v>210114</v>
      </c>
      <c r="AV31" s="109">
        <v>108639</v>
      </c>
      <c r="AW31" s="109">
        <v>0</v>
      </c>
      <c r="AX31" s="109">
        <v>0</v>
      </c>
      <c r="AY31" s="109">
        <v>372277.87</v>
      </c>
      <c r="AZ31" s="109">
        <v>1923391.34</v>
      </c>
      <c r="BA31" s="109"/>
      <c r="BB31" s="109">
        <v>0</v>
      </c>
      <c r="BC31" s="109">
        <v>265473.21000000002</v>
      </c>
      <c r="BD31" s="109">
        <v>472897.35</v>
      </c>
      <c r="BE31" s="109">
        <v>22826.84</v>
      </c>
      <c r="BF31" s="109">
        <v>0</v>
      </c>
      <c r="BG31" s="109">
        <v>9208.61</v>
      </c>
      <c r="BH31" s="109">
        <v>261071.29</v>
      </c>
      <c r="BI31" s="109">
        <v>86600.27</v>
      </c>
      <c r="BJ31" s="109">
        <v>0</v>
      </c>
      <c r="BK31" s="109">
        <v>201</v>
      </c>
      <c r="BL31" s="109">
        <v>2400</v>
      </c>
      <c r="BM31" s="109">
        <v>0</v>
      </c>
      <c r="BN31" s="109">
        <v>0</v>
      </c>
      <c r="BO31" s="109">
        <v>0</v>
      </c>
      <c r="BP31" s="109">
        <v>0</v>
      </c>
      <c r="BQ31" s="109">
        <v>0</v>
      </c>
      <c r="BR31" s="109"/>
      <c r="BS31" s="109">
        <v>1446235.4</v>
      </c>
      <c r="BT31" s="109">
        <v>791.57</v>
      </c>
      <c r="BU31" s="109">
        <v>18384919.800000001</v>
      </c>
      <c r="BV31" s="109">
        <v>554883</v>
      </c>
      <c r="BW31" s="109">
        <v>1238.2</v>
      </c>
      <c r="BX31" s="194">
        <v>482730</v>
      </c>
      <c r="BY31" s="109">
        <v>86532.55</v>
      </c>
      <c r="BZ31" s="109">
        <v>93561.31</v>
      </c>
      <c r="CA31" s="109">
        <v>0</v>
      </c>
      <c r="CB31" s="109">
        <v>1470</v>
      </c>
      <c r="CC31" s="109">
        <v>166684.6</v>
      </c>
      <c r="CD31" s="109"/>
      <c r="CE31" s="109"/>
      <c r="CF31" s="14"/>
      <c r="CG31" s="14">
        <v>255473.14</v>
      </c>
      <c r="CH31" s="14">
        <v>80796.77</v>
      </c>
      <c r="CI31">
        <v>0</v>
      </c>
      <c r="CJ31">
        <v>0</v>
      </c>
      <c r="CK31">
        <v>194368.13</v>
      </c>
      <c r="CL31">
        <v>0</v>
      </c>
      <c r="CM31">
        <v>18509.71</v>
      </c>
      <c r="CN31">
        <v>19060.080000000002</v>
      </c>
      <c r="CO31">
        <v>0</v>
      </c>
      <c r="CP31">
        <v>174452.92</v>
      </c>
      <c r="CQ31">
        <v>0</v>
      </c>
      <c r="CR31">
        <v>0</v>
      </c>
      <c r="CS31">
        <v>0</v>
      </c>
      <c r="CT31">
        <v>614714.51</v>
      </c>
      <c r="CU31">
        <v>0</v>
      </c>
      <c r="CV31">
        <v>0</v>
      </c>
      <c r="CW31">
        <v>71095.679999999993</v>
      </c>
      <c r="CX31">
        <v>34298.83</v>
      </c>
      <c r="CY31">
        <v>0</v>
      </c>
      <c r="CZ31">
        <v>77585.31</v>
      </c>
      <c r="DA31">
        <v>0</v>
      </c>
      <c r="DB31">
        <v>228276.83</v>
      </c>
      <c r="DC31">
        <v>0</v>
      </c>
      <c r="DD31">
        <v>0</v>
      </c>
      <c r="DE31">
        <v>14731.37</v>
      </c>
      <c r="DF31">
        <v>0</v>
      </c>
      <c r="DG31">
        <v>1000</v>
      </c>
      <c r="DH31">
        <v>11121208.880000001</v>
      </c>
      <c r="DI31">
        <v>0</v>
      </c>
      <c r="DJ31">
        <v>512</v>
      </c>
      <c r="DK31">
        <v>180235</v>
      </c>
      <c r="DL31">
        <v>41520</v>
      </c>
      <c r="DM31">
        <v>0</v>
      </c>
      <c r="DN31">
        <v>0</v>
      </c>
      <c r="DO31">
        <v>316969.84000000003</v>
      </c>
      <c r="DP31">
        <v>1848454.87</v>
      </c>
      <c r="DQ31">
        <v>0</v>
      </c>
      <c r="DR31">
        <v>0</v>
      </c>
      <c r="DS31">
        <v>143328.69</v>
      </c>
      <c r="DT31">
        <v>440959.63</v>
      </c>
      <c r="DU31">
        <v>33982.65</v>
      </c>
      <c r="DV31">
        <v>0</v>
      </c>
      <c r="DW31">
        <v>8438.4699999999993</v>
      </c>
      <c r="DX31">
        <v>288932.95</v>
      </c>
      <c r="DY31">
        <v>159959.03</v>
      </c>
      <c r="DZ31">
        <v>0</v>
      </c>
      <c r="EA31">
        <v>11357.49</v>
      </c>
      <c r="EB31">
        <v>2200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42952.62</v>
      </c>
      <c r="EI31">
        <v>1409015.41</v>
      </c>
      <c r="EJ31">
        <v>2418.5500000000002</v>
      </c>
      <c r="EK31">
        <v>13822661.300000001</v>
      </c>
      <c r="EL31">
        <v>564956</v>
      </c>
      <c r="EM31">
        <v>1781.18</v>
      </c>
      <c r="EN31">
        <v>503842</v>
      </c>
      <c r="EO31">
        <v>113145.88</v>
      </c>
      <c r="EP31">
        <v>83394</v>
      </c>
      <c r="EQ31">
        <v>0</v>
      </c>
      <c r="ER31">
        <v>0</v>
      </c>
      <c r="ES31">
        <v>193857.43</v>
      </c>
    </row>
    <row r="32" spans="1:149" outlineLevel="1" x14ac:dyDescent="0.25">
      <c r="A32" s="8"/>
      <c r="B32" s="9">
        <v>24</v>
      </c>
      <c r="C32" s="11">
        <v>5110</v>
      </c>
      <c r="D32" s="181">
        <v>23</v>
      </c>
      <c r="E32" s="11" t="s">
        <v>31</v>
      </c>
      <c r="F32" s="98"/>
      <c r="G32" s="98">
        <f t="shared" si="1"/>
        <v>0</v>
      </c>
      <c r="H32" s="14"/>
      <c r="I32" s="14"/>
      <c r="J32" s="14"/>
      <c r="K32" s="14"/>
      <c r="L32" s="14"/>
      <c r="M32" s="14"/>
      <c r="N32" s="194"/>
      <c r="O32" s="108">
        <v>30</v>
      </c>
      <c r="P32" s="108">
        <v>0</v>
      </c>
      <c r="Q32" s="153">
        <v>141259.48000000001</v>
      </c>
      <c r="R32" s="153">
        <v>335.24</v>
      </c>
      <c r="S32" s="153">
        <v>0</v>
      </c>
      <c r="T32" s="153">
        <v>0</v>
      </c>
      <c r="U32" s="153">
        <v>28366.54</v>
      </c>
      <c r="V32" s="153">
        <v>520630.08</v>
      </c>
      <c r="W32" s="153">
        <v>66720.240000000005</v>
      </c>
      <c r="X32" s="188">
        <v>0</v>
      </c>
      <c r="Y32" s="153">
        <v>0</v>
      </c>
      <c r="Z32" s="153">
        <v>35735.660000000003</v>
      </c>
      <c r="AA32" s="153">
        <v>8100.97</v>
      </c>
      <c r="AB32" s="153">
        <v>0</v>
      </c>
      <c r="AC32" s="153">
        <v>0</v>
      </c>
      <c r="AD32" s="153">
        <v>52.58</v>
      </c>
      <c r="AE32" s="153">
        <v>0</v>
      </c>
      <c r="AF32" s="153">
        <v>141096.53</v>
      </c>
      <c r="AG32" s="153">
        <v>7368.14</v>
      </c>
      <c r="AH32" s="153">
        <v>0</v>
      </c>
      <c r="AI32" s="153">
        <v>8169.85</v>
      </c>
      <c r="AJ32" s="153">
        <v>1805</v>
      </c>
      <c r="AK32" s="153">
        <v>66952.98</v>
      </c>
      <c r="AL32" s="109">
        <v>0</v>
      </c>
      <c r="AM32" s="109">
        <v>0</v>
      </c>
      <c r="AN32" s="109">
        <v>0</v>
      </c>
      <c r="AO32" s="109">
        <v>0</v>
      </c>
      <c r="AP32" s="109">
        <v>0</v>
      </c>
      <c r="AQ32" s="109">
        <v>0</v>
      </c>
      <c r="AR32" s="109">
        <v>780464.32</v>
      </c>
      <c r="AS32" s="109">
        <v>0</v>
      </c>
      <c r="AT32" s="109">
        <v>0</v>
      </c>
      <c r="AU32" s="109">
        <v>0</v>
      </c>
      <c r="AV32" s="109">
        <v>77445</v>
      </c>
      <c r="AW32" s="109">
        <v>224683.81</v>
      </c>
      <c r="AX32" s="109">
        <v>0</v>
      </c>
      <c r="AY32" s="109">
        <v>0</v>
      </c>
      <c r="AZ32" s="109">
        <v>63217.61</v>
      </c>
      <c r="BA32" s="109"/>
      <c r="BB32" s="109">
        <v>0</v>
      </c>
      <c r="BC32" s="109">
        <v>0</v>
      </c>
      <c r="BD32" s="109">
        <v>0</v>
      </c>
      <c r="BE32" s="109">
        <v>0</v>
      </c>
      <c r="BF32" s="109">
        <v>34657.980000000003</v>
      </c>
      <c r="BG32" s="109">
        <v>63.82</v>
      </c>
      <c r="BH32" s="109">
        <v>20968.48</v>
      </c>
      <c r="BI32" s="109">
        <v>0</v>
      </c>
      <c r="BJ32" s="109">
        <v>0</v>
      </c>
      <c r="BK32" s="109">
        <v>300</v>
      </c>
      <c r="BL32" s="109">
        <v>26171.77</v>
      </c>
      <c r="BM32" s="109">
        <v>13139.81</v>
      </c>
      <c r="BN32" s="109">
        <v>132757.28</v>
      </c>
      <c r="BO32" s="109">
        <v>45.26</v>
      </c>
      <c r="BP32" s="109">
        <v>6.18</v>
      </c>
      <c r="BQ32" s="109">
        <v>0</v>
      </c>
      <c r="BR32" s="109"/>
      <c r="BS32" s="109">
        <v>19523</v>
      </c>
      <c r="BT32" s="109">
        <v>0</v>
      </c>
      <c r="BU32" s="109">
        <v>14766343.369999999</v>
      </c>
      <c r="BV32" s="109">
        <v>656</v>
      </c>
      <c r="BW32" s="109">
        <v>0</v>
      </c>
      <c r="BX32" s="194">
        <v>18172</v>
      </c>
      <c r="BY32" s="109">
        <v>35597.53</v>
      </c>
      <c r="BZ32" s="109">
        <v>0</v>
      </c>
      <c r="CA32" s="109">
        <v>8002</v>
      </c>
      <c r="CB32" s="109">
        <v>12528.62</v>
      </c>
      <c r="CC32" s="109">
        <v>0</v>
      </c>
      <c r="CD32" s="109"/>
      <c r="CE32" s="109"/>
      <c r="CF32" s="14"/>
      <c r="CG32" s="14">
        <v>325150.39</v>
      </c>
      <c r="CH32" s="14">
        <v>886.56</v>
      </c>
      <c r="CI32">
        <v>0</v>
      </c>
      <c r="CJ32">
        <v>0</v>
      </c>
      <c r="CK32">
        <v>9845.26</v>
      </c>
      <c r="CL32">
        <v>497501.26</v>
      </c>
      <c r="CM32">
        <v>59961.23</v>
      </c>
      <c r="CN32">
        <v>0</v>
      </c>
      <c r="CO32">
        <v>0</v>
      </c>
      <c r="CP32">
        <v>17276.13</v>
      </c>
      <c r="CQ32">
        <v>8105.75</v>
      </c>
      <c r="CR32">
        <v>0</v>
      </c>
      <c r="CS32">
        <v>16352.76</v>
      </c>
      <c r="CT32">
        <v>0</v>
      </c>
      <c r="CU32">
        <v>0</v>
      </c>
      <c r="CV32">
        <v>157714.23999999999</v>
      </c>
      <c r="CW32">
        <v>8677.43</v>
      </c>
      <c r="CX32">
        <v>0</v>
      </c>
      <c r="CY32">
        <v>1047.6600000000001</v>
      </c>
      <c r="CZ32">
        <v>340.43</v>
      </c>
      <c r="DA32">
        <v>42539.57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1047725.22</v>
      </c>
      <c r="DI32">
        <v>0</v>
      </c>
      <c r="DJ32">
        <v>0</v>
      </c>
      <c r="DK32">
        <v>0</v>
      </c>
      <c r="DL32">
        <v>58757</v>
      </c>
      <c r="DM32">
        <v>225149.2</v>
      </c>
      <c r="DN32">
        <v>0</v>
      </c>
      <c r="DO32">
        <v>0</v>
      </c>
      <c r="DP32">
        <v>81706.149999999994</v>
      </c>
      <c r="DQ32">
        <v>2720.92</v>
      </c>
      <c r="DR32">
        <v>0</v>
      </c>
      <c r="DS32">
        <v>0</v>
      </c>
      <c r="DT32">
        <v>0</v>
      </c>
      <c r="DU32">
        <v>0</v>
      </c>
      <c r="DV32">
        <v>33723.47</v>
      </c>
      <c r="DW32">
        <v>1711.66</v>
      </c>
      <c r="DX32">
        <v>15835.24</v>
      </c>
      <c r="DY32">
        <v>0</v>
      </c>
      <c r="DZ32">
        <v>0</v>
      </c>
      <c r="EA32">
        <v>3677.87</v>
      </c>
      <c r="EB32">
        <v>68062.77</v>
      </c>
      <c r="EC32">
        <v>476.91</v>
      </c>
      <c r="ED32">
        <v>151912.92000000001</v>
      </c>
      <c r="EE32">
        <v>68.92</v>
      </c>
      <c r="EF32">
        <v>0</v>
      </c>
      <c r="EG32">
        <v>0</v>
      </c>
      <c r="EH32">
        <v>2558.5300000000002</v>
      </c>
      <c r="EI32">
        <v>16134.03</v>
      </c>
      <c r="EJ32">
        <v>0</v>
      </c>
      <c r="EK32">
        <v>14996119.01</v>
      </c>
      <c r="EL32">
        <v>2868</v>
      </c>
      <c r="EM32">
        <v>0</v>
      </c>
      <c r="EN32">
        <v>77205</v>
      </c>
      <c r="EO32">
        <v>28774.06</v>
      </c>
      <c r="EP32">
        <v>0</v>
      </c>
      <c r="EQ32">
        <v>15897</v>
      </c>
      <c r="ER32">
        <v>7308</v>
      </c>
      <c r="ES32">
        <v>0</v>
      </c>
    </row>
    <row r="33" spans="1:149" outlineLevel="1" x14ac:dyDescent="0.25">
      <c r="A33" s="3"/>
      <c r="B33" s="9">
        <v>25</v>
      </c>
      <c r="C33" s="11">
        <v>5112</v>
      </c>
      <c r="D33" s="181">
        <v>24</v>
      </c>
      <c r="E33" s="11" t="s">
        <v>32</v>
      </c>
      <c r="F33" s="98"/>
      <c r="G33" s="98">
        <f t="shared" si="1"/>
        <v>0</v>
      </c>
      <c r="H33" s="14"/>
      <c r="I33" s="14"/>
      <c r="J33" s="14"/>
      <c r="K33" s="14"/>
      <c r="L33" s="14"/>
      <c r="M33" s="14"/>
      <c r="N33" s="194"/>
      <c r="O33" s="108">
        <v>31</v>
      </c>
      <c r="P33" s="108">
        <v>0</v>
      </c>
      <c r="Q33" s="153">
        <v>357775.77</v>
      </c>
      <c r="R33" s="153">
        <v>0</v>
      </c>
      <c r="S33" s="153">
        <v>0</v>
      </c>
      <c r="T33" s="153">
        <v>0</v>
      </c>
      <c r="U33" s="153">
        <v>9619.68</v>
      </c>
      <c r="V33" s="153">
        <v>0</v>
      </c>
      <c r="W33" s="153">
        <v>0</v>
      </c>
      <c r="X33" s="188">
        <v>0</v>
      </c>
      <c r="Y33" s="153">
        <v>0</v>
      </c>
      <c r="Z33" s="153">
        <v>0</v>
      </c>
      <c r="AA33" s="153">
        <v>0</v>
      </c>
      <c r="AB33" s="153">
        <v>0</v>
      </c>
      <c r="AC33" s="153">
        <v>5317.6</v>
      </c>
      <c r="AD33" s="153">
        <v>0</v>
      </c>
      <c r="AE33" s="153">
        <v>349316.43</v>
      </c>
      <c r="AF33" s="153">
        <v>0</v>
      </c>
      <c r="AG33" s="153">
        <v>0</v>
      </c>
      <c r="AH33" s="153">
        <v>0</v>
      </c>
      <c r="AI33" s="153">
        <v>0</v>
      </c>
      <c r="AJ33" s="153">
        <v>22824.42</v>
      </c>
      <c r="AK33" s="153">
        <v>0</v>
      </c>
      <c r="AL33" s="109">
        <v>65897.97</v>
      </c>
      <c r="AM33" s="109">
        <v>0</v>
      </c>
      <c r="AN33" s="109">
        <v>0</v>
      </c>
      <c r="AO33" s="109">
        <v>0</v>
      </c>
      <c r="AP33" s="109">
        <v>0</v>
      </c>
      <c r="AQ33" s="109">
        <v>0</v>
      </c>
      <c r="AR33" s="109">
        <v>1088961.45</v>
      </c>
      <c r="AS33" s="109">
        <v>402259.44</v>
      </c>
      <c r="AT33" s="109">
        <v>0</v>
      </c>
      <c r="AU33" s="109">
        <v>0</v>
      </c>
      <c r="AV33" s="109">
        <v>0</v>
      </c>
      <c r="AW33" s="109">
        <v>700145.23</v>
      </c>
      <c r="AX33" s="109">
        <v>0</v>
      </c>
      <c r="AY33" s="109">
        <v>0</v>
      </c>
      <c r="AZ33" s="109">
        <v>0</v>
      </c>
      <c r="BA33" s="109"/>
      <c r="BB33" s="109">
        <v>0</v>
      </c>
      <c r="BC33" s="109">
        <v>0</v>
      </c>
      <c r="BD33" s="109">
        <v>0</v>
      </c>
      <c r="BE33" s="109">
        <v>13601.4</v>
      </c>
      <c r="BF33" s="109">
        <v>0</v>
      </c>
      <c r="BG33" s="109">
        <v>4462.91</v>
      </c>
      <c r="BH33" s="109">
        <v>153237.96</v>
      </c>
      <c r="BI33" s="109">
        <v>0</v>
      </c>
      <c r="BJ33" s="109">
        <v>0</v>
      </c>
      <c r="BK33" s="109">
        <v>0</v>
      </c>
      <c r="BL33" s="109">
        <v>0</v>
      </c>
      <c r="BM33" s="109">
        <v>0</v>
      </c>
      <c r="BN33" s="109">
        <v>208512.39</v>
      </c>
      <c r="BO33" s="109">
        <v>0</v>
      </c>
      <c r="BP33" s="109">
        <v>0</v>
      </c>
      <c r="BQ33" s="109">
        <v>0</v>
      </c>
      <c r="BR33" s="109"/>
      <c r="BS33" s="109">
        <v>0</v>
      </c>
      <c r="BT33" s="109">
        <v>0</v>
      </c>
      <c r="BU33" s="109">
        <v>855946.88</v>
      </c>
      <c r="BV33" s="109">
        <v>0</v>
      </c>
      <c r="BW33" s="109">
        <v>0</v>
      </c>
      <c r="BX33" s="194">
        <v>91100</v>
      </c>
      <c r="BY33" s="109">
        <v>0</v>
      </c>
      <c r="BZ33" s="109">
        <v>0</v>
      </c>
      <c r="CA33" s="109">
        <v>0</v>
      </c>
      <c r="CB33" s="109">
        <v>0</v>
      </c>
      <c r="CC33" s="109">
        <v>0</v>
      </c>
      <c r="CD33" s="109"/>
      <c r="CE33" s="109"/>
      <c r="CF33" s="14"/>
      <c r="CG33" s="14">
        <v>398872.09</v>
      </c>
      <c r="CH33" s="14">
        <v>0</v>
      </c>
      <c r="CI33">
        <v>0</v>
      </c>
      <c r="CJ33">
        <v>0</v>
      </c>
      <c r="CK33">
        <v>26686.03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237820.71</v>
      </c>
      <c r="CV33">
        <v>0</v>
      </c>
      <c r="CW33">
        <v>0</v>
      </c>
      <c r="CX33">
        <v>0</v>
      </c>
      <c r="CY33">
        <v>0</v>
      </c>
      <c r="CZ33">
        <v>22517.08</v>
      </c>
      <c r="DA33">
        <v>0</v>
      </c>
      <c r="DB33">
        <v>22325.31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1921782.52</v>
      </c>
      <c r="DI33">
        <v>905738.94</v>
      </c>
      <c r="DJ33">
        <v>0</v>
      </c>
      <c r="DK33">
        <v>0</v>
      </c>
      <c r="DL33">
        <v>0</v>
      </c>
      <c r="DM33">
        <v>659259.11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26549.21</v>
      </c>
      <c r="DV33">
        <v>0</v>
      </c>
      <c r="DW33">
        <v>1337.01</v>
      </c>
      <c r="DX33">
        <v>175771.12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96293.71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361379.11</v>
      </c>
      <c r="EL33">
        <v>0</v>
      </c>
      <c r="EM33">
        <v>0</v>
      </c>
      <c r="EN33">
        <v>56234</v>
      </c>
      <c r="EO33">
        <v>0</v>
      </c>
      <c r="EP33">
        <v>0</v>
      </c>
      <c r="EQ33">
        <v>0</v>
      </c>
      <c r="ER33">
        <v>0</v>
      </c>
      <c r="ES33">
        <v>0</v>
      </c>
    </row>
    <row r="34" spans="1:149" outlineLevel="1" x14ac:dyDescent="0.25">
      <c r="A34" s="3"/>
      <c r="B34" s="9">
        <v>26</v>
      </c>
      <c r="C34" s="11">
        <v>5114</v>
      </c>
      <c r="D34" s="181">
        <v>25</v>
      </c>
      <c r="E34" s="11" t="s">
        <v>33</v>
      </c>
      <c r="F34" s="98"/>
      <c r="G34" s="98">
        <f t="shared" si="1"/>
        <v>11965.25</v>
      </c>
      <c r="H34" s="14"/>
      <c r="I34" s="14"/>
      <c r="J34" s="14"/>
      <c r="K34" s="14"/>
      <c r="L34" s="14"/>
      <c r="M34" s="14"/>
      <c r="N34" s="194"/>
      <c r="O34" s="108">
        <v>32</v>
      </c>
      <c r="P34" s="108">
        <v>0</v>
      </c>
      <c r="Q34" s="153">
        <v>831519.33</v>
      </c>
      <c r="R34" s="153">
        <v>56040.26</v>
      </c>
      <c r="S34" s="153">
        <v>5599.01</v>
      </c>
      <c r="T34" s="153">
        <v>64104</v>
      </c>
      <c r="U34" s="153">
        <v>1802.08</v>
      </c>
      <c r="V34" s="153">
        <v>443252.3</v>
      </c>
      <c r="W34" s="153">
        <v>34609.82</v>
      </c>
      <c r="X34" s="188">
        <v>33263.25</v>
      </c>
      <c r="Y34" s="153">
        <v>0</v>
      </c>
      <c r="Z34" s="153">
        <v>77454.09</v>
      </c>
      <c r="AA34" s="153">
        <v>6846.95</v>
      </c>
      <c r="AB34" s="153">
        <v>0</v>
      </c>
      <c r="AC34" s="153">
        <v>52339.92</v>
      </c>
      <c r="AD34" s="153">
        <v>149804.74</v>
      </c>
      <c r="AE34" s="153">
        <v>27430.73</v>
      </c>
      <c r="AF34" s="153">
        <v>35913.81</v>
      </c>
      <c r="AG34" s="153">
        <v>3262.59</v>
      </c>
      <c r="AH34" s="153">
        <v>0</v>
      </c>
      <c r="AI34" s="153">
        <v>15133.14</v>
      </c>
      <c r="AJ34" s="153">
        <v>0</v>
      </c>
      <c r="AK34" s="153">
        <v>79530.320000000007</v>
      </c>
      <c r="AL34" s="109">
        <v>333.68</v>
      </c>
      <c r="AM34" s="109">
        <v>7813.19</v>
      </c>
      <c r="AN34" s="109">
        <v>11965.25</v>
      </c>
      <c r="AO34" s="109">
        <v>0</v>
      </c>
      <c r="AP34" s="109">
        <v>0</v>
      </c>
      <c r="AQ34" s="109">
        <v>0</v>
      </c>
      <c r="AR34" s="109">
        <v>8689301.6899999995</v>
      </c>
      <c r="AS34" s="109">
        <v>365077.02</v>
      </c>
      <c r="AT34" s="109">
        <v>120831.18</v>
      </c>
      <c r="AU34" s="109">
        <v>5608</v>
      </c>
      <c r="AV34" s="109">
        <v>222847</v>
      </c>
      <c r="AW34" s="109">
        <v>70878.47</v>
      </c>
      <c r="AX34" s="109">
        <v>0</v>
      </c>
      <c r="AY34" s="109">
        <v>55271.78</v>
      </c>
      <c r="AZ34" s="109">
        <v>752286.49</v>
      </c>
      <c r="BA34" s="109"/>
      <c r="BB34" s="109">
        <v>0</v>
      </c>
      <c r="BC34" s="109">
        <v>52174.57</v>
      </c>
      <c r="BD34" s="109">
        <v>41546.32</v>
      </c>
      <c r="BE34" s="109">
        <v>0</v>
      </c>
      <c r="BF34" s="109">
        <v>92171.16</v>
      </c>
      <c r="BG34" s="109">
        <v>1124.58</v>
      </c>
      <c r="BH34" s="109">
        <v>72380.77</v>
      </c>
      <c r="BI34" s="109">
        <v>13784.41</v>
      </c>
      <c r="BJ34" s="109">
        <v>0</v>
      </c>
      <c r="BK34" s="109">
        <v>203155</v>
      </c>
      <c r="BL34" s="109">
        <v>139983.21</v>
      </c>
      <c r="BM34" s="109">
        <v>0</v>
      </c>
      <c r="BN34" s="109">
        <v>58866.080000000002</v>
      </c>
      <c r="BO34" s="109">
        <v>17774.29</v>
      </c>
      <c r="BP34" s="109">
        <v>34800.21</v>
      </c>
      <c r="BQ34" s="109">
        <v>0</v>
      </c>
      <c r="BR34" s="109"/>
      <c r="BS34" s="109">
        <v>189940.56</v>
      </c>
      <c r="BT34" s="109">
        <v>165.2</v>
      </c>
      <c r="BU34" s="109">
        <v>4106595.2</v>
      </c>
      <c r="BV34" s="109">
        <v>344262</v>
      </c>
      <c r="BW34" s="109">
        <v>0</v>
      </c>
      <c r="BX34" s="194">
        <v>10716</v>
      </c>
      <c r="BY34" s="109">
        <v>76037.55</v>
      </c>
      <c r="BZ34" s="109">
        <v>587.20000000000005</v>
      </c>
      <c r="CA34" s="109">
        <v>19808</v>
      </c>
      <c r="CB34" s="109">
        <v>191333.92</v>
      </c>
      <c r="CC34" s="109">
        <v>418896.7</v>
      </c>
      <c r="CD34" s="109"/>
      <c r="CE34" s="109"/>
      <c r="CF34" s="14"/>
      <c r="CG34" s="14">
        <v>660713.32999999996</v>
      </c>
      <c r="CH34" s="14">
        <v>33794.480000000003</v>
      </c>
      <c r="CI34">
        <v>7280.86</v>
      </c>
      <c r="CJ34">
        <v>38135</v>
      </c>
      <c r="CK34">
        <v>2124.8200000000002</v>
      </c>
      <c r="CL34">
        <v>432853.89</v>
      </c>
      <c r="CM34">
        <v>108395.57</v>
      </c>
      <c r="CN34">
        <v>16523.07</v>
      </c>
      <c r="CO34">
        <v>0</v>
      </c>
      <c r="CP34">
        <v>45677.74</v>
      </c>
      <c r="CQ34">
        <v>4306.3900000000003</v>
      </c>
      <c r="CR34">
        <v>0</v>
      </c>
      <c r="CS34">
        <v>0</v>
      </c>
      <c r="CT34">
        <v>135679.70000000001</v>
      </c>
      <c r="CU34">
        <v>51816.08</v>
      </c>
      <c r="CV34">
        <v>16634.669999999998</v>
      </c>
      <c r="CW34">
        <v>12961.16</v>
      </c>
      <c r="CX34">
        <v>0</v>
      </c>
      <c r="CY34">
        <v>0</v>
      </c>
      <c r="CZ34">
        <v>0</v>
      </c>
      <c r="DA34">
        <v>52606.64</v>
      </c>
      <c r="DB34">
        <v>368.8</v>
      </c>
      <c r="DC34">
        <v>4201.87</v>
      </c>
      <c r="DD34">
        <v>7616</v>
      </c>
      <c r="DE34">
        <v>0</v>
      </c>
      <c r="DF34">
        <v>0</v>
      </c>
      <c r="DG34">
        <v>0</v>
      </c>
      <c r="DH34">
        <v>18096785.399999999</v>
      </c>
      <c r="DI34">
        <v>325996.79999999999</v>
      </c>
      <c r="DJ34">
        <v>18069.810000000001</v>
      </c>
      <c r="DK34">
        <v>3035</v>
      </c>
      <c r="DL34">
        <v>255063</v>
      </c>
      <c r="DM34">
        <v>84321.55</v>
      </c>
      <c r="DN34">
        <v>0</v>
      </c>
      <c r="DO34">
        <v>91411.95</v>
      </c>
      <c r="DP34">
        <v>481290.76</v>
      </c>
      <c r="DQ34">
        <v>1996.1</v>
      </c>
      <c r="DR34">
        <v>0</v>
      </c>
      <c r="DS34">
        <v>56702.58</v>
      </c>
      <c r="DT34">
        <v>27993.18</v>
      </c>
      <c r="DU34">
        <v>0</v>
      </c>
      <c r="DV34">
        <v>105223.27</v>
      </c>
      <c r="DW34">
        <v>15232.61</v>
      </c>
      <c r="DX34">
        <v>161685.4</v>
      </c>
      <c r="DY34">
        <v>14897.97</v>
      </c>
      <c r="DZ34">
        <v>0</v>
      </c>
      <c r="EA34">
        <v>126944.66</v>
      </c>
      <c r="EB34">
        <v>98649.81</v>
      </c>
      <c r="EC34">
        <v>0</v>
      </c>
      <c r="ED34">
        <v>27550.86</v>
      </c>
      <c r="EE34">
        <v>7777.41</v>
      </c>
      <c r="EF34">
        <v>36281.589999999997</v>
      </c>
      <c r="EG34">
        <v>0</v>
      </c>
      <c r="EH34">
        <v>27937</v>
      </c>
      <c r="EI34">
        <v>184093.03</v>
      </c>
      <c r="EJ34">
        <v>1064.73</v>
      </c>
      <c r="EK34">
        <v>3125251.02</v>
      </c>
      <c r="EL34">
        <v>378607</v>
      </c>
      <c r="EM34">
        <v>0</v>
      </c>
      <c r="EN34">
        <v>26606</v>
      </c>
      <c r="EO34">
        <v>45985.67</v>
      </c>
      <c r="EP34">
        <v>10335.84</v>
      </c>
      <c r="EQ34">
        <v>26996</v>
      </c>
      <c r="ER34">
        <v>208886</v>
      </c>
      <c r="ES34">
        <v>225829.7</v>
      </c>
    </row>
    <row r="35" spans="1:149" outlineLevel="1" x14ac:dyDescent="0.25">
      <c r="A35" s="3"/>
      <c r="B35" s="9">
        <v>27</v>
      </c>
      <c r="C35" s="11">
        <v>5120</v>
      </c>
      <c r="D35" s="181">
        <v>26</v>
      </c>
      <c r="E35" s="11" t="s">
        <v>34</v>
      </c>
      <c r="F35" s="98"/>
      <c r="G35" s="98">
        <f t="shared" si="1"/>
        <v>23984.12</v>
      </c>
      <c r="H35" s="14"/>
      <c r="I35" s="14"/>
      <c r="J35" s="14"/>
      <c r="K35" s="14"/>
      <c r="L35" s="14"/>
      <c r="M35" s="14"/>
      <c r="N35" s="194"/>
      <c r="O35" s="108">
        <v>33</v>
      </c>
      <c r="P35" s="108">
        <v>0</v>
      </c>
      <c r="Q35" s="153">
        <v>349748.76</v>
      </c>
      <c r="R35" s="153">
        <v>101800.65</v>
      </c>
      <c r="S35" s="153">
        <v>0</v>
      </c>
      <c r="T35" s="153">
        <v>5539</v>
      </c>
      <c r="U35" s="153">
        <v>34555.760000000002</v>
      </c>
      <c r="V35" s="153">
        <v>86137.74</v>
      </c>
      <c r="W35" s="153">
        <v>93519.39</v>
      </c>
      <c r="X35" s="188">
        <v>50260.95</v>
      </c>
      <c r="Y35" s="153">
        <v>306.57</v>
      </c>
      <c r="Z35" s="153">
        <v>101513.21</v>
      </c>
      <c r="AA35" s="153">
        <v>5675.5</v>
      </c>
      <c r="AB35" s="153">
        <v>23900.37</v>
      </c>
      <c r="AC35" s="153">
        <v>127278.6</v>
      </c>
      <c r="AD35" s="153">
        <v>60120.58</v>
      </c>
      <c r="AE35" s="153">
        <v>554347.02</v>
      </c>
      <c r="AF35" s="153">
        <v>44459.78</v>
      </c>
      <c r="AG35" s="153">
        <v>14126.84</v>
      </c>
      <c r="AH35" s="153">
        <v>32115.39</v>
      </c>
      <c r="AI35" s="153">
        <v>34228.35</v>
      </c>
      <c r="AJ35" s="153">
        <v>27522.77</v>
      </c>
      <c r="AK35" s="153">
        <v>242698.93</v>
      </c>
      <c r="AL35" s="109">
        <v>47888.18</v>
      </c>
      <c r="AM35" s="109">
        <v>85404.17</v>
      </c>
      <c r="AN35" s="109">
        <v>23984.12</v>
      </c>
      <c r="AO35" s="109">
        <v>100869.62</v>
      </c>
      <c r="AP35" s="109">
        <v>880</v>
      </c>
      <c r="AQ35" s="109">
        <v>11865.66</v>
      </c>
      <c r="AR35" s="109">
        <v>19296886.25</v>
      </c>
      <c r="AS35" s="109">
        <v>691576.78</v>
      </c>
      <c r="AT35" s="109">
        <v>39041.870000000003</v>
      </c>
      <c r="AU35" s="109">
        <v>15674</v>
      </c>
      <c r="AV35" s="109">
        <v>72344</v>
      </c>
      <c r="AW35" s="109">
        <v>296709.3</v>
      </c>
      <c r="AX35" s="109">
        <v>0</v>
      </c>
      <c r="AY35" s="109">
        <v>3596.31</v>
      </c>
      <c r="AZ35" s="109">
        <v>695617.03</v>
      </c>
      <c r="BA35" s="109"/>
      <c r="BB35" s="109">
        <v>360225</v>
      </c>
      <c r="BC35" s="109">
        <v>53187.76</v>
      </c>
      <c r="BD35" s="109">
        <v>121039.75</v>
      </c>
      <c r="BE35" s="109">
        <v>52487.360000000001</v>
      </c>
      <c r="BF35" s="109">
        <v>18733.12</v>
      </c>
      <c r="BG35" s="109">
        <v>22731.16</v>
      </c>
      <c r="BH35" s="109">
        <v>33824.18</v>
      </c>
      <c r="BI35" s="109">
        <v>5471.4</v>
      </c>
      <c r="BJ35" s="109">
        <v>678421</v>
      </c>
      <c r="BK35" s="109">
        <v>523412</v>
      </c>
      <c r="BL35" s="109">
        <v>6382.53</v>
      </c>
      <c r="BM35" s="109">
        <v>0</v>
      </c>
      <c r="BN35" s="109">
        <v>38158.26</v>
      </c>
      <c r="BO35" s="109">
        <v>3643.98</v>
      </c>
      <c r="BP35" s="109">
        <v>23813.22</v>
      </c>
      <c r="BQ35" s="109">
        <v>39057.93</v>
      </c>
      <c r="BR35" s="109"/>
      <c r="BS35" s="109">
        <v>347645.37</v>
      </c>
      <c r="BT35" s="109">
        <v>15651.43</v>
      </c>
      <c r="BU35" s="109">
        <v>580619.5</v>
      </c>
      <c r="BV35" s="109">
        <v>94565</v>
      </c>
      <c r="BW35" s="109">
        <v>13235.95</v>
      </c>
      <c r="BX35" s="194">
        <v>268525</v>
      </c>
      <c r="BY35" s="109">
        <v>279228.55</v>
      </c>
      <c r="BZ35" s="109">
        <v>9971.85</v>
      </c>
      <c r="CA35" s="109">
        <v>30087</v>
      </c>
      <c r="CB35" s="109">
        <v>126521.35</v>
      </c>
      <c r="CC35" s="109">
        <v>101412.64</v>
      </c>
      <c r="CD35" s="109"/>
      <c r="CE35" s="109"/>
      <c r="CF35" s="14"/>
      <c r="CG35" s="14">
        <v>353316.26</v>
      </c>
      <c r="CH35" s="14">
        <v>121216.64</v>
      </c>
      <c r="CI35">
        <v>0</v>
      </c>
      <c r="CJ35">
        <v>10489.91</v>
      </c>
      <c r="CK35">
        <v>40512.61</v>
      </c>
      <c r="CL35">
        <v>81238.179999999993</v>
      </c>
      <c r="CM35">
        <v>81885.179999999993</v>
      </c>
      <c r="CN35">
        <v>17797.009999999998</v>
      </c>
      <c r="CO35">
        <v>0</v>
      </c>
      <c r="CP35">
        <v>39631.440000000002</v>
      </c>
      <c r="CQ35">
        <v>6436.5</v>
      </c>
      <c r="CR35">
        <v>32848.9</v>
      </c>
      <c r="CS35">
        <v>70182</v>
      </c>
      <c r="CT35">
        <v>56469.7</v>
      </c>
      <c r="CU35">
        <v>0</v>
      </c>
      <c r="CV35">
        <v>37148.75</v>
      </c>
      <c r="CW35">
        <v>24712.85</v>
      </c>
      <c r="CX35">
        <v>82270.03</v>
      </c>
      <c r="CY35">
        <v>55739.83</v>
      </c>
      <c r="CZ35">
        <v>32865.54</v>
      </c>
      <c r="DA35">
        <v>260391</v>
      </c>
      <c r="DB35">
        <v>32807.65</v>
      </c>
      <c r="DC35">
        <v>56450.42</v>
      </c>
      <c r="DD35">
        <v>28794.080000000002</v>
      </c>
      <c r="DE35">
        <v>77095.31</v>
      </c>
      <c r="DF35">
        <v>27403.29</v>
      </c>
      <c r="DG35">
        <v>14857.82</v>
      </c>
      <c r="DH35">
        <v>18514561.460000001</v>
      </c>
      <c r="DI35">
        <v>710804.5</v>
      </c>
      <c r="DJ35">
        <v>44177.68</v>
      </c>
      <c r="DK35">
        <v>8445</v>
      </c>
      <c r="DL35">
        <v>100328</v>
      </c>
      <c r="DM35">
        <v>364173.18</v>
      </c>
      <c r="DN35">
        <v>0</v>
      </c>
      <c r="DO35">
        <v>169.92</v>
      </c>
      <c r="DP35">
        <v>565781.68000000005</v>
      </c>
      <c r="DQ35">
        <v>7546.46</v>
      </c>
      <c r="DR35">
        <v>157250</v>
      </c>
      <c r="DS35">
        <v>47056.84</v>
      </c>
      <c r="DT35">
        <v>98912.28</v>
      </c>
      <c r="DU35">
        <v>79908.81</v>
      </c>
      <c r="DV35">
        <v>43417.73</v>
      </c>
      <c r="DW35">
        <v>16923.580000000002</v>
      </c>
      <c r="DX35">
        <v>52380.91</v>
      </c>
      <c r="DY35">
        <v>28750.42</v>
      </c>
      <c r="DZ35">
        <v>631874</v>
      </c>
      <c r="EA35">
        <v>539084.49</v>
      </c>
      <c r="EB35">
        <v>27079.55</v>
      </c>
      <c r="EC35">
        <v>0</v>
      </c>
      <c r="ED35">
        <v>60139.67</v>
      </c>
      <c r="EE35">
        <v>3575.67</v>
      </c>
      <c r="EF35">
        <v>27428.03</v>
      </c>
      <c r="EG35">
        <v>42249.42</v>
      </c>
      <c r="EH35">
        <v>13613.2</v>
      </c>
      <c r="EI35">
        <v>294029.27</v>
      </c>
      <c r="EJ35">
        <v>23555.119999999999</v>
      </c>
      <c r="EK35">
        <v>512564.41</v>
      </c>
      <c r="EL35">
        <v>141109</v>
      </c>
      <c r="EM35">
        <v>25338.69</v>
      </c>
      <c r="EN35">
        <v>245188</v>
      </c>
      <c r="EO35">
        <v>227589.38</v>
      </c>
      <c r="EP35">
        <v>9497.7800000000007</v>
      </c>
      <c r="EQ35">
        <v>25416</v>
      </c>
      <c r="ER35">
        <v>211610</v>
      </c>
      <c r="ES35">
        <v>88509.52</v>
      </c>
    </row>
    <row r="36" spans="1:149" outlineLevel="1" x14ac:dyDescent="0.25">
      <c r="A36" s="3"/>
      <c r="B36" s="9">
        <v>28</v>
      </c>
      <c r="C36" s="11">
        <v>5125</v>
      </c>
      <c r="D36" s="181">
        <v>27</v>
      </c>
      <c r="E36" s="11" t="s">
        <v>35</v>
      </c>
      <c r="F36" s="98"/>
      <c r="G36" s="98">
        <f t="shared" si="1"/>
        <v>590</v>
      </c>
      <c r="H36" s="14"/>
      <c r="I36" s="14"/>
      <c r="J36" s="14"/>
      <c r="K36" s="14"/>
      <c r="L36" s="14"/>
      <c r="M36" s="14"/>
      <c r="N36" s="194"/>
      <c r="O36" s="108">
        <v>34</v>
      </c>
      <c r="P36" s="108">
        <v>0</v>
      </c>
      <c r="Q36" s="153">
        <v>8535307.5700000003</v>
      </c>
      <c r="R36" s="153">
        <v>604776.51</v>
      </c>
      <c r="S36" s="153">
        <v>0</v>
      </c>
      <c r="T36" s="153">
        <v>107552</v>
      </c>
      <c r="U36" s="153">
        <v>101414.14</v>
      </c>
      <c r="V36" s="153">
        <v>1822841.33</v>
      </c>
      <c r="W36" s="153">
        <v>550293.66</v>
      </c>
      <c r="X36" s="188">
        <v>23623.33</v>
      </c>
      <c r="Y36" s="153">
        <v>0</v>
      </c>
      <c r="Z36" s="153">
        <v>180381.84</v>
      </c>
      <c r="AA36" s="153">
        <v>5553</v>
      </c>
      <c r="AB36" s="153">
        <v>151797.64000000001</v>
      </c>
      <c r="AC36" s="153">
        <v>695878.81</v>
      </c>
      <c r="AD36" s="153">
        <v>125926.17</v>
      </c>
      <c r="AE36" s="153">
        <v>0</v>
      </c>
      <c r="AF36" s="153">
        <v>0</v>
      </c>
      <c r="AG36" s="153">
        <v>47908.19</v>
      </c>
      <c r="AH36" s="153">
        <v>273743.68</v>
      </c>
      <c r="AI36" s="153">
        <v>113474.94</v>
      </c>
      <c r="AJ36" s="153">
        <v>9810.17</v>
      </c>
      <c r="AK36" s="153">
        <v>255743.1</v>
      </c>
      <c r="AL36" s="109">
        <v>48398.65</v>
      </c>
      <c r="AM36" s="109">
        <v>154553.99</v>
      </c>
      <c r="AN36" s="109">
        <v>590</v>
      </c>
      <c r="AO36" s="109">
        <v>99234.68</v>
      </c>
      <c r="AP36" s="109">
        <v>650</v>
      </c>
      <c r="AQ36" s="109">
        <v>28114.79</v>
      </c>
      <c r="AR36" s="109">
        <v>32828437.420000002</v>
      </c>
      <c r="AS36" s="109">
        <v>611831.88</v>
      </c>
      <c r="AT36" s="109">
        <v>65338.44</v>
      </c>
      <c r="AU36" s="109">
        <v>232743</v>
      </c>
      <c r="AV36" s="109">
        <v>379759</v>
      </c>
      <c r="AW36" s="109">
        <v>1233854.53</v>
      </c>
      <c r="AX36" s="109">
        <v>0</v>
      </c>
      <c r="AY36" s="109">
        <v>0</v>
      </c>
      <c r="AZ36" s="109">
        <v>1551717.39</v>
      </c>
      <c r="BA36" s="109"/>
      <c r="BB36" s="109">
        <v>382311</v>
      </c>
      <c r="BC36" s="109">
        <v>453232.48</v>
      </c>
      <c r="BD36" s="109">
        <v>806530.3</v>
      </c>
      <c r="BE36" s="109">
        <v>78840.460000000006</v>
      </c>
      <c r="BF36" s="109">
        <v>271104.8</v>
      </c>
      <c r="BG36" s="109">
        <v>230763.39</v>
      </c>
      <c r="BH36" s="109">
        <v>197901.65</v>
      </c>
      <c r="BI36" s="109">
        <v>39899.57</v>
      </c>
      <c r="BJ36" s="109">
        <v>60417</v>
      </c>
      <c r="BK36" s="109">
        <v>0</v>
      </c>
      <c r="BL36" s="109">
        <v>-63503.1</v>
      </c>
      <c r="BM36" s="109">
        <v>126036.62</v>
      </c>
      <c r="BN36" s="109">
        <v>746970.91</v>
      </c>
      <c r="BO36" s="109">
        <v>18934.2</v>
      </c>
      <c r="BP36" s="109">
        <v>135094.94</v>
      </c>
      <c r="BQ36" s="109">
        <v>0</v>
      </c>
      <c r="BR36" s="109"/>
      <c r="BS36" s="109">
        <v>1459781.05</v>
      </c>
      <c r="BT36" s="109">
        <v>32248.73</v>
      </c>
      <c r="BU36" s="109">
        <v>22912643.18</v>
      </c>
      <c r="BV36" s="109">
        <v>329713</v>
      </c>
      <c r="BW36" s="109">
        <v>220744.83</v>
      </c>
      <c r="BX36" s="194">
        <v>220363</v>
      </c>
      <c r="BY36" s="109">
        <v>560593.79</v>
      </c>
      <c r="BZ36" s="109">
        <v>13930.42</v>
      </c>
      <c r="CA36" s="109">
        <v>13550</v>
      </c>
      <c r="CB36" s="109">
        <v>190153.37</v>
      </c>
      <c r="CC36" s="109">
        <v>496185.81</v>
      </c>
      <c r="CD36" s="109"/>
      <c r="CE36" s="109"/>
      <c r="CF36" s="14"/>
      <c r="CG36" s="14">
        <v>7627446.1699999999</v>
      </c>
      <c r="CH36" s="14">
        <v>902031.8</v>
      </c>
      <c r="CI36">
        <v>0</v>
      </c>
      <c r="CJ36">
        <v>91191.42</v>
      </c>
      <c r="CK36">
        <v>215189.21</v>
      </c>
      <c r="CL36">
        <v>1565791</v>
      </c>
      <c r="CM36">
        <v>468548.37</v>
      </c>
      <c r="CN36">
        <v>16644.43</v>
      </c>
      <c r="CO36">
        <v>0</v>
      </c>
      <c r="CP36">
        <v>173952.66</v>
      </c>
      <c r="CQ36">
        <v>3803</v>
      </c>
      <c r="CR36">
        <v>122561.37</v>
      </c>
      <c r="CS36">
        <v>680076.61</v>
      </c>
      <c r="CT36">
        <v>240484.08</v>
      </c>
      <c r="CU36">
        <v>0</v>
      </c>
      <c r="CV36">
        <v>0</v>
      </c>
      <c r="CW36">
        <v>44196.93</v>
      </c>
      <c r="CX36">
        <v>145791.99</v>
      </c>
      <c r="CY36">
        <v>95605.48</v>
      </c>
      <c r="CZ36">
        <v>30300.560000000001</v>
      </c>
      <c r="DA36">
        <v>210041.82</v>
      </c>
      <c r="DB36">
        <v>42164.45</v>
      </c>
      <c r="DC36">
        <v>251455.63</v>
      </c>
      <c r="DD36">
        <v>934.83</v>
      </c>
      <c r="DE36">
        <v>80664.69</v>
      </c>
      <c r="DF36">
        <v>5115.6000000000004</v>
      </c>
      <c r="DG36">
        <v>33745.24</v>
      </c>
      <c r="DH36">
        <v>46003777.590000004</v>
      </c>
      <c r="DI36">
        <v>967175.06</v>
      </c>
      <c r="DJ36">
        <v>40685.79</v>
      </c>
      <c r="DK36">
        <v>264102</v>
      </c>
      <c r="DL36">
        <v>262125</v>
      </c>
      <c r="DM36">
        <v>1174321.47</v>
      </c>
      <c r="DN36">
        <v>0</v>
      </c>
      <c r="DO36">
        <v>0</v>
      </c>
      <c r="DP36">
        <v>1650674.13</v>
      </c>
      <c r="DQ36">
        <v>59616.13</v>
      </c>
      <c r="DR36">
        <v>317442</v>
      </c>
      <c r="DS36">
        <v>258199.49</v>
      </c>
      <c r="DT36">
        <v>889307.41</v>
      </c>
      <c r="DU36">
        <v>37312.28</v>
      </c>
      <c r="DV36">
        <v>200949.82</v>
      </c>
      <c r="DW36">
        <v>219416.95999999999</v>
      </c>
      <c r="DX36">
        <v>67314.73</v>
      </c>
      <c r="DY36">
        <v>53627.1</v>
      </c>
      <c r="DZ36">
        <v>81017</v>
      </c>
      <c r="EA36">
        <v>0</v>
      </c>
      <c r="EB36">
        <v>182570.64</v>
      </c>
      <c r="EC36">
        <v>153227.73000000001</v>
      </c>
      <c r="ED36">
        <v>505781.34</v>
      </c>
      <c r="EE36">
        <v>21024.07</v>
      </c>
      <c r="EF36">
        <v>191371.69</v>
      </c>
      <c r="EG36">
        <v>0</v>
      </c>
      <c r="EH36">
        <v>9398.9</v>
      </c>
      <c r="EI36">
        <v>1447256.52</v>
      </c>
      <c r="EJ36">
        <v>12302.32</v>
      </c>
      <c r="EK36">
        <v>16295974.07</v>
      </c>
      <c r="EL36">
        <v>257731</v>
      </c>
      <c r="EM36">
        <v>196985.08</v>
      </c>
      <c r="EN36">
        <v>72130</v>
      </c>
      <c r="EO36">
        <v>531532.86</v>
      </c>
      <c r="EP36">
        <v>8940.06</v>
      </c>
      <c r="EQ36">
        <v>20529</v>
      </c>
      <c r="ER36">
        <v>479518</v>
      </c>
      <c r="ES36">
        <v>317316.03999999998</v>
      </c>
    </row>
    <row r="37" spans="1:149" outlineLevel="1" x14ac:dyDescent="0.25">
      <c r="A37" s="3"/>
      <c r="B37" s="9">
        <v>29</v>
      </c>
      <c r="C37" s="11">
        <v>5130</v>
      </c>
      <c r="D37" s="181">
        <v>28</v>
      </c>
      <c r="E37" s="11" t="s">
        <v>36</v>
      </c>
      <c r="F37" s="98"/>
      <c r="G37" s="98">
        <f t="shared" si="1"/>
        <v>0</v>
      </c>
      <c r="H37" s="14"/>
      <c r="I37" s="14"/>
      <c r="J37" s="14"/>
      <c r="K37" s="14"/>
      <c r="L37" s="14"/>
      <c r="M37" s="14"/>
      <c r="N37" s="194"/>
      <c r="O37" s="108">
        <v>35</v>
      </c>
      <c r="P37" s="108">
        <v>0</v>
      </c>
      <c r="Q37" s="153">
        <v>1104281.32</v>
      </c>
      <c r="R37" s="153">
        <v>197283.93</v>
      </c>
      <c r="S37" s="153">
        <v>1275.3499999999999</v>
      </c>
      <c r="T37" s="153">
        <v>0</v>
      </c>
      <c r="U37" s="153">
        <v>493655.59</v>
      </c>
      <c r="V37" s="153">
        <v>427308.73</v>
      </c>
      <c r="W37" s="153">
        <v>321027.71000000002</v>
      </c>
      <c r="X37" s="188">
        <v>46627.7</v>
      </c>
      <c r="Y37" s="153">
        <v>0</v>
      </c>
      <c r="Z37" s="153">
        <v>81855.56</v>
      </c>
      <c r="AA37" s="153">
        <v>0</v>
      </c>
      <c r="AB37" s="153">
        <v>70283.87</v>
      </c>
      <c r="AC37" s="153">
        <v>501244.11</v>
      </c>
      <c r="AD37" s="153">
        <v>256305.49</v>
      </c>
      <c r="AE37" s="153">
        <v>146762.07999999999</v>
      </c>
      <c r="AF37" s="153">
        <v>189530.17</v>
      </c>
      <c r="AG37" s="153">
        <v>58973.19</v>
      </c>
      <c r="AH37" s="153">
        <v>146967.34</v>
      </c>
      <c r="AI37" s="153">
        <v>778019.05</v>
      </c>
      <c r="AJ37" s="153">
        <v>8059.34</v>
      </c>
      <c r="AK37" s="153">
        <v>157693.65</v>
      </c>
      <c r="AL37" s="109">
        <v>29702.15</v>
      </c>
      <c r="AM37" s="109">
        <v>265667.42</v>
      </c>
      <c r="AN37" s="109">
        <v>0</v>
      </c>
      <c r="AO37" s="109">
        <v>7083.71</v>
      </c>
      <c r="AP37" s="109">
        <v>0</v>
      </c>
      <c r="AQ37" s="109">
        <v>43265.07</v>
      </c>
      <c r="AR37" s="109">
        <v>7888097.4100000001</v>
      </c>
      <c r="AS37" s="109">
        <v>168981.71</v>
      </c>
      <c r="AT37" s="109">
        <v>108302.07</v>
      </c>
      <c r="AU37" s="109">
        <v>0</v>
      </c>
      <c r="AV37" s="109">
        <v>105754</v>
      </c>
      <c r="AW37" s="109">
        <v>1908063.09</v>
      </c>
      <c r="AX37" s="109">
        <v>113354.85</v>
      </c>
      <c r="AY37" s="109">
        <v>623444.35</v>
      </c>
      <c r="AZ37" s="109">
        <v>240599.26</v>
      </c>
      <c r="BA37" s="109"/>
      <c r="BB37" s="109">
        <v>0</v>
      </c>
      <c r="BC37" s="109">
        <v>0</v>
      </c>
      <c r="BD37" s="109">
        <v>241563.45</v>
      </c>
      <c r="BE37" s="109">
        <v>41043.43</v>
      </c>
      <c r="BF37" s="109">
        <v>339372.97</v>
      </c>
      <c r="BG37" s="109">
        <v>93959.73</v>
      </c>
      <c r="BH37" s="109">
        <v>38407.620000000003</v>
      </c>
      <c r="BI37" s="109">
        <v>23171.18</v>
      </c>
      <c r="BJ37" s="109">
        <v>0</v>
      </c>
      <c r="BK37" s="109">
        <v>0</v>
      </c>
      <c r="BL37" s="109">
        <v>82284.06</v>
      </c>
      <c r="BM37" s="109">
        <v>329925.52</v>
      </c>
      <c r="BN37" s="109">
        <v>51644.97</v>
      </c>
      <c r="BO37" s="109">
        <v>19721.71</v>
      </c>
      <c r="BP37" s="109">
        <v>53810.31</v>
      </c>
      <c r="BQ37" s="109">
        <v>0</v>
      </c>
      <c r="BR37" s="109"/>
      <c r="BS37" s="109">
        <v>543023.86</v>
      </c>
      <c r="BT37" s="109">
        <v>22505.97</v>
      </c>
      <c r="BU37" s="109">
        <v>293613.61</v>
      </c>
      <c r="BV37" s="109">
        <v>52453</v>
      </c>
      <c r="BW37" s="109">
        <v>62225.95</v>
      </c>
      <c r="BX37" s="194">
        <v>65166</v>
      </c>
      <c r="BY37" s="109">
        <v>320162.03000000003</v>
      </c>
      <c r="BZ37" s="109">
        <v>10208.11</v>
      </c>
      <c r="CA37" s="109">
        <v>14486</v>
      </c>
      <c r="CB37" s="109">
        <v>136075.68</v>
      </c>
      <c r="CC37" s="109">
        <v>30023.119999999999</v>
      </c>
      <c r="CD37" s="109"/>
      <c r="CE37" s="109"/>
      <c r="CF37" s="14"/>
      <c r="CG37" s="14">
        <v>827812.71</v>
      </c>
      <c r="CH37" s="14">
        <v>225342.74</v>
      </c>
      <c r="CI37">
        <v>0</v>
      </c>
      <c r="CJ37">
        <v>0</v>
      </c>
      <c r="CK37">
        <v>401233.29</v>
      </c>
      <c r="CL37">
        <v>374351.35</v>
      </c>
      <c r="CM37">
        <v>303530.76</v>
      </c>
      <c r="CN37">
        <v>43437.37</v>
      </c>
      <c r="CO37">
        <v>0</v>
      </c>
      <c r="CP37">
        <v>106358.26</v>
      </c>
      <c r="CQ37">
        <v>0</v>
      </c>
      <c r="CR37">
        <v>55453.58</v>
      </c>
      <c r="CS37">
        <v>360745.16</v>
      </c>
      <c r="CT37">
        <v>170483.49</v>
      </c>
      <c r="CU37">
        <v>758585.98</v>
      </c>
      <c r="CV37">
        <v>133223.75</v>
      </c>
      <c r="CW37">
        <v>50209.87</v>
      </c>
      <c r="CX37">
        <v>140193.79</v>
      </c>
      <c r="CY37">
        <v>747346.94</v>
      </c>
      <c r="CZ37">
        <v>4214.92</v>
      </c>
      <c r="DA37">
        <v>270122.99</v>
      </c>
      <c r="DB37">
        <v>20668.560000000001</v>
      </c>
      <c r="DC37">
        <v>190780.93</v>
      </c>
      <c r="DD37">
        <v>0</v>
      </c>
      <c r="DE37">
        <v>4549.3599999999997</v>
      </c>
      <c r="DF37">
        <v>0</v>
      </c>
      <c r="DG37">
        <v>40721.18</v>
      </c>
      <c r="DH37">
        <v>0</v>
      </c>
      <c r="DI37">
        <v>345613.01</v>
      </c>
      <c r="DJ37">
        <v>93011.05</v>
      </c>
      <c r="DK37">
        <v>292</v>
      </c>
      <c r="DL37">
        <v>82389</v>
      </c>
      <c r="DM37">
        <v>1645521.36</v>
      </c>
      <c r="DN37">
        <v>66560.429999999993</v>
      </c>
      <c r="DO37">
        <v>546715.5</v>
      </c>
      <c r="DP37">
        <v>200679.05</v>
      </c>
      <c r="DQ37">
        <v>39612.76</v>
      </c>
      <c r="DR37">
        <v>0</v>
      </c>
      <c r="DS37">
        <v>118147.83</v>
      </c>
      <c r="DT37">
        <v>198772.21</v>
      </c>
      <c r="DU37">
        <v>36250.26</v>
      </c>
      <c r="DV37">
        <v>307519.08</v>
      </c>
      <c r="DW37">
        <v>92094.65</v>
      </c>
      <c r="DX37">
        <v>23815.93</v>
      </c>
      <c r="DY37">
        <v>37767.51</v>
      </c>
      <c r="DZ37">
        <v>0</v>
      </c>
      <c r="EA37">
        <v>0</v>
      </c>
      <c r="EB37">
        <v>71900.58</v>
      </c>
      <c r="EC37">
        <v>232316.28</v>
      </c>
      <c r="ED37">
        <v>54430.59</v>
      </c>
      <c r="EE37">
        <v>19114.13</v>
      </c>
      <c r="EF37">
        <v>59421.760000000002</v>
      </c>
      <c r="EG37">
        <v>0</v>
      </c>
      <c r="EH37">
        <v>14300.98</v>
      </c>
      <c r="EI37">
        <v>541436.6</v>
      </c>
      <c r="EJ37">
        <v>17700.939999999999</v>
      </c>
      <c r="EK37">
        <v>242870.33</v>
      </c>
      <c r="EL37">
        <v>55201</v>
      </c>
      <c r="EM37">
        <v>47343.24</v>
      </c>
      <c r="EN37">
        <v>88201</v>
      </c>
      <c r="EO37">
        <v>296425.07</v>
      </c>
      <c r="EP37">
        <v>9707.5499999999993</v>
      </c>
      <c r="EQ37">
        <v>9325</v>
      </c>
      <c r="ER37">
        <v>133922</v>
      </c>
      <c r="ES37">
        <v>32266.36</v>
      </c>
    </row>
    <row r="38" spans="1:149" outlineLevel="1" x14ac:dyDescent="0.25">
      <c r="A38" s="3"/>
      <c r="B38" s="9">
        <v>30</v>
      </c>
      <c r="C38" s="11">
        <v>5135</v>
      </c>
      <c r="D38" s="181">
        <v>29</v>
      </c>
      <c r="E38" s="11" t="s">
        <v>37</v>
      </c>
      <c r="F38" s="98"/>
      <c r="G38" s="98">
        <f t="shared" si="1"/>
        <v>237066.73</v>
      </c>
      <c r="H38" s="14"/>
      <c r="I38" s="14"/>
      <c r="J38" s="14"/>
      <c r="K38" s="14"/>
      <c r="L38" s="14"/>
      <c r="M38" s="14"/>
      <c r="N38" s="194"/>
      <c r="O38" s="108">
        <v>36</v>
      </c>
      <c r="P38" s="108">
        <v>0</v>
      </c>
      <c r="Q38" s="153">
        <v>5117319.67</v>
      </c>
      <c r="R38" s="153">
        <v>3616124.33</v>
      </c>
      <c r="S38" s="153">
        <v>41588.230000000003</v>
      </c>
      <c r="T38" s="153">
        <v>0</v>
      </c>
      <c r="U38" s="153">
        <v>380239.96</v>
      </c>
      <c r="V38" s="153">
        <v>486693.21</v>
      </c>
      <c r="W38" s="153">
        <v>478200.74</v>
      </c>
      <c r="X38" s="188">
        <v>47220.36</v>
      </c>
      <c r="Y38" s="153">
        <v>0</v>
      </c>
      <c r="Z38" s="153">
        <v>169641.25</v>
      </c>
      <c r="AA38" s="153">
        <v>17127.5</v>
      </c>
      <c r="AB38" s="153">
        <v>59604.82</v>
      </c>
      <c r="AC38" s="153">
        <v>516354.11</v>
      </c>
      <c r="AD38" s="153">
        <v>280247.74</v>
      </c>
      <c r="AE38" s="153">
        <v>940596.14</v>
      </c>
      <c r="AF38" s="153">
        <v>120544.32000000001</v>
      </c>
      <c r="AG38" s="153">
        <v>51921.83</v>
      </c>
      <c r="AH38" s="153">
        <v>477071.94</v>
      </c>
      <c r="AI38" s="153">
        <v>114011.41</v>
      </c>
      <c r="AJ38" s="153">
        <v>97954.05</v>
      </c>
      <c r="AK38" s="153">
        <v>506752.39</v>
      </c>
      <c r="AL38" s="109">
        <v>60752.52</v>
      </c>
      <c r="AM38" s="109">
        <v>245395.74</v>
      </c>
      <c r="AN38" s="109">
        <v>237066.73</v>
      </c>
      <c r="AO38" s="109">
        <v>2571.9499999999998</v>
      </c>
      <c r="AP38" s="109">
        <v>6947.5</v>
      </c>
      <c r="AQ38" s="109">
        <v>59130.76</v>
      </c>
      <c r="AR38" s="109">
        <v>133674355.2</v>
      </c>
      <c r="AS38" s="109">
        <v>3959767.94</v>
      </c>
      <c r="AT38" s="109">
        <v>106010.78</v>
      </c>
      <c r="AU38" s="109">
        <v>101014</v>
      </c>
      <c r="AV38" s="109">
        <v>295466</v>
      </c>
      <c r="AW38" s="109">
        <v>0</v>
      </c>
      <c r="AX38" s="109">
        <v>48328.27</v>
      </c>
      <c r="AY38" s="109">
        <v>193641.89</v>
      </c>
      <c r="AZ38" s="109">
        <v>1090829.27</v>
      </c>
      <c r="BA38" s="109"/>
      <c r="BB38" s="109">
        <v>373691</v>
      </c>
      <c r="BC38" s="109">
        <v>106135.08</v>
      </c>
      <c r="BD38" s="109">
        <v>346945.05</v>
      </c>
      <c r="BE38" s="109">
        <v>74813.75</v>
      </c>
      <c r="BF38" s="109">
        <v>515993.58</v>
      </c>
      <c r="BG38" s="109">
        <v>93067</v>
      </c>
      <c r="BH38" s="109">
        <v>536393.78</v>
      </c>
      <c r="BI38" s="109">
        <v>118005.83</v>
      </c>
      <c r="BJ38" s="109">
        <v>0</v>
      </c>
      <c r="BK38" s="109">
        <v>0</v>
      </c>
      <c r="BL38" s="109">
        <v>168159.66</v>
      </c>
      <c r="BM38" s="109">
        <v>43551.4</v>
      </c>
      <c r="BN38" s="109">
        <v>621969.55000000005</v>
      </c>
      <c r="BO38" s="109">
        <v>69812.179999999993</v>
      </c>
      <c r="BP38" s="109">
        <v>76463.22</v>
      </c>
      <c r="BQ38" s="109">
        <v>84329.7</v>
      </c>
      <c r="BR38" s="109"/>
      <c r="BS38" s="109">
        <v>737929.37</v>
      </c>
      <c r="BT38" s="109">
        <v>61420.94</v>
      </c>
      <c r="BU38" s="109">
        <v>3309297.2</v>
      </c>
      <c r="BV38" s="109">
        <v>1139496</v>
      </c>
      <c r="BW38" s="109">
        <v>180976.02</v>
      </c>
      <c r="BX38" s="194">
        <v>313455</v>
      </c>
      <c r="BY38" s="109">
        <v>206407.83</v>
      </c>
      <c r="BZ38" s="109">
        <v>77569.53</v>
      </c>
      <c r="CA38" s="109">
        <v>84837</v>
      </c>
      <c r="CB38" s="109">
        <v>125872.8</v>
      </c>
      <c r="CC38" s="109">
        <v>120138.13</v>
      </c>
      <c r="CD38" s="109"/>
      <c r="CE38" s="109"/>
      <c r="CF38" s="14"/>
      <c r="CG38" s="14">
        <v>5175915.7300000004</v>
      </c>
      <c r="CH38" s="14">
        <v>3409082.31</v>
      </c>
      <c r="CI38">
        <v>60544.41</v>
      </c>
      <c r="CJ38">
        <v>0</v>
      </c>
      <c r="CK38">
        <v>360889.88</v>
      </c>
      <c r="CL38">
        <v>579254.32999999996</v>
      </c>
      <c r="CM38">
        <v>442526.91</v>
      </c>
      <c r="CN38">
        <v>64462.51</v>
      </c>
      <c r="CO38">
        <v>0</v>
      </c>
      <c r="CP38">
        <v>67171.77</v>
      </c>
      <c r="CQ38">
        <v>12114</v>
      </c>
      <c r="CR38">
        <v>64818.92</v>
      </c>
      <c r="CS38">
        <v>504332.59</v>
      </c>
      <c r="CT38">
        <v>209686.76</v>
      </c>
      <c r="CU38">
        <v>867897.35</v>
      </c>
      <c r="CV38">
        <v>76598.14</v>
      </c>
      <c r="CW38">
        <v>62205.7</v>
      </c>
      <c r="CX38">
        <v>401440.16</v>
      </c>
      <c r="CY38">
        <v>166952.15</v>
      </c>
      <c r="CZ38">
        <v>106773.27</v>
      </c>
      <c r="DA38">
        <v>432626.55</v>
      </c>
      <c r="DB38">
        <v>64644.67</v>
      </c>
      <c r="DC38">
        <v>251281.69</v>
      </c>
      <c r="DD38">
        <v>230500.28</v>
      </c>
      <c r="DE38">
        <v>9512.7199999999993</v>
      </c>
      <c r="DF38">
        <v>7884</v>
      </c>
      <c r="DG38">
        <v>76155.28</v>
      </c>
      <c r="DH38">
        <v>128155583.8</v>
      </c>
      <c r="DI38">
        <v>4394454.17</v>
      </c>
      <c r="DJ38">
        <v>156437.78</v>
      </c>
      <c r="DK38">
        <v>118565</v>
      </c>
      <c r="DL38">
        <v>351045</v>
      </c>
      <c r="DM38">
        <v>0</v>
      </c>
      <c r="DN38">
        <v>46422.53</v>
      </c>
      <c r="DO38">
        <v>146715.29</v>
      </c>
      <c r="DP38">
        <v>954087.76</v>
      </c>
      <c r="DQ38">
        <v>61153.97</v>
      </c>
      <c r="DR38">
        <v>259508</v>
      </c>
      <c r="DS38">
        <v>110687.75</v>
      </c>
      <c r="DT38">
        <v>416951.47</v>
      </c>
      <c r="DU38">
        <v>27851.26</v>
      </c>
      <c r="DV38">
        <v>516228.69</v>
      </c>
      <c r="DW38">
        <v>90716.01</v>
      </c>
      <c r="DX38">
        <v>384207.64</v>
      </c>
      <c r="DY38">
        <v>122679.31</v>
      </c>
      <c r="DZ38">
        <v>0</v>
      </c>
      <c r="EA38">
        <v>0</v>
      </c>
      <c r="EB38">
        <v>145051.89000000001</v>
      </c>
      <c r="EC38">
        <v>40890.86</v>
      </c>
      <c r="ED38">
        <v>677272.87</v>
      </c>
      <c r="EE38">
        <v>49866.38</v>
      </c>
      <c r="EF38">
        <v>103042.49</v>
      </c>
      <c r="EG38">
        <v>78509.899999999994</v>
      </c>
      <c r="EH38">
        <v>68549.52</v>
      </c>
      <c r="EI38">
        <v>932421.74</v>
      </c>
      <c r="EJ38">
        <v>5019.82</v>
      </c>
      <c r="EK38">
        <v>3331822.04</v>
      </c>
      <c r="EL38">
        <v>1530559</v>
      </c>
      <c r="EM38">
        <v>167862.46</v>
      </c>
      <c r="EN38">
        <v>217872</v>
      </c>
      <c r="EO38">
        <v>213867.61</v>
      </c>
      <c r="EP38">
        <v>58352.43</v>
      </c>
      <c r="EQ38">
        <v>102245</v>
      </c>
      <c r="ER38">
        <v>146493</v>
      </c>
      <c r="ES38">
        <v>116373.21</v>
      </c>
    </row>
    <row r="39" spans="1:149" outlineLevel="1" x14ac:dyDescent="0.25">
      <c r="A39" s="3"/>
      <c r="B39" s="9">
        <v>31</v>
      </c>
      <c r="C39" s="11">
        <v>5145</v>
      </c>
      <c r="D39" s="181">
        <v>30</v>
      </c>
      <c r="E39" s="11" t="s">
        <v>38</v>
      </c>
      <c r="F39" s="98"/>
      <c r="G39" s="98">
        <f t="shared" si="1"/>
        <v>0</v>
      </c>
      <c r="H39" s="14"/>
      <c r="I39" s="14"/>
      <c r="J39" s="14"/>
      <c r="K39" s="14"/>
      <c r="L39" s="14"/>
      <c r="M39" s="14"/>
      <c r="N39" s="194"/>
      <c r="O39" s="108">
        <v>37</v>
      </c>
      <c r="P39" s="108">
        <v>0</v>
      </c>
      <c r="Q39" s="153">
        <v>178510.04</v>
      </c>
      <c r="R39" s="153">
        <v>0</v>
      </c>
      <c r="S39" s="153">
        <v>0</v>
      </c>
      <c r="T39" s="153">
        <v>597</v>
      </c>
      <c r="U39" s="153">
        <v>63856.95</v>
      </c>
      <c r="V39" s="153">
        <v>83160.61</v>
      </c>
      <c r="W39" s="153">
        <v>4394.8500000000004</v>
      </c>
      <c r="X39" s="188">
        <v>2966.27</v>
      </c>
      <c r="Y39" s="153">
        <v>0</v>
      </c>
      <c r="Z39" s="153">
        <v>186.16</v>
      </c>
      <c r="AA39" s="153">
        <v>0</v>
      </c>
      <c r="AB39" s="153">
        <v>0</v>
      </c>
      <c r="AC39" s="153">
        <v>45364.23</v>
      </c>
      <c r="AD39" s="153">
        <v>124.82</v>
      </c>
      <c r="AE39" s="153">
        <v>0</v>
      </c>
      <c r="AF39" s="153">
        <v>0</v>
      </c>
      <c r="AG39" s="153">
        <v>0</v>
      </c>
      <c r="AH39" s="153">
        <v>1033.26</v>
      </c>
      <c r="AI39" s="153">
        <v>32378.59</v>
      </c>
      <c r="AJ39" s="153">
        <v>0</v>
      </c>
      <c r="AK39" s="153">
        <v>163477.42000000001</v>
      </c>
      <c r="AL39" s="109">
        <v>708.08</v>
      </c>
      <c r="AM39" s="109">
        <v>96514.79</v>
      </c>
      <c r="AN39" s="109">
        <v>0</v>
      </c>
      <c r="AO39" s="109">
        <v>860.63</v>
      </c>
      <c r="AP39" s="109">
        <v>0</v>
      </c>
      <c r="AQ39" s="109">
        <v>90.71</v>
      </c>
      <c r="AR39" s="109">
        <v>121707.47</v>
      </c>
      <c r="AS39" s="109">
        <v>287302.45</v>
      </c>
      <c r="AT39" s="109">
        <v>0</v>
      </c>
      <c r="AU39" s="109">
        <v>0</v>
      </c>
      <c r="AV39" s="109">
        <v>47889</v>
      </c>
      <c r="AW39" s="109">
        <v>169197.13</v>
      </c>
      <c r="AX39" s="109">
        <v>0</v>
      </c>
      <c r="AY39" s="109">
        <v>0</v>
      </c>
      <c r="AZ39" s="109">
        <v>384109.22</v>
      </c>
      <c r="BA39" s="109"/>
      <c r="BB39" s="109">
        <v>0</v>
      </c>
      <c r="BC39" s="109">
        <v>871.06</v>
      </c>
      <c r="BD39" s="109">
        <v>18986.990000000002</v>
      </c>
      <c r="BE39" s="109">
        <v>0</v>
      </c>
      <c r="BF39" s="109">
        <v>0</v>
      </c>
      <c r="BG39" s="109">
        <v>7866.32</v>
      </c>
      <c r="BH39" s="109">
        <v>48612.44</v>
      </c>
      <c r="BI39" s="109">
        <v>1839.93</v>
      </c>
      <c r="BJ39" s="109">
        <v>224111</v>
      </c>
      <c r="BK39" s="109">
        <v>210261</v>
      </c>
      <c r="BL39" s="109">
        <v>0</v>
      </c>
      <c r="BM39" s="109">
        <v>0</v>
      </c>
      <c r="BN39" s="109">
        <v>73724.91</v>
      </c>
      <c r="BO39" s="109">
        <v>592.38</v>
      </c>
      <c r="BP39" s="109">
        <v>852.77</v>
      </c>
      <c r="BQ39" s="109">
        <v>0</v>
      </c>
      <c r="BR39" s="109"/>
      <c r="BS39" s="109">
        <v>14096.81</v>
      </c>
      <c r="BT39" s="109">
        <v>0</v>
      </c>
      <c r="BU39" s="109">
        <v>12200.53</v>
      </c>
      <c r="BV39" s="109">
        <v>20752</v>
      </c>
      <c r="BW39" s="109">
        <v>0</v>
      </c>
      <c r="BX39" s="194">
        <v>0</v>
      </c>
      <c r="BY39" s="109">
        <v>4118.28</v>
      </c>
      <c r="BZ39" s="109">
        <v>158.4</v>
      </c>
      <c r="CA39" s="109">
        <v>0</v>
      </c>
      <c r="CB39" s="109">
        <v>43.27</v>
      </c>
      <c r="CC39" s="109">
        <v>0</v>
      </c>
      <c r="CD39" s="109"/>
      <c r="CE39" s="109"/>
      <c r="CF39" s="14"/>
      <c r="CG39" s="14">
        <v>156592.34</v>
      </c>
      <c r="CH39" s="14">
        <v>0</v>
      </c>
      <c r="CI39">
        <v>0</v>
      </c>
      <c r="CJ39">
        <v>1103.97</v>
      </c>
      <c r="CK39">
        <v>36586.54</v>
      </c>
      <c r="CL39">
        <v>59964.98</v>
      </c>
      <c r="CM39">
        <v>3798.4</v>
      </c>
      <c r="CN39">
        <v>228.91</v>
      </c>
      <c r="CO39">
        <v>0</v>
      </c>
      <c r="CP39">
        <v>0</v>
      </c>
      <c r="CQ39">
        <v>0</v>
      </c>
      <c r="CR39">
        <v>0</v>
      </c>
      <c r="CS39">
        <v>30605.360000000001</v>
      </c>
      <c r="CT39">
        <v>2865.32</v>
      </c>
      <c r="CU39">
        <v>0</v>
      </c>
      <c r="CV39">
        <v>0</v>
      </c>
      <c r="CW39">
        <v>0</v>
      </c>
      <c r="CX39">
        <v>186.82</v>
      </c>
      <c r="CY39">
        <v>16244.6</v>
      </c>
      <c r="CZ39">
        <v>312.01</v>
      </c>
      <c r="DA39">
        <v>159964.29</v>
      </c>
      <c r="DB39">
        <v>1113.9100000000001</v>
      </c>
      <c r="DC39">
        <v>64361.4</v>
      </c>
      <c r="DD39">
        <v>0</v>
      </c>
      <c r="DE39">
        <v>1993.65</v>
      </c>
      <c r="DF39">
        <v>0</v>
      </c>
      <c r="DG39">
        <v>386.54</v>
      </c>
      <c r="DH39">
        <v>84108.54</v>
      </c>
      <c r="DI39">
        <v>235233.7</v>
      </c>
      <c r="DJ39">
        <v>0</v>
      </c>
      <c r="DK39">
        <v>0</v>
      </c>
      <c r="DL39">
        <v>56702</v>
      </c>
      <c r="DM39">
        <v>120976.48</v>
      </c>
      <c r="DN39">
        <v>0</v>
      </c>
      <c r="DO39">
        <v>0</v>
      </c>
      <c r="DP39">
        <v>336216.07</v>
      </c>
      <c r="DQ39">
        <v>1090.6300000000001</v>
      </c>
      <c r="DR39">
        <v>0</v>
      </c>
      <c r="DS39">
        <v>5857.58</v>
      </c>
      <c r="DT39">
        <v>56823.72</v>
      </c>
      <c r="DU39">
        <v>0</v>
      </c>
      <c r="DV39">
        <v>0</v>
      </c>
      <c r="DW39">
        <v>19285.22</v>
      </c>
      <c r="DX39">
        <v>109616.65</v>
      </c>
      <c r="DY39">
        <v>801.46</v>
      </c>
      <c r="DZ39">
        <v>228757</v>
      </c>
      <c r="EA39">
        <v>201203.64</v>
      </c>
      <c r="EB39">
        <v>0</v>
      </c>
      <c r="EC39">
        <v>0</v>
      </c>
      <c r="ED39">
        <v>97559.31</v>
      </c>
      <c r="EE39">
        <v>224.09</v>
      </c>
      <c r="EF39">
        <v>4342.46</v>
      </c>
      <c r="EG39">
        <v>0</v>
      </c>
      <c r="EH39">
        <v>1864.7</v>
      </c>
      <c r="EI39">
        <v>19605.23</v>
      </c>
      <c r="EJ39">
        <v>0</v>
      </c>
      <c r="EK39">
        <v>3879.61</v>
      </c>
      <c r="EL39">
        <v>24863</v>
      </c>
      <c r="EM39">
        <v>0</v>
      </c>
      <c r="EN39">
        <v>0</v>
      </c>
      <c r="EO39">
        <v>5223.29</v>
      </c>
      <c r="EP39">
        <v>793.68</v>
      </c>
      <c r="EQ39">
        <v>0</v>
      </c>
      <c r="ER39">
        <v>38042</v>
      </c>
      <c r="ES39">
        <v>0</v>
      </c>
    </row>
    <row r="40" spans="1:149" outlineLevel="1" x14ac:dyDescent="0.25">
      <c r="A40" s="3"/>
      <c r="B40" s="9">
        <v>32</v>
      </c>
      <c r="C40" s="11">
        <v>5150</v>
      </c>
      <c r="D40" s="181">
        <v>31</v>
      </c>
      <c r="E40" s="11" t="s">
        <v>39</v>
      </c>
      <c r="F40" s="98"/>
      <c r="G40" s="98">
        <f t="shared" si="1"/>
        <v>43800.55</v>
      </c>
      <c r="H40" s="14"/>
      <c r="I40" s="14"/>
      <c r="J40" s="14"/>
      <c r="K40" s="14"/>
      <c r="L40" s="14"/>
      <c r="M40" s="14"/>
      <c r="N40" s="194"/>
      <c r="O40" s="108">
        <v>38</v>
      </c>
      <c r="P40" s="108">
        <v>0</v>
      </c>
      <c r="Q40" s="153">
        <v>12454525.560000001</v>
      </c>
      <c r="R40" s="153">
        <v>0</v>
      </c>
      <c r="S40" s="153">
        <v>0</v>
      </c>
      <c r="T40" s="153">
        <v>13694</v>
      </c>
      <c r="U40" s="153">
        <v>56176.02</v>
      </c>
      <c r="V40" s="153">
        <v>562091.61</v>
      </c>
      <c r="W40" s="153">
        <v>35610.97</v>
      </c>
      <c r="X40" s="188">
        <v>11394.22</v>
      </c>
      <c r="Y40" s="153">
        <v>0</v>
      </c>
      <c r="Z40" s="153">
        <v>90764.34</v>
      </c>
      <c r="AA40" s="153">
        <v>7720.5</v>
      </c>
      <c r="AB40" s="153">
        <v>76419.95</v>
      </c>
      <c r="AC40" s="153">
        <v>637129.99</v>
      </c>
      <c r="AD40" s="153">
        <v>30243.03</v>
      </c>
      <c r="AE40" s="153">
        <v>0</v>
      </c>
      <c r="AF40" s="153">
        <v>37949.15</v>
      </c>
      <c r="AG40" s="153">
        <v>8994.73</v>
      </c>
      <c r="AH40" s="153">
        <v>73388.03</v>
      </c>
      <c r="AI40" s="153">
        <v>125343.39</v>
      </c>
      <c r="AJ40" s="153">
        <v>9092.5</v>
      </c>
      <c r="AK40" s="153">
        <v>32402.05</v>
      </c>
      <c r="AL40" s="109">
        <v>21296.05</v>
      </c>
      <c r="AM40" s="109">
        <v>123437.73</v>
      </c>
      <c r="AN40" s="109">
        <v>43800.55</v>
      </c>
      <c r="AO40" s="109">
        <v>2897.88</v>
      </c>
      <c r="AP40" s="109">
        <v>0</v>
      </c>
      <c r="AQ40" s="109">
        <v>17670.29</v>
      </c>
      <c r="AR40" s="109">
        <v>1314682.8999999999</v>
      </c>
      <c r="AS40" s="109">
        <v>561773.31999999995</v>
      </c>
      <c r="AT40" s="109">
        <v>11055.76</v>
      </c>
      <c r="AU40" s="109">
        <v>1706</v>
      </c>
      <c r="AV40" s="109">
        <v>121623</v>
      </c>
      <c r="AW40" s="109">
        <v>782777.95</v>
      </c>
      <c r="AX40" s="109">
        <v>0</v>
      </c>
      <c r="AY40" s="109">
        <v>83788.12</v>
      </c>
      <c r="AZ40" s="109">
        <v>1100151.19</v>
      </c>
      <c r="BA40" s="109"/>
      <c r="BB40" s="109">
        <v>67439</v>
      </c>
      <c r="BC40" s="109">
        <v>266746.48</v>
      </c>
      <c r="BD40" s="109">
        <v>257377.92000000001</v>
      </c>
      <c r="BE40" s="109">
        <v>9898.4599999999991</v>
      </c>
      <c r="BF40" s="109">
        <v>37215.51</v>
      </c>
      <c r="BG40" s="109">
        <v>6304.99</v>
      </c>
      <c r="BH40" s="109">
        <v>432703.81</v>
      </c>
      <c r="BI40" s="109">
        <v>4718.29</v>
      </c>
      <c r="BJ40" s="109">
        <v>0</v>
      </c>
      <c r="BK40" s="109">
        <v>0</v>
      </c>
      <c r="BL40" s="109">
        <v>8922.32</v>
      </c>
      <c r="BM40" s="109">
        <v>18879.919999999998</v>
      </c>
      <c r="BN40" s="109">
        <v>175602.37</v>
      </c>
      <c r="BO40" s="109">
        <v>237.5</v>
      </c>
      <c r="BP40" s="109">
        <v>10138.58</v>
      </c>
      <c r="BQ40" s="109">
        <v>0</v>
      </c>
      <c r="BR40" s="109"/>
      <c r="BS40" s="109">
        <v>147950.32999999999</v>
      </c>
      <c r="BT40" s="109">
        <v>5895.18</v>
      </c>
      <c r="BU40" s="109">
        <v>6429793.0800000001</v>
      </c>
      <c r="BV40" s="109">
        <v>297049</v>
      </c>
      <c r="BW40" s="109">
        <v>163398.9</v>
      </c>
      <c r="BX40" s="194">
        <v>423</v>
      </c>
      <c r="BY40" s="109">
        <v>100936.82</v>
      </c>
      <c r="BZ40" s="109">
        <v>0</v>
      </c>
      <c r="CA40" s="109">
        <v>61218</v>
      </c>
      <c r="CB40" s="109">
        <v>34636.25</v>
      </c>
      <c r="CC40" s="109">
        <v>149186.19</v>
      </c>
      <c r="CD40" s="109"/>
      <c r="CE40" s="109"/>
      <c r="CF40" s="14"/>
      <c r="CG40" s="14">
        <v>11380737.800000001</v>
      </c>
      <c r="CH40" s="14">
        <v>0</v>
      </c>
      <c r="CI40">
        <v>0</v>
      </c>
      <c r="CJ40">
        <v>15085.98</v>
      </c>
      <c r="CK40">
        <v>97576.55</v>
      </c>
      <c r="CL40">
        <v>577517.44999999995</v>
      </c>
      <c r="CM40">
        <v>37923.089999999997</v>
      </c>
      <c r="CN40">
        <v>5242.05</v>
      </c>
      <c r="CO40">
        <v>0</v>
      </c>
      <c r="CP40">
        <v>116660.82</v>
      </c>
      <c r="CQ40">
        <v>8069</v>
      </c>
      <c r="CR40">
        <v>89246.83</v>
      </c>
      <c r="CS40">
        <v>606278.74</v>
      </c>
      <c r="CT40">
        <v>16513.68</v>
      </c>
      <c r="CU40">
        <v>0</v>
      </c>
      <c r="CV40">
        <v>19624.150000000001</v>
      </c>
      <c r="CW40">
        <v>2976.9</v>
      </c>
      <c r="CX40">
        <v>110177.93</v>
      </c>
      <c r="CY40">
        <v>86916.28</v>
      </c>
      <c r="CZ40">
        <v>6768.27</v>
      </c>
      <c r="DA40">
        <v>58629.21</v>
      </c>
      <c r="DB40">
        <v>32437.41</v>
      </c>
      <c r="DC40">
        <v>123141.7</v>
      </c>
      <c r="DD40">
        <v>14887.81</v>
      </c>
      <c r="DE40">
        <v>3565.72</v>
      </c>
      <c r="DF40">
        <v>0</v>
      </c>
      <c r="DG40">
        <v>3203.53</v>
      </c>
      <c r="DH40">
        <v>1249304.72</v>
      </c>
      <c r="DI40">
        <v>752146.23</v>
      </c>
      <c r="DJ40">
        <v>21873.599999999999</v>
      </c>
      <c r="DK40">
        <v>9256</v>
      </c>
      <c r="DL40">
        <v>132556</v>
      </c>
      <c r="DM40">
        <v>557344.16</v>
      </c>
      <c r="DN40">
        <v>0</v>
      </c>
      <c r="DO40">
        <v>50003.68</v>
      </c>
      <c r="DP40">
        <v>1085227.73</v>
      </c>
      <c r="DQ40">
        <v>68365.899999999994</v>
      </c>
      <c r="DR40">
        <v>148734</v>
      </c>
      <c r="DS40">
        <v>163050.76999999999</v>
      </c>
      <c r="DT40">
        <v>228399.86</v>
      </c>
      <c r="DU40">
        <v>20477.97</v>
      </c>
      <c r="DV40">
        <v>48894.98</v>
      </c>
      <c r="DW40">
        <v>9483.01</v>
      </c>
      <c r="DX40">
        <v>407105.47</v>
      </c>
      <c r="DY40">
        <v>14689.34</v>
      </c>
      <c r="DZ40">
        <v>0</v>
      </c>
      <c r="EA40">
        <v>0</v>
      </c>
      <c r="EB40">
        <v>12578.85</v>
      </c>
      <c r="EC40">
        <v>24597.01</v>
      </c>
      <c r="ED40">
        <v>150117.97</v>
      </c>
      <c r="EE40">
        <v>42.31</v>
      </c>
      <c r="EF40">
        <v>14320.34</v>
      </c>
      <c r="EG40">
        <v>7211.73</v>
      </c>
      <c r="EH40">
        <v>2761.04</v>
      </c>
      <c r="EI40">
        <v>31016.65</v>
      </c>
      <c r="EJ40">
        <v>6980.77</v>
      </c>
      <c r="EK40">
        <v>7525323.8099999996</v>
      </c>
      <c r="EL40">
        <v>105567</v>
      </c>
      <c r="EM40">
        <v>155729.91</v>
      </c>
      <c r="EN40">
        <v>1320</v>
      </c>
      <c r="EO40">
        <v>135085.88</v>
      </c>
      <c r="EP40">
        <v>0</v>
      </c>
      <c r="EQ40">
        <v>64188</v>
      </c>
      <c r="ER40">
        <v>138276</v>
      </c>
      <c r="ES40">
        <v>130868.32</v>
      </c>
    </row>
    <row r="41" spans="1:149" outlineLevel="1" x14ac:dyDescent="0.25">
      <c r="A41" s="3"/>
      <c r="B41" s="9">
        <v>33</v>
      </c>
      <c r="C41" s="11">
        <v>5155</v>
      </c>
      <c r="D41" s="181">
        <v>32</v>
      </c>
      <c r="E41" s="11" t="s">
        <v>40</v>
      </c>
      <c r="F41" s="98"/>
      <c r="G41" s="98">
        <f t="shared" si="1"/>
        <v>0</v>
      </c>
      <c r="H41" s="14"/>
      <c r="I41" s="14"/>
      <c r="J41" s="14"/>
      <c r="K41" s="14"/>
      <c r="L41" s="14"/>
      <c r="M41" s="14"/>
      <c r="N41" s="194"/>
      <c r="O41" s="108">
        <v>39</v>
      </c>
      <c r="P41" s="108">
        <v>0</v>
      </c>
      <c r="Q41" s="153">
        <v>1704220.82</v>
      </c>
      <c r="R41" s="153">
        <v>218</v>
      </c>
      <c r="S41" s="153">
        <v>0</v>
      </c>
      <c r="T41" s="153">
        <v>488</v>
      </c>
      <c r="U41" s="153">
        <v>350670.73</v>
      </c>
      <c r="V41" s="153">
        <v>560032.54</v>
      </c>
      <c r="W41" s="153">
        <v>51304.95</v>
      </c>
      <c r="X41" s="188">
        <v>135875.82</v>
      </c>
      <c r="Y41" s="153">
        <v>0</v>
      </c>
      <c r="Z41" s="153">
        <v>163425.22</v>
      </c>
      <c r="AA41" s="153">
        <v>325</v>
      </c>
      <c r="AB41" s="153">
        <v>112910.59</v>
      </c>
      <c r="AC41" s="153">
        <v>196021.17</v>
      </c>
      <c r="AD41" s="153">
        <v>234659.77</v>
      </c>
      <c r="AE41" s="153">
        <v>510588.17</v>
      </c>
      <c r="AF41" s="153">
        <v>239168.08</v>
      </c>
      <c r="AG41" s="153">
        <v>598.4</v>
      </c>
      <c r="AH41" s="153">
        <v>264881.69</v>
      </c>
      <c r="AI41" s="153">
        <v>95599.06</v>
      </c>
      <c r="AJ41" s="153">
        <v>133.63</v>
      </c>
      <c r="AK41" s="153">
        <v>104891.61</v>
      </c>
      <c r="AL41" s="109">
        <v>26621.26</v>
      </c>
      <c r="AM41" s="109">
        <v>180660.31</v>
      </c>
      <c r="AN41" s="109">
        <v>0</v>
      </c>
      <c r="AO41" s="109">
        <v>4470.3599999999997</v>
      </c>
      <c r="AP41" s="109">
        <v>2124.75</v>
      </c>
      <c r="AQ41" s="109">
        <v>10115.120000000001</v>
      </c>
      <c r="AR41" s="109">
        <v>6704882.7999999998</v>
      </c>
      <c r="AS41" s="109">
        <v>89510.34</v>
      </c>
      <c r="AT41" s="109">
        <v>131090.42000000001</v>
      </c>
      <c r="AU41" s="109">
        <v>0</v>
      </c>
      <c r="AV41" s="109">
        <v>70041</v>
      </c>
      <c r="AW41" s="109">
        <v>295304.13</v>
      </c>
      <c r="AX41" s="109">
        <v>44856.42</v>
      </c>
      <c r="AY41" s="109">
        <v>109771.2</v>
      </c>
      <c r="AZ41" s="109">
        <v>1044995.7</v>
      </c>
      <c r="BA41" s="109"/>
      <c r="BB41" s="109">
        <v>0</v>
      </c>
      <c r="BC41" s="109">
        <v>65706.259999999995</v>
      </c>
      <c r="BD41" s="109">
        <v>194158.68</v>
      </c>
      <c r="BE41" s="109">
        <v>80394.100000000006</v>
      </c>
      <c r="BF41" s="109">
        <v>146126.49</v>
      </c>
      <c r="BG41" s="109">
        <v>3899.99</v>
      </c>
      <c r="BH41" s="109">
        <v>22145.38</v>
      </c>
      <c r="BI41" s="109">
        <v>54618.15</v>
      </c>
      <c r="BJ41" s="109">
        <v>0</v>
      </c>
      <c r="BK41" s="109">
        <v>146815</v>
      </c>
      <c r="BL41" s="109">
        <v>19715.57</v>
      </c>
      <c r="BM41" s="109">
        <v>188071.98</v>
      </c>
      <c r="BN41" s="109">
        <v>120182.43</v>
      </c>
      <c r="BO41" s="109">
        <v>1581.61</v>
      </c>
      <c r="BP41" s="109">
        <v>15874.09</v>
      </c>
      <c r="BQ41" s="109">
        <v>0</v>
      </c>
      <c r="BR41" s="109"/>
      <c r="BS41" s="109">
        <v>253121</v>
      </c>
      <c r="BT41" s="109">
        <v>15092.09</v>
      </c>
      <c r="BU41" s="109">
        <v>8874.1</v>
      </c>
      <c r="BV41" s="109">
        <v>246521</v>
      </c>
      <c r="BW41" s="109">
        <v>93442.880000000005</v>
      </c>
      <c r="BX41" s="194">
        <v>331762</v>
      </c>
      <c r="BY41" s="109">
        <v>142991.26999999999</v>
      </c>
      <c r="BZ41" s="109">
        <v>8849.69</v>
      </c>
      <c r="CA41" s="109">
        <v>5494</v>
      </c>
      <c r="CB41" s="109">
        <v>258308.03</v>
      </c>
      <c r="CC41" s="109">
        <v>403879.13</v>
      </c>
      <c r="CD41" s="109"/>
      <c r="CE41" s="109"/>
      <c r="CF41" s="14"/>
      <c r="CG41" s="14">
        <v>1507622.83</v>
      </c>
      <c r="CH41" s="14">
        <v>0</v>
      </c>
      <c r="CI41">
        <v>0</v>
      </c>
      <c r="CJ41">
        <v>84.33</v>
      </c>
      <c r="CK41">
        <v>180315.76</v>
      </c>
      <c r="CL41">
        <v>389491.95</v>
      </c>
      <c r="CM41">
        <v>53967.63</v>
      </c>
      <c r="CN41">
        <v>174432.28</v>
      </c>
      <c r="CO41">
        <v>0</v>
      </c>
      <c r="CP41">
        <v>195519.04</v>
      </c>
      <c r="CQ41">
        <v>1800</v>
      </c>
      <c r="CR41">
        <v>101913.43</v>
      </c>
      <c r="CS41">
        <v>132172.64000000001</v>
      </c>
      <c r="CT41">
        <v>178813.43</v>
      </c>
      <c r="CU41">
        <v>535918.93999999994</v>
      </c>
      <c r="CV41">
        <v>200432.45</v>
      </c>
      <c r="CW41">
        <v>1209.25</v>
      </c>
      <c r="CX41">
        <v>205894.79</v>
      </c>
      <c r="CY41">
        <v>84254.28</v>
      </c>
      <c r="CZ41">
        <v>162.27000000000001</v>
      </c>
      <c r="DA41">
        <v>200128.69</v>
      </c>
      <c r="DB41">
        <v>18093.02</v>
      </c>
      <c r="DC41">
        <v>199156.99</v>
      </c>
      <c r="DD41">
        <v>0</v>
      </c>
      <c r="DE41">
        <v>4191.08</v>
      </c>
      <c r="DF41">
        <v>0</v>
      </c>
      <c r="DG41">
        <v>7870.3</v>
      </c>
      <c r="DH41">
        <v>0</v>
      </c>
      <c r="DI41">
        <v>201530.8</v>
      </c>
      <c r="DJ41">
        <v>188824.01</v>
      </c>
      <c r="DK41">
        <v>0</v>
      </c>
      <c r="DL41">
        <v>63712</v>
      </c>
      <c r="DM41">
        <v>250723.6</v>
      </c>
      <c r="DN41">
        <v>18379.830000000002</v>
      </c>
      <c r="DO41">
        <v>109682.53</v>
      </c>
      <c r="DP41">
        <v>745474.14</v>
      </c>
      <c r="DQ41">
        <v>12575.71</v>
      </c>
      <c r="DR41">
        <v>0</v>
      </c>
      <c r="DS41">
        <v>123003.21</v>
      </c>
      <c r="DT41">
        <v>175846.2</v>
      </c>
      <c r="DU41">
        <v>58649.7</v>
      </c>
      <c r="DV41">
        <v>128545.60000000001</v>
      </c>
      <c r="DW41">
        <v>2807.04</v>
      </c>
      <c r="DX41">
        <v>63629.66</v>
      </c>
      <c r="DY41">
        <v>89997.94</v>
      </c>
      <c r="DZ41">
        <v>0</v>
      </c>
      <c r="EA41">
        <v>131236.04999999999</v>
      </c>
      <c r="EB41">
        <v>14697.98</v>
      </c>
      <c r="EC41">
        <v>237528.81</v>
      </c>
      <c r="ED41">
        <v>44258.46</v>
      </c>
      <c r="EE41">
        <v>2979.07</v>
      </c>
      <c r="EF41">
        <v>10630.44</v>
      </c>
      <c r="EG41">
        <v>0</v>
      </c>
      <c r="EH41">
        <v>4564.0600000000004</v>
      </c>
      <c r="EI41">
        <v>344553.7</v>
      </c>
      <c r="EJ41">
        <v>23726.37</v>
      </c>
      <c r="EK41">
        <v>3919.2</v>
      </c>
      <c r="EL41">
        <v>244772</v>
      </c>
      <c r="EM41">
        <v>96850.93</v>
      </c>
      <c r="EN41">
        <v>272145</v>
      </c>
      <c r="EO41">
        <v>113818.03</v>
      </c>
      <c r="EP41">
        <v>8880.83</v>
      </c>
      <c r="EQ41">
        <v>6665</v>
      </c>
      <c r="ER41">
        <v>184689</v>
      </c>
      <c r="ES41">
        <v>450974.17</v>
      </c>
    </row>
    <row r="42" spans="1:149" outlineLevel="1" x14ac:dyDescent="0.25">
      <c r="A42" s="3"/>
      <c r="B42" s="9">
        <v>34</v>
      </c>
      <c r="C42" s="11">
        <v>5160</v>
      </c>
      <c r="D42" s="181">
        <v>33</v>
      </c>
      <c r="E42" s="11" t="s">
        <v>41</v>
      </c>
      <c r="F42" s="98"/>
      <c r="G42" s="98">
        <f t="shared" ref="G42:G73" si="2">HLOOKUP($E$3,$P$3:$CE$269,O42,TRUE)</f>
        <v>0</v>
      </c>
      <c r="H42" s="14"/>
      <c r="I42" s="14"/>
      <c r="J42" s="14"/>
      <c r="K42" s="14"/>
      <c r="L42" s="14"/>
      <c r="M42" s="14"/>
      <c r="N42" s="194"/>
      <c r="O42" s="108">
        <v>40</v>
      </c>
      <c r="P42" s="108">
        <v>0</v>
      </c>
      <c r="Q42" s="153">
        <v>363570.75</v>
      </c>
      <c r="R42" s="153">
        <v>0</v>
      </c>
      <c r="S42" s="153">
        <v>0</v>
      </c>
      <c r="T42" s="153">
        <v>5579</v>
      </c>
      <c r="U42" s="153">
        <v>47459.19</v>
      </c>
      <c r="V42" s="153">
        <v>119225.74</v>
      </c>
      <c r="W42" s="153">
        <v>86503.51</v>
      </c>
      <c r="X42" s="188">
        <v>46534.080000000002</v>
      </c>
      <c r="Y42" s="153">
        <v>0</v>
      </c>
      <c r="Z42" s="153">
        <v>71901.039999999994</v>
      </c>
      <c r="AA42" s="153">
        <v>330</v>
      </c>
      <c r="AB42" s="153">
        <v>35057.120000000003</v>
      </c>
      <c r="AC42" s="153">
        <v>69967.22</v>
      </c>
      <c r="AD42" s="153">
        <v>52034.879999999997</v>
      </c>
      <c r="AE42" s="153">
        <v>57156.66</v>
      </c>
      <c r="AF42" s="153">
        <v>33390.839999999997</v>
      </c>
      <c r="AG42" s="153">
        <v>2306.46</v>
      </c>
      <c r="AH42" s="153">
        <v>50099.24</v>
      </c>
      <c r="AI42" s="153">
        <v>77667.59</v>
      </c>
      <c r="AJ42" s="153">
        <v>1801.73</v>
      </c>
      <c r="AK42" s="153">
        <v>207163.41</v>
      </c>
      <c r="AL42" s="109">
        <v>55485.85</v>
      </c>
      <c r="AM42" s="109">
        <v>170773.53</v>
      </c>
      <c r="AN42" s="109">
        <v>0</v>
      </c>
      <c r="AO42" s="109">
        <v>63866.48</v>
      </c>
      <c r="AP42" s="109">
        <v>2110.8200000000002</v>
      </c>
      <c r="AQ42" s="109">
        <v>16529.580000000002</v>
      </c>
      <c r="AR42" s="109">
        <v>2917848.84</v>
      </c>
      <c r="AS42" s="109">
        <v>420148.95</v>
      </c>
      <c r="AT42" s="109">
        <v>22716.799999999999</v>
      </c>
      <c r="AU42" s="109">
        <v>0</v>
      </c>
      <c r="AV42" s="109">
        <v>43591</v>
      </c>
      <c r="AW42" s="109">
        <v>315018.15000000002</v>
      </c>
      <c r="AX42" s="109">
        <v>61049.72</v>
      </c>
      <c r="AY42" s="109">
        <v>72005.09</v>
      </c>
      <c r="AZ42" s="109">
        <v>136011.96</v>
      </c>
      <c r="BA42" s="109"/>
      <c r="BB42" s="109">
        <v>178194</v>
      </c>
      <c r="BC42" s="109">
        <v>119820.01</v>
      </c>
      <c r="BD42" s="109">
        <v>88066.14</v>
      </c>
      <c r="BE42" s="109">
        <v>32624.35</v>
      </c>
      <c r="BF42" s="109">
        <v>183564.05</v>
      </c>
      <c r="BG42" s="109">
        <v>17126</v>
      </c>
      <c r="BH42" s="109">
        <v>58510.36</v>
      </c>
      <c r="BI42" s="109">
        <v>18307.38</v>
      </c>
      <c r="BJ42" s="109">
        <v>85834</v>
      </c>
      <c r="BK42" s="109">
        <v>0</v>
      </c>
      <c r="BL42" s="109">
        <v>108039.91</v>
      </c>
      <c r="BM42" s="109">
        <v>26591.14</v>
      </c>
      <c r="BN42" s="109">
        <v>38617.18</v>
      </c>
      <c r="BO42" s="109">
        <v>12800</v>
      </c>
      <c r="BP42" s="109">
        <v>24432.39</v>
      </c>
      <c r="BQ42" s="109">
        <v>3154.66</v>
      </c>
      <c r="BR42" s="109"/>
      <c r="BS42" s="109">
        <v>64326.35</v>
      </c>
      <c r="BT42" s="109">
        <v>79297.84</v>
      </c>
      <c r="BU42" s="109">
        <v>0</v>
      </c>
      <c r="BV42" s="109">
        <v>90813</v>
      </c>
      <c r="BW42" s="109">
        <v>28568.23</v>
      </c>
      <c r="BX42" s="194">
        <v>99652</v>
      </c>
      <c r="BY42" s="109">
        <v>161087.47</v>
      </c>
      <c r="BZ42" s="109">
        <v>64.73</v>
      </c>
      <c r="CA42" s="109">
        <v>81596</v>
      </c>
      <c r="CB42" s="109">
        <v>117932.25</v>
      </c>
      <c r="CC42" s="109">
        <v>187870.12</v>
      </c>
      <c r="CD42" s="109"/>
      <c r="CE42" s="109"/>
      <c r="CF42" s="14"/>
      <c r="CG42" s="14">
        <v>298426.8</v>
      </c>
      <c r="CH42" s="14">
        <v>1069.96</v>
      </c>
      <c r="CI42">
        <v>1025.51</v>
      </c>
      <c r="CJ42">
        <v>15174.41</v>
      </c>
      <c r="CK42">
        <v>44802.28</v>
      </c>
      <c r="CL42">
        <v>87540.13</v>
      </c>
      <c r="CM42">
        <v>59803.17</v>
      </c>
      <c r="CN42">
        <v>38968.769999999997</v>
      </c>
      <c r="CO42">
        <v>0</v>
      </c>
      <c r="CP42">
        <v>80465.97</v>
      </c>
      <c r="CQ42">
        <v>696.25</v>
      </c>
      <c r="CR42">
        <v>22731.040000000001</v>
      </c>
      <c r="CS42">
        <v>140942.12</v>
      </c>
      <c r="CT42">
        <v>15889.92</v>
      </c>
      <c r="CU42">
        <v>35196.980000000003</v>
      </c>
      <c r="CV42">
        <v>69681.64</v>
      </c>
      <c r="CW42">
        <v>3835.43</v>
      </c>
      <c r="CX42">
        <v>67098.28</v>
      </c>
      <c r="CY42">
        <v>13962.88</v>
      </c>
      <c r="CZ42">
        <v>2320.09</v>
      </c>
      <c r="DA42">
        <v>102763.2</v>
      </c>
      <c r="DB42">
        <v>34869.050000000003</v>
      </c>
      <c r="DC42">
        <v>154935.12</v>
      </c>
      <c r="DD42">
        <v>0</v>
      </c>
      <c r="DE42">
        <v>55833.18</v>
      </c>
      <c r="DF42">
        <v>0</v>
      </c>
      <c r="DG42">
        <v>14735.62</v>
      </c>
      <c r="DH42">
        <v>2766772.03</v>
      </c>
      <c r="DI42">
        <v>328197.53999999998</v>
      </c>
      <c r="DJ42">
        <v>28283.48</v>
      </c>
      <c r="DK42">
        <v>0</v>
      </c>
      <c r="DL42">
        <v>41218</v>
      </c>
      <c r="DM42">
        <v>399046.5</v>
      </c>
      <c r="DN42">
        <v>32654.49</v>
      </c>
      <c r="DO42">
        <v>77191.8</v>
      </c>
      <c r="DP42">
        <v>285173.58</v>
      </c>
      <c r="DQ42">
        <v>3815.63</v>
      </c>
      <c r="DR42">
        <v>176479</v>
      </c>
      <c r="DS42">
        <v>84475.7</v>
      </c>
      <c r="DT42">
        <v>123450.39</v>
      </c>
      <c r="DU42">
        <v>40319.89</v>
      </c>
      <c r="DV42">
        <v>246325.33</v>
      </c>
      <c r="DW42">
        <v>16533.490000000002</v>
      </c>
      <c r="DX42">
        <v>94808.91</v>
      </c>
      <c r="DY42">
        <v>19835.57</v>
      </c>
      <c r="DZ42">
        <v>36611</v>
      </c>
      <c r="EA42">
        <v>0</v>
      </c>
      <c r="EB42">
        <v>69500.350000000006</v>
      </c>
      <c r="EC42">
        <v>46722.37</v>
      </c>
      <c r="ED42">
        <v>64205.4</v>
      </c>
      <c r="EE42">
        <v>4898.75</v>
      </c>
      <c r="EF42">
        <v>14428.5</v>
      </c>
      <c r="EG42">
        <v>12851.16</v>
      </c>
      <c r="EH42">
        <v>4601.99</v>
      </c>
      <c r="EI42">
        <v>49225.49</v>
      </c>
      <c r="EJ42">
        <v>17961.53</v>
      </c>
      <c r="EK42">
        <v>0</v>
      </c>
      <c r="EL42">
        <v>93402</v>
      </c>
      <c r="EM42">
        <v>21613.05</v>
      </c>
      <c r="EN42">
        <v>66861</v>
      </c>
      <c r="EO42">
        <v>62295.99</v>
      </c>
      <c r="EP42">
        <v>86.79</v>
      </c>
      <c r="EQ42">
        <v>13226</v>
      </c>
      <c r="ER42">
        <v>186158</v>
      </c>
      <c r="ES42">
        <v>222807.02</v>
      </c>
    </row>
    <row r="43" spans="1:149" outlineLevel="1" x14ac:dyDescent="0.25">
      <c r="A43" s="3"/>
      <c r="B43" s="9">
        <v>35</v>
      </c>
      <c r="C43" s="11">
        <v>5175</v>
      </c>
      <c r="D43" s="181">
        <v>34</v>
      </c>
      <c r="E43" s="11" t="s">
        <v>42</v>
      </c>
      <c r="F43" s="98"/>
      <c r="G43" s="98">
        <f t="shared" si="2"/>
        <v>26.72</v>
      </c>
      <c r="H43" s="14"/>
      <c r="I43" s="14"/>
      <c r="J43" s="14"/>
      <c r="K43" s="14"/>
      <c r="L43" s="14"/>
      <c r="M43" s="14"/>
      <c r="N43" s="194"/>
      <c r="O43" s="108">
        <v>41</v>
      </c>
      <c r="P43" s="108">
        <v>0</v>
      </c>
      <c r="Q43" s="153">
        <v>2000058.88</v>
      </c>
      <c r="R43" s="153">
        <v>457393.39</v>
      </c>
      <c r="S43" s="153">
        <v>38284.81</v>
      </c>
      <c r="T43" s="153">
        <v>512</v>
      </c>
      <c r="U43" s="153">
        <v>0</v>
      </c>
      <c r="V43" s="153">
        <v>283995.58</v>
      </c>
      <c r="W43" s="153">
        <v>413301.19</v>
      </c>
      <c r="X43" s="188">
        <v>0</v>
      </c>
      <c r="Y43" s="153">
        <v>0</v>
      </c>
      <c r="Z43" s="153">
        <v>280124.82</v>
      </c>
      <c r="AA43" s="153">
        <v>0</v>
      </c>
      <c r="AB43" s="153">
        <v>165199.09</v>
      </c>
      <c r="AC43" s="153">
        <v>0</v>
      </c>
      <c r="AD43" s="153">
        <v>248572.14</v>
      </c>
      <c r="AE43" s="153">
        <v>0</v>
      </c>
      <c r="AF43" s="153">
        <v>221316.03</v>
      </c>
      <c r="AG43" s="153">
        <v>164.79</v>
      </c>
      <c r="AH43" s="153">
        <v>4203.05</v>
      </c>
      <c r="AI43" s="153">
        <v>83302.45</v>
      </c>
      <c r="AJ43" s="153">
        <v>41226.5</v>
      </c>
      <c r="AK43" s="153">
        <v>16311.27</v>
      </c>
      <c r="AL43" s="109">
        <v>0</v>
      </c>
      <c r="AM43" s="109">
        <v>1045.8699999999999</v>
      </c>
      <c r="AN43" s="109">
        <v>26.72</v>
      </c>
      <c r="AO43" s="109">
        <v>18214.21</v>
      </c>
      <c r="AP43" s="109">
        <v>3065.5</v>
      </c>
      <c r="AQ43" s="109">
        <v>1734.43</v>
      </c>
      <c r="AR43" s="109">
        <v>7285028.7400000002</v>
      </c>
      <c r="AS43" s="109">
        <v>1567086.11</v>
      </c>
      <c r="AT43" s="109">
        <v>27035.43</v>
      </c>
      <c r="AU43" s="109">
        <v>1191</v>
      </c>
      <c r="AV43" s="109">
        <v>0</v>
      </c>
      <c r="AW43" s="109">
        <v>0</v>
      </c>
      <c r="AX43" s="109">
        <v>76352.89</v>
      </c>
      <c r="AY43" s="109">
        <v>11475.61</v>
      </c>
      <c r="AZ43" s="109">
        <v>34119.75</v>
      </c>
      <c r="BA43" s="109"/>
      <c r="BB43" s="109">
        <v>39922</v>
      </c>
      <c r="BC43" s="109">
        <v>189483.53</v>
      </c>
      <c r="BD43" s="109">
        <v>0</v>
      </c>
      <c r="BE43" s="109">
        <v>54671.14</v>
      </c>
      <c r="BF43" s="109">
        <v>13535.27</v>
      </c>
      <c r="BG43" s="109">
        <v>126</v>
      </c>
      <c r="BH43" s="109">
        <v>0</v>
      </c>
      <c r="BI43" s="109">
        <v>0</v>
      </c>
      <c r="BJ43" s="109">
        <v>139759</v>
      </c>
      <c r="BK43" s="109">
        <v>0</v>
      </c>
      <c r="BL43" s="109">
        <v>1827.6</v>
      </c>
      <c r="BM43" s="109">
        <v>3795</v>
      </c>
      <c r="BN43" s="109">
        <v>62911.6</v>
      </c>
      <c r="BO43" s="109">
        <v>943.47</v>
      </c>
      <c r="BP43" s="109">
        <v>22735.13</v>
      </c>
      <c r="BQ43" s="109">
        <v>0</v>
      </c>
      <c r="BR43" s="109"/>
      <c r="BS43" s="109">
        <v>40815.83</v>
      </c>
      <c r="BT43" s="109">
        <v>1799.54</v>
      </c>
      <c r="BU43" s="109">
        <v>0</v>
      </c>
      <c r="BV43" s="109">
        <v>557976</v>
      </c>
      <c r="BW43" s="109">
        <v>74852.56</v>
      </c>
      <c r="BX43" s="194">
        <v>0</v>
      </c>
      <c r="BY43" s="109">
        <v>112857.67</v>
      </c>
      <c r="BZ43" s="109">
        <v>28813.29</v>
      </c>
      <c r="CA43" s="109">
        <v>12855</v>
      </c>
      <c r="CB43" s="109">
        <v>231761.66</v>
      </c>
      <c r="CC43" s="109">
        <v>27459.279999999999</v>
      </c>
      <c r="CD43" s="109"/>
      <c r="CE43" s="109"/>
      <c r="CF43" s="14"/>
      <c r="CG43" s="14">
        <v>1949760.46</v>
      </c>
      <c r="CH43" s="14">
        <v>489340.64</v>
      </c>
      <c r="CI43">
        <v>34081.08</v>
      </c>
      <c r="CJ43">
        <v>2632.12</v>
      </c>
      <c r="CK43">
        <v>117.16</v>
      </c>
      <c r="CL43">
        <v>452933.53</v>
      </c>
      <c r="CM43">
        <v>515464.25</v>
      </c>
      <c r="CN43">
        <v>14.97</v>
      </c>
      <c r="CO43">
        <v>0</v>
      </c>
      <c r="CP43">
        <v>286680.90999999997</v>
      </c>
      <c r="CQ43">
        <v>801.29</v>
      </c>
      <c r="CR43">
        <v>132405.85</v>
      </c>
      <c r="CS43">
        <v>0</v>
      </c>
      <c r="CT43">
        <v>190109.94</v>
      </c>
      <c r="CU43">
        <v>0</v>
      </c>
      <c r="CV43">
        <v>158991.60999999999</v>
      </c>
      <c r="CW43">
        <v>3205.48</v>
      </c>
      <c r="CX43">
        <v>863.52</v>
      </c>
      <c r="CY43">
        <v>85555.16</v>
      </c>
      <c r="CZ43">
        <v>40670.550000000003</v>
      </c>
      <c r="DA43">
        <v>20137.830000000002</v>
      </c>
      <c r="DB43">
        <v>0</v>
      </c>
      <c r="DC43">
        <v>3013.5</v>
      </c>
      <c r="DD43">
        <v>270</v>
      </c>
      <c r="DE43">
        <v>5608.24</v>
      </c>
      <c r="DF43">
        <v>3222.25</v>
      </c>
      <c r="DG43">
        <v>2932.46</v>
      </c>
      <c r="DH43">
        <v>0</v>
      </c>
      <c r="DI43">
        <v>1904876.43</v>
      </c>
      <c r="DJ43">
        <v>24388.63</v>
      </c>
      <c r="DK43">
        <v>0</v>
      </c>
      <c r="DL43">
        <v>0</v>
      </c>
      <c r="DM43">
        <v>0</v>
      </c>
      <c r="DN43">
        <v>96728.03</v>
      </c>
      <c r="DO43">
        <v>9816.36</v>
      </c>
      <c r="DP43">
        <v>250015.4</v>
      </c>
      <c r="DQ43">
        <v>3993.84</v>
      </c>
      <c r="DR43">
        <v>35918</v>
      </c>
      <c r="DS43">
        <v>213308.39</v>
      </c>
      <c r="DT43">
        <v>2819.92</v>
      </c>
      <c r="DU43">
        <v>53434.49</v>
      </c>
      <c r="DV43">
        <v>1269.68</v>
      </c>
      <c r="DW43">
        <v>1830</v>
      </c>
      <c r="DX43">
        <v>0</v>
      </c>
      <c r="DY43">
        <v>0</v>
      </c>
      <c r="DZ43">
        <v>106351</v>
      </c>
      <c r="EA43">
        <v>15.98</v>
      </c>
      <c r="EB43">
        <v>0</v>
      </c>
      <c r="EC43">
        <v>21567</v>
      </c>
      <c r="ED43">
        <v>62357.22</v>
      </c>
      <c r="EE43">
        <v>1270.95</v>
      </c>
      <c r="EF43">
        <v>12791.98</v>
      </c>
      <c r="EG43">
        <v>80635.28</v>
      </c>
      <c r="EH43">
        <v>13542.39</v>
      </c>
      <c r="EI43">
        <v>50980.46</v>
      </c>
      <c r="EJ43">
        <v>20.69</v>
      </c>
      <c r="EK43">
        <v>0</v>
      </c>
      <c r="EL43">
        <v>479986</v>
      </c>
      <c r="EM43">
        <v>42397.1</v>
      </c>
      <c r="EN43">
        <v>0</v>
      </c>
      <c r="EO43">
        <v>112024.08</v>
      </c>
      <c r="EP43">
        <v>32549.74</v>
      </c>
      <c r="EQ43">
        <v>14681</v>
      </c>
      <c r="ER43">
        <v>183450</v>
      </c>
      <c r="ES43">
        <v>26969.65</v>
      </c>
    </row>
    <row r="44" spans="1:149" x14ac:dyDescent="0.25">
      <c r="A44" s="3"/>
      <c r="B44" s="9">
        <v>36</v>
      </c>
      <c r="C44" s="15"/>
      <c r="D44" s="181"/>
      <c r="E44" s="16" t="s">
        <v>43</v>
      </c>
      <c r="F44" s="99"/>
      <c r="G44" s="98">
        <f t="shared" si="2"/>
        <v>317433.36999999994</v>
      </c>
      <c r="H44" s="14"/>
      <c r="I44" s="17"/>
      <c r="J44" s="17"/>
      <c r="K44" s="17"/>
      <c r="L44" s="17"/>
      <c r="M44" s="17"/>
      <c r="N44" s="194"/>
      <c r="O44" s="108">
        <v>42</v>
      </c>
      <c r="P44" s="108">
        <v>0</v>
      </c>
      <c r="Q44" s="153">
        <v>33232305.629999999</v>
      </c>
      <c r="R44" s="153">
        <v>5145408.12</v>
      </c>
      <c r="S44" s="153">
        <v>86747.4</v>
      </c>
      <c r="T44" s="153">
        <v>198065</v>
      </c>
      <c r="U44" s="153">
        <v>1813764.95</v>
      </c>
      <c r="V44" s="153">
        <v>5395369.4700000007</v>
      </c>
      <c r="W44" s="153">
        <v>2155319.6</v>
      </c>
      <c r="X44" s="188">
        <v>418665.27</v>
      </c>
      <c r="Y44" s="153">
        <v>306.57</v>
      </c>
      <c r="Z44" s="153">
        <v>1424249.2300000002</v>
      </c>
      <c r="AA44" s="153">
        <v>51679.42</v>
      </c>
      <c r="AB44" s="153">
        <v>695173.45</v>
      </c>
      <c r="AC44" s="153">
        <v>2846895.7600000002</v>
      </c>
      <c r="AD44" s="153">
        <v>2378148.15</v>
      </c>
      <c r="AE44" s="153">
        <v>2586197.23</v>
      </c>
      <c r="AF44" s="153">
        <v>1063368.71</v>
      </c>
      <c r="AG44" s="153">
        <v>267090.5</v>
      </c>
      <c r="AH44" s="153">
        <v>1342811.81</v>
      </c>
      <c r="AI44" s="153">
        <v>1477327.82</v>
      </c>
      <c r="AJ44" s="153">
        <v>295603.37</v>
      </c>
      <c r="AK44" s="153">
        <v>1833617.1300000001</v>
      </c>
      <c r="AL44" s="109">
        <v>624703.25</v>
      </c>
      <c r="AM44" s="109">
        <v>1331266.7400000002</v>
      </c>
      <c r="AN44" s="109">
        <v>317433.36999999994</v>
      </c>
      <c r="AO44" s="109">
        <v>317482.40000000002</v>
      </c>
      <c r="AP44" s="109">
        <v>15778.57</v>
      </c>
      <c r="AQ44" s="109">
        <v>189516.40999999997</v>
      </c>
      <c r="AR44" s="109">
        <v>233975148.48000005</v>
      </c>
      <c r="AS44" s="109">
        <v>9125315.9399999995</v>
      </c>
      <c r="AT44" s="109">
        <v>631422.75000000012</v>
      </c>
      <c r="AU44" s="109">
        <v>568050</v>
      </c>
      <c r="AV44" s="109">
        <v>1545398</v>
      </c>
      <c r="AW44" s="109">
        <v>5996631.79</v>
      </c>
      <c r="AX44" s="109">
        <v>343942.15</v>
      </c>
      <c r="AY44" s="109">
        <v>1525272.2200000004</v>
      </c>
      <c r="AZ44" s="109">
        <v>9017046.2100000009</v>
      </c>
      <c r="BA44" s="109"/>
      <c r="BB44" s="109">
        <v>1401782</v>
      </c>
      <c r="BC44" s="109">
        <v>1572830.4400000002</v>
      </c>
      <c r="BD44" s="109">
        <v>2589111.9500000002</v>
      </c>
      <c r="BE44" s="109">
        <v>461201.29000000004</v>
      </c>
      <c r="BF44" s="109">
        <v>1652474.9300000002</v>
      </c>
      <c r="BG44" s="109">
        <v>490704.5</v>
      </c>
      <c r="BH44" s="109">
        <v>1876157.72</v>
      </c>
      <c r="BI44" s="109">
        <v>366416.41</v>
      </c>
      <c r="BJ44" s="109">
        <v>1188542</v>
      </c>
      <c r="BK44" s="109">
        <v>1084144</v>
      </c>
      <c r="BL44" s="109">
        <v>500383.53</v>
      </c>
      <c r="BM44" s="109">
        <v>749991.39</v>
      </c>
      <c r="BN44" s="109">
        <v>2329917.9300000006</v>
      </c>
      <c r="BO44" s="109">
        <v>146086.57999999999</v>
      </c>
      <c r="BP44" s="109">
        <v>398021.04000000004</v>
      </c>
      <c r="BQ44" s="109">
        <v>126542.29000000001</v>
      </c>
      <c r="BR44" s="109"/>
      <c r="BS44" s="109">
        <v>5264388.9299999988</v>
      </c>
      <c r="BT44" s="109">
        <v>234868.49</v>
      </c>
      <c r="BU44" s="109">
        <v>71660846.450000003</v>
      </c>
      <c r="BV44" s="109">
        <v>3729139</v>
      </c>
      <c r="BW44" s="109">
        <v>838683.52</v>
      </c>
      <c r="BX44" s="194">
        <v>1902064</v>
      </c>
      <c r="BY44" s="109">
        <v>2086551.34</v>
      </c>
      <c r="BZ44" s="109">
        <v>243714.53</v>
      </c>
      <c r="CA44" s="109">
        <v>331933</v>
      </c>
      <c r="CB44" s="109">
        <v>1426637.2</v>
      </c>
      <c r="CC44" s="109">
        <v>2101735.7199999997</v>
      </c>
      <c r="CD44" s="110"/>
      <c r="CE44" s="110"/>
      <c r="CF44" s="17"/>
      <c r="CG44" s="17">
        <v>30917840.050000001</v>
      </c>
      <c r="CH44" s="17">
        <v>5263561.8999999994</v>
      </c>
      <c r="CI44">
        <v>102931.86</v>
      </c>
      <c r="CJ44">
        <v>173897.14</v>
      </c>
      <c r="CK44">
        <v>1610247.52</v>
      </c>
      <c r="CL44">
        <v>5098438.0500000007</v>
      </c>
      <c r="CM44">
        <v>2154314.2699999996</v>
      </c>
      <c r="CN44">
        <v>396811.44999999995</v>
      </c>
      <c r="CO44">
        <v>0</v>
      </c>
      <c r="CP44">
        <v>1303847.6599999999</v>
      </c>
      <c r="CQ44">
        <v>46132.18</v>
      </c>
      <c r="CR44">
        <v>621979.91999999993</v>
      </c>
      <c r="CS44">
        <v>2541687.9800000004</v>
      </c>
      <c r="CT44">
        <v>1831710.5299999998</v>
      </c>
      <c r="CU44">
        <v>2487236.04</v>
      </c>
      <c r="CV44">
        <v>870049.4</v>
      </c>
      <c r="CW44">
        <v>285286.68</v>
      </c>
      <c r="CX44">
        <v>1188216.1400000001</v>
      </c>
      <c r="CY44">
        <v>1353625.2599999998</v>
      </c>
      <c r="CZ44">
        <v>324830.30000000005</v>
      </c>
      <c r="DA44">
        <v>1809951.79</v>
      </c>
      <c r="DB44">
        <v>497769.65999999992</v>
      </c>
      <c r="DC44">
        <v>1298779.25</v>
      </c>
      <c r="DD44">
        <v>283003</v>
      </c>
      <c r="DE44">
        <v>257745.31999999995</v>
      </c>
      <c r="DF44">
        <v>43625.14</v>
      </c>
      <c r="DG44">
        <v>195607.96999999997</v>
      </c>
      <c r="DH44">
        <v>228961610.16</v>
      </c>
      <c r="DI44">
        <v>11071767.18</v>
      </c>
      <c r="DJ44">
        <v>616263.82999999996</v>
      </c>
      <c r="DK44">
        <v>583930</v>
      </c>
      <c r="DL44">
        <v>1445415</v>
      </c>
      <c r="DM44">
        <v>5480836.6100000003</v>
      </c>
      <c r="DN44">
        <v>260745.30999999997</v>
      </c>
      <c r="DO44">
        <v>1348676.87</v>
      </c>
      <c r="DP44">
        <v>8484781.3199999984</v>
      </c>
      <c r="DQ44">
        <v>262488.05</v>
      </c>
      <c r="DR44">
        <v>1095331</v>
      </c>
      <c r="DS44">
        <v>1323818.83</v>
      </c>
      <c r="DT44">
        <v>2660236.27</v>
      </c>
      <c r="DU44">
        <v>414736.52</v>
      </c>
      <c r="DV44">
        <v>1632097.6500000001</v>
      </c>
      <c r="DW44">
        <v>495809.7099999999</v>
      </c>
      <c r="DX44">
        <v>1845104.6099999996</v>
      </c>
      <c r="DY44">
        <v>543005.65</v>
      </c>
      <c r="DZ44">
        <v>1084610</v>
      </c>
      <c r="EA44">
        <v>1013520.1799999999</v>
      </c>
      <c r="EB44">
        <v>692292.41999999993</v>
      </c>
      <c r="EC44">
        <v>757326.97000000009</v>
      </c>
      <c r="ED44">
        <v>1991880.3199999998</v>
      </c>
      <c r="EE44">
        <v>110841.74999999999</v>
      </c>
      <c r="EF44">
        <v>474059.28</v>
      </c>
      <c r="EG44">
        <v>221457.49</v>
      </c>
      <c r="EH44">
        <v>206644.93</v>
      </c>
      <c r="EI44">
        <v>5319768.1300000008</v>
      </c>
      <c r="EJ44">
        <v>110750.84</v>
      </c>
      <c r="EK44">
        <v>60221763.910000004</v>
      </c>
      <c r="EL44">
        <v>3879621</v>
      </c>
      <c r="EM44">
        <v>755901.64</v>
      </c>
      <c r="EN44">
        <v>1627604</v>
      </c>
      <c r="EO44">
        <v>1885767.7999999998</v>
      </c>
      <c r="EP44">
        <v>222538.69999999998</v>
      </c>
      <c r="EQ44">
        <v>299168</v>
      </c>
      <c r="ER44">
        <v>1918352</v>
      </c>
      <c r="ES44">
        <v>1805771.4199999997</v>
      </c>
    </row>
    <row r="45" spans="1:149" outlineLevel="1" x14ac:dyDescent="0.25">
      <c r="A45" s="3"/>
      <c r="B45" s="9">
        <v>37</v>
      </c>
      <c r="C45" s="11">
        <v>5305</v>
      </c>
      <c r="D45" s="181">
        <v>35</v>
      </c>
      <c r="E45" s="11" t="s">
        <v>44</v>
      </c>
      <c r="F45" s="98"/>
      <c r="G45" s="98">
        <f t="shared" si="2"/>
        <v>138076.1</v>
      </c>
      <c r="H45" s="14"/>
      <c r="I45" s="14"/>
      <c r="J45" s="14"/>
      <c r="K45" s="14"/>
      <c r="L45" s="14"/>
      <c r="M45" s="14"/>
      <c r="N45" s="194"/>
      <c r="O45" s="108">
        <v>43</v>
      </c>
      <c r="P45" s="108">
        <v>0</v>
      </c>
      <c r="Q45" s="153">
        <v>8084750.4900000002</v>
      </c>
      <c r="R45" s="153">
        <v>91051.199999999997</v>
      </c>
      <c r="S45" s="153">
        <v>2954.88</v>
      </c>
      <c r="T45" s="153">
        <v>204127</v>
      </c>
      <c r="U45" s="153">
        <v>354110.2</v>
      </c>
      <c r="V45" s="153">
        <v>0</v>
      </c>
      <c r="W45" s="153">
        <v>195764.51</v>
      </c>
      <c r="X45" s="188">
        <v>64260.7</v>
      </c>
      <c r="Y45" s="153">
        <v>0</v>
      </c>
      <c r="Z45" s="153">
        <v>111719.67999999999</v>
      </c>
      <c r="AA45" s="153">
        <v>0</v>
      </c>
      <c r="AB45" s="153">
        <v>99694.15</v>
      </c>
      <c r="AC45" s="153">
        <v>917782.47</v>
      </c>
      <c r="AD45" s="153">
        <v>343996.43</v>
      </c>
      <c r="AE45" s="153">
        <v>0</v>
      </c>
      <c r="AF45" s="153">
        <v>0</v>
      </c>
      <c r="AG45" s="153">
        <v>0</v>
      </c>
      <c r="AH45" s="153">
        <v>201088.93</v>
      </c>
      <c r="AI45" s="153">
        <v>29729.599999999999</v>
      </c>
      <c r="AJ45" s="153">
        <v>27435.4</v>
      </c>
      <c r="AK45" s="153">
        <v>0</v>
      </c>
      <c r="AL45" s="109">
        <v>52825.81</v>
      </c>
      <c r="AM45" s="109">
        <v>701114.45</v>
      </c>
      <c r="AN45" s="109">
        <v>138076.1</v>
      </c>
      <c r="AO45" s="109">
        <v>0</v>
      </c>
      <c r="AP45" s="109">
        <v>0</v>
      </c>
      <c r="AQ45" s="109">
        <v>0</v>
      </c>
      <c r="AR45" s="109">
        <v>111511.86</v>
      </c>
      <c r="AS45" s="109">
        <v>0</v>
      </c>
      <c r="AT45" s="109">
        <v>108531.05</v>
      </c>
      <c r="AU45" s="109">
        <v>0</v>
      </c>
      <c r="AV45" s="109">
        <v>0</v>
      </c>
      <c r="AW45" s="109">
        <v>607852.59</v>
      </c>
      <c r="AX45" s="109">
        <v>0</v>
      </c>
      <c r="AY45" s="109">
        <v>144351.32</v>
      </c>
      <c r="AZ45" s="109">
        <v>211107.7</v>
      </c>
      <c r="BA45" s="109"/>
      <c r="BB45" s="109">
        <v>0</v>
      </c>
      <c r="BC45" s="109">
        <v>159388.59</v>
      </c>
      <c r="BD45" s="109">
        <v>1249335.9099999999</v>
      </c>
      <c r="BE45" s="109">
        <v>52571.14</v>
      </c>
      <c r="BF45" s="109">
        <v>0</v>
      </c>
      <c r="BG45" s="109">
        <v>79384.259999999995</v>
      </c>
      <c r="BH45" s="109">
        <v>541248.29</v>
      </c>
      <c r="BI45" s="109">
        <v>67450.58</v>
      </c>
      <c r="BJ45" s="109">
        <v>0</v>
      </c>
      <c r="BK45" s="109">
        <v>158648</v>
      </c>
      <c r="BL45" s="109">
        <v>0</v>
      </c>
      <c r="BM45" s="109">
        <v>352867.78</v>
      </c>
      <c r="BN45" s="109">
        <v>3337.23</v>
      </c>
      <c r="BO45" s="109">
        <v>0</v>
      </c>
      <c r="BP45" s="109">
        <v>0</v>
      </c>
      <c r="BQ45" s="109">
        <v>0</v>
      </c>
      <c r="BR45" s="109"/>
      <c r="BS45" s="109">
        <v>0</v>
      </c>
      <c r="BT45" s="109">
        <v>0</v>
      </c>
      <c r="BU45" s="109">
        <v>508239.69</v>
      </c>
      <c r="BV45" s="109">
        <v>0</v>
      </c>
      <c r="BW45" s="109">
        <v>0</v>
      </c>
      <c r="BX45" s="194">
        <v>61247</v>
      </c>
      <c r="BY45" s="109">
        <v>0</v>
      </c>
      <c r="BZ45" s="109">
        <v>5723.14</v>
      </c>
      <c r="CA45" s="109">
        <v>0</v>
      </c>
      <c r="CB45" s="109">
        <v>0</v>
      </c>
      <c r="CC45" s="109">
        <v>134608.03</v>
      </c>
      <c r="CD45" s="109"/>
      <c r="CE45" s="109"/>
      <c r="CF45" s="14"/>
      <c r="CG45" s="14">
        <v>9644889.7300000004</v>
      </c>
      <c r="CH45" s="14">
        <v>91708.52</v>
      </c>
      <c r="CI45">
        <v>3044.88</v>
      </c>
      <c r="CJ45">
        <v>157280.84</v>
      </c>
      <c r="CK45">
        <v>203941.97</v>
      </c>
      <c r="CL45">
        <v>0</v>
      </c>
      <c r="CM45">
        <v>182918.02</v>
      </c>
      <c r="CN45">
        <v>62336.13</v>
      </c>
      <c r="CO45">
        <v>0</v>
      </c>
      <c r="CP45">
        <v>99716.28</v>
      </c>
      <c r="CQ45">
        <v>0</v>
      </c>
      <c r="CR45">
        <v>119989.52</v>
      </c>
      <c r="CS45">
        <v>868836.28</v>
      </c>
      <c r="CT45">
        <v>285627.03999999998</v>
      </c>
      <c r="CU45">
        <v>0</v>
      </c>
      <c r="CV45">
        <v>0</v>
      </c>
      <c r="CW45">
        <v>0</v>
      </c>
      <c r="CX45">
        <v>192390.89</v>
      </c>
      <c r="CY45">
        <v>26679.97</v>
      </c>
      <c r="CZ45">
        <v>24294.6</v>
      </c>
      <c r="DA45">
        <v>0</v>
      </c>
      <c r="DB45">
        <v>16749.53</v>
      </c>
      <c r="DC45">
        <v>724509.63</v>
      </c>
      <c r="DD45">
        <v>129761.67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86638.93</v>
      </c>
      <c r="DK45">
        <v>0</v>
      </c>
      <c r="DL45">
        <v>0</v>
      </c>
      <c r="DM45">
        <v>640933.67000000004</v>
      </c>
      <c r="DN45">
        <v>0</v>
      </c>
      <c r="DO45">
        <v>129587.59</v>
      </c>
      <c r="DP45">
        <v>304871.55</v>
      </c>
      <c r="DQ45">
        <v>0</v>
      </c>
      <c r="DR45">
        <v>0</v>
      </c>
      <c r="DS45">
        <v>153234.88</v>
      </c>
      <c r="DT45">
        <v>1054996.45</v>
      </c>
      <c r="DU45">
        <v>66056.100000000006</v>
      </c>
      <c r="DV45">
        <v>0</v>
      </c>
      <c r="DW45">
        <v>90950.29</v>
      </c>
      <c r="DX45">
        <v>443430.07</v>
      </c>
      <c r="DY45">
        <v>60902.13</v>
      </c>
      <c r="DZ45">
        <v>0</v>
      </c>
      <c r="EA45">
        <v>141392.93</v>
      </c>
      <c r="EB45">
        <v>0</v>
      </c>
      <c r="EC45">
        <v>343616.54</v>
      </c>
      <c r="ED45">
        <v>1619.95</v>
      </c>
      <c r="EE45">
        <v>0</v>
      </c>
      <c r="EF45">
        <v>0</v>
      </c>
      <c r="EG45">
        <v>0</v>
      </c>
      <c r="EH45">
        <v>77070.740000000005</v>
      </c>
      <c r="EI45">
        <v>0</v>
      </c>
      <c r="EJ45">
        <v>0</v>
      </c>
      <c r="EK45">
        <v>198910.56</v>
      </c>
      <c r="EL45">
        <v>0</v>
      </c>
      <c r="EM45">
        <v>0</v>
      </c>
      <c r="EN45">
        <v>70451</v>
      </c>
      <c r="EO45">
        <v>0</v>
      </c>
      <c r="EP45">
        <v>34874.82</v>
      </c>
      <c r="EQ45">
        <v>0</v>
      </c>
      <c r="ER45">
        <v>0</v>
      </c>
      <c r="ES45">
        <v>131941.35999999999</v>
      </c>
    </row>
    <row r="46" spans="1:149" outlineLevel="1" x14ac:dyDescent="0.25">
      <c r="A46" s="3"/>
      <c r="B46" s="9">
        <v>38</v>
      </c>
      <c r="C46" s="11">
        <v>5310</v>
      </c>
      <c r="D46" s="181">
        <v>36</v>
      </c>
      <c r="E46" s="11" t="s">
        <v>45</v>
      </c>
      <c r="F46" s="98"/>
      <c r="G46" s="98">
        <f t="shared" si="2"/>
        <v>17909.21</v>
      </c>
      <c r="H46" s="14"/>
      <c r="I46" s="14"/>
      <c r="J46" s="14"/>
      <c r="K46" s="14"/>
      <c r="L46" s="14"/>
      <c r="M46" s="14"/>
      <c r="N46" s="194"/>
      <c r="O46" s="108">
        <v>44</v>
      </c>
      <c r="P46" s="108">
        <v>0</v>
      </c>
      <c r="Q46" s="153">
        <v>7043890.4500000002</v>
      </c>
      <c r="R46" s="153">
        <v>124975.94</v>
      </c>
      <c r="S46" s="153">
        <v>31214.68</v>
      </c>
      <c r="T46" s="153">
        <v>292346</v>
      </c>
      <c r="U46" s="153">
        <v>710370.99</v>
      </c>
      <c r="V46" s="153">
        <v>347816.83</v>
      </c>
      <c r="W46" s="153">
        <v>78136.33</v>
      </c>
      <c r="X46" s="188">
        <v>115138.1</v>
      </c>
      <c r="Y46" s="153">
        <v>41226.620000000003</v>
      </c>
      <c r="Z46" s="153">
        <v>221601.6</v>
      </c>
      <c r="AA46" s="153">
        <v>0</v>
      </c>
      <c r="AB46" s="153">
        <v>62496.51</v>
      </c>
      <c r="AC46" s="153">
        <v>366348.83</v>
      </c>
      <c r="AD46" s="153">
        <v>213612.46</v>
      </c>
      <c r="AE46" s="153">
        <v>735999.52</v>
      </c>
      <c r="AF46" s="153">
        <v>0</v>
      </c>
      <c r="AG46" s="153">
        <v>70654.44</v>
      </c>
      <c r="AH46" s="153">
        <v>112779.27</v>
      </c>
      <c r="AI46" s="153">
        <v>220672.38</v>
      </c>
      <c r="AJ46" s="153">
        <v>5894.27</v>
      </c>
      <c r="AK46" s="153">
        <v>20890.82</v>
      </c>
      <c r="AL46" s="109">
        <v>82409.509999999995</v>
      </c>
      <c r="AM46" s="109">
        <v>153632.97</v>
      </c>
      <c r="AN46" s="109">
        <v>17909.21</v>
      </c>
      <c r="AO46" s="109">
        <v>18702.990000000002</v>
      </c>
      <c r="AP46" s="109">
        <v>12562.03</v>
      </c>
      <c r="AQ46" s="109">
        <v>37354.93</v>
      </c>
      <c r="AR46" s="109">
        <v>10454743.25</v>
      </c>
      <c r="AS46" s="109">
        <v>335160.51</v>
      </c>
      <c r="AT46" s="109">
        <v>19719.689999999999</v>
      </c>
      <c r="AU46" s="109">
        <v>29355</v>
      </c>
      <c r="AV46" s="109">
        <v>124134</v>
      </c>
      <c r="AW46" s="109">
        <v>839861.95</v>
      </c>
      <c r="AX46" s="109">
        <v>216715.76</v>
      </c>
      <c r="AY46" s="109">
        <v>59210.01</v>
      </c>
      <c r="AZ46" s="109">
        <v>1418567.9</v>
      </c>
      <c r="BA46" s="109"/>
      <c r="BB46" s="109">
        <v>267407</v>
      </c>
      <c r="BC46" s="109">
        <v>452298.31</v>
      </c>
      <c r="BD46" s="109">
        <v>502043.63</v>
      </c>
      <c r="BE46" s="109">
        <v>95579.42</v>
      </c>
      <c r="BF46" s="109">
        <v>295712.37</v>
      </c>
      <c r="BG46" s="109">
        <v>212237.47</v>
      </c>
      <c r="BH46" s="109">
        <v>667982.24</v>
      </c>
      <c r="BI46" s="109">
        <v>171772.75</v>
      </c>
      <c r="BJ46" s="109">
        <v>150274</v>
      </c>
      <c r="BK46" s="109">
        <v>419044</v>
      </c>
      <c r="BL46" s="109">
        <v>51381.25</v>
      </c>
      <c r="BM46" s="109">
        <v>274735.48</v>
      </c>
      <c r="BN46" s="109">
        <v>360781.39</v>
      </c>
      <c r="BO46" s="109">
        <v>29764.799999999999</v>
      </c>
      <c r="BP46" s="109">
        <v>67094.649999999994</v>
      </c>
      <c r="BQ46" s="109">
        <v>5957.78</v>
      </c>
      <c r="BR46" s="109"/>
      <c r="BS46" s="109">
        <v>252895.98</v>
      </c>
      <c r="BT46" s="109">
        <v>67928.77</v>
      </c>
      <c r="BU46" s="109">
        <v>4349216.03</v>
      </c>
      <c r="BV46" s="109">
        <v>218001</v>
      </c>
      <c r="BW46" s="109">
        <v>150064.1</v>
      </c>
      <c r="BX46" s="194">
        <v>472331</v>
      </c>
      <c r="BY46" s="109">
        <v>23640.81</v>
      </c>
      <c r="BZ46" s="109">
        <v>67599.02</v>
      </c>
      <c r="CA46" s="109">
        <v>71079</v>
      </c>
      <c r="CB46" s="109">
        <v>245384.36</v>
      </c>
      <c r="CC46" s="109">
        <v>377165.76</v>
      </c>
      <c r="CD46" s="109"/>
      <c r="CE46" s="109"/>
      <c r="CF46" s="14"/>
      <c r="CG46" s="14">
        <v>6087079.1299999999</v>
      </c>
      <c r="CH46" s="14">
        <v>131602.15</v>
      </c>
      <c r="CI46">
        <v>30322.86</v>
      </c>
      <c r="CJ46">
        <v>291163.78999999998</v>
      </c>
      <c r="CK46">
        <v>543874.06999999995</v>
      </c>
      <c r="CL46">
        <v>336201.04</v>
      </c>
      <c r="CM46">
        <v>85960.4</v>
      </c>
      <c r="CN46">
        <v>105052.09</v>
      </c>
      <c r="CO46">
        <v>41027.29</v>
      </c>
      <c r="CP46">
        <v>187458.41</v>
      </c>
      <c r="CQ46">
        <v>179.04</v>
      </c>
      <c r="CR46">
        <v>73635.83</v>
      </c>
      <c r="CS46">
        <v>372667.66</v>
      </c>
      <c r="CT46">
        <v>70647.199999999997</v>
      </c>
      <c r="CU46">
        <v>603240.43000000005</v>
      </c>
      <c r="CV46">
        <v>0</v>
      </c>
      <c r="CW46">
        <v>65820.679999999993</v>
      </c>
      <c r="CX46">
        <v>109149.09</v>
      </c>
      <c r="CY46">
        <v>250860.13</v>
      </c>
      <c r="CZ46">
        <v>7718.92</v>
      </c>
      <c r="DA46">
        <v>16893.88</v>
      </c>
      <c r="DB46">
        <v>65860.41</v>
      </c>
      <c r="DC46">
        <v>160050.63</v>
      </c>
      <c r="DD46">
        <v>27547.46</v>
      </c>
      <c r="DE46">
        <v>18453.28</v>
      </c>
      <c r="DF46">
        <v>14732.84</v>
      </c>
      <c r="DG46">
        <v>30807.22</v>
      </c>
      <c r="DH46">
        <v>12649583.83</v>
      </c>
      <c r="DI46">
        <v>315311.84999999998</v>
      </c>
      <c r="DJ46">
        <v>14156.87</v>
      </c>
      <c r="DK46">
        <v>28859</v>
      </c>
      <c r="DL46">
        <v>192274</v>
      </c>
      <c r="DM46">
        <v>797362.57</v>
      </c>
      <c r="DN46">
        <v>190517.1</v>
      </c>
      <c r="DO46">
        <v>57905.71</v>
      </c>
      <c r="DP46">
        <v>1640416.39</v>
      </c>
      <c r="DQ46">
        <v>132518.94</v>
      </c>
      <c r="DR46">
        <v>285975</v>
      </c>
      <c r="DS46">
        <v>308600.24</v>
      </c>
      <c r="DT46">
        <v>485582.28</v>
      </c>
      <c r="DU46">
        <v>96976.82</v>
      </c>
      <c r="DV46">
        <v>278586.62</v>
      </c>
      <c r="DW46">
        <v>199796.29</v>
      </c>
      <c r="DX46">
        <v>769548.25</v>
      </c>
      <c r="DY46">
        <v>175010.46</v>
      </c>
      <c r="DZ46">
        <v>149753</v>
      </c>
      <c r="EA46">
        <v>555586.24</v>
      </c>
      <c r="EB46">
        <v>45232.78</v>
      </c>
      <c r="EC46">
        <v>281113.31</v>
      </c>
      <c r="ED46">
        <v>345617.43</v>
      </c>
      <c r="EE46">
        <v>114472.99</v>
      </c>
      <c r="EF46">
        <v>73079.05</v>
      </c>
      <c r="EG46">
        <v>5934.57</v>
      </c>
      <c r="EH46">
        <v>161461.26</v>
      </c>
      <c r="EI46">
        <v>255568.78</v>
      </c>
      <c r="EJ46">
        <v>48033.8</v>
      </c>
      <c r="EK46">
        <v>3872325.23</v>
      </c>
      <c r="EL46">
        <v>246252</v>
      </c>
      <c r="EM46">
        <v>140234.68</v>
      </c>
      <c r="EN46">
        <v>450290</v>
      </c>
      <c r="EO46">
        <v>29918.41</v>
      </c>
      <c r="EP46">
        <v>50048.73</v>
      </c>
      <c r="EQ46">
        <v>74145</v>
      </c>
      <c r="ER46">
        <v>229756</v>
      </c>
      <c r="ES46">
        <v>330932.56</v>
      </c>
    </row>
    <row r="47" spans="1:149" outlineLevel="1" x14ac:dyDescent="0.25">
      <c r="A47" s="3"/>
      <c r="B47" s="9">
        <v>39</v>
      </c>
      <c r="C47" s="11">
        <v>5315</v>
      </c>
      <c r="D47" s="181">
        <v>37</v>
      </c>
      <c r="E47" s="11" t="s">
        <v>46</v>
      </c>
      <c r="F47" s="98"/>
      <c r="G47" s="98">
        <f t="shared" si="2"/>
        <v>391284.86</v>
      </c>
      <c r="H47" s="14"/>
      <c r="I47" s="14"/>
      <c r="J47" s="14"/>
      <c r="K47" s="14"/>
      <c r="L47" s="14"/>
      <c r="M47" s="14"/>
      <c r="N47" s="194"/>
      <c r="O47" s="108">
        <v>45</v>
      </c>
      <c r="P47" s="108">
        <v>0</v>
      </c>
      <c r="Q47" s="153">
        <v>12707187.91</v>
      </c>
      <c r="R47" s="153">
        <v>159630.62</v>
      </c>
      <c r="S47" s="153">
        <v>137307.71</v>
      </c>
      <c r="T47" s="153">
        <v>1024016</v>
      </c>
      <c r="U47" s="153">
        <v>959903.16</v>
      </c>
      <c r="V47" s="153">
        <v>798725.79</v>
      </c>
      <c r="W47" s="153">
        <v>473925.97</v>
      </c>
      <c r="X47" s="188">
        <v>234581.7</v>
      </c>
      <c r="Y47" s="153">
        <v>71976.98</v>
      </c>
      <c r="Z47" s="153">
        <v>441714.73</v>
      </c>
      <c r="AA47" s="153">
        <v>190010.41</v>
      </c>
      <c r="AB47" s="153">
        <v>395631.51</v>
      </c>
      <c r="AC47" s="153">
        <v>1324483.7</v>
      </c>
      <c r="AD47" s="153">
        <v>2348621.2400000002</v>
      </c>
      <c r="AE47" s="153">
        <v>1457174.45</v>
      </c>
      <c r="AF47" s="153">
        <v>870212.61</v>
      </c>
      <c r="AG47" s="153">
        <v>187750.48</v>
      </c>
      <c r="AH47" s="153">
        <v>707142.1</v>
      </c>
      <c r="AI47" s="153">
        <v>568055.68999999994</v>
      </c>
      <c r="AJ47" s="153">
        <v>183228.07</v>
      </c>
      <c r="AK47" s="153">
        <v>1993959.47</v>
      </c>
      <c r="AL47" s="109">
        <v>459270.18</v>
      </c>
      <c r="AM47" s="109">
        <v>1232512.07</v>
      </c>
      <c r="AN47" s="109">
        <v>391284.86</v>
      </c>
      <c r="AO47" s="109">
        <v>201465.31</v>
      </c>
      <c r="AP47" s="109">
        <v>138382.82</v>
      </c>
      <c r="AQ47" s="109">
        <v>230859.97</v>
      </c>
      <c r="AR47" s="109">
        <v>45636850.270000003</v>
      </c>
      <c r="AS47" s="109">
        <v>8531149.2400000002</v>
      </c>
      <c r="AT47" s="109">
        <v>365533.44</v>
      </c>
      <c r="AU47" s="109">
        <v>504074</v>
      </c>
      <c r="AV47" s="109">
        <v>326448</v>
      </c>
      <c r="AW47" s="109">
        <v>2122236.7000000002</v>
      </c>
      <c r="AX47" s="109">
        <v>210406.39999999999</v>
      </c>
      <c r="AY47" s="109">
        <v>475567.33</v>
      </c>
      <c r="AZ47" s="109">
        <v>1711949.52</v>
      </c>
      <c r="BA47" s="109"/>
      <c r="BB47" s="109">
        <v>1502607</v>
      </c>
      <c r="BC47" s="109">
        <v>584945.14</v>
      </c>
      <c r="BD47" s="109">
        <v>2928066.19</v>
      </c>
      <c r="BE47" s="109">
        <v>320125.62</v>
      </c>
      <c r="BF47" s="109">
        <v>461975.95</v>
      </c>
      <c r="BG47" s="109">
        <v>249889.31</v>
      </c>
      <c r="BH47" s="109">
        <v>1380082.91</v>
      </c>
      <c r="BI47" s="109">
        <v>368527.97</v>
      </c>
      <c r="BJ47" s="109">
        <v>922977</v>
      </c>
      <c r="BK47" s="109">
        <v>1169598</v>
      </c>
      <c r="BL47" s="109">
        <v>427056.99</v>
      </c>
      <c r="BM47" s="109">
        <v>735351.18</v>
      </c>
      <c r="BN47" s="109">
        <v>446377.17</v>
      </c>
      <c r="BO47" s="109">
        <v>293248.71000000002</v>
      </c>
      <c r="BP47" s="109">
        <v>368070.41</v>
      </c>
      <c r="BQ47" s="109">
        <v>191615.85</v>
      </c>
      <c r="BR47" s="109"/>
      <c r="BS47" s="109">
        <v>1257728.8500000001</v>
      </c>
      <c r="BT47" s="109">
        <v>463599.52</v>
      </c>
      <c r="BU47" s="109">
        <v>9626222.2899999991</v>
      </c>
      <c r="BV47" s="109">
        <v>3563896</v>
      </c>
      <c r="BW47" s="109">
        <v>553784.43000000005</v>
      </c>
      <c r="BX47" s="194">
        <v>1637142</v>
      </c>
      <c r="BY47" s="109">
        <v>923167.06</v>
      </c>
      <c r="BZ47" s="109">
        <v>108405.4</v>
      </c>
      <c r="CA47" s="109">
        <v>354243</v>
      </c>
      <c r="CB47" s="109">
        <v>277013.63</v>
      </c>
      <c r="CC47" s="109">
        <v>1171008.03</v>
      </c>
      <c r="CD47" s="109"/>
      <c r="CE47" s="109"/>
      <c r="CF47" s="14"/>
      <c r="CG47" s="14">
        <v>11959079.65</v>
      </c>
      <c r="CH47" s="14">
        <v>168690.23</v>
      </c>
      <c r="CI47">
        <v>135740.91</v>
      </c>
      <c r="CJ47">
        <v>1016774.73</v>
      </c>
      <c r="CK47">
        <v>972261.1</v>
      </c>
      <c r="CL47">
        <v>846308.15</v>
      </c>
      <c r="CM47">
        <v>440537.35</v>
      </c>
      <c r="CN47">
        <v>249547.17</v>
      </c>
      <c r="CO47">
        <v>80401.11</v>
      </c>
      <c r="CP47">
        <v>493860.08</v>
      </c>
      <c r="CQ47">
        <v>181308.44</v>
      </c>
      <c r="CR47">
        <v>247438.75</v>
      </c>
      <c r="CS47">
        <v>1347173.46</v>
      </c>
      <c r="CT47">
        <v>1774337.06</v>
      </c>
      <c r="CU47">
        <v>1389773.54</v>
      </c>
      <c r="CV47">
        <v>844827.54</v>
      </c>
      <c r="CW47">
        <v>183805.78</v>
      </c>
      <c r="CX47">
        <v>597990.51</v>
      </c>
      <c r="CY47">
        <v>577068.05000000005</v>
      </c>
      <c r="CZ47">
        <v>191813.23</v>
      </c>
      <c r="DA47">
        <v>1496147.35</v>
      </c>
      <c r="DB47">
        <v>465684.89</v>
      </c>
      <c r="DC47">
        <v>1246612.6100000001</v>
      </c>
      <c r="DD47">
        <v>407468.22</v>
      </c>
      <c r="DE47">
        <v>213265.6</v>
      </c>
      <c r="DF47">
        <v>137630.16</v>
      </c>
      <c r="DG47">
        <v>239970.67</v>
      </c>
      <c r="DH47">
        <v>46799619.149999999</v>
      </c>
      <c r="DI47">
        <v>8620247.2699999996</v>
      </c>
      <c r="DJ47">
        <v>353125.79</v>
      </c>
      <c r="DK47">
        <v>511294</v>
      </c>
      <c r="DL47">
        <v>352270</v>
      </c>
      <c r="DM47">
        <v>1890357.84</v>
      </c>
      <c r="DN47">
        <v>222591.88</v>
      </c>
      <c r="DO47">
        <v>466255.51</v>
      </c>
      <c r="DP47">
        <v>1864532.28</v>
      </c>
      <c r="DQ47">
        <v>229362.33</v>
      </c>
      <c r="DR47">
        <v>1568639</v>
      </c>
      <c r="DS47">
        <v>796547.43</v>
      </c>
      <c r="DT47">
        <v>3069622.34</v>
      </c>
      <c r="DU47">
        <v>313658.23999999999</v>
      </c>
      <c r="DV47">
        <v>471007.75</v>
      </c>
      <c r="DW47">
        <v>243409.3</v>
      </c>
      <c r="DX47">
        <v>1212941.56</v>
      </c>
      <c r="DY47">
        <v>357068.08</v>
      </c>
      <c r="DZ47">
        <v>909905</v>
      </c>
      <c r="EA47">
        <v>1065062.8700000001</v>
      </c>
      <c r="EB47">
        <v>439203.95</v>
      </c>
      <c r="EC47">
        <v>761167.12</v>
      </c>
      <c r="ED47">
        <v>549616.94999999995</v>
      </c>
      <c r="EE47">
        <v>279483.34999999998</v>
      </c>
      <c r="EF47">
        <v>348616.77</v>
      </c>
      <c r="EG47">
        <v>258668.28</v>
      </c>
      <c r="EH47">
        <v>386011.53</v>
      </c>
      <c r="EI47">
        <v>1264918.1499999999</v>
      </c>
      <c r="EJ47">
        <v>458707.19</v>
      </c>
      <c r="EK47">
        <v>10125184.01</v>
      </c>
      <c r="EL47">
        <v>3688995</v>
      </c>
      <c r="EM47">
        <v>563998.9</v>
      </c>
      <c r="EN47">
        <v>1645719</v>
      </c>
      <c r="EO47">
        <v>919987.56</v>
      </c>
      <c r="EP47">
        <v>93002.34</v>
      </c>
      <c r="EQ47">
        <v>376293</v>
      </c>
      <c r="ER47">
        <v>418796</v>
      </c>
      <c r="ES47">
        <v>1308165.45</v>
      </c>
    </row>
    <row r="48" spans="1:149" outlineLevel="1" x14ac:dyDescent="0.25">
      <c r="A48" s="3"/>
      <c r="B48" s="9">
        <v>40</v>
      </c>
      <c r="C48" s="11">
        <v>5320</v>
      </c>
      <c r="D48" s="181">
        <v>38</v>
      </c>
      <c r="E48" s="11" t="s">
        <v>47</v>
      </c>
      <c r="F48" s="98"/>
      <c r="G48" s="98">
        <f t="shared" si="2"/>
        <v>524588.06999999995</v>
      </c>
      <c r="H48" s="14"/>
      <c r="I48" s="14"/>
      <c r="J48" s="14"/>
      <c r="K48" s="14"/>
      <c r="L48" s="14"/>
      <c r="M48" s="14"/>
      <c r="N48" s="194"/>
      <c r="O48" s="108">
        <v>46</v>
      </c>
      <c r="P48" s="108">
        <v>0</v>
      </c>
      <c r="Q48" s="153">
        <v>5798303.6100000003</v>
      </c>
      <c r="R48" s="153">
        <v>205136.8</v>
      </c>
      <c r="S48" s="153">
        <v>0</v>
      </c>
      <c r="T48" s="153">
        <v>255644</v>
      </c>
      <c r="U48" s="153">
        <v>162717.48000000001</v>
      </c>
      <c r="V48" s="153">
        <v>276681.89</v>
      </c>
      <c r="W48" s="153">
        <v>273671.99</v>
      </c>
      <c r="X48" s="188">
        <v>84857.09</v>
      </c>
      <c r="Y48" s="153">
        <v>0</v>
      </c>
      <c r="Z48" s="153">
        <v>103984.94</v>
      </c>
      <c r="AA48" s="153">
        <v>0</v>
      </c>
      <c r="AB48" s="153">
        <v>91053.31</v>
      </c>
      <c r="AC48" s="153">
        <v>301663.78999999998</v>
      </c>
      <c r="AD48" s="153">
        <v>486911.15</v>
      </c>
      <c r="AE48" s="153">
        <v>99469.45</v>
      </c>
      <c r="AF48" s="153">
        <v>133326.85</v>
      </c>
      <c r="AG48" s="153">
        <v>140802.07999999999</v>
      </c>
      <c r="AH48" s="153">
        <v>305257.53000000003</v>
      </c>
      <c r="AI48" s="153">
        <v>145153.62</v>
      </c>
      <c r="AJ48" s="153">
        <v>69916.39</v>
      </c>
      <c r="AK48" s="153">
        <v>193683.89</v>
      </c>
      <c r="AL48" s="109">
        <v>14803.98</v>
      </c>
      <c r="AM48" s="109">
        <v>231500.24</v>
      </c>
      <c r="AN48" s="109">
        <v>524588.06999999995</v>
      </c>
      <c r="AO48" s="109">
        <v>42047.53</v>
      </c>
      <c r="AP48" s="109">
        <v>2624.2</v>
      </c>
      <c r="AQ48" s="109">
        <v>133077.1</v>
      </c>
      <c r="AR48" s="109">
        <v>7918556.8600000003</v>
      </c>
      <c r="AS48" s="109">
        <v>1537166.14</v>
      </c>
      <c r="AT48" s="109">
        <v>273093.05</v>
      </c>
      <c r="AU48" s="109">
        <v>0</v>
      </c>
      <c r="AV48" s="109">
        <v>147667</v>
      </c>
      <c r="AW48" s="109">
        <v>862641.33</v>
      </c>
      <c r="AX48" s="109">
        <v>22624.080000000002</v>
      </c>
      <c r="AY48" s="109">
        <v>113201.31</v>
      </c>
      <c r="AZ48" s="109">
        <v>1270964.7</v>
      </c>
      <c r="BA48" s="109"/>
      <c r="BB48" s="109">
        <v>266118</v>
      </c>
      <c r="BC48" s="109">
        <v>659450.17000000004</v>
      </c>
      <c r="BD48" s="109">
        <v>502451.8</v>
      </c>
      <c r="BE48" s="109">
        <v>79591.64</v>
      </c>
      <c r="BF48" s="109">
        <v>332942.43</v>
      </c>
      <c r="BG48" s="109">
        <v>132207.98000000001</v>
      </c>
      <c r="BH48" s="109">
        <v>101031.75</v>
      </c>
      <c r="BI48" s="109">
        <v>129682.73</v>
      </c>
      <c r="BJ48" s="109">
        <v>30764</v>
      </c>
      <c r="BK48" s="109">
        <v>289135</v>
      </c>
      <c r="BL48" s="109">
        <v>155217.93</v>
      </c>
      <c r="BM48" s="109">
        <v>671016</v>
      </c>
      <c r="BN48" s="109">
        <v>321583.2</v>
      </c>
      <c r="BO48" s="109">
        <v>91516.13</v>
      </c>
      <c r="BP48" s="109">
        <v>54306.78</v>
      </c>
      <c r="BQ48" s="109">
        <v>126106.1</v>
      </c>
      <c r="BR48" s="109"/>
      <c r="BS48" s="109">
        <v>398942.71</v>
      </c>
      <c r="BT48" s="109">
        <v>2984.9</v>
      </c>
      <c r="BU48" s="109">
        <v>13746474</v>
      </c>
      <c r="BV48" s="109">
        <v>1033366</v>
      </c>
      <c r="BW48" s="109">
        <v>311203.98</v>
      </c>
      <c r="BX48" s="194">
        <v>641790</v>
      </c>
      <c r="BY48" s="109">
        <v>348414.9</v>
      </c>
      <c r="BZ48" s="109">
        <v>105513.39</v>
      </c>
      <c r="CA48" s="109">
        <v>0</v>
      </c>
      <c r="CB48" s="109">
        <v>211638.68</v>
      </c>
      <c r="CC48" s="109">
        <v>211637.38</v>
      </c>
      <c r="CD48" s="109"/>
      <c r="CE48" s="109"/>
      <c r="CF48" s="14"/>
      <c r="CG48" s="14">
        <v>6431170.3899999997</v>
      </c>
      <c r="CH48" s="14">
        <v>214197.28</v>
      </c>
      <c r="CI48">
        <v>188.69</v>
      </c>
      <c r="CJ48">
        <v>286538.8</v>
      </c>
      <c r="CK48">
        <v>293522.84999999998</v>
      </c>
      <c r="CL48">
        <v>202973.19</v>
      </c>
      <c r="CM48">
        <v>299082.63</v>
      </c>
      <c r="CN48">
        <v>81069.240000000005</v>
      </c>
      <c r="CO48">
        <v>0</v>
      </c>
      <c r="CP48">
        <v>115562.44</v>
      </c>
      <c r="CQ48">
        <v>0</v>
      </c>
      <c r="CR48">
        <v>123217.38</v>
      </c>
      <c r="CS48">
        <v>278290.24</v>
      </c>
      <c r="CT48">
        <v>101280.77</v>
      </c>
      <c r="CU48">
        <v>102366.8</v>
      </c>
      <c r="CV48">
        <v>126273.31</v>
      </c>
      <c r="CW48">
        <v>128223.93</v>
      </c>
      <c r="CX48">
        <v>220272.52</v>
      </c>
      <c r="CY48">
        <v>154724.6</v>
      </c>
      <c r="CZ48">
        <v>66541.679999999993</v>
      </c>
      <c r="DA48">
        <v>203702.69</v>
      </c>
      <c r="DB48">
        <v>21180.93</v>
      </c>
      <c r="DC48">
        <v>263526.26</v>
      </c>
      <c r="DD48">
        <v>478766.21</v>
      </c>
      <c r="DE48">
        <v>41748.120000000003</v>
      </c>
      <c r="DF48">
        <v>1380</v>
      </c>
      <c r="DG48">
        <v>117080.12</v>
      </c>
      <c r="DH48">
        <v>10619648.26</v>
      </c>
      <c r="DI48">
        <v>1625833.21</v>
      </c>
      <c r="DJ48">
        <v>342529.36</v>
      </c>
      <c r="DK48">
        <v>0</v>
      </c>
      <c r="DL48">
        <v>150252</v>
      </c>
      <c r="DM48">
        <v>812573.65</v>
      </c>
      <c r="DN48">
        <v>21960.26</v>
      </c>
      <c r="DO48">
        <v>113347.31</v>
      </c>
      <c r="DP48">
        <v>1285271.33</v>
      </c>
      <c r="DQ48">
        <v>66696.320000000007</v>
      </c>
      <c r="DR48">
        <v>324303</v>
      </c>
      <c r="DS48">
        <v>597737.92000000004</v>
      </c>
      <c r="DT48">
        <v>512413.63</v>
      </c>
      <c r="DU48">
        <v>73126.97</v>
      </c>
      <c r="DV48">
        <v>290982.03000000003</v>
      </c>
      <c r="DW48">
        <v>135718.5</v>
      </c>
      <c r="DX48">
        <v>137756.17000000001</v>
      </c>
      <c r="DY48">
        <v>137311.91</v>
      </c>
      <c r="DZ48">
        <v>41196</v>
      </c>
      <c r="EA48">
        <v>243844.12</v>
      </c>
      <c r="EB48">
        <v>146021.89000000001</v>
      </c>
      <c r="EC48">
        <v>697366</v>
      </c>
      <c r="ED48">
        <v>364073.11</v>
      </c>
      <c r="EE48">
        <v>79340.899999999994</v>
      </c>
      <c r="EF48">
        <v>50361.37</v>
      </c>
      <c r="EG48">
        <v>84533.48</v>
      </c>
      <c r="EH48">
        <v>401725.09</v>
      </c>
      <c r="EI48">
        <v>437919.77</v>
      </c>
      <c r="EJ48">
        <v>3442.6</v>
      </c>
      <c r="EK48">
        <v>15411600.390000001</v>
      </c>
      <c r="EL48">
        <v>1040639</v>
      </c>
      <c r="EM48">
        <v>325374.8</v>
      </c>
      <c r="EN48">
        <v>714073</v>
      </c>
      <c r="EO48">
        <v>370051.53</v>
      </c>
      <c r="EP48">
        <v>110183.79</v>
      </c>
      <c r="EQ48">
        <v>0</v>
      </c>
      <c r="ER48">
        <v>320861</v>
      </c>
      <c r="ES48">
        <v>273098.28999999998</v>
      </c>
    </row>
    <row r="49" spans="1:149" outlineLevel="1" x14ac:dyDescent="0.25">
      <c r="A49" s="3"/>
      <c r="B49" s="9">
        <v>41</v>
      </c>
      <c r="C49" s="11">
        <v>5325</v>
      </c>
      <c r="D49" s="181">
        <v>39</v>
      </c>
      <c r="E49" s="11" t="s">
        <v>48</v>
      </c>
      <c r="F49" s="98"/>
      <c r="G49" s="98">
        <f t="shared" si="2"/>
        <v>0</v>
      </c>
      <c r="H49" s="14"/>
      <c r="I49" s="14"/>
      <c r="J49" s="14"/>
      <c r="K49" s="14"/>
      <c r="L49" s="14"/>
      <c r="M49" s="14"/>
      <c r="N49" s="194"/>
      <c r="O49" s="108">
        <v>47</v>
      </c>
      <c r="P49" s="108">
        <v>0</v>
      </c>
      <c r="Q49" s="153">
        <v>-5788.51</v>
      </c>
      <c r="R49" s="153">
        <v>0</v>
      </c>
      <c r="S49" s="153">
        <v>-31.94</v>
      </c>
      <c r="T49" s="153">
        <v>0</v>
      </c>
      <c r="U49" s="153">
        <v>191.43</v>
      </c>
      <c r="V49" s="153">
        <v>0</v>
      </c>
      <c r="W49" s="153">
        <v>0</v>
      </c>
      <c r="X49" s="188">
        <v>-2.56</v>
      </c>
      <c r="Y49" s="153">
        <v>0</v>
      </c>
      <c r="Z49" s="153">
        <v>8.84</v>
      </c>
      <c r="AA49" s="153">
        <v>0</v>
      </c>
      <c r="AB49" s="153">
        <v>0</v>
      </c>
      <c r="AC49" s="153">
        <v>-44.12</v>
      </c>
      <c r="AD49" s="153">
        <v>0</v>
      </c>
      <c r="AE49" s="153">
        <v>0</v>
      </c>
      <c r="AF49" s="153">
        <v>0</v>
      </c>
      <c r="AG49" s="153">
        <v>0</v>
      </c>
      <c r="AH49" s="153">
        <v>0</v>
      </c>
      <c r="AI49" s="153">
        <v>0</v>
      </c>
      <c r="AJ49" s="153">
        <v>0</v>
      </c>
      <c r="AK49" s="153">
        <v>0</v>
      </c>
      <c r="AL49" s="109">
        <v>0</v>
      </c>
      <c r="AM49" s="109">
        <v>2227.29</v>
      </c>
      <c r="AN49" s="109">
        <v>0</v>
      </c>
      <c r="AO49" s="109">
        <v>0</v>
      </c>
      <c r="AP49" s="109">
        <v>0</v>
      </c>
      <c r="AQ49" s="109">
        <v>-1.4</v>
      </c>
      <c r="AR49" s="109">
        <v>0</v>
      </c>
      <c r="AS49" s="109">
        <v>0</v>
      </c>
      <c r="AT49" s="109">
        <v>129.9</v>
      </c>
      <c r="AU49" s="109">
        <v>0</v>
      </c>
      <c r="AV49" s="109">
        <v>0</v>
      </c>
      <c r="AW49" s="109">
        <v>-28.05</v>
      </c>
      <c r="AX49" s="109">
        <v>-636.52</v>
      </c>
      <c r="AY49" s="109">
        <v>0</v>
      </c>
      <c r="AZ49" s="109">
        <v>0</v>
      </c>
      <c r="BA49" s="109"/>
      <c r="BB49" s="109">
        <v>-103</v>
      </c>
      <c r="BC49" s="109">
        <v>1006.65</v>
      </c>
      <c r="BD49" s="109">
        <v>87.33</v>
      </c>
      <c r="BE49" s="109">
        <v>-0.26</v>
      </c>
      <c r="BF49" s="109">
        <v>23.68</v>
      </c>
      <c r="BG49" s="109">
        <v>-82.92</v>
      </c>
      <c r="BH49" s="109">
        <v>0</v>
      </c>
      <c r="BI49" s="109">
        <v>-20.010000000000002</v>
      </c>
      <c r="BJ49" s="109">
        <v>0</v>
      </c>
      <c r="BK49" s="109">
        <v>0</v>
      </c>
      <c r="BL49" s="109">
        <v>0</v>
      </c>
      <c r="BM49" s="109">
        <v>0</v>
      </c>
      <c r="BN49" s="109">
        <v>-31.06</v>
      </c>
      <c r="BO49" s="109">
        <v>0.7</v>
      </c>
      <c r="BP49" s="109">
        <v>-39.36</v>
      </c>
      <c r="BQ49" s="109">
        <v>0</v>
      </c>
      <c r="BR49" s="109"/>
      <c r="BS49" s="109">
        <v>0</v>
      </c>
      <c r="BT49" s="109">
        <v>0</v>
      </c>
      <c r="BU49" s="109">
        <v>0</v>
      </c>
      <c r="BV49" s="109">
        <v>0</v>
      </c>
      <c r="BW49" s="109">
        <v>0</v>
      </c>
      <c r="BX49" s="194">
        <v>248</v>
      </c>
      <c r="BY49" s="109">
        <v>52.47</v>
      </c>
      <c r="BZ49" s="109">
        <v>0</v>
      </c>
      <c r="CA49" s="109">
        <v>0</v>
      </c>
      <c r="CB49" s="109">
        <v>0</v>
      </c>
      <c r="CC49" s="109">
        <v>0</v>
      </c>
      <c r="CD49" s="109"/>
      <c r="CE49" s="109"/>
      <c r="CF49" s="14"/>
      <c r="CG49" s="14">
        <v>578.97</v>
      </c>
      <c r="CH49" s="14">
        <v>0</v>
      </c>
      <c r="CI49">
        <v>-2.11</v>
      </c>
      <c r="CJ49">
        <v>0</v>
      </c>
      <c r="CK49">
        <v>988.21</v>
      </c>
      <c r="CL49">
        <v>0</v>
      </c>
      <c r="CM49">
        <v>0</v>
      </c>
      <c r="CN49">
        <v>-8.9700000000000006</v>
      </c>
      <c r="CO49">
        <v>0</v>
      </c>
      <c r="CP49">
        <v>19.04</v>
      </c>
      <c r="CQ49">
        <v>0</v>
      </c>
      <c r="CR49">
        <v>-14.89</v>
      </c>
      <c r="CS49">
        <v>-1.53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4161.03</v>
      </c>
      <c r="DD49">
        <v>166.61</v>
      </c>
      <c r="DE49">
        <v>0</v>
      </c>
      <c r="DF49">
        <v>0</v>
      </c>
      <c r="DG49">
        <v>3.65</v>
      </c>
      <c r="DH49">
        <v>0</v>
      </c>
      <c r="DI49">
        <v>0</v>
      </c>
      <c r="DJ49">
        <v>41.84</v>
      </c>
      <c r="DK49">
        <v>0</v>
      </c>
      <c r="DL49">
        <v>0</v>
      </c>
      <c r="DM49">
        <v>-19.03</v>
      </c>
      <c r="DN49">
        <v>-375</v>
      </c>
      <c r="DO49">
        <v>0</v>
      </c>
      <c r="DP49">
        <v>0</v>
      </c>
      <c r="DQ49">
        <v>35.1</v>
      </c>
      <c r="DR49">
        <v>-72</v>
      </c>
      <c r="DS49">
        <v>-187.25</v>
      </c>
      <c r="DT49">
        <v>-13.18</v>
      </c>
      <c r="DU49">
        <v>-0.99</v>
      </c>
      <c r="DV49">
        <v>-17.29</v>
      </c>
      <c r="DW49">
        <v>0</v>
      </c>
      <c r="DX49">
        <v>0</v>
      </c>
      <c r="DY49">
        <v>-25.16</v>
      </c>
      <c r="DZ49">
        <v>0</v>
      </c>
      <c r="EA49">
        <v>0</v>
      </c>
      <c r="EB49">
        <v>0</v>
      </c>
      <c r="EC49">
        <v>206.47</v>
      </c>
      <c r="ED49">
        <v>-22.4</v>
      </c>
      <c r="EE49">
        <v>-50.9</v>
      </c>
      <c r="EF49">
        <v>-0.21</v>
      </c>
      <c r="EG49">
        <v>-147.77000000000001</v>
      </c>
      <c r="EH49">
        <v>-8</v>
      </c>
      <c r="EI49">
        <v>0</v>
      </c>
      <c r="EJ49">
        <v>0</v>
      </c>
      <c r="EK49">
        <v>0</v>
      </c>
      <c r="EL49">
        <v>-1</v>
      </c>
      <c r="EM49">
        <v>0</v>
      </c>
      <c r="EN49">
        <v>99</v>
      </c>
      <c r="EO49">
        <v>40.700000000000003</v>
      </c>
      <c r="EP49">
        <v>-0.06</v>
      </c>
      <c r="EQ49">
        <v>0</v>
      </c>
      <c r="ER49">
        <v>0</v>
      </c>
      <c r="ES49">
        <v>0</v>
      </c>
    </row>
    <row r="50" spans="1:149" outlineLevel="1" x14ac:dyDescent="0.25">
      <c r="A50" s="3"/>
      <c r="B50" s="9">
        <v>42</v>
      </c>
      <c r="C50" s="11">
        <v>5330</v>
      </c>
      <c r="D50" s="181">
        <v>40</v>
      </c>
      <c r="E50" s="11" t="s">
        <v>49</v>
      </c>
      <c r="F50" s="98"/>
      <c r="G50" s="98">
        <f t="shared" si="2"/>
        <v>6783.31</v>
      </c>
      <c r="H50" s="14"/>
      <c r="I50" s="14"/>
      <c r="J50" s="14"/>
      <c r="K50" s="14"/>
      <c r="L50" s="14"/>
      <c r="M50" s="14"/>
      <c r="N50" s="194"/>
      <c r="O50" s="108">
        <v>48</v>
      </c>
      <c r="P50" s="108">
        <v>0</v>
      </c>
      <c r="Q50" s="153">
        <v>-164898.25</v>
      </c>
      <c r="R50" s="153">
        <v>0</v>
      </c>
      <c r="S50" s="153">
        <v>0</v>
      </c>
      <c r="T50" s="153">
        <v>0</v>
      </c>
      <c r="U50" s="153">
        <v>0</v>
      </c>
      <c r="V50" s="153">
        <v>132786.38</v>
      </c>
      <c r="W50" s="153">
        <v>0</v>
      </c>
      <c r="X50" s="188">
        <v>0</v>
      </c>
      <c r="Y50" s="153">
        <v>0</v>
      </c>
      <c r="Z50" s="153">
        <v>0</v>
      </c>
      <c r="AA50" s="153">
        <v>1780</v>
      </c>
      <c r="AB50" s="153">
        <v>7010.11</v>
      </c>
      <c r="AC50" s="153">
        <v>23232.880000000001</v>
      </c>
      <c r="AD50" s="153">
        <v>360</v>
      </c>
      <c r="AE50" s="153">
        <v>0</v>
      </c>
      <c r="AF50" s="153">
        <v>0</v>
      </c>
      <c r="AG50" s="153">
        <v>0</v>
      </c>
      <c r="AH50" s="153">
        <v>0</v>
      </c>
      <c r="AI50" s="153">
        <v>0</v>
      </c>
      <c r="AJ50" s="153">
        <v>-1450.08</v>
      </c>
      <c r="AK50" s="153">
        <v>0</v>
      </c>
      <c r="AL50" s="109">
        <v>1637.08</v>
      </c>
      <c r="AM50" s="109">
        <v>61238.32</v>
      </c>
      <c r="AN50" s="109">
        <v>6783.31</v>
      </c>
      <c r="AO50" s="109">
        <v>781</v>
      </c>
      <c r="AP50" s="109">
        <v>1802.5</v>
      </c>
      <c r="AQ50" s="109">
        <v>0</v>
      </c>
      <c r="AR50" s="109">
        <v>0</v>
      </c>
      <c r="AS50" s="109">
        <v>1.76</v>
      </c>
      <c r="AT50" s="109">
        <v>0</v>
      </c>
      <c r="AU50" s="109">
        <v>0</v>
      </c>
      <c r="AV50" s="109">
        <v>0</v>
      </c>
      <c r="AW50" s="109">
        <v>0</v>
      </c>
      <c r="AX50" s="109">
        <v>10750.61</v>
      </c>
      <c r="AY50" s="109">
        <v>-47129</v>
      </c>
      <c r="AZ50" s="109">
        <v>-345672</v>
      </c>
      <c r="BA50" s="109"/>
      <c r="BB50" s="109">
        <v>0</v>
      </c>
      <c r="BC50" s="109">
        <v>0</v>
      </c>
      <c r="BD50" s="109">
        <v>0</v>
      </c>
      <c r="BE50" s="109">
        <v>405.9</v>
      </c>
      <c r="BF50" s="109">
        <v>0</v>
      </c>
      <c r="BG50" s="109">
        <v>612.66999999999996</v>
      </c>
      <c r="BH50" s="109">
        <v>-112236.17</v>
      </c>
      <c r="BI50" s="109">
        <v>0</v>
      </c>
      <c r="BJ50" s="109">
        <v>0</v>
      </c>
      <c r="BK50" s="109">
        <v>0</v>
      </c>
      <c r="BL50" s="109">
        <v>0</v>
      </c>
      <c r="BM50" s="109">
        <v>0</v>
      </c>
      <c r="BN50" s="109">
        <v>0</v>
      </c>
      <c r="BO50" s="109">
        <v>0</v>
      </c>
      <c r="BP50" s="109">
        <v>0</v>
      </c>
      <c r="BQ50" s="109">
        <v>0</v>
      </c>
      <c r="BR50" s="109"/>
      <c r="BS50" s="109">
        <v>0</v>
      </c>
      <c r="BT50" s="109">
        <v>0</v>
      </c>
      <c r="BU50" s="109">
        <v>0</v>
      </c>
      <c r="BV50" s="109">
        <v>0</v>
      </c>
      <c r="BW50" s="109">
        <v>161.66</v>
      </c>
      <c r="BX50" s="194">
        <v>-113223</v>
      </c>
      <c r="BY50" s="109">
        <v>0</v>
      </c>
      <c r="BZ50" s="109">
        <v>0</v>
      </c>
      <c r="CA50" s="109">
        <v>0</v>
      </c>
      <c r="CB50" s="109">
        <v>22024.71</v>
      </c>
      <c r="CC50" s="109">
        <v>7689.23</v>
      </c>
      <c r="CD50" s="109"/>
      <c r="CE50" s="109"/>
      <c r="CF50" s="14"/>
      <c r="CG50" s="14">
        <v>-186976.71</v>
      </c>
      <c r="CH50" s="14">
        <v>0</v>
      </c>
      <c r="CI50">
        <v>14.37</v>
      </c>
      <c r="CJ50">
        <v>0</v>
      </c>
      <c r="CK50">
        <v>0</v>
      </c>
      <c r="CL50">
        <v>123139.03</v>
      </c>
      <c r="CM50">
        <v>0</v>
      </c>
      <c r="CN50">
        <v>0</v>
      </c>
      <c r="CO50">
        <v>0</v>
      </c>
      <c r="CP50">
        <v>0</v>
      </c>
      <c r="CQ50">
        <v>2056.65</v>
      </c>
      <c r="CR50">
        <v>11520.77</v>
      </c>
      <c r="CS50">
        <v>18214.71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-803.14</v>
      </c>
      <c r="DA50">
        <v>0</v>
      </c>
      <c r="DB50">
        <v>1004.8</v>
      </c>
      <c r="DC50">
        <v>73836.12</v>
      </c>
      <c r="DD50">
        <v>4671.3500000000004</v>
      </c>
      <c r="DE50">
        <v>1333.08</v>
      </c>
      <c r="DF50">
        <v>573.47</v>
      </c>
      <c r="DG50">
        <v>0</v>
      </c>
      <c r="DH50">
        <v>0</v>
      </c>
      <c r="DI50">
        <v>7.46</v>
      </c>
      <c r="DJ50">
        <v>0</v>
      </c>
      <c r="DK50">
        <v>0</v>
      </c>
      <c r="DL50">
        <v>0</v>
      </c>
      <c r="DM50">
        <v>0</v>
      </c>
      <c r="DN50">
        <v>7001.21</v>
      </c>
      <c r="DO50">
        <v>-53220</v>
      </c>
      <c r="DP50">
        <v>-443498.21</v>
      </c>
      <c r="DQ50">
        <v>1532.65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756.12</v>
      </c>
      <c r="DX50">
        <v>-152447.29999999999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-145710</v>
      </c>
      <c r="EI50">
        <v>0</v>
      </c>
      <c r="EJ50">
        <v>0</v>
      </c>
      <c r="EK50">
        <v>0</v>
      </c>
      <c r="EL50">
        <v>0</v>
      </c>
      <c r="EM50">
        <v>284.2</v>
      </c>
      <c r="EN50">
        <v>-102109</v>
      </c>
      <c r="EO50">
        <v>0</v>
      </c>
      <c r="EP50">
        <v>0</v>
      </c>
      <c r="EQ50">
        <v>0</v>
      </c>
      <c r="ER50">
        <v>10733</v>
      </c>
      <c r="ES50">
        <v>4423.66</v>
      </c>
    </row>
    <row r="51" spans="1:149" outlineLevel="1" x14ac:dyDescent="0.25">
      <c r="A51" s="3"/>
      <c r="B51" s="9">
        <v>43</v>
      </c>
      <c r="C51" s="11">
        <v>5340</v>
      </c>
      <c r="D51" s="181">
        <v>41</v>
      </c>
      <c r="E51" s="11" t="s">
        <v>50</v>
      </c>
      <c r="F51" s="98"/>
      <c r="G51" s="98">
        <f t="shared" si="2"/>
        <v>0</v>
      </c>
      <c r="H51" s="14"/>
      <c r="I51" s="14"/>
      <c r="J51" s="14"/>
      <c r="K51" s="14"/>
      <c r="L51" s="14"/>
      <c r="M51" s="14"/>
      <c r="N51" s="194"/>
      <c r="O51" s="108">
        <v>49</v>
      </c>
      <c r="P51" s="108">
        <v>0</v>
      </c>
      <c r="Q51" s="153">
        <v>293388.52</v>
      </c>
      <c r="R51" s="153">
        <v>295583.74</v>
      </c>
      <c r="S51" s="153">
        <v>2000</v>
      </c>
      <c r="T51" s="153">
        <v>0</v>
      </c>
      <c r="U51" s="153">
        <v>666210.65</v>
      </c>
      <c r="V51" s="153">
        <v>697441.18</v>
      </c>
      <c r="W51" s="153">
        <v>536426.34</v>
      </c>
      <c r="X51" s="188">
        <v>0</v>
      </c>
      <c r="Y51" s="153">
        <v>0</v>
      </c>
      <c r="Z51" s="153">
        <v>482.92</v>
      </c>
      <c r="AA51" s="153">
        <v>0</v>
      </c>
      <c r="AB51" s="153">
        <v>0</v>
      </c>
      <c r="AC51" s="153">
        <v>0</v>
      </c>
      <c r="AD51" s="153">
        <v>0</v>
      </c>
      <c r="AE51" s="153">
        <v>0</v>
      </c>
      <c r="AF51" s="153">
        <v>0</v>
      </c>
      <c r="AG51" s="153">
        <v>0</v>
      </c>
      <c r="AH51" s="153">
        <v>64132.71</v>
      </c>
      <c r="AI51" s="153">
        <v>175589.38</v>
      </c>
      <c r="AJ51" s="153">
        <v>0</v>
      </c>
      <c r="AK51" s="153">
        <v>76149.149999999994</v>
      </c>
      <c r="AL51" s="109">
        <v>126.4</v>
      </c>
      <c r="AM51" s="109">
        <v>1681.56</v>
      </c>
      <c r="AN51" s="109">
        <v>0</v>
      </c>
      <c r="AO51" s="109">
        <v>22913.91</v>
      </c>
      <c r="AP51" s="109">
        <v>0</v>
      </c>
      <c r="AQ51" s="109">
        <v>0</v>
      </c>
      <c r="AR51" s="109">
        <v>5498749.7599999998</v>
      </c>
      <c r="AS51" s="109">
        <v>0</v>
      </c>
      <c r="AT51" s="109">
        <v>216184.53</v>
      </c>
      <c r="AU51" s="109">
        <v>0</v>
      </c>
      <c r="AV51" s="109">
        <v>0</v>
      </c>
      <c r="AW51" s="109">
        <v>0</v>
      </c>
      <c r="AX51" s="109">
        <v>33867.53</v>
      </c>
      <c r="AY51" s="109">
        <v>128686.07</v>
      </c>
      <c r="AZ51" s="109">
        <v>0</v>
      </c>
      <c r="BA51" s="109"/>
      <c r="BB51" s="109">
        <v>0</v>
      </c>
      <c r="BC51" s="109">
        <v>1726.65</v>
      </c>
      <c r="BD51" s="109">
        <v>226767.81</v>
      </c>
      <c r="BE51" s="109">
        <v>4770.6899999999996</v>
      </c>
      <c r="BF51" s="109">
        <v>0</v>
      </c>
      <c r="BG51" s="109">
        <v>3465.44</v>
      </c>
      <c r="BH51" s="109">
        <v>10908.93</v>
      </c>
      <c r="BI51" s="109">
        <v>0</v>
      </c>
      <c r="BJ51" s="109">
        <v>0</v>
      </c>
      <c r="BK51" s="109">
        <v>0</v>
      </c>
      <c r="BL51" s="109">
        <v>0</v>
      </c>
      <c r="BM51" s="109">
        <v>0</v>
      </c>
      <c r="BN51" s="109">
        <v>0</v>
      </c>
      <c r="BO51" s="109">
        <v>0</v>
      </c>
      <c r="BP51" s="109">
        <v>10637.85</v>
      </c>
      <c r="BQ51" s="109">
        <v>0</v>
      </c>
      <c r="BR51" s="109"/>
      <c r="BS51" s="109">
        <v>0</v>
      </c>
      <c r="BT51" s="109">
        <v>70969.399999999994</v>
      </c>
      <c r="BU51" s="109">
        <v>0</v>
      </c>
      <c r="BV51" s="109">
        <v>1327655</v>
      </c>
      <c r="BW51" s="109">
        <v>0</v>
      </c>
      <c r="BX51" s="194">
        <v>0</v>
      </c>
      <c r="BY51" s="109">
        <v>24869.05</v>
      </c>
      <c r="BZ51" s="109">
        <v>52455.76</v>
      </c>
      <c r="CA51" s="109">
        <v>0</v>
      </c>
      <c r="CB51" s="109">
        <v>0</v>
      </c>
      <c r="CC51" s="109">
        <v>562916.51</v>
      </c>
      <c r="CD51" s="109"/>
      <c r="CE51" s="109"/>
      <c r="CF51" s="14"/>
      <c r="CG51" s="14">
        <v>9604334.9000000004</v>
      </c>
      <c r="CH51" s="14">
        <v>219015.79</v>
      </c>
      <c r="CI51">
        <v>75</v>
      </c>
      <c r="CJ51">
        <v>0</v>
      </c>
      <c r="CK51">
        <v>618175.02</v>
      </c>
      <c r="CL51">
        <v>683594.18</v>
      </c>
      <c r="CM51">
        <v>482190.56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4039.43</v>
      </c>
      <c r="CY51">
        <v>163931.01</v>
      </c>
      <c r="CZ51">
        <v>0</v>
      </c>
      <c r="DA51">
        <v>75859.22</v>
      </c>
      <c r="DB51">
        <v>513.79999999999995</v>
      </c>
      <c r="DC51">
        <v>9486.8799999999992</v>
      </c>
      <c r="DD51">
        <v>0</v>
      </c>
      <c r="DE51">
        <v>22486.68</v>
      </c>
      <c r="DF51">
        <v>0</v>
      </c>
      <c r="DG51">
        <v>0</v>
      </c>
      <c r="DH51">
        <v>5631354.9199999999</v>
      </c>
      <c r="DI51">
        <v>0</v>
      </c>
      <c r="DJ51">
        <v>106389.58</v>
      </c>
      <c r="DK51">
        <v>0</v>
      </c>
      <c r="DL51">
        <v>0</v>
      </c>
      <c r="DM51">
        <v>0</v>
      </c>
      <c r="DN51">
        <v>39500.870000000003</v>
      </c>
      <c r="DO51">
        <v>126688.08</v>
      </c>
      <c r="DP51">
        <v>0</v>
      </c>
      <c r="DQ51">
        <v>0</v>
      </c>
      <c r="DR51">
        <v>0</v>
      </c>
      <c r="DS51">
        <v>0</v>
      </c>
      <c r="DT51">
        <v>234487.15</v>
      </c>
      <c r="DU51">
        <v>5548.02</v>
      </c>
      <c r="DV51">
        <v>0</v>
      </c>
      <c r="DW51">
        <v>8067.53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93</v>
      </c>
      <c r="EI51">
        <v>0</v>
      </c>
      <c r="EJ51">
        <v>65403.839999999997</v>
      </c>
      <c r="EK51">
        <v>0</v>
      </c>
      <c r="EL51">
        <v>1426551</v>
      </c>
      <c r="EM51">
        <v>0</v>
      </c>
      <c r="EN51">
        <v>0</v>
      </c>
      <c r="EO51">
        <v>21098.06</v>
      </c>
      <c r="EP51">
        <v>47548.98</v>
      </c>
      <c r="EQ51">
        <v>0</v>
      </c>
      <c r="ER51">
        <v>0</v>
      </c>
      <c r="ES51">
        <v>722314.72</v>
      </c>
    </row>
    <row r="52" spans="1:149" x14ac:dyDescent="0.25">
      <c r="A52" s="3"/>
      <c r="B52" s="9">
        <v>44</v>
      </c>
      <c r="C52" s="15"/>
      <c r="D52" s="181"/>
      <c r="E52" s="16" t="s">
        <v>51</v>
      </c>
      <c r="F52" s="99"/>
      <c r="G52" s="98">
        <f t="shared" si="2"/>
        <v>1078641.5499999998</v>
      </c>
      <c r="H52" s="14"/>
      <c r="I52" s="17"/>
      <c r="J52" s="17"/>
      <c r="K52" s="17"/>
      <c r="L52" s="17"/>
      <c r="M52" s="17"/>
      <c r="N52" s="194"/>
      <c r="O52" s="108">
        <v>50</v>
      </c>
      <c r="P52" s="108">
        <v>0</v>
      </c>
      <c r="Q52" s="153">
        <v>33756834.220000006</v>
      </c>
      <c r="R52" s="153">
        <v>876378.3</v>
      </c>
      <c r="S52" s="153">
        <v>173445.33</v>
      </c>
      <c r="T52" s="153">
        <v>1776133</v>
      </c>
      <c r="U52" s="153">
        <v>2853503.91</v>
      </c>
      <c r="V52" s="153">
        <v>2253452.0700000003</v>
      </c>
      <c r="W52" s="153">
        <v>1557925.1400000001</v>
      </c>
      <c r="X52" s="188">
        <v>498835.02999999997</v>
      </c>
      <c r="Y52" s="153">
        <v>113203.6</v>
      </c>
      <c r="Z52" s="153">
        <v>879512.71</v>
      </c>
      <c r="AA52" s="153">
        <v>191790.41</v>
      </c>
      <c r="AB52" s="153">
        <v>655885.59</v>
      </c>
      <c r="AC52" s="153">
        <v>2933467.55</v>
      </c>
      <c r="AD52" s="153">
        <v>3393501.2800000003</v>
      </c>
      <c r="AE52" s="153">
        <v>2292643.42</v>
      </c>
      <c r="AF52" s="153">
        <v>1003539.46</v>
      </c>
      <c r="AG52" s="153">
        <v>399207</v>
      </c>
      <c r="AH52" s="153">
        <v>1390400.54</v>
      </c>
      <c r="AI52" s="153">
        <v>1139200.67</v>
      </c>
      <c r="AJ52" s="153">
        <v>285024.05</v>
      </c>
      <c r="AK52" s="153">
        <v>2284683.33</v>
      </c>
      <c r="AL52" s="109">
        <v>611072.96</v>
      </c>
      <c r="AM52" s="109">
        <v>2383906.9</v>
      </c>
      <c r="AN52" s="109">
        <v>1078641.5499999998</v>
      </c>
      <c r="AO52" s="109">
        <v>285910.73999999993</v>
      </c>
      <c r="AP52" s="109">
        <v>155371.55000000002</v>
      </c>
      <c r="AQ52" s="109">
        <v>401290.6</v>
      </c>
      <c r="AR52" s="109">
        <v>69620412</v>
      </c>
      <c r="AS52" s="109">
        <v>10403477.65</v>
      </c>
      <c r="AT52" s="109">
        <v>983191.66</v>
      </c>
      <c r="AU52" s="109">
        <v>533429</v>
      </c>
      <c r="AV52" s="109">
        <v>598249</v>
      </c>
      <c r="AW52" s="109">
        <v>4432564.5200000005</v>
      </c>
      <c r="AX52" s="109">
        <v>493727.86</v>
      </c>
      <c r="AY52" s="109">
        <v>873887.04</v>
      </c>
      <c r="AZ52" s="109">
        <v>4266917.82</v>
      </c>
      <c r="BA52" s="109"/>
      <c r="BB52" s="109">
        <v>2036029</v>
      </c>
      <c r="BC52" s="109">
        <v>1858815.5099999998</v>
      </c>
      <c r="BD52" s="109">
        <v>5408752.6699999999</v>
      </c>
      <c r="BE52" s="109">
        <v>553044.14999999991</v>
      </c>
      <c r="BF52" s="109">
        <v>1090654.43</v>
      </c>
      <c r="BG52" s="109">
        <v>677714.21</v>
      </c>
      <c r="BH52" s="109">
        <v>2589017.9500000002</v>
      </c>
      <c r="BI52" s="109">
        <v>737414.02</v>
      </c>
      <c r="BJ52" s="109">
        <v>1104015</v>
      </c>
      <c r="BK52" s="109">
        <v>2036425</v>
      </c>
      <c r="BL52" s="109">
        <v>633656.16999999993</v>
      </c>
      <c r="BM52" s="109">
        <v>2033970.44</v>
      </c>
      <c r="BN52" s="109">
        <v>1132047.93</v>
      </c>
      <c r="BO52" s="109">
        <v>414530.34</v>
      </c>
      <c r="BP52" s="109">
        <v>500070.32999999996</v>
      </c>
      <c r="BQ52" s="109">
        <v>323679.73</v>
      </c>
      <c r="BR52" s="109"/>
      <c r="BS52" s="109">
        <v>1909567.54</v>
      </c>
      <c r="BT52" s="109">
        <v>605482.59000000008</v>
      </c>
      <c r="BU52" s="109">
        <v>28230152.009999998</v>
      </c>
      <c r="BV52" s="109">
        <v>6142918</v>
      </c>
      <c r="BW52" s="109">
        <v>1015214.17</v>
      </c>
      <c r="BX52" s="194">
        <v>2699535</v>
      </c>
      <c r="BY52" s="109">
        <v>1320144.29</v>
      </c>
      <c r="BZ52" s="109">
        <v>339696.71</v>
      </c>
      <c r="CA52" s="109">
        <v>425322</v>
      </c>
      <c r="CB52" s="109">
        <v>756061.37999999989</v>
      </c>
      <c r="CC52" s="109">
        <v>2465024.9400000004</v>
      </c>
      <c r="CD52" s="110"/>
      <c r="CE52" s="110"/>
      <c r="CF52" s="17"/>
      <c r="CG52" s="17">
        <v>43540156.059999995</v>
      </c>
      <c r="CH52" s="17">
        <v>825213.97000000009</v>
      </c>
      <c r="CI52">
        <v>169384.6</v>
      </c>
      <c r="CJ52">
        <v>1751758.16</v>
      </c>
      <c r="CK52">
        <v>2632763.2199999997</v>
      </c>
      <c r="CL52">
        <v>2192215.59</v>
      </c>
      <c r="CM52">
        <v>1490688.96</v>
      </c>
      <c r="CN52">
        <v>497995.66000000003</v>
      </c>
      <c r="CO52">
        <v>121428.4</v>
      </c>
      <c r="CP52">
        <v>896616.25</v>
      </c>
      <c r="CQ52">
        <v>183544.13</v>
      </c>
      <c r="CR52">
        <v>575787.36</v>
      </c>
      <c r="CS52">
        <v>2885180.82</v>
      </c>
      <c r="CT52">
        <v>2231892.0699999998</v>
      </c>
      <c r="CU52">
        <v>2095380.7700000003</v>
      </c>
      <c r="CV52">
        <v>971100.85000000009</v>
      </c>
      <c r="CW52">
        <v>377850.39</v>
      </c>
      <c r="CX52">
        <v>1123842.44</v>
      </c>
      <c r="CY52">
        <v>1173263.76</v>
      </c>
      <c r="CZ52">
        <v>289565.28999999998</v>
      </c>
      <c r="DA52">
        <v>1792603.14</v>
      </c>
      <c r="DB52">
        <v>570994.36000000022</v>
      </c>
      <c r="DC52">
        <v>2482183.1599999997</v>
      </c>
      <c r="DD52">
        <v>1048381.52</v>
      </c>
      <c r="DE52">
        <v>297286.76</v>
      </c>
      <c r="DF52">
        <v>154316.47</v>
      </c>
      <c r="DG52">
        <v>387861.66000000003</v>
      </c>
      <c r="DH52">
        <v>75700206.159999996</v>
      </c>
      <c r="DI52">
        <v>10561399.789999999</v>
      </c>
      <c r="DJ52">
        <v>902882.36999999988</v>
      </c>
      <c r="DK52">
        <v>540153</v>
      </c>
      <c r="DL52">
        <v>694796</v>
      </c>
      <c r="DM52">
        <v>4141208.7</v>
      </c>
      <c r="DN52">
        <v>481196.32</v>
      </c>
      <c r="DO52">
        <v>840564.20000000007</v>
      </c>
      <c r="DP52">
        <v>4651593.34</v>
      </c>
      <c r="DQ52">
        <v>430145.34</v>
      </c>
      <c r="DR52">
        <v>2178845</v>
      </c>
      <c r="DS52">
        <v>1855933.2200000002</v>
      </c>
      <c r="DT52">
        <v>5357088.6700000009</v>
      </c>
      <c r="DU52">
        <v>555365.16</v>
      </c>
      <c r="DV52">
        <v>1040559.11</v>
      </c>
      <c r="DW52">
        <v>678698.03</v>
      </c>
      <c r="DX52">
        <v>2411228.75</v>
      </c>
      <c r="DY52">
        <v>730267.42</v>
      </c>
      <c r="DZ52">
        <v>1100854</v>
      </c>
      <c r="EA52">
        <v>2005886.1600000001</v>
      </c>
      <c r="EB52">
        <v>630458.62</v>
      </c>
      <c r="EC52">
        <v>2083469.44</v>
      </c>
      <c r="ED52">
        <v>1260905.04</v>
      </c>
      <c r="EE52">
        <v>473246.33999999997</v>
      </c>
      <c r="EF52">
        <v>472056.98</v>
      </c>
      <c r="EG52">
        <v>348988.55999999994</v>
      </c>
      <c r="EH52">
        <v>880643.62000000011</v>
      </c>
      <c r="EI52">
        <v>1958406.7</v>
      </c>
      <c r="EJ52">
        <v>575587.42999999993</v>
      </c>
      <c r="EK52">
        <v>29608020.190000001</v>
      </c>
      <c r="EL52">
        <v>6402436</v>
      </c>
      <c r="EM52">
        <v>1029892.5800000001</v>
      </c>
      <c r="EN52">
        <v>2778523</v>
      </c>
      <c r="EO52">
        <v>1341096.26</v>
      </c>
      <c r="EP52">
        <v>335658.6</v>
      </c>
      <c r="EQ52">
        <v>450438</v>
      </c>
      <c r="ER52">
        <v>980146</v>
      </c>
      <c r="ES52">
        <v>2770876.04</v>
      </c>
    </row>
    <row r="53" spans="1:149" outlineLevel="1" x14ac:dyDescent="0.25">
      <c r="A53" s="3"/>
      <c r="B53" s="9">
        <v>45</v>
      </c>
      <c r="C53" s="11">
        <v>5405</v>
      </c>
      <c r="D53" s="181">
        <v>42</v>
      </c>
      <c r="E53" s="11" t="s">
        <v>52</v>
      </c>
      <c r="F53" s="98"/>
      <c r="G53" s="98">
        <f t="shared" si="2"/>
        <v>0</v>
      </c>
      <c r="H53" s="14"/>
      <c r="I53" s="14"/>
      <c r="J53" s="14"/>
      <c r="K53" s="14"/>
      <c r="L53" s="14"/>
      <c r="M53" s="14"/>
      <c r="N53" s="194"/>
      <c r="O53" s="108">
        <v>51</v>
      </c>
      <c r="P53" s="108">
        <v>0</v>
      </c>
      <c r="Q53" s="153">
        <v>1496117.7</v>
      </c>
      <c r="R53" s="153">
        <v>628.96</v>
      </c>
      <c r="S53" s="153">
        <v>0</v>
      </c>
      <c r="T53" s="153">
        <v>0</v>
      </c>
      <c r="U53" s="153">
        <v>0</v>
      </c>
      <c r="V53" s="153">
        <v>0</v>
      </c>
      <c r="W53" s="153">
        <v>0</v>
      </c>
      <c r="X53" s="188">
        <v>0</v>
      </c>
      <c r="Y53" s="153">
        <v>0</v>
      </c>
      <c r="Z53" s="153">
        <v>0</v>
      </c>
      <c r="AA53" s="153">
        <v>0</v>
      </c>
      <c r="AB53" s="153">
        <v>0</v>
      </c>
      <c r="AC53" s="153">
        <v>6017.15</v>
      </c>
      <c r="AD53" s="153">
        <v>0</v>
      </c>
      <c r="AE53" s="153">
        <v>0</v>
      </c>
      <c r="AF53" s="153">
        <v>0</v>
      </c>
      <c r="AG53" s="153">
        <v>0</v>
      </c>
      <c r="AH53" s="153">
        <v>0</v>
      </c>
      <c r="AI53" s="153">
        <v>975</v>
      </c>
      <c r="AJ53" s="153">
        <v>27619.88</v>
      </c>
      <c r="AK53" s="153">
        <v>0</v>
      </c>
      <c r="AL53" s="109">
        <v>0</v>
      </c>
      <c r="AM53" s="109">
        <v>0</v>
      </c>
      <c r="AN53" s="109">
        <v>0</v>
      </c>
      <c r="AO53" s="109">
        <v>0</v>
      </c>
      <c r="AP53" s="109">
        <v>0</v>
      </c>
      <c r="AQ53" s="109">
        <v>0</v>
      </c>
      <c r="AR53" s="109">
        <v>0</v>
      </c>
      <c r="AS53" s="109">
        <v>0</v>
      </c>
      <c r="AT53" s="109">
        <v>0</v>
      </c>
      <c r="AU53" s="109">
        <v>0</v>
      </c>
      <c r="AV53" s="109">
        <v>0</v>
      </c>
      <c r="AW53" s="109">
        <v>0</v>
      </c>
      <c r="AX53" s="109">
        <v>0</v>
      </c>
      <c r="AY53" s="109">
        <v>0</v>
      </c>
      <c r="AZ53" s="109">
        <v>0</v>
      </c>
      <c r="BA53" s="109"/>
      <c r="BB53" s="109">
        <v>0</v>
      </c>
      <c r="BC53" s="109">
        <v>0</v>
      </c>
      <c r="BD53" s="109">
        <v>0</v>
      </c>
      <c r="BE53" s="109">
        <v>0</v>
      </c>
      <c r="BF53" s="109">
        <v>0</v>
      </c>
      <c r="BG53" s="109">
        <v>0</v>
      </c>
      <c r="BH53" s="109">
        <v>0</v>
      </c>
      <c r="BI53" s="109">
        <v>0</v>
      </c>
      <c r="BJ53" s="109">
        <v>0</v>
      </c>
      <c r="BK53" s="109">
        <v>148378</v>
      </c>
      <c r="BL53" s="109">
        <v>0</v>
      </c>
      <c r="BM53" s="109">
        <v>0</v>
      </c>
      <c r="BN53" s="109">
        <v>60613.74</v>
      </c>
      <c r="BO53" s="109">
        <v>0</v>
      </c>
      <c r="BP53" s="109">
        <v>0</v>
      </c>
      <c r="BQ53" s="109">
        <v>0</v>
      </c>
      <c r="BR53" s="109"/>
      <c r="BS53" s="109">
        <v>0</v>
      </c>
      <c r="BT53" s="109">
        <v>0</v>
      </c>
      <c r="BU53" s="109">
        <v>0</v>
      </c>
      <c r="BV53" s="109">
        <v>0</v>
      </c>
      <c r="BW53" s="109">
        <v>0</v>
      </c>
      <c r="BX53" s="194">
        <v>0</v>
      </c>
      <c r="BY53" s="109">
        <v>46539.05</v>
      </c>
      <c r="BZ53" s="109">
        <v>0</v>
      </c>
      <c r="CA53" s="109">
        <v>0</v>
      </c>
      <c r="CB53" s="109">
        <v>0</v>
      </c>
      <c r="CC53" s="109">
        <v>0</v>
      </c>
      <c r="CD53" s="109"/>
      <c r="CE53" s="109"/>
      <c r="CF53" s="14"/>
      <c r="CG53" s="14">
        <v>1574020.9</v>
      </c>
      <c r="CH53" s="14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2934.53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975</v>
      </c>
      <c r="CZ53">
        <v>32537.91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2773.33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154112.07</v>
      </c>
      <c r="EB53">
        <v>0</v>
      </c>
      <c r="EC53">
        <v>0</v>
      </c>
      <c r="ED53">
        <v>56499.27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32993.85</v>
      </c>
      <c r="EP53">
        <v>0</v>
      </c>
      <c r="EQ53">
        <v>0</v>
      </c>
      <c r="ER53">
        <v>0</v>
      </c>
      <c r="ES53">
        <v>0</v>
      </c>
    </row>
    <row r="54" spans="1:149" outlineLevel="1" x14ac:dyDescent="0.25">
      <c r="A54" s="3"/>
      <c r="B54" s="9">
        <v>46</v>
      </c>
      <c r="C54" s="11">
        <v>5410</v>
      </c>
      <c r="D54" s="181">
        <v>43</v>
      </c>
      <c r="E54" s="11" t="s">
        <v>53</v>
      </c>
      <c r="F54" s="98"/>
      <c r="G54" s="98">
        <f t="shared" si="2"/>
        <v>0</v>
      </c>
      <c r="H54" s="14"/>
      <c r="I54" s="14"/>
      <c r="J54" s="14"/>
      <c r="K54" s="14"/>
      <c r="L54" s="14"/>
      <c r="M54" s="14"/>
      <c r="N54" s="194"/>
      <c r="O54" s="108">
        <v>52</v>
      </c>
      <c r="P54" s="108">
        <v>0</v>
      </c>
      <c r="Q54" s="153">
        <v>1526545.53</v>
      </c>
      <c r="R54" s="153">
        <v>8457.25</v>
      </c>
      <c r="S54" s="153">
        <v>0</v>
      </c>
      <c r="T54" s="153">
        <v>170278</v>
      </c>
      <c r="U54" s="153">
        <v>62434.92</v>
      </c>
      <c r="V54" s="153">
        <v>0</v>
      </c>
      <c r="W54" s="153">
        <v>0</v>
      </c>
      <c r="X54" s="188">
        <v>25882.76</v>
      </c>
      <c r="Y54" s="153">
        <v>0</v>
      </c>
      <c r="Z54" s="153">
        <v>0</v>
      </c>
      <c r="AA54" s="153">
        <v>2749.67</v>
      </c>
      <c r="AB54" s="153">
        <v>20966.53</v>
      </c>
      <c r="AC54" s="153">
        <v>21249.56</v>
      </c>
      <c r="AD54" s="153">
        <v>40388.78</v>
      </c>
      <c r="AE54" s="153">
        <v>147722.56</v>
      </c>
      <c r="AF54" s="153">
        <v>64824.51</v>
      </c>
      <c r="AG54" s="153">
        <v>0</v>
      </c>
      <c r="AH54" s="153">
        <v>38490.339999999997</v>
      </c>
      <c r="AI54" s="153">
        <v>0</v>
      </c>
      <c r="AJ54" s="153">
        <v>6314.98</v>
      </c>
      <c r="AK54" s="153">
        <v>0</v>
      </c>
      <c r="AL54" s="109">
        <v>0</v>
      </c>
      <c r="AM54" s="109">
        <v>1266.1300000000001</v>
      </c>
      <c r="AN54" s="109">
        <v>0</v>
      </c>
      <c r="AO54" s="109">
        <v>4114.08</v>
      </c>
      <c r="AP54" s="109">
        <v>0</v>
      </c>
      <c r="AQ54" s="109">
        <v>0</v>
      </c>
      <c r="AR54" s="109">
        <v>694500.58</v>
      </c>
      <c r="AS54" s="109">
        <v>4426722.99</v>
      </c>
      <c r="AT54" s="109">
        <v>67882.080000000002</v>
      </c>
      <c r="AU54" s="109">
        <v>0</v>
      </c>
      <c r="AV54" s="109">
        <v>74</v>
      </c>
      <c r="AW54" s="109">
        <v>140186.23999999999</v>
      </c>
      <c r="AX54" s="109">
        <v>21563.64</v>
      </c>
      <c r="AY54" s="109">
        <v>36121.120000000003</v>
      </c>
      <c r="AZ54" s="109">
        <v>108704.27</v>
      </c>
      <c r="BA54" s="109"/>
      <c r="BB54" s="109">
        <v>10120</v>
      </c>
      <c r="BC54" s="109">
        <v>107795.44</v>
      </c>
      <c r="BD54" s="109">
        <v>132561.32999999999</v>
      </c>
      <c r="BE54" s="109">
        <v>0</v>
      </c>
      <c r="BF54" s="109">
        <v>0</v>
      </c>
      <c r="BG54" s="109">
        <v>0</v>
      </c>
      <c r="BH54" s="109">
        <v>113025.38</v>
      </c>
      <c r="BI54" s="109">
        <v>32725.4</v>
      </c>
      <c r="BJ54" s="109">
        <v>29868</v>
      </c>
      <c r="BK54" s="109">
        <v>154980</v>
      </c>
      <c r="BL54" s="109">
        <v>32439.22</v>
      </c>
      <c r="BM54" s="109">
        <v>0</v>
      </c>
      <c r="BN54" s="109">
        <v>521794.85</v>
      </c>
      <c r="BO54" s="109">
        <v>824</v>
      </c>
      <c r="BP54" s="109">
        <v>764.6</v>
      </c>
      <c r="BQ54" s="109">
        <v>0</v>
      </c>
      <c r="BR54" s="109"/>
      <c r="BS54" s="109">
        <v>0</v>
      </c>
      <c r="BT54" s="109">
        <v>0</v>
      </c>
      <c r="BU54" s="109">
        <v>0</v>
      </c>
      <c r="BV54" s="109">
        <v>113694</v>
      </c>
      <c r="BW54" s="109">
        <v>10552.91</v>
      </c>
      <c r="BX54" s="194">
        <v>171748</v>
      </c>
      <c r="BY54" s="109">
        <v>17929.71</v>
      </c>
      <c r="BZ54" s="109">
        <v>7992.73</v>
      </c>
      <c r="CA54" s="109">
        <v>229</v>
      </c>
      <c r="CB54" s="109">
        <v>3320.88</v>
      </c>
      <c r="CC54" s="109">
        <v>23500</v>
      </c>
      <c r="CD54" s="109"/>
      <c r="CE54" s="109"/>
      <c r="CF54" s="14"/>
      <c r="CG54" s="14">
        <v>1389062.54</v>
      </c>
      <c r="CH54" s="14">
        <v>20078.57</v>
      </c>
      <c r="CI54">
        <v>0</v>
      </c>
      <c r="CJ54">
        <v>142896.35999999999</v>
      </c>
      <c r="CK54">
        <v>32460.53</v>
      </c>
      <c r="CL54">
        <v>0</v>
      </c>
      <c r="CM54">
        <v>0</v>
      </c>
      <c r="CN54">
        <v>27777.61</v>
      </c>
      <c r="CO54">
        <v>415</v>
      </c>
      <c r="CP54">
        <v>1180</v>
      </c>
      <c r="CQ54">
        <v>4443.17</v>
      </c>
      <c r="CR54">
        <v>3497.13</v>
      </c>
      <c r="CS54">
        <v>15315.47</v>
      </c>
      <c r="CT54">
        <v>31049.83</v>
      </c>
      <c r="CU54">
        <v>132384.85999999999</v>
      </c>
      <c r="CV54">
        <v>33109.93</v>
      </c>
      <c r="CW54">
        <v>0</v>
      </c>
      <c r="CX54">
        <v>13983.86</v>
      </c>
      <c r="CY54">
        <v>0</v>
      </c>
      <c r="CZ54">
        <v>13365.82</v>
      </c>
      <c r="DA54">
        <v>0</v>
      </c>
      <c r="DB54">
        <v>0</v>
      </c>
      <c r="DC54">
        <v>9537.27</v>
      </c>
      <c r="DD54">
        <v>0</v>
      </c>
      <c r="DE54">
        <v>3870.47</v>
      </c>
      <c r="DF54">
        <v>0</v>
      </c>
      <c r="DG54">
        <v>0</v>
      </c>
      <c r="DH54">
        <v>717374.66</v>
      </c>
      <c r="DI54">
        <v>4901918.6900000004</v>
      </c>
      <c r="DJ54">
        <v>5359.78</v>
      </c>
      <c r="DK54">
        <v>0</v>
      </c>
      <c r="DL54">
        <v>0</v>
      </c>
      <c r="DM54">
        <v>131255.34</v>
      </c>
      <c r="DN54">
        <v>15276.12</v>
      </c>
      <c r="DO54">
        <v>54292.08</v>
      </c>
      <c r="DP54">
        <v>90949.52</v>
      </c>
      <c r="DQ54">
        <v>4948.47</v>
      </c>
      <c r="DR54">
        <v>14094</v>
      </c>
      <c r="DS54">
        <v>107414.67</v>
      </c>
      <c r="DT54">
        <v>158480.01999999999</v>
      </c>
      <c r="DU54">
        <v>0</v>
      </c>
      <c r="DV54">
        <v>0</v>
      </c>
      <c r="DW54">
        <v>0</v>
      </c>
      <c r="DX54">
        <v>111149.75999999999</v>
      </c>
      <c r="DY54">
        <v>31171.38</v>
      </c>
      <c r="DZ54">
        <v>31983</v>
      </c>
      <c r="EA54">
        <v>65731.03</v>
      </c>
      <c r="EB54">
        <v>30356.38</v>
      </c>
      <c r="EC54">
        <v>0</v>
      </c>
      <c r="ED54">
        <v>637829.96</v>
      </c>
      <c r="EE54">
        <v>1210</v>
      </c>
      <c r="EF54">
        <v>970.85</v>
      </c>
      <c r="EG54">
        <v>0</v>
      </c>
      <c r="EH54">
        <v>17937.43</v>
      </c>
      <c r="EI54">
        <v>0</v>
      </c>
      <c r="EJ54">
        <v>0</v>
      </c>
      <c r="EK54">
        <v>0</v>
      </c>
      <c r="EL54">
        <v>127931</v>
      </c>
      <c r="EM54">
        <v>16346.37</v>
      </c>
      <c r="EN54">
        <v>108374</v>
      </c>
      <c r="EO54">
        <v>33181.879999999997</v>
      </c>
      <c r="EP54">
        <v>5860.4</v>
      </c>
      <c r="EQ54">
        <v>239</v>
      </c>
      <c r="ER54">
        <v>15467</v>
      </c>
      <c r="ES54">
        <v>11005.3</v>
      </c>
    </row>
    <row r="55" spans="1:149" outlineLevel="1" x14ac:dyDescent="0.25">
      <c r="A55" s="3"/>
      <c r="B55" s="9">
        <v>47</v>
      </c>
      <c r="C55" s="11">
        <v>5420</v>
      </c>
      <c r="D55" s="181">
        <v>44</v>
      </c>
      <c r="E55" s="11" t="s">
        <v>54</v>
      </c>
      <c r="F55" s="98"/>
      <c r="G55" s="98">
        <f t="shared" si="2"/>
        <v>386</v>
      </c>
      <c r="H55" s="14"/>
      <c r="I55" s="14"/>
      <c r="J55" s="14"/>
      <c r="K55" s="14"/>
      <c r="L55" s="14"/>
      <c r="M55" s="14"/>
      <c r="N55" s="194"/>
      <c r="O55" s="108">
        <v>53</v>
      </c>
      <c r="P55" s="108">
        <v>0</v>
      </c>
      <c r="Q55" s="153">
        <v>3183.14</v>
      </c>
      <c r="R55" s="153">
        <v>0</v>
      </c>
      <c r="S55" s="153">
        <v>0</v>
      </c>
      <c r="T55" s="153">
        <v>193349</v>
      </c>
      <c r="U55" s="153">
        <v>20092.39</v>
      </c>
      <c r="V55" s="153">
        <v>25391.96</v>
      </c>
      <c r="W55" s="153">
        <v>4350</v>
      </c>
      <c r="X55" s="188">
        <v>0</v>
      </c>
      <c r="Y55" s="153">
        <v>0</v>
      </c>
      <c r="Z55" s="153">
        <v>9900</v>
      </c>
      <c r="AA55" s="153">
        <v>0</v>
      </c>
      <c r="AB55" s="153">
        <v>0</v>
      </c>
      <c r="AC55" s="153">
        <v>78340.22</v>
      </c>
      <c r="AD55" s="153">
        <v>0</v>
      </c>
      <c r="AE55" s="153">
        <v>0</v>
      </c>
      <c r="AF55" s="153">
        <v>3680</v>
      </c>
      <c r="AG55" s="153">
        <v>0</v>
      </c>
      <c r="AH55" s="153">
        <v>0</v>
      </c>
      <c r="AI55" s="153">
        <v>8770.07</v>
      </c>
      <c r="AJ55" s="153">
        <v>225.19</v>
      </c>
      <c r="AK55" s="153">
        <v>0</v>
      </c>
      <c r="AL55" s="109">
        <v>0</v>
      </c>
      <c r="AM55" s="109">
        <v>0</v>
      </c>
      <c r="AN55" s="109">
        <v>386</v>
      </c>
      <c r="AO55" s="109">
        <v>1372.23</v>
      </c>
      <c r="AP55" s="109">
        <v>0</v>
      </c>
      <c r="AQ55" s="109">
        <v>0</v>
      </c>
      <c r="AR55" s="109">
        <v>1211759.04</v>
      </c>
      <c r="AS55" s="109">
        <v>0</v>
      </c>
      <c r="AT55" s="109">
        <v>4840</v>
      </c>
      <c r="AU55" s="109">
        <v>0</v>
      </c>
      <c r="AV55" s="109">
        <v>12740</v>
      </c>
      <c r="AW55" s="109">
        <v>100819.91</v>
      </c>
      <c r="AX55" s="109">
        <v>0</v>
      </c>
      <c r="AY55" s="109">
        <v>0</v>
      </c>
      <c r="AZ55" s="109">
        <v>72001.919999999998</v>
      </c>
      <c r="BA55" s="109"/>
      <c r="BB55" s="109">
        <v>0</v>
      </c>
      <c r="BC55" s="109">
        <v>0</v>
      </c>
      <c r="BD55" s="109">
        <v>0</v>
      </c>
      <c r="BE55" s="109">
        <v>0</v>
      </c>
      <c r="BF55" s="109">
        <v>0</v>
      </c>
      <c r="BG55" s="109">
        <v>0</v>
      </c>
      <c r="BH55" s="109">
        <v>4934.55</v>
      </c>
      <c r="BI55" s="109">
        <v>0</v>
      </c>
      <c r="BJ55" s="109">
        <v>0</v>
      </c>
      <c r="BK55" s="109">
        <v>171172</v>
      </c>
      <c r="BL55" s="109">
        <v>39187.440000000002</v>
      </c>
      <c r="BM55" s="109">
        <v>0</v>
      </c>
      <c r="BN55" s="109">
        <v>12817.58</v>
      </c>
      <c r="BO55" s="109">
        <v>12305</v>
      </c>
      <c r="BP55" s="109">
        <v>14900.04</v>
      </c>
      <c r="BQ55" s="109">
        <v>0</v>
      </c>
      <c r="BR55" s="109"/>
      <c r="BS55" s="109">
        <v>13108.38</v>
      </c>
      <c r="BT55" s="109">
        <v>0</v>
      </c>
      <c r="BU55" s="109">
        <v>2423032.13</v>
      </c>
      <c r="BV55" s="109">
        <v>27490</v>
      </c>
      <c r="BW55" s="109">
        <v>0</v>
      </c>
      <c r="BX55" s="194">
        <v>24123</v>
      </c>
      <c r="BY55" s="109">
        <v>5049</v>
      </c>
      <c r="BZ55" s="109">
        <v>1840</v>
      </c>
      <c r="CA55" s="109">
        <v>1840</v>
      </c>
      <c r="CB55" s="109">
        <v>23433.99</v>
      </c>
      <c r="CC55" s="109">
        <v>0</v>
      </c>
      <c r="CD55" s="109"/>
      <c r="CE55" s="109"/>
      <c r="CF55" s="14"/>
      <c r="CG55" s="14">
        <v>15300</v>
      </c>
      <c r="CH55" s="14">
        <v>4121.22</v>
      </c>
      <c r="CI55">
        <v>0</v>
      </c>
      <c r="CJ55">
        <v>142076.87</v>
      </c>
      <c r="CK55">
        <v>6000</v>
      </c>
      <c r="CL55">
        <v>35025.9</v>
      </c>
      <c r="CM55">
        <v>9670</v>
      </c>
      <c r="CN55">
        <v>6960</v>
      </c>
      <c r="CO55">
        <v>0</v>
      </c>
      <c r="CP55">
        <v>0</v>
      </c>
      <c r="CQ55">
        <v>0</v>
      </c>
      <c r="CR55">
        <v>0</v>
      </c>
      <c r="CS55">
        <v>79461.63</v>
      </c>
      <c r="CT55">
        <v>0</v>
      </c>
      <c r="CU55">
        <v>0</v>
      </c>
      <c r="CV55">
        <v>2610</v>
      </c>
      <c r="CW55">
        <v>0</v>
      </c>
      <c r="CX55">
        <v>0</v>
      </c>
      <c r="CY55">
        <v>12425.15</v>
      </c>
      <c r="CZ55">
        <v>422.17</v>
      </c>
      <c r="DA55">
        <v>0</v>
      </c>
      <c r="DB55">
        <v>0</v>
      </c>
      <c r="DC55">
        <v>0</v>
      </c>
      <c r="DD55">
        <v>0</v>
      </c>
      <c r="DE55">
        <v>134.94999999999999</v>
      </c>
      <c r="DF55">
        <v>0</v>
      </c>
      <c r="DG55">
        <v>0</v>
      </c>
      <c r="DH55">
        <v>993307.45</v>
      </c>
      <c r="DI55">
        <v>0</v>
      </c>
      <c r="DJ55">
        <v>0</v>
      </c>
      <c r="DK55">
        <v>0</v>
      </c>
      <c r="DL55">
        <v>3582</v>
      </c>
      <c r="DM55">
        <v>89217.279999999999</v>
      </c>
      <c r="DN55">
        <v>0</v>
      </c>
      <c r="DO55">
        <v>0</v>
      </c>
      <c r="DP55">
        <v>70018.03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9000</v>
      </c>
      <c r="DY55">
        <v>0</v>
      </c>
      <c r="DZ55">
        <v>0</v>
      </c>
      <c r="EA55">
        <v>157200.48000000001</v>
      </c>
      <c r="EB55">
        <v>49116.04</v>
      </c>
      <c r="EC55">
        <v>0</v>
      </c>
      <c r="ED55">
        <v>8236.5</v>
      </c>
      <c r="EE55">
        <v>1460</v>
      </c>
      <c r="EF55">
        <v>3429.5</v>
      </c>
      <c r="EG55">
        <v>0</v>
      </c>
      <c r="EH55">
        <v>5569.8</v>
      </c>
      <c r="EI55">
        <v>12167.64</v>
      </c>
      <c r="EJ55">
        <v>0</v>
      </c>
      <c r="EK55">
        <v>2334673.98</v>
      </c>
      <c r="EL55">
        <v>32718</v>
      </c>
      <c r="EM55">
        <v>0</v>
      </c>
      <c r="EN55">
        <v>21952</v>
      </c>
      <c r="EO55">
        <v>449</v>
      </c>
      <c r="EP55">
        <v>975</v>
      </c>
      <c r="EQ55">
        <v>0</v>
      </c>
      <c r="ER55">
        <v>10329</v>
      </c>
      <c r="ES55">
        <v>0</v>
      </c>
    </row>
    <row r="56" spans="1:149" outlineLevel="1" x14ac:dyDescent="0.25">
      <c r="A56" s="3"/>
      <c r="B56" s="9">
        <v>48</v>
      </c>
      <c r="C56" s="11">
        <v>5425</v>
      </c>
      <c r="D56" s="181">
        <v>45</v>
      </c>
      <c r="E56" s="11" t="s">
        <v>55</v>
      </c>
      <c r="F56" s="98"/>
      <c r="G56" s="98">
        <f t="shared" si="2"/>
        <v>0</v>
      </c>
      <c r="H56" s="14"/>
      <c r="I56" s="14"/>
      <c r="J56" s="14"/>
      <c r="K56" s="14"/>
      <c r="L56" s="14"/>
      <c r="M56" s="14"/>
      <c r="N56" s="194"/>
      <c r="O56" s="108">
        <v>54</v>
      </c>
      <c r="P56" s="108">
        <v>0</v>
      </c>
      <c r="Q56" s="153">
        <v>1563.96</v>
      </c>
      <c r="R56" s="153">
        <v>132803.91</v>
      </c>
      <c r="S56" s="153">
        <v>0</v>
      </c>
      <c r="T56" s="153">
        <v>1323</v>
      </c>
      <c r="U56" s="153">
        <v>0</v>
      </c>
      <c r="V56" s="153">
        <v>0</v>
      </c>
      <c r="W56" s="153">
        <v>30601.07</v>
      </c>
      <c r="X56" s="188">
        <v>9278.52</v>
      </c>
      <c r="Y56" s="153">
        <v>0</v>
      </c>
      <c r="Z56" s="153">
        <v>217891.18</v>
      </c>
      <c r="AA56" s="153">
        <v>0</v>
      </c>
      <c r="AB56" s="153">
        <v>0</v>
      </c>
      <c r="AC56" s="153">
        <v>0</v>
      </c>
      <c r="AD56" s="153">
        <v>761.63</v>
      </c>
      <c r="AE56" s="153">
        <v>0</v>
      </c>
      <c r="AF56" s="153">
        <v>41559.01</v>
      </c>
      <c r="AG56" s="153">
        <v>0</v>
      </c>
      <c r="AH56" s="153">
        <v>0</v>
      </c>
      <c r="AI56" s="153">
        <v>0</v>
      </c>
      <c r="AJ56" s="153">
        <v>10278.51</v>
      </c>
      <c r="AK56" s="153">
        <v>0</v>
      </c>
      <c r="AL56" s="109">
        <v>0</v>
      </c>
      <c r="AM56" s="109">
        <v>14598.85</v>
      </c>
      <c r="AN56" s="109">
        <v>0</v>
      </c>
      <c r="AO56" s="109">
        <v>0</v>
      </c>
      <c r="AP56" s="109">
        <v>0</v>
      </c>
      <c r="AQ56" s="109">
        <v>0</v>
      </c>
      <c r="AR56" s="109">
        <v>0</v>
      </c>
      <c r="AS56" s="109">
        <v>0</v>
      </c>
      <c r="AT56" s="109">
        <v>0</v>
      </c>
      <c r="AU56" s="109">
        <v>0</v>
      </c>
      <c r="AV56" s="109">
        <v>177281</v>
      </c>
      <c r="AW56" s="109">
        <v>0</v>
      </c>
      <c r="AX56" s="109">
        <v>0</v>
      </c>
      <c r="AY56" s="109">
        <v>15616</v>
      </c>
      <c r="AZ56" s="109">
        <v>0</v>
      </c>
      <c r="BA56" s="109"/>
      <c r="BB56" s="109">
        <v>0</v>
      </c>
      <c r="BC56" s="109">
        <v>0</v>
      </c>
      <c r="BD56" s="109">
        <v>0</v>
      </c>
      <c r="BE56" s="109">
        <v>9474.9699999999993</v>
      </c>
      <c r="BF56" s="109">
        <v>0</v>
      </c>
      <c r="BG56" s="109">
        <v>0</v>
      </c>
      <c r="BH56" s="109">
        <v>5.97</v>
      </c>
      <c r="BI56" s="109">
        <v>0</v>
      </c>
      <c r="BJ56" s="109">
        <v>0</v>
      </c>
      <c r="BK56" s="109">
        <v>752512</v>
      </c>
      <c r="BL56" s="109">
        <v>0</v>
      </c>
      <c r="BM56" s="109">
        <v>0</v>
      </c>
      <c r="BN56" s="109">
        <v>0</v>
      </c>
      <c r="BO56" s="109">
        <v>1043.93</v>
      </c>
      <c r="BP56" s="109">
        <v>8712.58</v>
      </c>
      <c r="BQ56" s="109">
        <v>408</v>
      </c>
      <c r="BR56" s="109"/>
      <c r="BS56" s="109">
        <v>0</v>
      </c>
      <c r="BT56" s="109">
        <v>0</v>
      </c>
      <c r="BU56" s="109">
        <v>0</v>
      </c>
      <c r="BV56" s="109">
        <v>0</v>
      </c>
      <c r="BW56" s="109">
        <v>0</v>
      </c>
      <c r="BX56" s="194">
        <v>0</v>
      </c>
      <c r="BY56" s="109">
        <v>0</v>
      </c>
      <c r="BZ56" s="109">
        <v>0</v>
      </c>
      <c r="CA56" s="109">
        <v>0</v>
      </c>
      <c r="CB56" s="109">
        <v>2568.3000000000002</v>
      </c>
      <c r="CC56" s="109">
        <v>110883.12</v>
      </c>
      <c r="CD56" s="109"/>
      <c r="CE56" s="109"/>
      <c r="CF56" s="14"/>
      <c r="CG56" s="14">
        <v>69861.03</v>
      </c>
      <c r="CH56" s="14">
        <v>23352.48</v>
      </c>
      <c r="CI56">
        <v>0</v>
      </c>
      <c r="CJ56">
        <v>1269.27</v>
      </c>
      <c r="CK56">
        <v>0</v>
      </c>
      <c r="CL56">
        <v>0</v>
      </c>
      <c r="CM56">
        <v>21450.82</v>
      </c>
      <c r="CN56">
        <v>9571.92</v>
      </c>
      <c r="CO56">
        <v>0</v>
      </c>
      <c r="CP56">
        <v>224166.14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29318.28</v>
      </c>
      <c r="CW56">
        <v>0</v>
      </c>
      <c r="CX56">
        <v>0</v>
      </c>
      <c r="CY56">
        <v>0</v>
      </c>
      <c r="CZ56">
        <v>22983.81</v>
      </c>
      <c r="DA56">
        <v>0</v>
      </c>
      <c r="DB56">
        <v>0</v>
      </c>
      <c r="DC56">
        <v>42054.45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1045.9000000000001</v>
      </c>
      <c r="DK56">
        <v>0</v>
      </c>
      <c r="DL56">
        <v>139920</v>
      </c>
      <c r="DM56">
        <v>0</v>
      </c>
      <c r="DN56">
        <v>0</v>
      </c>
      <c r="DO56">
        <v>7429.51</v>
      </c>
      <c r="DP56">
        <v>0</v>
      </c>
      <c r="DQ56">
        <v>16495.3</v>
      </c>
      <c r="DR56">
        <v>0</v>
      </c>
      <c r="DS56">
        <v>0</v>
      </c>
      <c r="DT56">
        <v>0</v>
      </c>
      <c r="DU56">
        <v>4161.21</v>
      </c>
      <c r="DV56">
        <v>0</v>
      </c>
      <c r="DW56">
        <v>0</v>
      </c>
      <c r="DX56">
        <v>1446.14</v>
      </c>
      <c r="DY56">
        <v>0</v>
      </c>
      <c r="DZ56">
        <v>0</v>
      </c>
      <c r="EA56">
        <v>782507.65</v>
      </c>
      <c r="EB56">
        <v>0</v>
      </c>
      <c r="EC56">
        <v>0</v>
      </c>
      <c r="ED56">
        <v>0</v>
      </c>
      <c r="EE56">
        <v>12203.64</v>
      </c>
      <c r="EF56">
        <v>9041</v>
      </c>
      <c r="EG56">
        <v>0</v>
      </c>
      <c r="EH56">
        <v>150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15437</v>
      </c>
      <c r="ES56">
        <v>95777.74</v>
      </c>
    </row>
    <row r="57" spans="1:149" x14ac:dyDescent="0.25">
      <c r="A57" s="3"/>
      <c r="B57" s="9">
        <v>49</v>
      </c>
      <c r="C57" s="15"/>
      <c r="D57" s="181"/>
      <c r="E57" s="16" t="s">
        <v>56</v>
      </c>
      <c r="F57" s="99"/>
      <c r="G57" s="98">
        <f t="shared" si="2"/>
        <v>386</v>
      </c>
      <c r="H57" s="14"/>
      <c r="I57" s="17"/>
      <c r="J57" s="17"/>
      <c r="K57" s="17"/>
      <c r="L57" s="17"/>
      <c r="M57" s="17"/>
      <c r="N57" s="194"/>
      <c r="O57" s="108">
        <v>55</v>
      </c>
      <c r="P57" s="108">
        <v>0</v>
      </c>
      <c r="Q57" s="153">
        <v>3027410.33</v>
      </c>
      <c r="R57" s="153">
        <v>141890.12</v>
      </c>
      <c r="S57" s="153">
        <v>0</v>
      </c>
      <c r="T57" s="153">
        <v>364950</v>
      </c>
      <c r="U57" s="153">
        <v>82527.31</v>
      </c>
      <c r="V57" s="153">
        <v>25391.96</v>
      </c>
      <c r="W57" s="153">
        <v>34951.07</v>
      </c>
      <c r="X57" s="188">
        <v>35161.279999999999</v>
      </c>
      <c r="Y57" s="153">
        <v>0</v>
      </c>
      <c r="Z57" s="153">
        <v>227791.18</v>
      </c>
      <c r="AA57" s="153">
        <v>2749.67</v>
      </c>
      <c r="AB57" s="153">
        <v>20966.53</v>
      </c>
      <c r="AC57" s="153">
        <v>105606.93</v>
      </c>
      <c r="AD57" s="153">
        <v>41150.409999999996</v>
      </c>
      <c r="AE57" s="153">
        <v>147722.56</v>
      </c>
      <c r="AF57" s="153">
        <v>110063.52000000002</v>
      </c>
      <c r="AG57" s="153">
        <v>0</v>
      </c>
      <c r="AH57" s="153">
        <v>38490.339999999997</v>
      </c>
      <c r="AI57" s="153">
        <v>9745.07</v>
      </c>
      <c r="AJ57" s="153">
        <v>44438.560000000005</v>
      </c>
      <c r="AK57" s="153">
        <v>0</v>
      </c>
      <c r="AL57" s="109">
        <v>0</v>
      </c>
      <c r="AM57" s="109">
        <v>15864.98</v>
      </c>
      <c r="AN57" s="109">
        <v>386</v>
      </c>
      <c r="AO57" s="109">
        <v>5486.3099999999995</v>
      </c>
      <c r="AP57" s="109">
        <v>0</v>
      </c>
      <c r="AQ57" s="109">
        <v>0</v>
      </c>
      <c r="AR57" s="109">
        <v>1906259.62</v>
      </c>
      <c r="AS57" s="109">
        <v>4426722.99</v>
      </c>
      <c r="AT57" s="109">
        <v>72722.080000000002</v>
      </c>
      <c r="AU57" s="109">
        <v>0</v>
      </c>
      <c r="AV57" s="109">
        <v>190095</v>
      </c>
      <c r="AW57" s="109">
        <v>241006.15</v>
      </c>
      <c r="AX57" s="109">
        <v>21563.64</v>
      </c>
      <c r="AY57" s="109">
        <v>51737.120000000003</v>
      </c>
      <c r="AZ57" s="109">
        <v>180706.19</v>
      </c>
      <c r="BA57" s="109"/>
      <c r="BB57" s="109">
        <v>10120</v>
      </c>
      <c r="BC57" s="109">
        <v>107795.44</v>
      </c>
      <c r="BD57" s="109">
        <v>132561.32999999999</v>
      </c>
      <c r="BE57" s="109">
        <v>9474.9699999999993</v>
      </c>
      <c r="BF57" s="109">
        <v>0</v>
      </c>
      <c r="BG57" s="109">
        <v>0</v>
      </c>
      <c r="BH57" s="109">
        <v>117965.90000000001</v>
      </c>
      <c r="BI57" s="109">
        <v>32725.4</v>
      </c>
      <c r="BJ57" s="109">
        <v>29868</v>
      </c>
      <c r="BK57" s="109">
        <v>1227042</v>
      </c>
      <c r="BL57" s="109">
        <v>71626.66</v>
      </c>
      <c r="BM57" s="109">
        <v>0</v>
      </c>
      <c r="BN57" s="109">
        <v>595226.16999999993</v>
      </c>
      <c r="BO57" s="109">
        <v>14172.93</v>
      </c>
      <c r="BP57" s="109">
        <v>24377.22</v>
      </c>
      <c r="BQ57" s="109">
        <v>408</v>
      </c>
      <c r="BR57" s="109"/>
      <c r="BS57" s="109">
        <v>13108.38</v>
      </c>
      <c r="BT57" s="109">
        <v>0</v>
      </c>
      <c r="BU57" s="109">
        <v>2423032.13</v>
      </c>
      <c r="BV57" s="109">
        <v>141184</v>
      </c>
      <c r="BW57" s="109">
        <v>10552.91</v>
      </c>
      <c r="BX57" s="194">
        <v>195871</v>
      </c>
      <c r="BY57" s="109">
        <v>69517.760000000009</v>
      </c>
      <c r="BZ57" s="109">
        <v>9832.73</v>
      </c>
      <c r="CA57" s="109">
        <v>2069</v>
      </c>
      <c r="CB57" s="109">
        <v>29323.170000000002</v>
      </c>
      <c r="CC57" s="109">
        <v>134383.12</v>
      </c>
      <c r="CD57" s="110"/>
      <c r="CE57" s="110"/>
      <c r="CF57" s="17"/>
      <c r="CG57" s="17">
        <v>3048244.4699999997</v>
      </c>
      <c r="CH57" s="17">
        <v>47552.270000000004</v>
      </c>
      <c r="CI57">
        <v>0</v>
      </c>
      <c r="CJ57">
        <v>286242.5</v>
      </c>
      <c r="CK57">
        <v>38460.53</v>
      </c>
      <c r="CL57">
        <v>35025.9</v>
      </c>
      <c r="CM57">
        <v>31120.82</v>
      </c>
      <c r="CN57">
        <v>44309.53</v>
      </c>
      <c r="CO57">
        <v>415</v>
      </c>
      <c r="CP57">
        <v>225346.14</v>
      </c>
      <c r="CQ57">
        <v>4443.17</v>
      </c>
      <c r="CR57">
        <v>3497.13</v>
      </c>
      <c r="CS57">
        <v>97711.63</v>
      </c>
      <c r="CT57">
        <v>31049.83</v>
      </c>
      <c r="CU57">
        <v>132384.85999999999</v>
      </c>
      <c r="CV57">
        <v>65038.21</v>
      </c>
      <c r="CW57">
        <v>0</v>
      </c>
      <c r="CX57">
        <v>13983.86</v>
      </c>
      <c r="CY57">
        <v>13400.15</v>
      </c>
      <c r="CZ57">
        <v>69309.709999999992</v>
      </c>
      <c r="DA57">
        <v>0</v>
      </c>
      <c r="DB57">
        <v>0</v>
      </c>
      <c r="DC57">
        <v>51591.72</v>
      </c>
      <c r="DD57">
        <v>0</v>
      </c>
      <c r="DE57">
        <v>4005.4199999999996</v>
      </c>
      <c r="DF57">
        <v>0</v>
      </c>
      <c r="DG57">
        <v>0</v>
      </c>
      <c r="DH57">
        <v>1710682.1099999999</v>
      </c>
      <c r="DI57">
        <v>4901918.6900000004</v>
      </c>
      <c r="DJ57">
        <v>6405.68</v>
      </c>
      <c r="DK57">
        <v>0</v>
      </c>
      <c r="DL57">
        <v>143502</v>
      </c>
      <c r="DM57">
        <v>220472.62</v>
      </c>
      <c r="DN57">
        <v>15276.12</v>
      </c>
      <c r="DO57">
        <v>61721.590000000004</v>
      </c>
      <c r="DP57">
        <v>160967.54999999999</v>
      </c>
      <c r="DQ57">
        <v>21443.77</v>
      </c>
      <c r="DR57">
        <v>14094</v>
      </c>
      <c r="DS57">
        <v>107414.67</v>
      </c>
      <c r="DT57">
        <v>161253.34999999998</v>
      </c>
      <c r="DU57">
        <v>4161.21</v>
      </c>
      <c r="DV57">
        <v>0</v>
      </c>
      <c r="DW57">
        <v>0</v>
      </c>
      <c r="DX57">
        <v>121595.9</v>
      </c>
      <c r="DY57">
        <v>31171.38</v>
      </c>
      <c r="DZ57">
        <v>31983</v>
      </c>
      <c r="EA57">
        <v>1159551.23</v>
      </c>
      <c r="EB57">
        <v>79472.42</v>
      </c>
      <c r="EC57">
        <v>0</v>
      </c>
      <c r="ED57">
        <v>702565.73</v>
      </c>
      <c r="EE57">
        <v>14873.64</v>
      </c>
      <c r="EF57">
        <v>13441.35</v>
      </c>
      <c r="EG57">
        <v>0</v>
      </c>
      <c r="EH57">
        <v>23657.23</v>
      </c>
      <c r="EI57">
        <v>12167.64</v>
      </c>
      <c r="EJ57">
        <v>0</v>
      </c>
      <c r="EK57">
        <v>2334673.98</v>
      </c>
      <c r="EL57">
        <v>160649</v>
      </c>
      <c r="EM57">
        <v>16346.37</v>
      </c>
      <c r="EN57">
        <v>130326</v>
      </c>
      <c r="EO57">
        <v>66624.73</v>
      </c>
      <c r="EP57">
        <v>6835.4</v>
      </c>
      <c r="EQ57">
        <v>239</v>
      </c>
      <c r="ER57">
        <v>41233</v>
      </c>
      <c r="ES57">
        <v>106783.04000000001</v>
      </c>
    </row>
    <row r="58" spans="1:149" outlineLevel="1" x14ac:dyDescent="0.25">
      <c r="A58" s="3"/>
      <c r="B58" s="9">
        <v>50</v>
      </c>
      <c r="C58" s="11">
        <v>5605</v>
      </c>
      <c r="D58" s="181">
        <v>47</v>
      </c>
      <c r="E58" s="11" t="s">
        <v>57</v>
      </c>
      <c r="F58" s="98"/>
      <c r="G58" s="98">
        <f t="shared" si="2"/>
        <v>675800.63</v>
      </c>
      <c r="H58" s="14"/>
      <c r="I58" s="14"/>
      <c r="J58" s="14"/>
      <c r="K58" s="14"/>
      <c r="L58" s="14"/>
      <c r="M58" s="14"/>
      <c r="N58" s="194"/>
      <c r="O58" s="108">
        <v>56</v>
      </c>
      <c r="P58" s="108">
        <v>0</v>
      </c>
      <c r="Q58" s="153">
        <v>4736558.8499999996</v>
      </c>
      <c r="R58" s="153">
        <v>485640.08</v>
      </c>
      <c r="S58" s="153">
        <v>8574.2000000000007</v>
      </c>
      <c r="T58" s="153">
        <v>1450630</v>
      </c>
      <c r="U58" s="153">
        <v>890728.76</v>
      </c>
      <c r="V58" s="153">
        <v>1736058.39</v>
      </c>
      <c r="W58" s="153">
        <v>540720.43999999994</v>
      </c>
      <c r="X58" s="188">
        <v>0</v>
      </c>
      <c r="Y58" s="153">
        <v>13200</v>
      </c>
      <c r="Z58" s="153">
        <v>209559.03</v>
      </c>
      <c r="AA58" s="153">
        <v>33635.279999999999</v>
      </c>
      <c r="AB58" s="153">
        <v>23859.48</v>
      </c>
      <c r="AC58" s="153">
        <v>1945554.94</v>
      </c>
      <c r="AD58" s="153">
        <v>612519.46</v>
      </c>
      <c r="AE58" s="153">
        <v>0</v>
      </c>
      <c r="AF58" s="153">
        <v>138193.48000000001</v>
      </c>
      <c r="AG58" s="153">
        <v>18540</v>
      </c>
      <c r="AH58" s="153">
        <v>464487.63</v>
      </c>
      <c r="AI58" s="153">
        <v>870444.31</v>
      </c>
      <c r="AJ58" s="153">
        <v>184552.7</v>
      </c>
      <c r="AK58" s="153">
        <v>700125.14</v>
      </c>
      <c r="AL58" s="109">
        <v>229564.71</v>
      </c>
      <c r="AM58" s="109">
        <v>108958.87</v>
      </c>
      <c r="AN58" s="109">
        <v>675800.63</v>
      </c>
      <c r="AO58" s="109">
        <v>11937.39</v>
      </c>
      <c r="AP58" s="109">
        <v>11919.74</v>
      </c>
      <c r="AQ58" s="109">
        <v>112481.14</v>
      </c>
      <c r="AR58" s="109">
        <v>9079938.5399999991</v>
      </c>
      <c r="AS58" s="109">
        <v>2032528.96</v>
      </c>
      <c r="AT58" s="109">
        <v>196236.02</v>
      </c>
      <c r="AU58" s="109">
        <v>8160</v>
      </c>
      <c r="AV58" s="109">
        <v>178077</v>
      </c>
      <c r="AW58" s="109">
        <v>66131.929999999993</v>
      </c>
      <c r="AX58" s="109">
        <v>38210.92</v>
      </c>
      <c r="AY58" s="109">
        <v>17023.099999999999</v>
      </c>
      <c r="AZ58" s="109">
        <v>1238287.81</v>
      </c>
      <c r="BA58" s="109"/>
      <c r="BB58" s="109">
        <v>86818</v>
      </c>
      <c r="BC58" s="109">
        <v>80976.13</v>
      </c>
      <c r="BD58" s="109">
        <v>449088.22</v>
      </c>
      <c r="BE58" s="109">
        <v>445967.92</v>
      </c>
      <c r="BF58" s="109">
        <v>0</v>
      </c>
      <c r="BG58" s="109">
        <v>30796.400000000001</v>
      </c>
      <c r="BH58" s="109">
        <v>0</v>
      </c>
      <c r="BI58" s="109">
        <v>614266.03</v>
      </c>
      <c r="BJ58" s="109">
        <v>315335</v>
      </c>
      <c r="BK58" s="109">
        <v>910839</v>
      </c>
      <c r="BL58" s="109">
        <v>47173.14</v>
      </c>
      <c r="BM58" s="109">
        <v>191412.68</v>
      </c>
      <c r="BN58" s="109">
        <v>437067.34</v>
      </c>
      <c r="BO58" s="109">
        <v>159750.20000000001</v>
      </c>
      <c r="BP58" s="109">
        <v>297172.19</v>
      </c>
      <c r="BQ58" s="109">
        <v>170522.15</v>
      </c>
      <c r="BR58" s="109"/>
      <c r="BS58" s="109">
        <v>1025121.72</v>
      </c>
      <c r="BT58" s="109">
        <v>181838.4</v>
      </c>
      <c r="BU58" s="109">
        <v>6153302.54</v>
      </c>
      <c r="BV58" s="109">
        <v>2048868</v>
      </c>
      <c r="BW58" s="109">
        <v>66461.87</v>
      </c>
      <c r="BX58" s="194">
        <v>744625</v>
      </c>
      <c r="BY58" s="109">
        <v>420894.03</v>
      </c>
      <c r="BZ58" s="109">
        <v>112839.96</v>
      </c>
      <c r="CA58" s="109">
        <v>58993</v>
      </c>
      <c r="CB58" s="109">
        <v>377589.07</v>
      </c>
      <c r="CC58" s="109">
        <v>48354.89</v>
      </c>
      <c r="CD58" s="109"/>
      <c r="CE58" s="109"/>
      <c r="CF58" s="14"/>
      <c r="CG58" s="14">
        <v>8187062.25</v>
      </c>
      <c r="CH58" s="14">
        <v>499618.44</v>
      </c>
      <c r="CI58">
        <v>9561.56</v>
      </c>
      <c r="CJ58">
        <v>1872247.06</v>
      </c>
      <c r="CK58">
        <v>1089234.6499999999</v>
      </c>
      <c r="CL58">
        <v>1620874.83</v>
      </c>
      <c r="CM58">
        <v>556292.88</v>
      </c>
      <c r="CN58">
        <v>0</v>
      </c>
      <c r="CO58">
        <v>13100</v>
      </c>
      <c r="CP58">
        <v>48457.5</v>
      </c>
      <c r="CQ58">
        <v>31818</v>
      </c>
      <c r="CR58">
        <v>19685.93</v>
      </c>
      <c r="CS58">
        <v>1823432.83</v>
      </c>
      <c r="CT58">
        <v>497770.66</v>
      </c>
      <c r="CU58">
        <v>0</v>
      </c>
      <c r="CV58">
        <v>94999.94</v>
      </c>
      <c r="CW58">
        <v>18540</v>
      </c>
      <c r="CX58">
        <v>384434</v>
      </c>
      <c r="CY58">
        <v>750264.43</v>
      </c>
      <c r="CZ58">
        <v>182993.25</v>
      </c>
      <c r="DA58">
        <v>714246.69</v>
      </c>
      <c r="DB58">
        <v>206538.63</v>
      </c>
      <c r="DC58">
        <v>150691.88</v>
      </c>
      <c r="DD58">
        <v>613753.68000000005</v>
      </c>
      <c r="DE58">
        <v>10328</v>
      </c>
      <c r="DF58">
        <v>18884.169999999998</v>
      </c>
      <c r="DG58">
        <v>110503.79</v>
      </c>
      <c r="DH58">
        <v>11526767.08</v>
      </c>
      <c r="DI58">
        <v>2516469.4700000002</v>
      </c>
      <c r="DJ58">
        <v>214215.43</v>
      </c>
      <c r="DK58">
        <v>8330</v>
      </c>
      <c r="DL58">
        <v>177607</v>
      </c>
      <c r="DM58">
        <v>58629.62</v>
      </c>
      <c r="DN58">
        <v>34305.25</v>
      </c>
      <c r="DO58">
        <v>17392.46</v>
      </c>
      <c r="DP58">
        <v>1228897.82</v>
      </c>
      <c r="DQ58">
        <v>27978.3</v>
      </c>
      <c r="DR58">
        <v>104752</v>
      </c>
      <c r="DS58">
        <v>133275.85999999999</v>
      </c>
      <c r="DT58">
        <v>425640.06</v>
      </c>
      <c r="DU58">
        <v>129543.25</v>
      </c>
      <c r="DV58">
        <v>0</v>
      </c>
      <c r="DW58">
        <v>29985.27</v>
      </c>
      <c r="DX58">
        <v>0</v>
      </c>
      <c r="DY58">
        <v>498021.12</v>
      </c>
      <c r="DZ58">
        <v>421802</v>
      </c>
      <c r="EA58">
        <v>742945.62</v>
      </c>
      <c r="EB58">
        <v>45693.3</v>
      </c>
      <c r="EC58">
        <v>195310.14</v>
      </c>
      <c r="ED58">
        <v>334041.62</v>
      </c>
      <c r="EE58">
        <v>152293.29</v>
      </c>
      <c r="EF58">
        <v>285050.81</v>
      </c>
      <c r="EG58">
        <v>12286.06</v>
      </c>
      <c r="EH58">
        <v>274947.78999999998</v>
      </c>
      <c r="EI58">
        <v>992407.15</v>
      </c>
      <c r="EJ58">
        <v>210445.32</v>
      </c>
      <c r="EK58">
        <v>5466484.5800000001</v>
      </c>
      <c r="EL58">
        <v>1970859</v>
      </c>
      <c r="EM58">
        <v>60337.69</v>
      </c>
      <c r="EN58">
        <v>835603</v>
      </c>
      <c r="EO58">
        <v>403617.17</v>
      </c>
      <c r="EP58">
        <v>152797.12</v>
      </c>
      <c r="EQ58">
        <v>52664</v>
      </c>
      <c r="ER58">
        <v>791955</v>
      </c>
      <c r="ES58">
        <v>45997.62</v>
      </c>
    </row>
    <row r="59" spans="1:149" outlineLevel="1" x14ac:dyDescent="0.25">
      <c r="A59" s="3"/>
      <c r="B59" s="9">
        <v>51</v>
      </c>
      <c r="C59" s="11">
        <v>5610</v>
      </c>
      <c r="D59" s="181">
        <v>48</v>
      </c>
      <c r="E59" s="11" t="s">
        <v>58</v>
      </c>
      <c r="F59" s="98"/>
      <c r="G59" s="98">
        <f t="shared" si="2"/>
        <v>517025.45</v>
      </c>
      <c r="H59" s="14"/>
      <c r="I59" s="14"/>
      <c r="J59" s="14"/>
      <c r="K59" s="14"/>
      <c r="L59" s="14"/>
      <c r="M59" s="14"/>
      <c r="N59" s="194"/>
      <c r="O59" s="108">
        <v>57</v>
      </c>
      <c r="P59" s="108">
        <v>0</v>
      </c>
      <c r="Q59" s="153">
        <v>14532860.48</v>
      </c>
      <c r="R59" s="153">
        <v>395601.89</v>
      </c>
      <c r="S59" s="153">
        <v>121678.09</v>
      </c>
      <c r="T59" s="153">
        <v>100327</v>
      </c>
      <c r="U59" s="153">
        <v>575354</v>
      </c>
      <c r="V59" s="153">
        <v>59564.84</v>
      </c>
      <c r="W59" s="153">
        <v>538346.36</v>
      </c>
      <c r="X59" s="188">
        <v>378155.33</v>
      </c>
      <c r="Y59" s="153">
        <v>143711.64000000001</v>
      </c>
      <c r="Z59" s="153">
        <v>218391.4</v>
      </c>
      <c r="AA59" s="153">
        <v>96330</v>
      </c>
      <c r="AB59" s="153">
        <v>335588.99</v>
      </c>
      <c r="AC59" s="153">
        <v>2120364.36</v>
      </c>
      <c r="AD59" s="153">
        <v>2391073.46</v>
      </c>
      <c r="AE59" s="153">
        <v>1596362.59</v>
      </c>
      <c r="AF59" s="153">
        <v>942926.7</v>
      </c>
      <c r="AG59" s="153">
        <v>75133.460000000006</v>
      </c>
      <c r="AH59" s="153">
        <v>1269412.42</v>
      </c>
      <c r="AI59" s="153">
        <v>0</v>
      </c>
      <c r="AJ59" s="153">
        <v>0</v>
      </c>
      <c r="AK59" s="153">
        <v>585364.80000000005</v>
      </c>
      <c r="AL59" s="109">
        <v>166875.15</v>
      </c>
      <c r="AM59" s="109">
        <v>3789119.73</v>
      </c>
      <c r="AN59" s="109">
        <v>517025.45</v>
      </c>
      <c r="AO59" s="109">
        <v>88686.5</v>
      </c>
      <c r="AP59" s="109">
        <v>53755.77</v>
      </c>
      <c r="AQ59" s="109">
        <v>62147.1</v>
      </c>
      <c r="AR59" s="109">
        <v>26789067.43</v>
      </c>
      <c r="AS59" s="109">
        <v>10733692.779999999</v>
      </c>
      <c r="AT59" s="109">
        <v>272979.38</v>
      </c>
      <c r="AU59" s="109">
        <v>0</v>
      </c>
      <c r="AV59" s="109">
        <v>110888</v>
      </c>
      <c r="AW59" s="109">
        <v>665477.72</v>
      </c>
      <c r="AX59" s="109">
        <v>121030.95</v>
      </c>
      <c r="AY59" s="109">
        <v>0</v>
      </c>
      <c r="AZ59" s="109">
        <v>1794451.59</v>
      </c>
      <c r="BA59" s="109"/>
      <c r="BB59" s="109">
        <v>1038503</v>
      </c>
      <c r="BC59" s="109">
        <v>1065576.21</v>
      </c>
      <c r="BD59" s="109">
        <v>2248166.75</v>
      </c>
      <c r="BE59" s="109">
        <v>18282.080000000002</v>
      </c>
      <c r="BF59" s="109">
        <v>906607.37</v>
      </c>
      <c r="BG59" s="109">
        <v>153219.26999999999</v>
      </c>
      <c r="BH59" s="109">
        <v>1695479.66</v>
      </c>
      <c r="BI59" s="109">
        <v>112045.7</v>
      </c>
      <c r="BJ59" s="109">
        <v>329464</v>
      </c>
      <c r="BK59" s="109">
        <v>1068904</v>
      </c>
      <c r="BL59" s="109">
        <v>246573.9</v>
      </c>
      <c r="BM59" s="109">
        <v>0</v>
      </c>
      <c r="BN59" s="109">
        <v>498894.05</v>
      </c>
      <c r="BO59" s="109">
        <v>103677.96</v>
      </c>
      <c r="BP59" s="109">
        <v>0</v>
      </c>
      <c r="BQ59" s="109">
        <v>0</v>
      </c>
      <c r="BR59" s="109"/>
      <c r="BS59" s="109">
        <v>0</v>
      </c>
      <c r="BT59" s="109">
        <v>0</v>
      </c>
      <c r="BU59" s="109">
        <v>0</v>
      </c>
      <c r="BV59" s="109">
        <v>0</v>
      </c>
      <c r="BW59" s="109">
        <v>419722.86</v>
      </c>
      <c r="BX59" s="194">
        <v>148979</v>
      </c>
      <c r="BY59" s="109">
        <v>419926.47</v>
      </c>
      <c r="BZ59" s="109">
        <v>71567.25</v>
      </c>
      <c r="CA59" s="109">
        <v>28994</v>
      </c>
      <c r="CB59" s="109">
        <v>408961.8</v>
      </c>
      <c r="CC59" s="109">
        <v>1321173.5</v>
      </c>
      <c r="CD59" s="109"/>
      <c r="CE59" s="109"/>
      <c r="CF59" s="14"/>
      <c r="CG59" s="14">
        <v>20461338.629999999</v>
      </c>
      <c r="CH59" s="14">
        <v>516285.96</v>
      </c>
      <c r="CI59">
        <v>112791.72</v>
      </c>
      <c r="CJ59">
        <v>90273.22</v>
      </c>
      <c r="CK59">
        <v>428233.31</v>
      </c>
      <c r="CL59">
        <v>102792.21</v>
      </c>
      <c r="CM59">
        <v>486166.4</v>
      </c>
      <c r="CN59">
        <v>371686.02</v>
      </c>
      <c r="CO59">
        <v>109621.63</v>
      </c>
      <c r="CP59">
        <v>213557.16</v>
      </c>
      <c r="CQ59">
        <v>100454.15</v>
      </c>
      <c r="CR59">
        <v>385496.84</v>
      </c>
      <c r="CS59">
        <v>2211518.94</v>
      </c>
      <c r="CT59">
        <v>1830751.43</v>
      </c>
      <c r="CU59">
        <v>1476556.59</v>
      </c>
      <c r="CV59">
        <v>954153.21</v>
      </c>
      <c r="CW59">
        <v>70935.16</v>
      </c>
      <c r="CX59">
        <v>1248390.48</v>
      </c>
      <c r="CY59">
        <v>0</v>
      </c>
      <c r="CZ59">
        <v>0</v>
      </c>
      <c r="DA59">
        <v>535115.43000000005</v>
      </c>
      <c r="DB59">
        <v>161683.46</v>
      </c>
      <c r="DC59">
        <v>3535324.26</v>
      </c>
      <c r="DD59">
        <v>490349.44</v>
      </c>
      <c r="DE59">
        <v>0</v>
      </c>
      <c r="DF59">
        <v>47099</v>
      </c>
      <c r="DG59">
        <v>60616.32</v>
      </c>
      <c r="DH59">
        <v>27611107.16</v>
      </c>
      <c r="DI59">
        <v>10401678.550000001</v>
      </c>
      <c r="DJ59">
        <v>253625.49</v>
      </c>
      <c r="DK59">
        <v>0</v>
      </c>
      <c r="DL59">
        <v>99470</v>
      </c>
      <c r="DM59">
        <v>651486.69999999995</v>
      </c>
      <c r="DN59">
        <v>118325.03</v>
      </c>
      <c r="DO59">
        <v>0</v>
      </c>
      <c r="DP59">
        <v>1778765.73</v>
      </c>
      <c r="DQ59">
        <v>577772.54</v>
      </c>
      <c r="DR59">
        <v>998342</v>
      </c>
      <c r="DS59">
        <v>899034.4</v>
      </c>
      <c r="DT59">
        <v>2307039.2400000002</v>
      </c>
      <c r="DU59">
        <v>144141.71</v>
      </c>
      <c r="DV59">
        <v>945876.22</v>
      </c>
      <c r="DW59">
        <v>142194.54999999999</v>
      </c>
      <c r="DX59">
        <v>2999094.32</v>
      </c>
      <c r="DY59">
        <v>161135.26999999999</v>
      </c>
      <c r="DZ59">
        <v>380914</v>
      </c>
      <c r="EA59">
        <v>911577.29</v>
      </c>
      <c r="EB59">
        <v>173556.68</v>
      </c>
      <c r="EC59">
        <v>0</v>
      </c>
      <c r="ED59">
        <v>494187.8</v>
      </c>
      <c r="EE59">
        <v>100518.48</v>
      </c>
      <c r="EF59">
        <v>0</v>
      </c>
      <c r="EG59">
        <v>141419.18</v>
      </c>
      <c r="EH59">
        <v>576952.52</v>
      </c>
      <c r="EI59">
        <v>0</v>
      </c>
      <c r="EJ59">
        <v>0</v>
      </c>
      <c r="EK59">
        <v>0</v>
      </c>
      <c r="EL59">
        <v>0</v>
      </c>
      <c r="EM59">
        <v>398265.73</v>
      </c>
      <c r="EN59">
        <v>257756</v>
      </c>
      <c r="EO59">
        <v>406939.15</v>
      </c>
      <c r="EP59">
        <v>76647.08</v>
      </c>
      <c r="EQ59">
        <v>32372</v>
      </c>
      <c r="ER59">
        <v>293418</v>
      </c>
      <c r="ES59">
        <v>1425323.31</v>
      </c>
    </row>
    <row r="60" spans="1:149" outlineLevel="1" x14ac:dyDescent="0.25">
      <c r="A60" s="3"/>
      <c r="B60" s="9">
        <v>52</v>
      </c>
      <c r="C60" s="11">
        <v>5615</v>
      </c>
      <c r="D60" s="181">
        <v>49</v>
      </c>
      <c r="E60" s="11" t="s">
        <v>59</v>
      </c>
      <c r="F60" s="98"/>
      <c r="G60" s="98">
        <f t="shared" si="2"/>
        <v>863607.18</v>
      </c>
      <c r="H60" s="14"/>
      <c r="I60" s="14"/>
      <c r="J60" s="14"/>
      <c r="K60" s="14"/>
      <c r="L60" s="14"/>
      <c r="M60" s="14"/>
      <c r="N60" s="194"/>
      <c r="O60" s="108">
        <v>58</v>
      </c>
      <c r="P60" s="108">
        <v>0</v>
      </c>
      <c r="Q60" s="153">
        <v>24331592.18</v>
      </c>
      <c r="R60" s="153">
        <v>1871172.44</v>
      </c>
      <c r="S60" s="153">
        <v>82564.13</v>
      </c>
      <c r="T60" s="153">
        <v>1907150</v>
      </c>
      <c r="U60" s="153">
        <v>1306403.6200000001</v>
      </c>
      <c r="V60" s="153">
        <v>2063148.88</v>
      </c>
      <c r="W60" s="153">
        <v>3277918.52</v>
      </c>
      <c r="X60" s="188">
        <v>272341.90000000002</v>
      </c>
      <c r="Y60" s="153">
        <v>18693.03</v>
      </c>
      <c r="Z60" s="153">
        <v>482486.19</v>
      </c>
      <c r="AA60" s="153">
        <v>60168.11</v>
      </c>
      <c r="AB60" s="153">
        <v>47153.15</v>
      </c>
      <c r="AC60" s="153">
        <v>1218164.6399999999</v>
      </c>
      <c r="AD60" s="153">
        <v>273381.93</v>
      </c>
      <c r="AE60" s="153">
        <v>3707299.95</v>
      </c>
      <c r="AF60" s="153">
        <v>235843.89</v>
      </c>
      <c r="AG60" s="153">
        <v>45091.59</v>
      </c>
      <c r="AH60" s="153">
        <v>203036.12</v>
      </c>
      <c r="AI60" s="153">
        <v>498216.41</v>
      </c>
      <c r="AJ60" s="153">
        <v>142672.54999999999</v>
      </c>
      <c r="AK60" s="153">
        <v>485306.17</v>
      </c>
      <c r="AL60" s="109">
        <v>247200.49</v>
      </c>
      <c r="AM60" s="109">
        <v>153032.20000000001</v>
      </c>
      <c r="AN60" s="109">
        <v>863607.18</v>
      </c>
      <c r="AO60" s="109">
        <v>0</v>
      </c>
      <c r="AP60" s="109">
        <v>1065.77</v>
      </c>
      <c r="AQ60" s="109">
        <v>0</v>
      </c>
      <c r="AR60" s="109">
        <v>54569514.920000002</v>
      </c>
      <c r="AS60" s="109">
        <v>4540600.75</v>
      </c>
      <c r="AT60" s="109">
        <v>894668.89</v>
      </c>
      <c r="AU60" s="109">
        <v>563109</v>
      </c>
      <c r="AV60" s="109">
        <v>763375</v>
      </c>
      <c r="AW60" s="109">
        <v>498472.57</v>
      </c>
      <c r="AX60" s="109">
        <v>336864.6</v>
      </c>
      <c r="AY60" s="109">
        <v>0</v>
      </c>
      <c r="AZ60" s="109">
        <v>4195727.62</v>
      </c>
      <c r="BA60" s="109"/>
      <c r="BB60" s="109">
        <v>827171</v>
      </c>
      <c r="BC60" s="109">
        <v>1136292.17</v>
      </c>
      <c r="BD60" s="109">
        <v>533578.18999999994</v>
      </c>
      <c r="BE60" s="109">
        <v>174077.97</v>
      </c>
      <c r="BF60" s="109">
        <v>393195.13</v>
      </c>
      <c r="BG60" s="109">
        <v>129748.75</v>
      </c>
      <c r="BH60" s="109">
        <v>0</v>
      </c>
      <c r="BI60" s="109">
        <v>228977.22</v>
      </c>
      <c r="BJ60" s="109">
        <v>161139</v>
      </c>
      <c r="BK60" s="109">
        <v>1200559</v>
      </c>
      <c r="BL60" s="109">
        <v>251391.38</v>
      </c>
      <c r="BM60" s="109">
        <v>1398608.03</v>
      </c>
      <c r="BN60" s="109">
        <v>337549.32</v>
      </c>
      <c r="BO60" s="109">
        <v>12816.5</v>
      </c>
      <c r="BP60" s="109">
        <v>187497.9</v>
      </c>
      <c r="BQ60" s="109">
        <v>69021.56</v>
      </c>
      <c r="BR60" s="109"/>
      <c r="BS60" s="109">
        <v>1390881.53</v>
      </c>
      <c r="BT60" s="109">
        <v>413681.17</v>
      </c>
      <c r="BU60" s="109">
        <v>52878085.090000004</v>
      </c>
      <c r="BV60" s="109">
        <v>5156069</v>
      </c>
      <c r="BW60" s="109">
        <v>309536.78000000003</v>
      </c>
      <c r="BX60" s="194">
        <v>1516549</v>
      </c>
      <c r="BY60" s="109">
        <v>370778.98</v>
      </c>
      <c r="BZ60" s="109">
        <v>82092.149999999994</v>
      </c>
      <c r="CA60" s="109">
        <v>144190</v>
      </c>
      <c r="CB60" s="109">
        <v>275432.37</v>
      </c>
      <c r="CC60" s="109">
        <v>312004.05</v>
      </c>
      <c r="CD60" s="109"/>
      <c r="CE60" s="109"/>
      <c r="CF60" s="14"/>
      <c r="CG60" s="14">
        <v>12882573.6</v>
      </c>
      <c r="CH60" s="14">
        <v>1836784.68</v>
      </c>
      <c r="CI60">
        <v>91532.15</v>
      </c>
      <c r="CJ60">
        <v>1724518.7</v>
      </c>
      <c r="CK60">
        <v>1229031.46</v>
      </c>
      <c r="CL60">
        <v>2068840.63</v>
      </c>
      <c r="CM60">
        <v>2939549.72</v>
      </c>
      <c r="CN60">
        <v>200093.1</v>
      </c>
      <c r="CO60">
        <v>14465.42</v>
      </c>
      <c r="CP60">
        <v>403612.63</v>
      </c>
      <c r="CQ60">
        <v>66111.12</v>
      </c>
      <c r="CR60">
        <v>73121.64</v>
      </c>
      <c r="CS60">
        <v>1345885.87</v>
      </c>
      <c r="CT60">
        <v>99481.57</v>
      </c>
      <c r="CU60">
        <v>3855780.02</v>
      </c>
      <c r="CV60">
        <v>147708.19</v>
      </c>
      <c r="CW60">
        <v>35287.480000000003</v>
      </c>
      <c r="CX60">
        <v>261136.82</v>
      </c>
      <c r="CY60">
        <v>508695.66</v>
      </c>
      <c r="CZ60">
        <v>143833.56</v>
      </c>
      <c r="DA60">
        <v>663696.42000000004</v>
      </c>
      <c r="DB60">
        <v>286831.05</v>
      </c>
      <c r="DC60">
        <v>130834.48</v>
      </c>
      <c r="DD60">
        <v>859977.63</v>
      </c>
      <c r="DE60">
        <v>100551.24</v>
      </c>
      <c r="DF60">
        <v>0</v>
      </c>
      <c r="DG60">
        <v>0</v>
      </c>
      <c r="DH60">
        <v>54169916.68</v>
      </c>
      <c r="DI60">
        <v>3506147.5</v>
      </c>
      <c r="DJ60">
        <v>971881.39</v>
      </c>
      <c r="DK60">
        <v>393786</v>
      </c>
      <c r="DL60">
        <v>621895</v>
      </c>
      <c r="DM60">
        <v>519453.58</v>
      </c>
      <c r="DN60">
        <v>324071.94</v>
      </c>
      <c r="DO60">
        <v>0</v>
      </c>
      <c r="DP60">
        <v>3849248.02</v>
      </c>
      <c r="DQ60">
        <v>65257.02</v>
      </c>
      <c r="DR60">
        <v>791972</v>
      </c>
      <c r="DS60">
        <v>899925.58</v>
      </c>
      <c r="DT60">
        <v>521483.38</v>
      </c>
      <c r="DU60">
        <v>141823.47</v>
      </c>
      <c r="DV60">
        <v>413800.28</v>
      </c>
      <c r="DW60">
        <v>128020.04</v>
      </c>
      <c r="DX60">
        <v>-908032.01</v>
      </c>
      <c r="DY60">
        <v>212860.47</v>
      </c>
      <c r="DZ60">
        <v>150828</v>
      </c>
      <c r="EA60">
        <v>1105537.25</v>
      </c>
      <c r="EB60">
        <v>381184.52</v>
      </c>
      <c r="EC60">
        <v>1408866.48</v>
      </c>
      <c r="ED60">
        <v>448958.14</v>
      </c>
      <c r="EE60">
        <v>10754.64</v>
      </c>
      <c r="EF60">
        <v>221171.78</v>
      </c>
      <c r="EG60">
        <v>94673.65</v>
      </c>
      <c r="EH60">
        <v>203191.49</v>
      </c>
      <c r="EI60">
        <v>1354506.97</v>
      </c>
      <c r="EJ60">
        <v>595496.31999999995</v>
      </c>
      <c r="EK60">
        <v>54962033.909999996</v>
      </c>
      <c r="EL60">
        <v>5155602</v>
      </c>
      <c r="EM60">
        <v>284727.40000000002</v>
      </c>
      <c r="EN60">
        <v>1505682</v>
      </c>
      <c r="EO60">
        <v>381916.9</v>
      </c>
      <c r="EP60">
        <v>73972.12</v>
      </c>
      <c r="EQ60">
        <v>147063</v>
      </c>
      <c r="ER60">
        <v>255368</v>
      </c>
      <c r="ES60">
        <v>370789.69</v>
      </c>
    </row>
    <row r="61" spans="1:149" outlineLevel="1" x14ac:dyDescent="0.25">
      <c r="A61" s="3"/>
      <c r="B61" s="9">
        <v>53</v>
      </c>
      <c r="C61" s="11">
        <v>5620</v>
      </c>
      <c r="D61" s="181">
        <v>50</v>
      </c>
      <c r="E61" s="11" t="s">
        <v>60</v>
      </c>
      <c r="F61" s="98"/>
      <c r="G61" s="98">
        <f t="shared" si="2"/>
        <v>105733.74</v>
      </c>
      <c r="H61" s="14"/>
      <c r="I61" s="14"/>
      <c r="J61" s="14"/>
      <c r="K61" s="14"/>
      <c r="L61" s="14"/>
      <c r="M61" s="14"/>
      <c r="N61" s="194"/>
      <c r="O61" s="108">
        <v>59</v>
      </c>
      <c r="P61" s="108">
        <v>0</v>
      </c>
      <c r="Q61" s="153">
        <v>1839197.3</v>
      </c>
      <c r="R61" s="153">
        <v>188468.82</v>
      </c>
      <c r="S61" s="153">
        <v>2439.84</v>
      </c>
      <c r="T61" s="153">
        <v>6612</v>
      </c>
      <c r="U61" s="153">
        <v>95263.84</v>
      </c>
      <c r="V61" s="153">
        <v>503328.94</v>
      </c>
      <c r="W61" s="153">
        <v>532167.34</v>
      </c>
      <c r="X61" s="188">
        <v>90861.17</v>
      </c>
      <c r="Y61" s="153">
        <v>27564.240000000002</v>
      </c>
      <c r="Z61" s="153">
        <v>0</v>
      </c>
      <c r="AA61" s="153">
        <v>40115.53</v>
      </c>
      <c r="AB61" s="153">
        <v>101875.79</v>
      </c>
      <c r="AC61" s="153">
        <v>535599.68999999994</v>
      </c>
      <c r="AD61" s="153">
        <v>495819.73</v>
      </c>
      <c r="AE61" s="153">
        <v>591234.18000000005</v>
      </c>
      <c r="AF61" s="153">
        <v>82877.83</v>
      </c>
      <c r="AG61" s="153">
        <v>79530.47</v>
      </c>
      <c r="AH61" s="153">
        <v>240803.08</v>
      </c>
      <c r="AI61" s="153">
        <v>182176.06</v>
      </c>
      <c r="AJ61" s="153">
        <v>21550.38</v>
      </c>
      <c r="AK61" s="153">
        <v>146844.56</v>
      </c>
      <c r="AL61" s="109">
        <v>45044.41</v>
      </c>
      <c r="AM61" s="109">
        <v>314394.01</v>
      </c>
      <c r="AN61" s="109">
        <v>105733.74</v>
      </c>
      <c r="AO61" s="109">
        <v>12171.98</v>
      </c>
      <c r="AP61" s="109">
        <v>32810.980000000003</v>
      </c>
      <c r="AQ61" s="109">
        <v>20480.12</v>
      </c>
      <c r="AR61" s="109">
        <v>0</v>
      </c>
      <c r="AS61" s="109">
        <v>4465922.5199999996</v>
      </c>
      <c r="AT61" s="109">
        <v>207164.02</v>
      </c>
      <c r="AU61" s="109">
        <v>99829</v>
      </c>
      <c r="AV61" s="109">
        <v>55198</v>
      </c>
      <c r="AW61" s="109">
        <v>177675.73</v>
      </c>
      <c r="AX61" s="109">
        <v>99470.39</v>
      </c>
      <c r="AY61" s="109">
        <v>154127.51</v>
      </c>
      <c r="AZ61" s="109">
        <v>2250916.88</v>
      </c>
      <c r="BA61" s="109"/>
      <c r="BB61" s="109">
        <v>238765</v>
      </c>
      <c r="BC61" s="109">
        <v>150693.65</v>
      </c>
      <c r="BD61" s="109">
        <v>77217.929999999993</v>
      </c>
      <c r="BE61" s="109">
        <v>25316.41</v>
      </c>
      <c r="BF61" s="109">
        <v>1545.15</v>
      </c>
      <c r="BG61" s="109">
        <v>93960.5</v>
      </c>
      <c r="BH61" s="109">
        <v>210464.87</v>
      </c>
      <c r="BI61" s="109">
        <v>66126.25</v>
      </c>
      <c r="BJ61" s="109">
        <v>132965</v>
      </c>
      <c r="BK61" s="109">
        <v>426046</v>
      </c>
      <c r="BL61" s="109">
        <v>77018.850000000006</v>
      </c>
      <c r="BM61" s="109">
        <v>5403.51</v>
      </c>
      <c r="BN61" s="109">
        <v>335958.69</v>
      </c>
      <c r="BO61" s="109">
        <v>34984.46</v>
      </c>
      <c r="BP61" s="109">
        <v>8300.2099999999991</v>
      </c>
      <c r="BQ61" s="109">
        <v>12652.18</v>
      </c>
      <c r="BR61" s="109"/>
      <c r="BS61" s="109">
        <v>259512.31</v>
      </c>
      <c r="BT61" s="109">
        <v>0</v>
      </c>
      <c r="BU61" s="109">
        <v>38532.480000000003</v>
      </c>
      <c r="BV61" s="109">
        <v>523907</v>
      </c>
      <c r="BW61" s="109">
        <v>81168.59</v>
      </c>
      <c r="BX61" s="194">
        <v>0</v>
      </c>
      <c r="BY61" s="109">
        <v>0</v>
      </c>
      <c r="BZ61" s="109">
        <v>38947.269999999997</v>
      </c>
      <c r="CA61" s="109">
        <v>565</v>
      </c>
      <c r="CB61" s="109">
        <v>634372.57999999996</v>
      </c>
      <c r="CC61" s="109">
        <v>143174.75</v>
      </c>
      <c r="CD61" s="109"/>
      <c r="CE61" s="109"/>
      <c r="CF61" s="14"/>
      <c r="CG61" s="14">
        <v>2564799.7799999998</v>
      </c>
      <c r="CH61" s="14">
        <v>178885.63</v>
      </c>
      <c r="CI61">
        <v>2340.16</v>
      </c>
      <c r="CJ61">
        <v>2438.1999999999998</v>
      </c>
      <c r="CK61">
        <v>75543.72</v>
      </c>
      <c r="CL61">
        <v>496167.87</v>
      </c>
      <c r="CM61">
        <v>500120.71</v>
      </c>
      <c r="CN61">
        <v>82122.44</v>
      </c>
      <c r="CO61">
        <v>19138.13</v>
      </c>
      <c r="CP61">
        <v>0</v>
      </c>
      <c r="CQ61">
        <v>37011.75</v>
      </c>
      <c r="CR61">
        <v>82549.14</v>
      </c>
      <c r="CS61">
        <v>446161.73</v>
      </c>
      <c r="CT61">
        <v>284683.76</v>
      </c>
      <c r="CU61">
        <v>676458.2</v>
      </c>
      <c r="CV61">
        <v>70263.929999999993</v>
      </c>
      <c r="CW61">
        <v>74115.039999999994</v>
      </c>
      <c r="CX61">
        <v>239436.24</v>
      </c>
      <c r="CY61">
        <v>188080.78</v>
      </c>
      <c r="CZ61">
        <v>24726.57</v>
      </c>
      <c r="DA61">
        <v>143695.28</v>
      </c>
      <c r="DB61">
        <v>44886.49</v>
      </c>
      <c r="DC61">
        <v>308820.40999999997</v>
      </c>
      <c r="DD61">
        <v>113712.1</v>
      </c>
      <c r="DE61">
        <v>9205.7800000000007</v>
      </c>
      <c r="DF61">
        <v>28230.55</v>
      </c>
      <c r="DG61">
        <v>22321.71</v>
      </c>
      <c r="DH61">
        <v>0</v>
      </c>
      <c r="DI61">
        <v>3693509.5</v>
      </c>
      <c r="DJ61">
        <v>179169.46</v>
      </c>
      <c r="DK61">
        <v>124179</v>
      </c>
      <c r="DL61">
        <v>30362</v>
      </c>
      <c r="DM61">
        <v>164824.46</v>
      </c>
      <c r="DN61">
        <v>99519.71</v>
      </c>
      <c r="DO61">
        <v>156774.59</v>
      </c>
      <c r="DP61">
        <v>1238507.95</v>
      </c>
      <c r="DQ61">
        <v>111640.96000000001</v>
      </c>
      <c r="DR61">
        <v>243041</v>
      </c>
      <c r="DS61">
        <v>56055.15</v>
      </c>
      <c r="DT61">
        <v>90853.81</v>
      </c>
      <c r="DU61">
        <v>25362.04</v>
      </c>
      <c r="DV61">
        <v>584.28</v>
      </c>
      <c r="DW61">
        <v>97269.09</v>
      </c>
      <c r="DX61">
        <v>260061.48</v>
      </c>
      <c r="DY61">
        <v>61845.93</v>
      </c>
      <c r="DZ61">
        <v>122598</v>
      </c>
      <c r="EA61">
        <v>452518.38</v>
      </c>
      <c r="EB61">
        <v>87829.59</v>
      </c>
      <c r="EC61">
        <v>5187.01</v>
      </c>
      <c r="ED61">
        <v>381639.13</v>
      </c>
      <c r="EE61">
        <v>38985.26</v>
      </c>
      <c r="EF61">
        <v>8515.91</v>
      </c>
      <c r="EG61">
        <v>7731.13</v>
      </c>
      <c r="EH61">
        <v>214577.45</v>
      </c>
      <c r="EI61">
        <v>249836.1</v>
      </c>
      <c r="EJ61">
        <v>0</v>
      </c>
      <c r="EK61">
        <v>3269.69</v>
      </c>
      <c r="EL61">
        <v>556901</v>
      </c>
      <c r="EM61">
        <v>72960.98</v>
      </c>
      <c r="EN61">
        <v>0</v>
      </c>
      <c r="EO61">
        <v>0</v>
      </c>
      <c r="EP61">
        <v>45963.32</v>
      </c>
      <c r="EQ61">
        <v>1712</v>
      </c>
      <c r="ER61">
        <v>649298</v>
      </c>
      <c r="ES61">
        <v>135303.75</v>
      </c>
    </row>
    <row r="62" spans="1:149" outlineLevel="1" x14ac:dyDescent="0.25">
      <c r="A62" s="3"/>
      <c r="B62" s="9">
        <v>54</v>
      </c>
      <c r="C62" s="11">
        <v>5625</v>
      </c>
      <c r="D62" s="181">
        <v>51</v>
      </c>
      <c r="E62" s="11" t="s">
        <v>61</v>
      </c>
      <c r="F62" s="98"/>
      <c r="G62" s="98">
        <f t="shared" si="2"/>
        <v>0</v>
      </c>
      <c r="H62" s="14"/>
      <c r="I62" s="14"/>
      <c r="J62" s="14"/>
      <c r="K62" s="14"/>
      <c r="L62" s="14"/>
      <c r="M62" s="14"/>
      <c r="N62" s="194"/>
      <c r="O62" s="108">
        <v>60</v>
      </c>
      <c r="P62" s="108">
        <v>0</v>
      </c>
      <c r="Q62" s="153">
        <v>-4206800.46</v>
      </c>
      <c r="R62" s="153">
        <v>-463976</v>
      </c>
      <c r="S62" s="153">
        <v>0</v>
      </c>
      <c r="T62" s="153">
        <v>0</v>
      </c>
      <c r="U62" s="153">
        <v>0</v>
      </c>
      <c r="V62" s="153">
        <v>-323707.07</v>
      </c>
      <c r="W62" s="153">
        <v>-3529374.58</v>
      </c>
      <c r="X62" s="188">
        <v>0</v>
      </c>
      <c r="Y62" s="153">
        <v>0</v>
      </c>
      <c r="Z62" s="153">
        <v>0</v>
      </c>
      <c r="AA62" s="153">
        <v>0</v>
      </c>
      <c r="AB62" s="153">
        <v>0</v>
      </c>
      <c r="AC62" s="153">
        <v>-1200</v>
      </c>
      <c r="AD62" s="153">
        <v>0</v>
      </c>
      <c r="AE62" s="153">
        <v>0</v>
      </c>
      <c r="AF62" s="153">
        <v>0</v>
      </c>
      <c r="AG62" s="153">
        <v>0</v>
      </c>
      <c r="AH62" s="153">
        <v>0</v>
      </c>
      <c r="AI62" s="153">
        <v>0</v>
      </c>
      <c r="AJ62" s="153">
        <v>-4889.87</v>
      </c>
      <c r="AK62" s="153">
        <v>0</v>
      </c>
      <c r="AL62" s="109">
        <v>0</v>
      </c>
      <c r="AM62" s="109">
        <v>-191533.92</v>
      </c>
      <c r="AN62" s="109">
        <v>0</v>
      </c>
      <c r="AO62" s="109">
        <v>0</v>
      </c>
      <c r="AP62" s="109">
        <v>0</v>
      </c>
      <c r="AQ62" s="109">
        <v>0</v>
      </c>
      <c r="AR62" s="109">
        <v>-77029557.049999997</v>
      </c>
      <c r="AS62" s="109">
        <v>683203.22</v>
      </c>
      <c r="AT62" s="109">
        <v>0</v>
      </c>
      <c r="AU62" s="109">
        <v>0</v>
      </c>
      <c r="AV62" s="109">
        <v>0</v>
      </c>
      <c r="AW62" s="109">
        <v>-280693.02</v>
      </c>
      <c r="AX62" s="109">
        <v>0</v>
      </c>
      <c r="AY62" s="109">
        <v>0</v>
      </c>
      <c r="AZ62" s="109">
        <v>0</v>
      </c>
      <c r="BA62" s="109"/>
      <c r="BB62" s="109">
        <v>-109176</v>
      </c>
      <c r="BC62" s="109">
        <v>0</v>
      </c>
      <c r="BD62" s="109">
        <v>0</v>
      </c>
      <c r="BE62" s="109">
        <v>0</v>
      </c>
      <c r="BF62" s="109">
        <v>0</v>
      </c>
      <c r="BG62" s="109">
        <v>0</v>
      </c>
      <c r="BH62" s="109">
        <v>-425600</v>
      </c>
      <c r="BI62" s="109">
        <v>0</v>
      </c>
      <c r="BJ62" s="109">
        <v>-186192</v>
      </c>
      <c r="BK62" s="109">
        <v>-178304</v>
      </c>
      <c r="BL62" s="109">
        <v>0</v>
      </c>
      <c r="BM62" s="109">
        <v>0</v>
      </c>
      <c r="BN62" s="109">
        <v>0</v>
      </c>
      <c r="BO62" s="109">
        <v>0</v>
      </c>
      <c r="BP62" s="109">
        <v>48148.45</v>
      </c>
      <c r="BQ62" s="109">
        <v>0</v>
      </c>
      <c r="BR62" s="109"/>
      <c r="BS62" s="109">
        <v>0</v>
      </c>
      <c r="BT62" s="109">
        <v>0</v>
      </c>
      <c r="BU62" s="109">
        <v>0</v>
      </c>
      <c r="BV62" s="109">
        <v>-194944</v>
      </c>
      <c r="BW62" s="109">
        <v>60718.93</v>
      </c>
      <c r="BX62" s="194">
        <v>-827655</v>
      </c>
      <c r="BY62" s="109">
        <v>0</v>
      </c>
      <c r="BZ62" s="109">
        <v>0</v>
      </c>
      <c r="CA62" s="109">
        <v>0</v>
      </c>
      <c r="CB62" s="109">
        <v>0</v>
      </c>
      <c r="CC62" s="109">
        <v>0</v>
      </c>
      <c r="CD62" s="109"/>
      <c r="CE62" s="109"/>
      <c r="CF62" s="14"/>
      <c r="CG62" s="14">
        <v>-8280394.5999999996</v>
      </c>
      <c r="CH62" s="14">
        <v>-426471.5</v>
      </c>
      <c r="CI62">
        <v>0</v>
      </c>
      <c r="CJ62">
        <v>0</v>
      </c>
      <c r="CK62">
        <v>0</v>
      </c>
      <c r="CL62">
        <v>-312064.87</v>
      </c>
      <c r="CM62">
        <v>-3992070.82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-1200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-5854.2</v>
      </c>
      <c r="DA62">
        <v>0</v>
      </c>
      <c r="DB62">
        <v>0</v>
      </c>
      <c r="DC62">
        <v>-429102.68</v>
      </c>
      <c r="DD62">
        <v>0</v>
      </c>
      <c r="DE62">
        <v>0</v>
      </c>
      <c r="DF62">
        <v>0</v>
      </c>
      <c r="DG62">
        <v>0</v>
      </c>
      <c r="DH62">
        <v>-81933360.189999998</v>
      </c>
      <c r="DI62">
        <v>-1234157.44</v>
      </c>
      <c r="DJ62">
        <v>0</v>
      </c>
      <c r="DK62">
        <v>0</v>
      </c>
      <c r="DL62">
        <v>0</v>
      </c>
      <c r="DM62">
        <v>-318168.36</v>
      </c>
      <c r="DN62">
        <v>0</v>
      </c>
      <c r="DO62">
        <v>0</v>
      </c>
      <c r="DP62">
        <v>0</v>
      </c>
      <c r="DQ62">
        <v>0</v>
      </c>
      <c r="DR62">
        <v>-100200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-819240</v>
      </c>
      <c r="DY62">
        <v>0</v>
      </c>
      <c r="DZ62">
        <v>-261373</v>
      </c>
      <c r="EA62">
        <v>-119033.71</v>
      </c>
      <c r="EB62">
        <v>0</v>
      </c>
      <c r="EC62">
        <v>0</v>
      </c>
      <c r="ED62">
        <v>0</v>
      </c>
      <c r="EE62">
        <v>0</v>
      </c>
      <c r="EF62">
        <v>49824.1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-176684</v>
      </c>
      <c r="EM62">
        <v>58141.919999999998</v>
      </c>
      <c r="EN62">
        <v>-871675</v>
      </c>
      <c r="EO62">
        <v>0</v>
      </c>
      <c r="EP62">
        <v>0</v>
      </c>
      <c r="EQ62">
        <v>0</v>
      </c>
      <c r="ER62">
        <v>0</v>
      </c>
      <c r="ES62">
        <v>0</v>
      </c>
    </row>
    <row r="63" spans="1:149" outlineLevel="1" x14ac:dyDescent="0.25">
      <c r="A63" s="3"/>
      <c r="B63" s="9">
        <v>55</v>
      </c>
      <c r="C63" s="11">
        <v>5630</v>
      </c>
      <c r="D63" s="181">
        <v>52</v>
      </c>
      <c r="E63" s="11" t="s">
        <v>62</v>
      </c>
      <c r="F63" s="98"/>
      <c r="G63" s="98">
        <f t="shared" si="2"/>
        <v>181478.24</v>
      </c>
      <c r="H63" s="14"/>
      <c r="I63" s="14"/>
      <c r="J63" s="14"/>
      <c r="K63" s="14"/>
      <c r="L63" s="14"/>
      <c r="M63" s="14"/>
      <c r="N63" s="194"/>
      <c r="O63" s="108">
        <v>61</v>
      </c>
      <c r="P63" s="108">
        <v>0</v>
      </c>
      <c r="Q63" s="153">
        <v>7336422.2800000003</v>
      </c>
      <c r="R63" s="153">
        <v>512310.02</v>
      </c>
      <c r="S63" s="153">
        <v>48760.1</v>
      </c>
      <c r="T63" s="153">
        <v>12665</v>
      </c>
      <c r="U63" s="153">
        <v>430825.42</v>
      </c>
      <c r="V63" s="153">
        <v>491734.87</v>
      </c>
      <c r="W63" s="153">
        <v>644213.6</v>
      </c>
      <c r="X63" s="188">
        <v>53889.279999999999</v>
      </c>
      <c r="Y63" s="153">
        <v>46929.47</v>
      </c>
      <c r="Z63" s="153">
        <v>178245.16</v>
      </c>
      <c r="AA63" s="153">
        <v>63795.4</v>
      </c>
      <c r="AB63" s="153">
        <v>167361.79999999999</v>
      </c>
      <c r="AC63" s="153">
        <v>299326</v>
      </c>
      <c r="AD63" s="153">
        <v>489612.57</v>
      </c>
      <c r="AE63" s="153">
        <v>1731742.8</v>
      </c>
      <c r="AF63" s="153">
        <v>258481.63</v>
      </c>
      <c r="AG63" s="153">
        <v>62993.43</v>
      </c>
      <c r="AH63" s="153">
        <v>207013.46</v>
      </c>
      <c r="AI63" s="153">
        <v>363437.86</v>
      </c>
      <c r="AJ63" s="153">
        <v>62800.24</v>
      </c>
      <c r="AK63" s="153">
        <v>78740.92</v>
      </c>
      <c r="AL63" s="109">
        <v>119292.81</v>
      </c>
      <c r="AM63" s="109">
        <v>320259.08</v>
      </c>
      <c r="AN63" s="109">
        <v>181478.24</v>
      </c>
      <c r="AO63" s="109">
        <v>122648.92</v>
      </c>
      <c r="AP63" s="109">
        <v>63708.85</v>
      </c>
      <c r="AQ63" s="109">
        <v>37393.839999999997</v>
      </c>
      <c r="AR63" s="109">
        <v>14440168.17</v>
      </c>
      <c r="AS63" s="109">
        <v>2135007.4</v>
      </c>
      <c r="AT63" s="109">
        <v>72650.34</v>
      </c>
      <c r="AU63" s="109">
        <v>162344</v>
      </c>
      <c r="AV63" s="109">
        <v>525060</v>
      </c>
      <c r="AW63" s="109">
        <v>62645.48</v>
      </c>
      <c r="AX63" s="109">
        <v>216140.79999999999</v>
      </c>
      <c r="AY63" s="109">
        <v>96361.01</v>
      </c>
      <c r="AZ63" s="109">
        <v>862866.38</v>
      </c>
      <c r="BA63" s="109"/>
      <c r="BB63" s="109">
        <v>418650</v>
      </c>
      <c r="BC63" s="109">
        <v>1479696.55</v>
      </c>
      <c r="BD63" s="109">
        <v>50004</v>
      </c>
      <c r="BE63" s="109">
        <v>47440</v>
      </c>
      <c r="BF63" s="109">
        <v>321281.42</v>
      </c>
      <c r="BG63" s="109">
        <v>57644.26</v>
      </c>
      <c r="BH63" s="109">
        <v>490888.27</v>
      </c>
      <c r="BI63" s="109">
        <v>209390.96</v>
      </c>
      <c r="BJ63" s="109">
        <v>146086</v>
      </c>
      <c r="BK63" s="109">
        <v>216801</v>
      </c>
      <c r="BL63" s="109">
        <v>71468.679999999993</v>
      </c>
      <c r="BM63" s="109">
        <v>248076.7</v>
      </c>
      <c r="BN63" s="109">
        <v>202487.57</v>
      </c>
      <c r="BO63" s="109">
        <v>54458.92</v>
      </c>
      <c r="BP63" s="109">
        <v>84354.84</v>
      </c>
      <c r="BQ63" s="109">
        <v>50101.2</v>
      </c>
      <c r="BR63" s="109"/>
      <c r="BS63" s="109">
        <v>518705.35</v>
      </c>
      <c r="BT63" s="109">
        <v>213013.64</v>
      </c>
      <c r="BU63" s="109">
        <v>8352545.9000000004</v>
      </c>
      <c r="BV63" s="109">
        <v>212661</v>
      </c>
      <c r="BW63" s="109">
        <v>43820.88</v>
      </c>
      <c r="BX63" s="194">
        <v>118749</v>
      </c>
      <c r="BY63" s="109">
        <v>243206.54</v>
      </c>
      <c r="BZ63" s="109">
        <v>111880.04</v>
      </c>
      <c r="CA63" s="109">
        <v>286087</v>
      </c>
      <c r="CB63" s="109">
        <v>175543.5</v>
      </c>
      <c r="CC63" s="109">
        <v>151297.47</v>
      </c>
      <c r="CD63" s="109"/>
      <c r="CE63" s="109"/>
      <c r="CF63" s="14"/>
      <c r="CG63" s="14">
        <v>9541615.1999999993</v>
      </c>
      <c r="CH63" s="14">
        <v>507228.75</v>
      </c>
      <c r="CI63">
        <v>45998.080000000002</v>
      </c>
      <c r="CJ63">
        <v>-2294.77</v>
      </c>
      <c r="CK63">
        <v>410100.53</v>
      </c>
      <c r="CL63">
        <v>412358.98</v>
      </c>
      <c r="CM63">
        <v>605989.76</v>
      </c>
      <c r="CN63">
        <v>52617.62</v>
      </c>
      <c r="CO63">
        <v>65107.08</v>
      </c>
      <c r="CP63">
        <v>176031.77</v>
      </c>
      <c r="CQ63">
        <v>43692.15</v>
      </c>
      <c r="CR63">
        <v>217814.99</v>
      </c>
      <c r="CS63">
        <v>511061.46</v>
      </c>
      <c r="CT63">
        <v>316537</v>
      </c>
      <c r="CU63">
        <v>2302844.63</v>
      </c>
      <c r="CV63">
        <v>275885.78000000003</v>
      </c>
      <c r="CW63">
        <v>55633.440000000002</v>
      </c>
      <c r="CX63">
        <v>91820.04</v>
      </c>
      <c r="CY63">
        <v>101581.12</v>
      </c>
      <c r="CZ63">
        <v>68683</v>
      </c>
      <c r="DA63">
        <v>43552.29</v>
      </c>
      <c r="DB63">
        <v>97878.67</v>
      </c>
      <c r="DC63">
        <v>329574.18</v>
      </c>
      <c r="DD63">
        <v>81856.820000000007</v>
      </c>
      <c r="DE63">
        <v>115368.31</v>
      </c>
      <c r="DF63">
        <v>58132.22</v>
      </c>
      <c r="DG63">
        <v>61135.3</v>
      </c>
      <c r="DH63">
        <v>19475017.16</v>
      </c>
      <c r="DI63">
        <v>1140959.6599999999</v>
      </c>
      <c r="DJ63">
        <v>187092.25</v>
      </c>
      <c r="DK63">
        <v>207655</v>
      </c>
      <c r="DL63">
        <v>528126</v>
      </c>
      <c r="DM63">
        <v>97827.89</v>
      </c>
      <c r="DN63">
        <v>124934.01</v>
      </c>
      <c r="DO63">
        <v>62794.6</v>
      </c>
      <c r="DP63">
        <v>942241.89</v>
      </c>
      <c r="DQ63">
        <v>56290.5</v>
      </c>
      <c r="DR63">
        <v>326825</v>
      </c>
      <c r="DS63">
        <v>1213356.96</v>
      </c>
      <c r="DT63">
        <v>58950.04</v>
      </c>
      <c r="DU63">
        <v>76798.45</v>
      </c>
      <c r="DV63">
        <v>353707.18</v>
      </c>
      <c r="DW63">
        <v>128291</v>
      </c>
      <c r="DX63">
        <v>565810.9</v>
      </c>
      <c r="DY63">
        <v>143842.4</v>
      </c>
      <c r="DZ63">
        <v>157846</v>
      </c>
      <c r="EA63">
        <v>259062.69</v>
      </c>
      <c r="EB63">
        <v>71698.38</v>
      </c>
      <c r="EC63">
        <v>222000.56</v>
      </c>
      <c r="ED63">
        <v>174484.79</v>
      </c>
      <c r="EE63">
        <v>31672.5</v>
      </c>
      <c r="EF63">
        <v>68135.75</v>
      </c>
      <c r="EG63">
        <v>40635.379999999997</v>
      </c>
      <c r="EH63">
        <v>200744.09</v>
      </c>
      <c r="EI63">
        <v>383575.12</v>
      </c>
      <c r="EJ63">
        <v>184476.91</v>
      </c>
      <c r="EK63">
        <v>7006111.3399999999</v>
      </c>
      <c r="EL63">
        <v>206014</v>
      </c>
      <c r="EM63">
        <v>71215.679999999993</v>
      </c>
      <c r="EN63">
        <v>82131</v>
      </c>
      <c r="EO63">
        <v>154656.23000000001</v>
      </c>
      <c r="EP63">
        <v>89898.9</v>
      </c>
      <c r="EQ63">
        <v>265627</v>
      </c>
      <c r="ER63">
        <v>161645</v>
      </c>
      <c r="ES63">
        <v>197704.37</v>
      </c>
    </row>
    <row r="64" spans="1:149" outlineLevel="1" x14ac:dyDescent="0.25">
      <c r="A64" s="3"/>
      <c r="B64" s="9">
        <v>56</v>
      </c>
      <c r="C64" s="11">
        <v>5640</v>
      </c>
      <c r="D64" s="181">
        <v>53</v>
      </c>
      <c r="E64" s="11" t="s">
        <v>63</v>
      </c>
      <c r="F64" s="98"/>
      <c r="G64" s="98">
        <f t="shared" si="2"/>
        <v>85187.28</v>
      </c>
      <c r="H64" s="14"/>
      <c r="I64" s="14"/>
      <c r="J64" s="14"/>
      <c r="K64" s="14"/>
      <c r="L64" s="14"/>
      <c r="M64" s="14"/>
      <c r="N64" s="194"/>
      <c r="O64" s="108">
        <v>62</v>
      </c>
      <c r="P64" s="108">
        <v>0</v>
      </c>
      <c r="Q64" s="153">
        <v>169630.86</v>
      </c>
      <c r="R64" s="153">
        <v>0</v>
      </c>
      <c r="S64" s="153">
        <v>0</v>
      </c>
      <c r="T64" s="153">
        <v>0</v>
      </c>
      <c r="U64" s="153">
        <v>0</v>
      </c>
      <c r="V64" s="153">
        <v>151937.60000000001</v>
      </c>
      <c r="W64" s="153">
        <v>0</v>
      </c>
      <c r="X64" s="188">
        <v>39528.43</v>
      </c>
      <c r="Y64" s="153">
        <v>11103.5</v>
      </c>
      <c r="Z64" s="153">
        <v>60532.06</v>
      </c>
      <c r="AA64" s="153">
        <v>3575.66</v>
      </c>
      <c r="AB64" s="153">
        <v>34805.22</v>
      </c>
      <c r="AC64" s="153">
        <v>212464.41</v>
      </c>
      <c r="AD64" s="153">
        <v>0</v>
      </c>
      <c r="AE64" s="153">
        <v>290559.25</v>
      </c>
      <c r="AF64" s="153">
        <v>0</v>
      </c>
      <c r="AG64" s="153">
        <v>10728</v>
      </c>
      <c r="AH64" s="153">
        <v>37243.379999999997</v>
      </c>
      <c r="AI64" s="153">
        <v>85858.23</v>
      </c>
      <c r="AJ64" s="153">
        <v>0</v>
      </c>
      <c r="AK64" s="153">
        <v>0</v>
      </c>
      <c r="AL64" s="109">
        <v>0</v>
      </c>
      <c r="AM64" s="109">
        <v>227309</v>
      </c>
      <c r="AN64" s="109">
        <v>85187.28</v>
      </c>
      <c r="AO64" s="109">
        <v>0</v>
      </c>
      <c r="AP64" s="109">
        <v>0</v>
      </c>
      <c r="AQ64" s="109">
        <v>8136.72</v>
      </c>
      <c r="AR64" s="109">
        <v>999747.41</v>
      </c>
      <c r="AS64" s="109">
        <v>903682.31</v>
      </c>
      <c r="AT64" s="109">
        <v>61510.98</v>
      </c>
      <c r="AU64" s="109">
        <v>0</v>
      </c>
      <c r="AV64" s="109">
        <v>77118</v>
      </c>
      <c r="AW64" s="109">
        <v>246261.1</v>
      </c>
      <c r="AX64" s="109">
        <v>43950.02</v>
      </c>
      <c r="AY64" s="109">
        <v>0</v>
      </c>
      <c r="AZ64" s="109">
        <v>483392.81</v>
      </c>
      <c r="BA64" s="109"/>
      <c r="BB64" s="109">
        <v>0</v>
      </c>
      <c r="BC64" s="109">
        <v>0</v>
      </c>
      <c r="BD64" s="109">
        <v>0</v>
      </c>
      <c r="BE64" s="109">
        <v>28711.27</v>
      </c>
      <c r="BF64" s="109">
        <v>0</v>
      </c>
      <c r="BG64" s="109">
        <v>0</v>
      </c>
      <c r="BH64" s="109">
        <v>238464.07</v>
      </c>
      <c r="BI64" s="109">
        <v>25961.66</v>
      </c>
      <c r="BJ64" s="109">
        <v>31857</v>
      </c>
      <c r="BK64" s="109">
        <v>211855</v>
      </c>
      <c r="BL64" s="109">
        <v>0</v>
      </c>
      <c r="BM64" s="109">
        <v>0</v>
      </c>
      <c r="BN64" s="109">
        <v>0</v>
      </c>
      <c r="BO64" s="109">
        <v>7664.08</v>
      </c>
      <c r="BP64" s="109">
        <v>20297.759999999998</v>
      </c>
      <c r="BQ64" s="109">
        <v>9825.2000000000007</v>
      </c>
      <c r="BR64" s="109"/>
      <c r="BS64" s="109">
        <v>253406.06</v>
      </c>
      <c r="BT64" s="109">
        <v>0</v>
      </c>
      <c r="BU64" s="109">
        <v>2101421.84</v>
      </c>
      <c r="BV64" s="109">
        <v>324540</v>
      </c>
      <c r="BW64" s="109">
        <v>0</v>
      </c>
      <c r="BX64" s="194">
        <v>189846</v>
      </c>
      <c r="BY64" s="109">
        <v>0</v>
      </c>
      <c r="BZ64" s="109">
        <v>0</v>
      </c>
      <c r="CA64" s="109">
        <v>0</v>
      </c>
      <c r="CB64" s="109">
        <v>0</v>
      </c>
      <c r="CC64" s="109">
        <v>115624.73</v>
      </c>
      <c r="CD64" s="109"/>
      <c r="CE64" s="109"/>
      <c r="CF64" s="14"/>
      <c r="CG64" s="14">
        <v>2483247.61</v>
      </c>
      <c r="CH64" s="14">
        <v>0</v>
      </c>
      <c r="CI64">
        <v>0</v>
      </c>
      <c r="CJ64">
        <v>0</v>
      </c>
      <c r="CK64">
        <v>0</v>
      </c>
      <c r="CL64">
        <v>148985.25</v>
      </c>
      <c r="CM64">
        <v>195</v>
      </c>
      <c r="CN64">
        <v>39965.440000000002</v>
      </c>
      <c r="CO64">
        <v>8624.76</v>
      </c>
      <c r="CP64">
        <v>53262.25</v>
      </c>
      <c r="CQ64">
        <v>3183.6</v>
      </c>
      <c r="CR64">
        <v>45666.18</v>
      </c>
      <c r="CS64">
        <v>177777.24</v>
      </c>
      <c r="CT64">
        <v>49.73</v>
      </c>
      <c r="CU64">
        <v>267042.5</v>
      </c>
      <c r="CV64">
        <v>0</v>
      </c>
      <c r="CW64">
        <v>10058.86</v>
      </c>
      <c r="CX64">
        <v>48708.72</v>
      </c>
      <c r="CY64">
        <v>45843.66</v>
      </c>
      <c r="CZ64">
        <v>0</v>
      </c>
      <c r="DA64">
        <v>0</v>
      </c>
      <c r="DB64">
        <v>0</v>
      </c>
      <c r="DC64">
        <v>164642.04</v>
      </c>
      <c r="DD64">
        <v>69993.960000000006</v>
      </c>
      <c r="DE64">
        <v>0</v>
      </c>
      <c r="DF64">
        <v>0</v>
      </c>
      <c r="DG64">
        <v>8650.7999999999993</v>
      </c>
      <c r="DH64">
        <v>-64844.26</v>
      </c>
      <c r="DI64">
        <v>862416.84</v>
      </c>
      <c r="DJ64">
        <v>60300.02</v>
      </c>
      <c r="DK64">
        <v>0</v>
      </c>
      <c r="DL64">
        <v>59123</v>
      </c>
      <c r="DM64">
        <v>222878.83</v>
      </c>
      <c r="DN64">
        <v>34422.160000000003</v>
      </c>
      <c r="DO64">
        <v>0</v>
      </c>
      <c r="DP64">
        <v>420227.02</v>
      </c>
      <c r="DQ64">
        <v>20562.96</v>
      </c>
      <c r="DR64">
        <v>0</v>
      </c>
      <c r="DS64">
        <v>0</v>
      </c>
      <c r="DT64">
        <v>0</v>
      </c>
      <c r="DU64">
        <v>26986.84</v>
      </c>
      <c r="DV64">
        <v>0</v>
      </c>
      <c r="DW64">
        <v>0</v>
      </c>
      <c r="DX64">
        <v>242503.64</v>
      </c>
      <c r="DY64">
        <v>27153.360000000001</v>
      </c>
      <c r="DZ64">
        <v>29775</v>
      </c>
      <c r="EA64">
        <v>207285.23</v>
      </c>
      <c r="EB64">
        <v>0</v>
      </c>
      <c r="EC64">
        <v>0</v>
      </c>
      <c r="ED64">
        <v>0</v>
      </c>
      <c r="EE64">
        <v>9149.01</v>
      </c>
      <c r="EF64">
        <v>20619.96</v>
      </c>
      <c r="EG64">
        <v>0</v>
      </c>
      <c r="EH64">
        <v>0</v>
      </c>
      <c r="EI64">
        <v>247567.87</v>
      </c>
      <c r="EJ64">
        <v>0</v>
      </c>
      <c r="EK64">
        <v>1585785.93</v>
      </c>
      <c r="EL64">
        <v>335720</v>
      </c>
      <c r="EM64">
        <v>0</v>
      </c>
      <c r="EN64">
        <v>178853</v>
      </c>
      <c r="EO64">
        <v>0</v>
      </c>
      <c r="EP64">
        <v>0</v>
      </c>
      <c r="EQ64">
        <v>0</v>
      </c>
      <c r="ER64">
        <v>0</v>
      </c>
      <c r="ES64">
        <v>109909.11</v>
      </c>
    </row>
    <row r="65" spans="1:149" outlineLevel="1" x14ac:dyDescent="0.25">
      <c r="A65" s="3"/>
      <c r="B65" s="9">
        <v>57</v>
      </c>
      <c r="C65" s="11">
        <v>5645</v>
      </c>
      <c r="D65" s="181">
        <v>54</v>
      </c>
      <c r="E65" s="11" t="s">
        <v>64</v>
      </c>
      <c r="F65" s="98"/>
      <c r="G65" s="98">
        <f t="shared" si="2"/>
        <v>51138.51</v>
      </c>
      <c r="H65" s="14"/>
      <c r="I65" s="14"/>
      <c r="J65" s="14"/>
      <c r="K65" s="14"/>
      <c r="L65" s="14"/>
      <c r="M65" s="14"/>
      <c r="N65" s="194"/>
      <c r="O65" s="108">
        <v>63</v>
      </c>
      <c r="P65" s="108">
        <v>0</v>
      </c>
      <c r="Q65" s="153">
        <v>1018468.35</v>
      </c>
      <c r="R65" s="153">
        <v>222368.47</v>
      </c>
      <c r="S65" s="153">
        <v>62839.23</v>
      </c>
      <c r="T65" s="153">
        <v>1816366</v>
      </c>
      <c r="U65" s="153">
        <v>112484.93</v>
      </c>
      <c r="V65" s="153">
        <v>356507.79</v>
      </c>
      <c r="W65" s="153">
        <v>892224.5</v>
      </c>
      <c r="X65" s="188">
        <v>0</v>
      </c>
      <c r="Y65" s="153">
        <v>94734.91</v>
      </c>
      <c r="Z65" s="153">
        <v>0</v>
      </c>
      <c r="AA65" s="153">
        <v>0</v>
      </c>
      <c r="AB65" s="153">
        <v>42331</v>
      </c>
      <c r="AC65" s="153">
        <v>335684.77</v>
      </c>
      <c r="AD65" s="153">
        <v>136444.5</v>
      </c>
      <c r="AE65" s="153">
        <v>0</v>
      </c>
      <c r="AF65" s="153">
        <v>752516.89</v>
      </c>
      <c r="AG65" s="153">
        <v>4705.24</v>
      </c>
      <c r="AH65" s="153">
        <v>150699.96</v>
      </c>
      <c r="AI65" s="153">
        <v>122293</v>
      </c>
      <c r="AJ65" s="153">
        <v>68850.25</v>
      </c>
      <c r="AK65" s="153">
        <v>0</v>
      </c>
      <c r="AL65" s="109">
        <v>10954.91</v>
      </c>
      <c r="AM65" s="109">
        <v>792665.05</v>
      </c>
      <c r="AN65" s="109">
        <v>51138.51</v>
      </c>
      <c r="AO65" s="109">
        <v>0</v>
      </c>
      <c r="AP65" s="109">
        <v>10778.33</v>
      </c>
      <c r="AQ65" s="109">
        <v>19779.060000000001</v>
      </c>
      <c r="AR65" s="109">
        <v>0</v>
      </c>
      <c r="AS65" s="109">
        <v>640324.6</v>
      </c>
      <c r="AT65" s="109">
        <v>21387</v>
      </c>
      <c r="AU65" s="109">
        <v>111644</v>
      </c>
      <c r="AV65" s="109">
        <v>8661</v>
      </c>
      <c r="AW65" s="109">
        <v>3023.14</v>
      </c>
      <c r="AX65" s="109">
        <v>0</v>
      </c>
      <c r="AY65" s="109">
        <v>8846.44</v>
      </c>
      <c r="AZ65" s="109">
        <v>97302.64</v>
      </c>
      <c r="BA65" s="109"/>
      <c r="BB65" s="109">
        <v>17757</v>
      </c>
      <c r="BC65" s="109">
        <v>0</v>
      </c>
      <c r="BD65" s="109">
        <v>0</v>
      </c>
      <c r="BE65" s="109">
        <v>49029.87</v>
      </c>
      <c r="BF65" s="109">
        <v>416545.39</v>
      </c>
      <c r="BG65" s="109">
        <v>-9129</v>
      </c>
      <c r="BH65" s="109">
        <v>2045473.19</v>
      </c>
      <c r="BI65" s="109">
        <v>17656.12</v>
      </c>
      <c r="BJ65" s="109">
        <v>0</v>
      </c>
      <c r="BK65" s="109">
        <v>948365</v>
      </c>
      <c r="BL65" s="109">
        <v>29564.83</v>
      </c>
      <c r="BM65" s="109">
        <v>56186.37</v>
      </c>
      <c r="BN65" s="109">
        <v>0</v>
      </c>
      <c r="BO65" s="109">
        <v>0</v>
      </c>
      <c r="BP65" s="109">
        <v>0</v>
      </c>
      <c r="BQ65" s="109">
        <v>7154.94</v>
      </c>
      <c r="BR65" s="109"/>
      <c r="BS65" s="109">
        <v>770581.84</v>
      </c>
      <c r="BT65" s="109">
        <v>0</v>
      </c>
      <c r="BU65" s="109">
        <v>0</v>
      </c>
      <c r="BV65" s="109">
        <v>0</v>
      </c>
      <c r="BW65" s="109">
        <v>0</v>
      </c>
      <c r="BX65" s="194">
        <v>733596</v>
      </c>
      <c r="BY65" s="109">
        <v>106533</v>
      </c>
      <c r="BZ65" s="109">
        <v>19299.759999999998</v>
      </c>
      <c r="CA65" s="109">
        <v>0</v>
      </c>
      <c r="CB65" s="109">
        <v>126203.71</v>
      </c>
      <c r="CC65" s="109">
        <v>0</v>
      </c>
      <c r="CD65" s="109"/>
      <c r="CE65" s="109"/>
      <c r="CF65" s="14"/>
      <c r="CG65" s="14">
        <v>133041.97</v>
      </c>
      <c r="CH65" s="14">
        <v>195096.52</v>
      </c>
      <c r="CI65">
        <v>63760.83</v>
      </c>
      <c r="CJ65">
        <v>1748310.27</v>
      </c>
      <c r="CK65">
        <v>104826.27</v>
      </c>
      <c r="CL65">
        <v>359958.68</v>
      </c>
      <c r="CM65">
        <v>837380.02</v>
      </c>
      <c r="CN65">
        <v>0</v>
      </c>
      <c r="CO65">
        <v>83741.91</v>
      </c>
      <c r="CP65">
        <v>0</v>
      </c>
      <c r="CQ65">
        <v>0</v>
      </c>
      <c r="CR65">
        <v>-1072.44</v>
      </c>
      <c r="CS65">
        <v>332957.93</v>
      </c>
      <c r="CT65">
        <v>106488.57</v>
      </c>
      <c r="CU65">
        <v>0</v>
      </c>
      <c r="CV65">
        <v>1049125.18</v>
      </c>
      <c r="CW65">
        <v>4761.04</v>
      </c>
      <c r="CX65">
        <v>208694.04</v>
      </c>
      <c r="CY65">
        <v>104193.71</v>
      </c>
      <c r="CZ65">
        <v>0</v>
      </c>
      <c r="DA65">
        <v>0</v>
      </c>
      <c r="DB65">
        <v>11532.42</v>
      </c>
      <c r="DC65">
        <v>757709.62</v>
      </c>
      <c r="DD65">
        <v>54142.33</v>
      </c>
      <c r="DE65">
        <v>0</v>
      </c>
      <c r="DF65">
        <v>12430.41</v>
      </c>
      <c r="DG65">
        <v>10005.200000000001</v>
      </c>
      <c r="DH65">
        <v>0</v>
      </c>
      <c r="DI65">
        <v>669363.44999999995</v>
      </c>
      <c r="DJ65">
        <v>0</v>
      </c>
      <c r="DK65">
        <v>117922</v>
      </c>
      <c r="DL65">
        <v>17415</v>
      </c>
      <c r="DM65">
        <v>3685.83</v>
      </c>
      <c r="DN65">
        <v>0</v>
      </c>
      <c r="DO65">
        <v>36372.129999999997</v>
      </c>
      <c r="DP65">
        <v>222878.52</v>
      </c>
      <c r="DQ65">
        <v>0</v>
      </c>
      <c r="DR65">
        <v>25702</v>
      </c>
      <c r="DS65">
        <v>0</v>
      </c>
      <c r="DT65">
        <v>0</v>
      </c>
      <c r="DU65">
        <v>26914.05</v>
      </c>
      <c r="DV65">
        <v>361084.94</v>
      </c>
      <c r="DW65">
        <v>-5386</v>
      </c>
      <c r="DX65">
        <v>2110374.58</v>
      </c>
      <c r="DY65">
        <v>23063.51</v>
      </c>
      <c r="DZ65">
        <v>0</v>
      </c>
      <c r="EA65">
        <v>881512.53</v>
      </c>
      <c r="EB65">
        <v>0</v>
      </c>
      <c r="EC65">
        <v>40044.769999999997</v>
      </c>
      <c r="ED65">
        <v>0</v>
      </c>
      <c r="EE65">
        <v>0</v>
      </c>
      <c r="EF65">
        <v>0</v>
      </c>
      <c r="EG65">
        <v>7075.2</v>
      </c>
      <c r="EH65">
        <v>2256.71</v>
      </c>
      <c r="EI65">
        <v>940927.35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100999.23</v>
      </c>
      <c r="EP65">
        <v>19711.919999999998</v>
      </c>
      <c r="EQ65">
        <v>0</v>
      </c>
      <c r="ER65">
        <v>0</v>
      </c>
      <c r="ES65">
        <v>0</v>
      </c>
    </row>
    <row r="66" spans="1:149" outlineLevel="1" x14ac:dyDescent="0.25">
      <c r="A66" s="3"/>
      <c r="B66" s="9">
        <v>58</v>
      </c>
      <c r="C66" s="11">
        <v>5646</v>
      </c>
      <c r="D66" s="181">
        <v>55</v>
      </c>
      <c r="E66" s="11" t="s">
        <v>65</v>
      </c>
      <c r="F66" s="98"/>
      <c r="G66" s="98">
        <f t="shared" si="2"/>
        <v>0</v>
      </c>
      <c r="H66" s="14"/>
      <c r="I66" s="14"/>
      <c r="J66" s="14"/>
      <c r="K66" s="14"/>
      <c r="L66" s="14"/>
      <c r="M66" s="14"/>
      <c r="N66" s="194"/>
      <c r="O66" s="108">
        <v>64</v>
      </c>
      <c r="P66" s="108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3">
        <v>0</v>
      </c>
      <c r="W66" s="153">
        <v>0</v>
      </c>
      <c r="X66" s="188">
        <v>17785.060000000001</v>
      </c>
      <c r="Y66" s="153">
        <v>0</v>
      </c>
      <c r="Z66" s="153">
        <v>1133</v>
      </c>
      <c r="AA66" s="153">
        <v>0</v>
      </c>
      <c r="AB66" s="153">
        <v>0</v>
      </c>
      <c r="AC66" s="153">
        <v>0</v>
      </c>
      <c r="AD66" s="153">
        <v>116841.12</v>
      </c>
      <c r="AE66" s="153">
        <v>2998163.14</v>
      </c>
      <c r="AF66" s="153">
        <v>0</v>
      </c>
      <c r="AG66" s="153">
        <v>0</v>
      </c>
      <c r="AH66" s="153">
        <v>0</v>
      </c>
      <c r="AI66" s="153">
        <v>0</v>
      </c>
      <c r="AJ66" s="153">
        <v>0</v>
      </c>
      <c r="AK66" s="153">
        <v>592797.04</v>
      </c>
      <c r="AL66" s="109">
        <v>0</v>
      </c>
      <c r="AM66" s="109">
        <v>0</v>
      </c>
      <c r="AN66" s="109">
        <v>0</v>
      </c>
      <c r="AO66" s="109">
        <v>0</v>
      </c>
      <c r="AP66" s="109">
        <v>0</v>
      </c>
      <c r="AQ66" s="109">
        <v>0</v>
      </c>
      <c r="AR66" s="109">
        <v>0</v>
      </c>
      <c r="AS66" s="109">
        <v>0</v>
      </c>
      <c r="AT66" s="109">
        <v>0</v>
      </c>
      <c r="AU66" s="109">
        <v>-900</v>
      </c>
      <c r="AV66" s="109">
        <v>0</v>
      </c>
      <c r="AW66" s="109">
        <v>0</v>
      </c>
      <c r="AX66" s="109">
        <v>0</v>
      </c>
      <c r="AY66" s="109">
        <v>236</v>
      </c>
      <c r="AZ66" s="109">
        <v>0</v>
      </c>
      <c r="BA66" s="109"/>
      <c r="BB66" s="109">
        <v>0</v>
      </c>
      <c r="BC66" s="109">
        <v>43152</v>
      </c>
      <c r="BD66" s="109">
        <v>0</v>
      </c>
      <c r="BE66" s="109">
        <v>0</v>
      </c>
      <c r="BF66" s="109">
        <v>0</v>
      </c>
      <c r="BG66" s="109">
        <v>0</v>
      </c>
      <c r="BH66" s="109">
        <v>408900</v>
      </c>
      <c r="BI66" s="109">
        <v>0</v>
      </c>
      <c r="BJ66" s="109">
        <v>0</v>
      </c>
      <c r="BK66" s="109">
        <v>0</v>
      </c>
      <c r="BL66" s="109">
        <v>0</v>
      </c>
      <c r="BM66" s="109">
        <v>0</v>
      </c>
      <c r="BN66" s="109">
        <v>0</v>
      </c>
      <c r="BO66" s="109">
        <v>9976.56</v>
      </c>
      <c r="BP66" s="109">
        <v>1098.98</v>
      </c>
      <c r="BQ66" s="109">
        <v>17109.37</v>
      </c>
      <c r="BR66" s="109"/>
      <c r="BS66" s="109">
        <v>0</v>
      </c>
      <c r="BT66" s="109">
        <v>0</v>
      </c>
      <c r="BU66" s="109">
        <v>0</v>
      </c>
      <c r="BV66" s="109">
        <v>0</v>
      </c>
      <c r="BW66" s="109">
        <v>0</v>
      </c>
      <c r="BX66" s="194">
        <v>185771</v>
      </c>
      <c r="BY66" s="109">
        <v>0</v>
      </c>
      <c r="BZ66" s="109">
        <v>0</v>
      </c>
      <c r="CA66" s="109">
        <v>0</v>
      </c>
      <c r="CB66" s="109">
        <v>0</v>
      </c>
      <c r="CC66" s="109">
        <v>0</v>
      </c>
      <c r="CD66" s="109"/>
      <c r="CE66" s="109"/>
      <c r="CF66" s="14"/>
      <c r="CG66" s="14">
        <v>0</v>
      </c>
      <c r="CH66" s="14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19428.46</v>
      </c>
      <c r="CO66">
        <v>0</v>
      </c>
      <c r="CP66">
        <v>5487</v>
      </c>
      <c r="CQ66">
        <v>0</v>
      </c>
      <c r="CR66">
        <v>0</v>
      </c>
      <c r="CS66">
        <v>0</v>
      </c>
      <c r="CT66">
        <v>130752.95</v>
      </c>
      <c r="CU66">
        <v>2893266.83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16917</v>
      </c>
      <c r="DK66">
        <v>4800</v>
      </c>
      <c r="DL66">
        <v>0</v>
      </c>
      <c r="DM66">
        <v>0</v>
      </c>
      <c r="DN66">
        <v>0</v>
      </c>
      <c r="DO66">
        <v>2335</v>
      </c>
      <c r="DP66">
        <v>0</v>
      </c>
      <c r="DQ66">
        <v>3153.88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446799.96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17652.97</v>
      </c>
      <c r="EF66">
        <v>997.89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</row>
    <row r="67" spans="1:149" outlineLevel="1" x14ac:dyDescent="0.25">
      <c r="A67" s="3"/>
      <c r="B67" s="9">
        <v>59</v>
      </c>
      <c r="C67" s="11">
        <v>5647</v>
      </c>
      <c r="D67" s="181">
        <v>56</v>
      </c>
      <c r="E67" s="11" t="s">
        <v>66</v>
      </c>
      <c r="F67" s="98"/>
      <c r="G67" s="98">
        <f t="shared" si="2"/>
        <v>0</v>
      </c>
      <c r="H67" s="14"/>
      <c r="I67" s="14"/>
      <c r="J67" s="14"/>
      <c r="K67" s="14"/>
      <c r="L67" s="14"/>
      <c r="M67" s="14"/>
      <c r="N67" s="194"/>
      <c r="O67" s="108">
        <v>65</v>
      </c>
      <c r="P67" s="108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3">
        <v>0</v>
      </c>
      <c r="W67" s="153">
        <v>0</v>
      </c>
      <c r="X67" s="188">
        <v>0</v>
      </c>
      <c r="Y67" s="153">
        <v>0</v>
      </c>
      <c r="Z67" s="153">
        <v>0</v>
      </c>
      <c r="AA67" s="153">
        <v>0</v>
      </c>
      <c r="AB67" s="153">
        <v>0</v>
      </c>
      <c r="AC67" s="153">
        <v>0</v>
      </c>
      <c r="AD67" s="153">
        <v>0</v>
      </c>
      <c r="AE67" s="153">
        <v>0</v>
      </c>
      <c r="AF67" s="153">
        <v>0</v>
      </c>
      <c r="AG67" s="153">
        <v>0</v>
      </c>
      <c r="AH67" s="153">
        <v>0</v>
      </c>
      <c r="AI67" s="153">
        <v>0</v>
      </c>
      <c r="AJ67" s="153">
        <v>0</v>
      </c>
      <c r="AK67" s="153">
        <v>0</v>
      </c>
      <c r="AL67" s="109">
        <v>0</v>
      </c>
      <c r="AM67" s="109">
        <v>-45300</v>
      </c>
      <c r="AN67" s="109">
        <v>0</v>
      </c>
      <c r="AO67" s="109">
        <v>0</v>
      </c>
      <c r="AP67" s="109">
        <v>0</v>
      </c>
      <c r="AQ67" s="109">
        <v>0</v>
      </c>
      <c r="AR67" s="109">
        <v>0</v>
      </c>
      <c r="AS67" s="109">
        <v>0</v>
      </c>
      <c r="AT67" s="109">
        <v>0</v>
      </c>
      <c r="AU67" s="109">
        <v>0</v>
      </c>
      <c r="AV67" s="109">
        <v>0</v>
      </c>
      <c r="AW67" s="109">
        <v>0</v>
      </c>
      <c r="AX67" s="109">
        <v>0</v>
      </c>
      <c r="AY67" s="109">
        <v>0</v>
      </c>
      <c r="AZ67" s="109">
        <v>0</v>
      </c>
      <c r="BA67" s="109"/>
      <c r="BB67" s="109">
        <v>0</v>
      </c>
      <c r="BC67" s="109">
        <v>0</v>
      </c>
      <c r="BD67" s="109">
        <v>0</v>
      </c>
      <c r="BE67" s="109">
        <v>0</v>
      </c>
      <c r="BF67" s="109">
        <v>-34300</v>
      </c>
      <c r="BG67" s="109">
        <v>0</v>
      </c>
      <c r="BH67" s="109">
        <v>0</v>
      </c>
      <c r="BI67" s="109">
        <v>0</v>
      </c>
      <c r="BJ67" s="109">
        <v>0</v>
      </c>
      <c r="BK67" s="109">
        <v>0</v>
      </c>
      <c r="BL67" s="109">
        <v>0</v>
      </c>
      <c r="BM67" s="109">
        <v>0</v>
      </c>
      <c r="BN67" s="109">
        <v>0</v>
      </c>
      <c r="BO67" s="109">
        <v>0</v>
      </c>
      <c r="BP67" s="109">
        <v>0</v>
      </c>
      <c r="BQ67" s="109">
        <v>0</v>
      </c>
      <c r="BR67" s="109"/>
      <c r="BS67" s="109">
        <v>0</v>
      </c>
      <c r="BT67" s="109">
        <v>0</v>
      </c>
      <c r="BU67" s="109">
        <v>0</v>
      </c>
      <c r="BV67" s="109">
        <v>0</v>
      </c>
      <c r="BW67" s="109">
        <v>0</v>
      </c>
      <c r="BX67" s="194">
        <v>0</v>
      </c>
      <c r="BY67" s="109">
        <v>0</v>
      </c>
      <c r="BZ67" s="109">
        <v>0</v>
      </c>
      <c r="CA67" s="109">
        <v>0</v>
      </c>
      <c r="CB67" s="109">
        <v>0</v>
      </c>
      <c r="CC67" s="109">
        <v>0</v>
      </c>
      <c r="CD67" s="109"/>
      <c r="CE67" s="109"/>
      <c r="CF67" s="14"/>
      <c r="CG67" s="14">
        <v>0</v>
      </c>
      <c r="CH67" s="14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-15200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-1600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</row>
    <row r="68" spans="1:149" outlineLevel="1" x14ac:dyDescent="0.25">
      <c r="A68" s="3"/>
      <c r="B68" s="9">
        <v>60</v>
      </c>
      <c r="C68" s="11">
        <v>5650</v>
      </c>
      <c r="D68" s="181">
        <v>57</v>
      </c>
      <c r="E68" s="11" t="s">
        <v>67</v>
      </c>
      <c r="F68" s="98"/>
      <c r="G68" s="98">
        <f t="shared" si="2"/>
        <v>0</v>
      </c>
      <c r="H68" s="14"/>
      <c r="I68" s="14"/>
      <c r="J68" s="14"/>
      <c r="K68" s="14"/>
      <c r="L68" s="14"/>
      <c r="M68" s="14"/>
      <c r="N68" s="194"/>
      <c r="O68" s="108">
        <v>66</v>
      </c>
      <c r="P68" s="108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64700</v>
      </c>
      <c r="V68" s="153">
        <v>0</v>
      </c>
      <c r="W68" s="153">
        <v>0</v>
      </c>
      <c r="X68" s="188">
        <v>0</v>
      </c>
      <c r="Y68" s="153">
        <v>0</v>
      </c>
      <c r="Z68" s="153">
        <v>0</v>
      </c>
      <c r="AA68" s="153">
        <v>0</v>
      </c>
      <c r="AB68" s="153">
        <v>0</v>
      </c>
      <c r="AC68" s="153">
        <v>0</v>
      </c>
      <c r="AD68" s="153">
        <v>0</v>
      </c>
      <c r="AE68" s="153">
        <v>0</v>
      </c>
      <c r="AF68" s="153">
        <v>0</v>
      </c>
      <c r="AG68" s="153">
        <v>0</v>
      </c>
      <c r="AH68" s="153">
        <v>0</v>
      </c>
      <c r="AI68" s="153">
        <v>0</v>
      </c>
      <c r="AJ68" s="153">
        <v>0</v>
      </c>
      <c r="AK68" s="153">
        <v>0</v>
      </c>
      <c r="AL68" s="109">
        <v>0</v>
      </c>
      <c r="AM68" s="109">
        <v>0</v>
      </c>
      <c r="AN68" s="109">
        <v>0</v>
      </c>
      <c r="AO68" s="109">
        <v>0</v>
      </c>
      <c r="AP68" s="109">
        <v>0</v>
      </c>
      <c r="AQ68" s="109">
        <v>0</v>
      </c>
      <c r="AR68" s="109">
        <v>0</v>
      </c>
      <c r="AS68" s="109">
        <v>0</v>
      </c>
      <c r="AT68" s="109">
        <v>0</v>
      </c>
      <c r="AU68" s="109">
        <v>0</v>
      </c>
      <c r="AV68" s="109">
        <v>0</v>
      </c>
      <c r="AW68" s="109">
        <v>0</v>
      </c>
      <c r="AX68" s="109">
        <v>0</v>
      </c>
      <c r="AY68" s="109">
        <v>0</v>
      </c>
      <c r="AZ68" s="109">
        <v>0</v>
      </c>
      <c r="BA68" s="109"/>
      <c r="BB68" s="109">
        <v>0</v>
      </c>
      <c r="BC68" s="109">
        <v>0</v>
      </c>
      <c r="BD68" s="109">
        <v>0</v>
      </c>
      <c r="BE68" s="109">
        <v>0</v>
      </c>
      <c r="BF68" s="109">
        <v>0</v>
      </c>
      <c r="BG68" s="109">
        <v>0</v>
      </c>
      <c r="BH68" s="109">
        <v>0</v>
      </c>
      <c r="BI68" s="109">
        <v>0</v>
      </c>
      <c r="BJ68" s="109">
        <v>0</v>
      </c>
      <c r="BK68" s="109">
        <v>0</v>
      </c>
      <c r="BL68" s="109">
        <v>0</v>
      </c>
      <c r="BM68" s="109">
        <v>0</v>
      </c>
      <c r="BN68" s="109">
        <v>0</v>
      </c>
      <c r="BO68" s="109">
        <v>0</v>
      </c>
      <c r="BP68" s="109">
        <v>0</v>
      </c>
      <c r="BQ68" s="109">
        <v>0</v>
      </c>
      <c r="BR68" s="109"/>
      <c r="BS68" s="109">
        <v>0</v>
      </c>
      <c r="BT68" s="109">
        <v>0</v>
      </c>
      <c r="BU68" s="109">
        <v>0</v>
      </c>
      <c r="BV68" s="109">
        <v>0</v>
      </c>
      <c r="BW68" s="109">
        <v>0</v>
      </c>
      <c r="BX68" s="194">
        <v>0</v>
      </c>
      <c r="BY68" s="109">
        <v>0</v>
      </c>
      <c r="BZ68" s="109">
        <v>0</v>
      </c>
      <c r="CA68" s="109">
        <v>0</v>
      </c>
      <c r="CB68" s="109">
        <v>0</v>
      </c>
      <c r="CC68" s="109">
        <v>0</v>
      </c>
      <c r="CD68" s="109"/>
      <c r="CE68" s="109"/>
      <c r="CF68" s="14"/>
      <c r="CG68" s="14">
        <v>0</v>
      </c>
      <c r="CH68" s="14">
        <v>0</v>
      </c>
      <c r="CI68">
        <v>0</v>
      </c>
      <c r="CJ68">
        <v>0</v>
      </c>
      <c r="CK68">
        <v>63400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</row>
    <row r="69" spans="1:149" outlineLevel="1" x14ac:dyDescent="0.25">
      <c r="A69" s="3"/>
      <c r="B69" s="9">
        <v>61</v>
      </c>
      <c r="C69" s="11">
        <v>5655</v>
      </c>
      <c r="D69" s="181">
        <v>58</v>
      </c>
      <c r="E69" s="11" t="s">
        <v>68</v>
      </c>
      <c r="F69" s="98"/>
      <c r="G69" s="98">
        <f t="shared" si="2"/>
        <v>145657.93</v>
      </c>
      <c r="H69" s="14"/>
      <c r="I69" s="14"/>
      <c r="J69" s="14"/>
      <c r="K69" s="14"/>
      <c r="L69" s="14"/>
      <c r="M69" s="14"/>
      <c r="N69" s="194"/>
      <c r="O69" s="108">
        <v>67</v>
      </c>
      <c r="P69" s="108">
        <v>0</v>
      </c>
      <c r="Q69" s="153">
        <v>3752616.78</v>
      </c>
      <c r="R69" s="153">
        <v>131126.82</v>
      </c>
      <c r="S69" s="153">
        <v>19117.759999999998</v>
      </c>
      <c r="T69" s="153">
        <v>297890</v>
      </c>
      <c r="U69" s="153">
        <v>223700.83</v>
      </c>
      <c r="V69" s="153">
        <v>221692.34</v>
      </c>
      <c r="W69" s="153">
        <v>232353.5</v>
      </c>
      <c r="X69" s="188">
        <v>121824.01</v>
      </c>
      <c r="Y69" s="153">
        <v>72345.42</v>
      </c>
      <c r="Z69" s="153">
        <v>49217.29</v>
      </c>
      <c r="AA69" s="153">
        <v>74947.16</v>
      </c>
      <c r="AB69" s="153">
        <v>92110.76</v>
      </c>
      <c r="AC69" s="153">
        <v>686318.05</v>
      </c>
      <c r="AD69" s="153">
        <v>495625.18</v>
      </c>
      <c r="AE69" s="153">
        <v>378796.51</v>
      </c>
      <c r="AF69" s="153">
        <v>147062.53</v>
      </c>
      <c r="AG69" s="153">
        <v>15994.99</v>
      </c>
      <c r="AH69" s="153">
        <v>519963.53</v>
      </c>
      <c r="AI69" s="153">
        <v>135863.94</v>
      </c>
      <c r="AJ69" s="153">
        <v>50017.33</v>
      </c>
      <c r="AK69" s="153">
        <v>497862.77</v>
      </c>
      <c r="AL69" s="109">
        <v>110755.23</v>
      </c>
      <c r="AM69" s="109">
        <v>182833.01</v>
      </c>
      <c r="AN69" s="109">
        <v>145657.93</v>
      </c>
      <c r="AO69" s="109">
        <v>45701.760000000002</v>
      </c>
      <c r="AP69" s="109">
        <v>51286.86</v>
      </c>
      <c r="AQ69" s="109">
        <v>166315.79</v>
      </c>
      <c r="AR69" s="109">
        <v>7468911.04</v>
      </c>
      <c r="AS69" s="109">
        <v>1086219.81</v>
      </c>
      <c r="AT69" s="109">
        <v>296437.92</v>
      </c>
      <c r="AU69" s="109">
        <v>24912</v>
      </c>
      <c r="AV69" s="109">
        <v>180316</v>
      </c>
      <c r="AW69" s="109">
        <v>659628.13</v>
      </c>
      <c r="AX69" s="109">
        <v>78546.759999999995</v>
      </c>
      <c r="AY69" s="109">
        <v>96907.08</v>
      </c>
      <c r="AZ69" s="109">
        <v>692739.35</v>
      </c>
      <c r="BA69" s="109"/>
      <c r="BB69" s="109">
        <v>111943</v>
      </c>
      <c r="BC69" s="109">
        <v>183313.07</v>
      </c>
      <c r="BD69" s="109">
        <v>281798.40999999997</v>
      </c>
      <c r="BE69" s="109">
        <v>115017.24</v>
      </c>
      <c r="BF69" s="109">
        <v>270520.12</v>
      </c>
      <c r="BG69" s="109">
        <v>31660.47</v>
      </c>
      <c r="BH69" s="109">
        <v>603997.96</v>
      </c>
      <c r="BI69" s="109">
        <v>80629.539999999994</v>
      </c>
      <c r="BJ69" s="109">
        <v>96516</v>
      </c>
      <c r="BK69" s="109">
        <v>412027</v>
      </c>
      <c r="BL69" s="109">
        <v>130504.46</v>
      </c>
      <c r="BM69" s="109">
        <v>230774.21</v>
      </c>
      <c r="BN69" s="109">
        <v>804050.95</v>
      </c>
      <c r="BO69" s="109">
        <v>55011.87</v>
      </c>
      <c r="BP69" s="109">
        <v>42822.6</v>
      </c>
      <c r="BQ69" s="109">
        <v>17248.03</v>
      </c>
      <c r="BR69" s="109"/>
      <c r="BS69" s="109">
        <v>278137.7</v>
      </c>
      <c r="BT69" s="109">
        <v>35443.43</v>
      </c>
      <c r="BU69" s="109">
        <v>4924577.18</v>
      </c>
      <c r="BV69" s="109">
        <v>476158</v>
      </c>
      <c r="BW69" s="109">
        <v>76104.11</v>
      </c>
      <c r="BX69" s="194">
        <v>399144</v>
      </c>
      <c r="BY69" s="109">
        <v>113038.95</v>
      </c>
      <c r="BZ69" s="109">
        <v>157479.72</v>
      </c>
      <c r="CA69" s="109">
        <v>25342</v>
      </c>
      <c r="CB69" s="109">
        <v>180158.05</v>
      </c>
      <c r="CC69" s="109">
        <v>574367.24</v>
      </c>
      <c r="CD69" s="109"/>
      <c r="CE69" s="109"/>
      <c r="CF69" s="14"/>
      <c r="CG69" s="14">
        <v>4327887.6500000004</v>
      </c>
      <c r="CH69" s="14">
        <v>155204.24</v>
      </c>
      <c r="CI69">
        <v>31368.15</v>
      </c>
      <c r="CJ69">
        <v>324182.88</v>
      </c>
      <c r="CK69">
        <v>184546.51</v>
      </c>
      <c r="CL69">
        <v>253007.45</v>
      </c>
      <c r="CM69">
        <v>262683.46999999997</v>
      </c>
      <c r="CN69">
        <v>135624.43</v>
      </c>
      <c r="CO69">
        <v>8392.02</v>
      </c>
      <c r="CP69">
        <v>150823.12</v>
      </c>
      <c r="CQ69">
        <v>85773.21</v>
      </c>
      <c r="CR69">
        <v>175654.79</v>
      </c>
      <c r="CS69">
        <v>661068.05000000005</v>
      </c>
      <c r="CT69">
        <v>338398.35</v>
      </c>
      <c r="CU69">
        <v>408675.58</v>
      </c>
      <c r="CV69">
        <v>63370.69</v>
      </c>
      <c r="CW69">
        <v>93182.74</v>
      </c>
      <c r="CX69">
        <v>419617.69</v>
      </c>
      <c r="CY69">
        <v>111891.35</v>
      </c>
      <c r="CZ69">
        <v>18391.62</v>
      </c>
      <c r="DA69">
        <v>502815.5</v>
      </c>
      <c r="DB69">
        <v>111773.8</v>
      </c>
      <c r="DC69">
        <v>182094</v>
      </c>
      <c r="DD69">
        <v>114950.68</v>
      </c>
      <c r="DE69">
        <v>45858.66</v>
      </c>
      <c r="DF69">
        <v>64489.62</v>
      </c>
      <c r="DG69">
        <v>99848.63</v>
      </c>
      <c r="DH69">
        <v>7472844.8099999996</v>
      </c>
      <c r="DI69">
        <v>1057398.54</v>
      </c>
      <c r="DJ69">
        <v>384228.42</v>
      </c>
      <c r="DK69">
        <v>27039</v>
      </c>
      <c r="DL69">
        <v>181421</v>
      </c>
      <c r="DM69">
        <v>698486.62</v>
      </c>
      <c r="DN69">
        <v>69493.64</v>
      </c>
      <c r="DO69">
        <v>73517.990000000005</v>
      </c>
      <c r="DP69">
        <v>820573.1</v>
      </c>
      <c r="DQ69">
        <v>51836.67</v>
      </c>
      <c r="DR69">
        <v>119783</v>
      </c>
      <c r="DS69">
        <v>184413.58</v>
      </c>
      <c r="DT69">
        <v>306084.08</v>
      </c>
      <c r="DU69">
        <v>46760.52</v>
      </c>
      <c r="DV69">
        <v>272076.43</v>
      </c>
      <c r="DW69">
        <v>75170.91</v>
      </c>
      <c r="DX69">
        <v>497531.08</v>
      </c>
      <c r="DY69">
        <v>78777.59</v>
      </c>
      <c r="DZ69">
        <v>55106</v>
      </c>
      <c r="EA69">
        <v>393568.79</v>
      </c>
      <c r="EB69">
        <v>129256.39</v>
      </c>
      <c r="EC69">
        <v>240996.16</v>
      </c>
      <c r="ED69">
        <v>451155.98</v>
      </c>
      <c r="EE69">
        <v>56561.11</v>
      </c>
      <c r="EF69">
        <v>29222.26</v>
      </c>
      <c r="EG69">
        <v>16962.599999999999</v>
      </c>
      <c r="EH69">
        <v>156025.57999999999</v>
      </c>
      <c r="EI69">
        <v>580165.87</v>
      </c>
      <c r="EJ69">
        <v>35749.480000000003</v>
      </c>
      <c r="EK69">
        <v>5091469.71</v>
      </c>
      <c r="EL69">
        <v>619898</v>
      </c>
      <c r="EM69">
        <v>76847.31</v>
      </c>
      <c r="EN69">
        <v>384588</v>
      </c>
      <c r="EO69">
        <v>201279.88</v>
      </c>
      <c r="EP69">
        <v>122596.93</v>
      </c>
      <c r="EQ69">
        <v>33993</v>
      </c>
      <c r="ER69">
        <v>108454</v>
      </c>
      <c r="ES69">
        <v>668528.97</v>
      </c>
    </row>
    <row r="70" spans="1:149" outlineLevel="1" x14ac:dyDescent="0.25">
      <c r="A70" s="3"/>
      <c r="B70" s="9">
        <v>62</v>
      </c>
      <c r="C70" s="11">
        <v>5665</v>
      </c>
      <c r="D70" s="181">
        <v>59</v>
      </c>
      <c r="E70" s="11" t="s">
        <v>69</v>
      </c>
      <c r="F70" s="98"/>
      <c r="G70" s="98">
        <f t="shared" si="2"/>
        <v>425909.13</v>
      </c>
      <c r="H70" s="14"/>
      <c r="I70" s="14"/>
      <c r="J70" s="14"/>
      <c r="K70" s="14"/>
      <c r="L70" s="14"/>
      <c r="M70" s="14"/>
      <c r="N70" s="194"/>
      <c r="O70" s="108">
        <v>68</v>
      </c>
      <c r="P70" s="108">
        <v>0</v>
      </c>
      <c r="Q70" s="153">
        <v>8813249.1699999999</v>
      </c>
      <c r="R70" s="153">
        <v>38424.81</v>
      </c>
      <c r="S70" s="153">
        <v>22241.48</v>
      </c>
      <c r="T70" s="153">
        <v>876025</v>
      </c>
      <c r="U70" s="153">
        <v>33908.15</v>
      </c>
      <c r="V70" s="153">
        <v>648230.03</v>
      </c>
      <c r="W70" s="153">
        <v>513632.37</v>
      </c>
      <c r="X70" s="188">
        <v>90731.43</v>
      </c>
      <c r="Y70" s="153">
        <v>24210.82</v>
      </c>
      <c r="Z70" s="153">
        <v>89768.31</v>
      </c>
      <c r="AA70" s="153">
        <v>0</v>
      </c>
      <c r="AB70" s="153">
        <v>2082.0500000000002</v>
      </c>
      <c r="AC70" s="153">
        <v>17294.03</v>
      </c>
      <c r="AD70" s="153">
        <v>62473.89</v>
      </c>
      <c r="AE70" s="153">
        <v>130664.88</v>
      </c>
      <c r="AF70" s="153">
        <v>427083.26</v>
      </c>
      <c r="AG70" s="153">
        <v>1135.94</v>
      </c>
      <c r="AH70" s="153">
        <v>114176.85</v>
      </c>
      <c r="AI70" s="153">
        <v>102074.1</v>
      </c>
      <c r="AJ70" s="153">
        <v>100879.37</v>
      </c>
      <c r="AK70" s="153">
        <v>256286.02</v>
      </c>
      <c r="AL70" s="109">
        <v>94074.87</v>
      </c>
      <c r="AM70" s="109">
        <v>1205752.51</v>
      </c>
      <c r="AN70" s="109">
        <v>425909.13</v>
      </c>
      <c r="AO70" s="109">
        <v>29195.89</v>
      </c>
      <c r="AP70" s="109">
        <v>0</v>
      </c>
      <c r="AQ70" s="109">
        <v>17200</v>
      </c>
      <c r="AR70" s="109">
        <v>11503560.970000001</v>
      </c>
      <c r="AS70" s="109">
        <v>2623202.59</v>
      </c>
      <c r="AT70" s="109">
        <v>162881.79999999999</v>
      </c>
      <c r="AU70" s="109">
        <v>25950</v>
      </c>
      <c r="AV70" s="109">
        <v>138508</v>
      </c>
      <c r="AW70" s="109">
        <v>109206.09</v>
      </c>
      <c r="AX70" s="109">
        <v>71258.78</v>
      </c>
      <c r="AY70" s="109">
        <v>1181650.3600000001</v>
      </c>
      <c r="AZ70" s="109">
        <v>800043.78</v>
      </c>
      <c r="BA70" s="109"/>
      <c r="BB70" s="109">
        <v>271250</v>
      </c>
      <c r="BC70" s="109">
        <v>349277.5</v>
      </c>
      <c r="BD70" s="109">
        <v>80603.44</v>
      </c>
      <c r="BE70" s="109">
        <v>57157.52</v>
      </c>
      <c r="BF70" s="109">
        <v>89018.63</v>
      </c>
      <c r="BG70" s="109">
        <v>8858.33</v>
      </c>
      <c r="BH70" s="109">
        <v>221246.89</v>
      </c>
      <c r="BI70" s="109">
        <v>177228.37</v>
      </c>
      <c r="BJ70" s="109">
        <v>89094</v>
      </c>
      <c r="BK70" s="109">
        <v>164801</v>
      </c>
      <c r="BL70" s="109">
        <v>78325.19</v>
      </c>
      <c r="BM70" s="109">
        <v>236768.15</v>
      </c>
      <c r="BN70" s="109">
        <v>150596</v>
      </c>
      <c r="BO70" s="109">
        <v>30830</v>
      </c>
      <c r="BP70" s="109">
        <v>107236.3</v>
      </c>
      <c r="BQ70" s="109">
        <v>25347.84</v>
      </c>
      <c r="BR70" s="109"/>
      <c r="BS70" s="109">
        <v>163908.66</v>
      </c>
      <c r="BT70" s="109">
        <v>313546.40999999997</v>
      </c>
      <c r="BU70" s="109">
        <v>34804.57</v>
      </c>
      <c r="BV70" s="109">
        <v>382474</v>
      </c>
      <c r="BW70" s="109">
        <v>114129.64</v>
      </c>
      <c r="BX70" s="194">
        <v>365367</v>
      </c>
      <c r="BY70" s="109">
        <v>131363.51</v>
      </c>
      <c r="BZ70" s="109">
        <v>61371.199999999997</v>
      </c>
      <c r="CA70" s="109">
        <v>33576</v>
      </c>
      <c r="CB70" s="109">
        <v>227295.88</v>
      </c>
      <c r="CC70" s="109">
        <v>389891.14</v>
      </c>
      <c r="CD70" s="109"/>
      <c r="CE70" s="109"/>
      <c r="CF70" s="14"/>
      <c r="CG70" s="14">
        <v>35003486.689999998</v>
      </c>
      <c r="CH70" s="14">
        <v>70401.06</v>
      </c>
      <c r="CI70">
        <v>24670.17</v>
      </c>
      <c r="CJ70">
        <v>910827.27</v>
      </c>
      <c r="CK70">
        <v>10719.25</v>
      </c>
      <c r="CL70">
        <v>751487.47</v>
      </c>
      <c r="CM70">
        <v>385580.74</v>
      </c>
      <c r="CN70">
        <v>88932.91</v>
      </c>
      <c r="CO70">
        <v>23457.91</v>
      </c>
      <c r="CP70">
        <v>88115</v>
      </c>
      <c r="CQ70">
        <v>0</v>
      </c>
      <c r="CR70">
        <v>5555.64</v>
      </c>
      <c r="CS70">
        <v>1001.26</v>
      </c>
      <c r="CT70">
        <v>25570.78</v>
      </c>
      <c r="CU70">
        <v>126136.76</v>
      </c>
      <c r="CV70">
        <v>762355.11</v>
      </c>
      <c r="CW70">
        <v>1153.9000000000001</v>
      </c>
      <c r="CX70">
        <v>115743.77</v>
      </c>
      <c r="CY70">
        <v>82189.899999999994</v>
      </c>
      <c r="CZ70">
        <v>72148.990000000005</v>
      </c>
      <c r="DA70">
        <v>396223.15</v>
      </c>
      <c r="DB70">
        <v>118036.84</v>
      </c>
      <c r="DC70">
        <v>275696.40999999997</v>
      </c>
      <c r="DD70">
        <v>493989.19</v>
      </c>
      <c r="DE70">
        <v>29654.92</v>
      </c>
      <c r="DF70">
        <v>0</v>
      </c>
      <c r="DG70">
        <v>17412</v>
      </c>
      <c r="DH70">
        <v>8116741.1100000003</v>
      </c>
      <c r="DI70">
        <v>2650093.36</v>
      </c>
      <c r="DJ70">
        <v>131026.83</v>
      </c>
      <c r="DK70">
        <v>27600</v>
      </c>
      <c r="DL70">
        <v>106424</v>
      </c>
      <c r="DM70">
        <v>105195.83</v>
      </c>
      <c r="DN70">
        <v>64367</v>
      </c>
      <c r="DO70">
        <v>1050516.24</v>
      </c>
      <c r="DP70">
        <v>1182554.29</v>
      </c>
      <c r="DQ70">
        <v>42717.21</v>
      </c>
      <c r="DR70">
        <v>250363</v>
      </c>
      <c r="DS70">
        <v>0</v>
      </c>
      <c r="DT70">
        <v>83824.41</v>
      </c>
      <c r="DU70">
        <v>66162.850000000006</v>
      </c>
      <c r="DV70">
        <v>86266.73</v>
      </c>
      <c r="DW70">
        <v>17162.009999999998</v>
      </c>
      <c r="DX70">
        <v>233784.26</v>
      </c>
      <c r="DY70">
        <v>173693.12</v>
      </c>
      <c r="DZ70">
        <v>112602</v>
      </c>
      <c r="EA70">
        <v>163021.92000000001</v>
      </c>
      <c r="EB70">
        <v>79434.36</v>
      </c>
      <c r="EC70">
        <v>155069.16</v>
      </c>
      <c r="ED70">
        <v>220848.28</v>
      </c>
      <c r="EE70">
        <v>39253</v>
      </c>
      <c r="EF70">
        <v>130240.57</v>
      </c>
      <c r="EG70">
        <v>80195.179999999993</v>
      </c>
      <c r="EH70">
        <v>124705.86</v>
      </c>
      <c r="EI70">
        <v>150586.54</v>
      </c>
      <c r="EJ70">
        <v>213235.04</v>
      </c>
      <c r="EK70">
        <v>-44.91</v>
      </c>
      <c r="EL70">
        <v>471291</v>
      </c>
      <c r="EM70">
        <v>110452.31</v>
      </c>
      <c r="EN70">
        <v>348731</v>
      </c>
      <c r="EO70">
        <v>137676.28</v>
      </c>
      <c r="EP70">
        <v>63045.279999999999</v>
      </c>
      <c r="EQ70">
        <v>33423</v>
      </c>
      <c r="ER70">
        <v>232074</v>
      </c>
      <c r="ES70">
        <v>395974.78</v>
      </c>
    </row>
    <row r="71" spans="1:149" outlineLevel="1" x14ac:dyDescent="0.25">
      <c r="A71" s="3"/>
      <c r="B71" s="9">
        <v>63</v>
      </c>
      <c r="C71" s="11">
        <v>5670</v>
      </c>
      <c r="D71" s="181">
        <v>60</v>
      </c>
      <c r="E71" s="11" t="s">
        <v>70</v>
      </c>
      <c r="F71" s="98"/>
      <c r="G71" s="98">
        <f t="shared" si="2"/>
        <v>0</v>
      </c>
      <c r="H71" s="14"/>
      <c r="I71" s="14"/>
      <c r="J71" s="14"/>
      <c r="K71" s="14"/>
      <c r="L71" s="14"/>
      <c r="M71" s="14"/>
      <c r="N71" s="194"/>
      <c r="O71" s="108">
        <v>69</v>
      </c>
      <c r="P71" s="108">
        <v>0</v>
      </c>
      <c r="Q71" s="153">
        <v>1615558.34</v>
      </c>
      <c r="R71" s="153">
        <v>248231.4</v>
      </c>
      <c r="S71" s="153">
        <v>0</v>
      </c>
      <c r="T71" s="153">
        <v>0</v>
      </c>
      <c r="U71" s="153">
        <v>0</v>
      </c>
      <c r="V71" s="153">
        <v>32621.759999999998</v>
      </c>
      <c r="W71" s="153">
        <v>349352.88</v>
      </c>
      <c r="X71" s="188">
        <v>0</v>
      </c>
      <c r="Y71" s="153">
        <v>0</v>
      </c>
      <c r="Z71" s="153">
        <v>43200</v>
      </c>
      <c r="AA71" s="153">
        <v>15900</v>
      </c>
      <c r="AB71" s="153">
        <v>0</v>
      </c>
      <c r="AC71" s="153">
        <v>79316.350000000006</v>
      </c>
      <c r="AD71" s="153">
        <v>0</v>
      </c>
      <c r="AE71" s="153">
        <v>0</v>
      </c>
      <c r="AF71" s="153">
        <v>241084.96</v>
      </c>
      <c r="AG71" s="153">
        <v>0</v>
      </c>
      <c r="AH71" s="153">
        <v>0</v>
      </c>
      <c r="AI71" s="153">
        <v>0</v>
      </c>
      <c r="AJ71" s="153">
        <v>16679.990000000002</v>
      </c>
      <c r="AK71" s="153">
        <v>69406.820000000007</v>
      </c>
      <c r="AL71" s="109">
        <v>0</v>
      </c>
      <c r="AM71" s="109">
        <v>0</v>
      </c>
      <c r="AN71" s="109">
        <v>0</v>
      </c>
      <c r="AO71" s="109">
        <v>16172.12</v>
      </c>
      <c r="AP71" s="109">
        <v>11896.18</v>
      </c>
      <c r="AQ71" s="109">
        <v>0</v>
      </c>
      <c r="AR71" s="109">
        <v>10123042.5</v>
      </c>
      <c r="AS71" s="109">
        <v>0</v>
      </c>
      <c r="AT71" s="109">
        <v>768.87</v>
      </c>
      <c r="AU71" s="109">
        <v>0</v>
      </c>
      <c r="AV71" s="109">
        <v>303188</v>
      </c>
      <c r="AW71" s="109">
        <v>0</v>
      </c>
      <c r="AX71" s="109">
        <v>0</v>
      </c>
      <c r="AY71" s="109">
        <v>0</v>
      </c>
      <c r="AZ71" s="109">
        <v>0</v>
      </c>
      <c r="BA71" s="109"/>
      <c r="BB71" s="109">
        <v>0</v>
      </c>
      <c r="BC71" s="109">
        <v>282667.42</v>
      </c>
      <c r="BD71" s="109">
        <v>0</v>
      </c>
      <c r="BE71" s="109">
        <v>0</v>
      </c>
      <c r="BF71" s="109">
        <v>0</v>
      </c>
      <c r="BG71" s="109">
        <v>0</v>
      </c>
      <c r="BH71" s="109">
        <v>6258.32</v>
      </c>
      <c r="BI71" s="109">
        <v>0</v>
      </c>
      <c r="BJ71" s="109">
        <v>0</v>
      </c>
      <c r="BK71" s="109">
        <v>322770</v>
      </c>
      <c r="BL71" s="109">
        <v>15000</v>
      </c>
      <c r="BM71" s="109">
        <v>661881</v>
      </c>
      <c r="BN71" s="109">
        <v>0</v>
      </c>
      <c r="BO71" s="109">
        <v>15771.48</v>
      </c>
      <c r="BP71" s="109">
        <v>7829.76</v>
      </c>
      <c r="BQ71" s="109">
        <v>21815.77</v>
      </c>
      <c r="BR71" s="109"/>
      <c r="BS71" s="109">
        <v>308415.96999999997</v>
      </c>
      <c r="BT71" s="109">
        <v>131640</v>
      </c>
      <c r="BU71" s="109">
        <v>0</v>
      </c>
      <c r="BV71" s="109">
        <v>0</v>
      </c>
      <c r="BW71" s="109">
        <v>0</v>
      </c>
      <c r="BX71" s="194">
        <v>0</v>
      </c>
      <c r="BY71" s="109">
        <v>0</v>
      </c>
      <c r="BZ71" s="109">
        <v>0</v>
      </c>
      <c r="CA71" s="109">
        <v>110522</v>
      </c>
      <c r="CB71" s="109">
        <v>0</v>
      </c>
      <c r="CC71" s="109">
        <v>0</v>
      </c>
      <c r="CD71" s="109"/>
      <c r="CE71" s="109"/>
      <c r="CF71" s="14"/>
      <c r="CG71" s="14">
        <v>1301033.28</v>
      </c>
      <c r="CH71" s="14">
        <v>244882.83</v>
      </c>
      <c r="CI71">
        <v>0</v>
      </c>
      <c r="CJ71">
        <v>0</v>
      </c>
      <c r="CK71">
        <v>0</v>
      </c>
      <c r="CL71">
        <v>32621.759999999998</v>
      </c>
      <c r="CM71">
        <v>342502.68</v>
      </c>
      <c r="CN71">
        <v>0</v>
      </c>
      <c r="CO71">
        <v>0</v>
      </c>
      <c r="CP71">
        <v>43200</v>
      </c>
      <c r="CQ71">
        <v>15000</v>
      </c>
      <c r="CR71">
        <v>0</v>
      </c>
      <c r="CS71">
        <v>36865.129999999997</v>
      </c>
      <c r="CT71">
        <v>0</v>
      </c>
      <c r="CU71">
        <v>0</v>
      </c>
      <c r="CV71">
        <v>239545.67</v>
      </c>
      <c r="CW71">
        <v>0</v>
      </c>
      <c r="CX71">
        <v>0</v>
      </c>
      <c r="CY71">
        <v>0</v>
      </c>
      <c r="CZ71">
        <v>16680</v>
      </c>
      <c r="DA71">
        <v>42000</v>
      </c>
      <c r="DB71">
        <v>0</v>
      </c>
      <c r="DC71">
        <v>0</v>
      </c>
      <c r="DD71">
        <v>0</v>
      </c>
      <c r="DE71">
        <v>13879.68</v>
      </c>
      <c r="DF71">
        <v>11634.48</v>
      </c>
      <c r="DG71">
        <v>0</v>
      </c>
      <c r="DH71">
        <v>10044402.390000001</v>
      </c>
      <c r="DI71">
        <v>0</v>
      </c>
      <c r="DJ71">
        <v>732.31</v>
      </c>
      <c r="DK71">
        <v>0</v>
      </c>
      <c r="DL71">
        <v>304602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250976.59</v>
      </c>
      <c r="DT71">
        <v>0</v>
      </c>
      <c r="DU71">
        <v>0</v>
      </c>
      <c r="DV71">
        <v>0</v>
      </c>
      <c r="DW71">
        <v>0</v>
      </c>
      <c r="DX71">
        <v>7110.84</v>
      </c>
      <c r="DY71">
        <v>0</v>
      </c>
      <c r="DZ71">
        <v>0</v>
      </c>
      <c r="EA71">
        <v>316015.11</v>
      </c>
      <c r="EB71">
        <v>15000</v>
      </c>
      <c r="EC71">
        <v>663908</v>
      </c>
      <c r="ED71">
        <v>0</v>
      </c>
      <c r="EE71">
        <v>15771.48</v>
      </c>
      <c r="EF71">
        <v>7603.49</v>
      </c>
      <c r="EG71">
        <v>21442.32</v>
      </c>
      <c r="EH71">
        <v>0</v>
      </c>
      <c r="EI71">
        <v>304070.55</v>
      </c>
      <c r="EJ71">
        <v>131640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108674</v>
      </c>
      <c r="ER71">
        <v>0</v>
      </c>
      <c r="ES71">
        <v>0</v>
      </c>
    </row>
    <row r="72" spans="1:149" outlineLevel="1" x14ac:dyDescent="0.25">
      <c r="A72" s="3"/>
      <c r="B72" s="9">
        <v>64</v>
      </c>
      <c r="C72" s="11">
        <v>5672</v>
      </c>
      <c r="D72" s="181">
        <v>61</v>
      </c>
      <c r="E72" s="11" t="s">
        <v>71</v>
      </c>
      <c r="F72" s="98"/>
      <c r="G72" s="98">
        <f t="shared" si="2"/>
        <v>0</v>
      </c>
      <c r="H72" s="14"/>
      <c r="I72" s="14"/>
      <c r="J72" s="14"/>
      <c r="K72" s="14"/>
      <c r="L72" s="14"/>
      <c r="M72" s="14"/>
      <c r="N72" s="194"/>
      <c r="O72" s="108">
        <v>70</v>
      </c>
      <c r="P72" s="108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3">
        <v>0</v>
      </c>
      <c r="W72" s="153">
        <v>0</v>
      </c>
      <c r="X72" s="188">
        <v>0</v>
      </c>
      <c r="Y72" s="153">
        <v>0</v>
      </c>
      <c r="Z72" s="153">
        <v>0</v>
      </c>
      <c r="AA72" s="153">
        <v>0</v>
      </c>
      <c r="AB72" s="153">
        <v>0</v>
      </c>
      <c r="AC72" s="153">
        <v>0</v>
      </c>
      <c r="AD72" s="153">
        <v>0</v>
      </c>
      <c r="AE72" s="153">
        <v>0</v>
      </c>
      <c r="AF72" s="153">
        <v>0</v>
      </c>
      <c r="AG72" s="153">
        <v>0</v>
      </c>
      <c r="AH72" s="153">
        <v>0</v>
      </c>
      <c r="AI72" s="153">
        <v>0</v>
      </c>
      <c r="AJ72" s="153">
        <v>0</v>
      </c>
      <c r="AK72" s="153">
        <v>0</v>
      </c>
      <c r="AL72" s="109">
        <v>0</v>
      </c>
      <c r="AM72" s="109">
        <v>0</v>
      </c>
      <c r="AN72" s="109">
        <v>0</v>
      </c>
      <c r="AO72" s="109">
        <v>0</v>
      </c>
      <c r="AP72" s="109">
        <v>0</v>
      </c>
      <c r="AQ72" s="109">
        <v>0</v>
      </c>
      <c r="AR72" s="109">
        <v>0</v>
      </c>
      <c r="AS72" s="109">
        <v>0</v>
      </c>
      <c r="AT72" s="109">
        <v>0</v>
      </c>
      <c r="AU72" s="109">
        <v>0</v>
      </c>
      <c r="AV72" s="109">
        <v>0</v>
      </c>
      <c r="AW72" s="109">
        <v>0</v>
      </c>
      <c r="AX72" s="109">
        <v>0</v>
      </c>
      <c r="AY72" s="109">
        <v>0</v>
      </c>
      <c r="AZ72" s="109">
        <v>0</v>
      </c>
      <c r="BA72" s="109"/>
      <c r="BB72" s="109">
        <v>0</v>
      </c>
      <c r="BC72" s="109">
        <v>0</v>
      </c>
      <c r="BD72" s="109">
        <v>0</v>
      </c>
      <c r="BE72" s="109">
        <v>0</v>
      </c>
      <c r="BF72" s="109">
        <v>0</v>
      </c>
      <c r="BG72" s="109">
        <v>0</v>
      </c>
      <c r="BH72" s="109">
        <v>0</v>
      </c>
      <c r="BI72" s="109">
        <v>0</v>
      </c>
      <c r="BJ72" s="109">
        <v>0</v>
      </c>
      <c r="BK72" s="109">
        <v>0</v>
      </c>
      <c r="BL72" s="109">
        <v>0</v>
      </c>
      <c r="BM72" s="109">
        <v>0</v>
      </c>
      <c r="BN72" s="109">
        <v>0</v>
      </c>
      <c r="BO72" s="109">
        <v>0</v>
      </c>
      <c r="BP72" s="109">
        <v>0</v>
      </c>
      <c r="BQ72" s="109">
        <v>0</v>
      </c>
      <c r="BR72" s="109"/>
      <c r="BS72" s="109">
        <v>0</v>
      </c>
      <c r="BT72" s="109">
        <v>0</v>
      </c>
      <c r="BU72" s="109">
        <v>0</v>
      </c>
      <c r="BV72" s="109">
        <v>0</v>
      </c>
      <c r="BW72" s="109">
        <v>0</v>
      </c>
      <c r="BX72" s="194">
        <v>0</v>
      </c>
      <c r="BY72" s="109">
        <v>0</v>
      </c>
      <c r="BZ72" s="109">
        <v>0</v>
      </c>
      <c r="CA72" s="109">
        <v>0</v>
      </c>
      <c r="CB72" s="109">
        <v>0</v>
      </c>
      <c r="CC72" s="109">
        <v>0</v>
      </c>
      <c r="CD72" s="109"/>
      <c r="CE72" s="109"/>
      <c r="CF72" s="14"/>
      <c r="CG72" s="14">
        <v>0</v>
      </c>
      <c r="CH72" s="14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</row>
    <row r="73" spans="1:149" outlineLevel="1" x14ac:dyDescent="0.25">
      <c r="A73" s="3"/>
      <c r="B73" s="9">
        <v>65</v>
      </c>
      <c r="C73" s="11">
        <v>5675</v>
      </c>
      <c r="D73" s="181">
        <v>62</v>
      </c>
      <c r="E73" s="11" t="s">
        <v>72</v>
      </c>
      <c r="F73" s="98"/>
      <c r="G73" s="98">
        <f t="shared" si="2"/>
        <v>270694.12</v>
      </c>
      <c r="H73" s="14"/>
      <c r="I73" s="14"/>
      <c r="J73" s="14"/>
      <c r="K73" s="14"/>
      <c r="L73" s="14"/>
      <c r="M73" s="14"/>
      <c r="N73" s="194"/>
      <c r="O73" s="108">
        <v>71</v>
      </c>
      <c r="P73" s="108">
        <v>0</v>
      </c>
      <c r="Q73" s="153">
        <v>37346862.25</v>
      </c>
      <c r="R73" s="153">
        <v>634750.73</v>
      </c>
      <c r="S73" s="153">
        <v>32292.34</v>
      </c>
      <c r="T73" s="153">
        <v>255088</v>
      </c>
      <c r="U73" s="153">
        <v>0</v>
      </c>
      <c r="V73" s="153">
        <v>302726.75</v>
      </c>
      <c r="W73" s="153">
        <v>615454.28</v>
      </c>
      <c r="X73" s="188">
        <v>23102.53</v>
      </c>
      <c r="Y73" s="153">
        <v>0</v>
      </c>
      <c r="Z73" s="153">
        <v>0</v>
      </c>
      <c r="AA73" s="153">
        <v>0</v>
      </c>
      <c r="AB73" s="153">
        <v>54306.73</v>
      </c>
      <c r="AC73" s="153">
        <v>1212125.53</v>
      </c>
      <c r="AD73" s="153">
        <v>676628.53</v>
      </c>
      <c r="AE73" s="153">
        <v>2129635.39</v>
      </c>
      <c r="AF73" s="153">
        <v>261570.13</v>
      </c>
      <c r="AG73" s="153">
        <v>0</v>
      </c>
      <c r="AH73" s="153">
        <v>315711.8</v>
      </c>
      <c r="AI73" s="153">
        <v>142537.49</v>
      </c>
      <c r="AJ73" s="153">
        <v>1520.88</v>
      </c>
      <c r="AK73" s="153">
        <v>942393.38</v>
      </c>
      <c r="AL73" s="109">
        <v>91986.26</v>
      </c>
      <c r="AM73" s="109">
        <v>637205.39</v>
      </c>
      <c r="AN73" s="109">
        <v>270694.12</v>
      </c>
      <c r="AO73" s="109">
        <v>0</v>
      </c>
      <c r="AP73" s="109">
        <v>0</v>
      </c>
      <c r="AQ73" s="109">
        <v>22416.04</v>
      </c>
      <c r="AR73" s="109">
        <v>76604451.620000005</v>
      </c>
      <c r="AS73" s="109">
        <v>7239894.8099999996</v>
      </c>
      <c r="AT73" s="109">
        <v>324125.61</v>
      </c>
      <c r="AU73" s="109">
        <v>34792</v>
      </c>
      <c r="AV73" s="109">
        <v>130861</v>
      </c>
      <c r="AW73" s="109">
        <v>297236.44</v>
      </c>
      <c r="AX73" s="109">
        <v>60478.39</v>
      </c>
      <c r="AY73" s="109">
        <v>510379.49</v>
      </c>
      <c r="AZ73" s="109">
        <v>769497.55</v>
      </c>
      <c r="BA73" s="109"/>
      <c r="BB73" s="109">
        <v>545373</v>
      </c>
      <c r="BC73" s="109">
        <v>589765.72</v>
      </c>
      <c r="BD73" s="109">
        <v>766513.45</v>
      </c>
      <c r="BE73" s="109">
        <v>220682.01</v>
      </c>
      <c r="BF73" s="109">
        <v>188625.78</v>
      </c>
      <c r="BG73" s="109">
        <v>0</v>
      </c>
      <c r="BH73" s="109">
        <v>363546.79</v>
      </c>
      <c r="BI73" s="109">
        <v>69873.279999999999</v>
      </c>
      <c r="BJ73" s="109">
        <v>331501</v>
      </c>
      <c r="BK73" s="109">
        <v>880539</v>
      </c>
      <c r="BL73" s="109">
        <v>104479.41</v>
      </c>
      <c r="BM73" s="109">
        <v>0</v>
      </c>
      <c r="BN73" s="109">
        <v>337730.73</v>
      </c>
      <c r="BO73" s="109">
        <v>23034.799999999999</v>
      </c>
      <c r="BP73" s="109">
        <v>53645.13</v>
      </c>
      <c r="BQ73" s="109">
        <v>467.5</v>
      </c>
      <c r="BR73" s="109"/>
      <c r="BS73" s="109">
        <v>17152.96</v>
      </c>
      <c r="BT73" s="109">
        <v>0</v>
      </c>
      <c r="BU73" s="109">
        <v>13777820.060000001</v>
      </c>
      <c r="BV73" s="109">
        <v>1025393</v>
      </c>
      <c r="BW73" s="109">
        <v>46186.31</v>
      </c>
      <c r="BX73" s="194">
        <v>0</v>
      </c>
      <c r="BY73" s="109">
        <v>0</v>
      </c>
      <c r="BZ73" s="109">
        <v>4308.95</v>
      </c>
      <c r="CA73" s="109">
        <v>72909</v>
      </c>
      <c r="CB73" s="109">
        <v>115550.26</v>
      </c>
      <c r="CC73" s="109">
        <v>275386.64</v>
      </c>
      <c r="CD73" s="109"/>
      <c r="CE73" s="109"/>
      <c r="CF73" s="14"/>
      <c r="CG73" s="14">
        <v>24429102.870000001</v>
      </c>
      <c r="CH73" s="14">
        <v>619045.54</v>
      </c>
      <c r="CI73">
        <v>26205.08</v>
      </c>
      <c r="CJ73">
        <v>259743.15</v>
      </c>
      <c r="CK73">
        <v>0</v>
      </c>
      <c r="CL73">
        <v>409581.78</v>
      </c>
      <c r="CM73">
        <v>543357.65</v>
      </c>
      <c r="CN73">
        <v>21043.08</v>
      </c>
      <c r="CO73">
        <v>0</v>
      </c>
      <c r="CP73">
        <v>2465.86</v>
      </c>
      <c r="CQ73">
        <v>0</v>
      </c>
      <c r="CR73">
        <v>49981.53</v>
      </c>
      <c r="CS73">
        <v>1205199.29</v>
      </c>
      <c r="CT73">
        <v>506892.88</v>
      </c>
      <c r="CU73">
        <v>2236053.67</v>
      </c>
      <c r="CV73">
        <v>268897.27</v>
      </c>
      <c r="CW73">
        <v>0</v>
      </c>
      <c r="CX73">
        <v>342671.41</v>
      </c>
      <c r="CY73">
        <v>152746.26999999999</v>
      </c>
      <c r="CZ73">
        <v>0</v>
      </c>
      <c r="DA73">
        <v>293632.64000000001</v>
      </c>
      <c r="DB73">
        <v>92160.35</v>
      </c>
      <c r="DC73">
        <v>617558.78</v>
      </c>
      <c r="DD73">
        <v>300769.94</v>
      </c>
      <c r="DE73">
        <v>0</v>
      </c>
      <c r="DF73">
        <v>0</v>
      </c>
      <c r="DG73">
        <v>21049.71</v>
      </c>
      <c r="DH73">
        <v>85969285.209999993</v>
      </c>
      <c r="DI73">
        <v>7081913.5999999996</v>
      </c>
      <c r="DJ73">
        <v>300849.34999999998</v>
      </c>
      <c r="DK73">
        <v>8057</v>
      </c>
      <c r="DL73">
        <v>130998</v>
      </c>
      <c r="DM73">
        <v>305551.24</v>
      </c>
      <c r="DN73">
        <v>55742.75</v>
      </c>
      <c r="DO73">
        <v>443875.65</v>
      </c>
      <c r="DP73">
        <v>713462.69</v>
      </c>
      <c r="DQ73">
        <v>14788.51</v>
      </c>
      <c r="DR73">
        <v>456252</v>
      </c>
      <c r="DS73">
        <v>515421.75</v>
      </c>
      <c r="DT73">
        <v>650790.61</v>
      </c>
      <c r="DU73">
        <v>202528.91</v>
      </c>
      <c r="DV73">
        <v>238908.12</v>
      </c>
      <c r="DW73">
        <v>0</v>
      </c>
      <c r="DX73">
        <v>238951.98</v>
      </c>
      <c r="DY73">
        <v>88846.74</v>
      </c>
      <c r="DZ73">
        <v>275611</v>
      </c>
      <c r="EA73">
        <v>817882.87</v>
      </c>
      <c r="EB73">
        <v>111322.28</v>
      </c>
      <c r="EC73">
        <v>0</v>
      </c>
      <c r="ED73">
        <v>378662.27</v>
      </c>
      <c r="EE73">
        <v>17624.060000000001</v>
      </c>
      <c r="EF73">
        <v>52707.98</v>
      </c>
      <c r="EG73">
        <v>0</v>
      </c>
      <c r="EH73">
        <v>135442.01999999999</v>
      </c>
      <c r="EI73">
        <v>20597.05</v>
      </c>
      <c r="EJ73">
        <v>0</v>
      </c>
      <c r="EK73">
        <v>11707172.92</v>
      </c>
      <c r="EL73">
        <v>1000658</v>
      </c>
      <c r="EM73">
        <v>42919.85</v>
      </c>
      <c r="EN73">
        <v>0</v>
      </c>
      <c r="EO73">
        <v>0</v>
      </c>
      <c r="EP73">
        <v>0</v>
      </c>
      <c r="EQ73">
        <v>56099</v>
      </c>
      <c r="ER73">
        <v>117913</v>
      </c>
      <c r="ES73">
        <v>284513.71000000002</v>
      </c>
    </row>
    <row r="74" spans="1:149" outlineLevel="1" x14ac:dyDescent="0.25">
      <c r="A74" s="3"/>
      <c r="B74" s="9">
        <v>66</v>
      </c>
      <c r="C74" s="11">
        <v>5680</v>
      </c>
      <c r="D74" s="181">
        <v>63</v>
      </c>
      <c r="E74" s="11" t="s">
        <v>73</v>
      </c>
      <c r="F74" s="98"/>
      <c r="G74" s="98">
        <f t="shared" ref="G74:G81" si="3">HLOOKUP($E$3,$P$3:$CE$269,O74,TRUE)</f>
        <v>0</v>
      </c>
      <c r="H74" s="14"/>
      <c r="I74" s="14"/>
      <c r="J74" s="14"/>
      <c r="K74" s="14"/>
      <c r="L74" s="14"/>
      <c r="M74" s="14"/>
      <c r="N74" s="194"/>
      <c r="O74" s="108">
        <v>72</v>
      </c>
      <c r="P74" s="108">
        <v>0</v>
      </c>
      <c r="Q74" s="153">
        <v>0</v>
      </c>
      <c r="R74" s="153">
        <v>13610</v>
      </c>
      <c r="S74" s="153">
        <v>0</v>
      </c>
      <c r="T74" s="153">
        <v>0</v>
      </c>
      <c r="U74" s="153">
        <v>17334</v>
      </c>
      <c r="V74" s="153">
        <v>0</v>
      </c>
      <c r="W74" s="153">
        <v>14130.41</v>
      </c>
      <c r="X74" s="188">
        <v>10303.68</v>
      </c>
      <c r="Y74" s="153">
        <v>0</v>
      </c>
      <c r="Z74" s="153">
        <v>7687</v>
      </c>
      <c r="AA74" s="153">
        <v>1922</v>
      </c>
      <c r="AB74" s="153">
        <v>5076</v>
      </c>
      <c r="AC74" s="153">
        <v>0</v>
      </c>
      <c r="AD74" s="153">
        <v>2014.5</v>
      </c>
      <c r="AE74" s="153">
        <v>42923</v>
      </c>
      <c r="AF74" s="153">
        <v>9521</v>
      </c>
      <c r="AG74" s="153">
        <v>5090.13</v>
      </c>
      <c r="AH74" s="153">
        <v>12731</v>
      </c>
      <c r="AI74" s="153">
        <v>10328.959999999999</v>
      </c>
      <c r="AJ74" s="153">
        <v>4637</v>
      </c>
      <c r="AK74" s="153">
        <v>0</v>
      </c>
      <c r="AL74" s="109">
        <v>0</v>
      </c>
      <c r="AM74" s="109">
        <v>0</v>
      </c>
      <c r="AN74" s="109">
        <v>0</v>
      </c>
      <c r="AO74" s="109">
        <v>2686</v>
      </c>
      <c r="AP74" s="109">
        <v>0</v>
      </c>
      <c r="AQ74" s="109">
        <v>5383.49</v>
      </c>
      <c r="AR74" s="109">
        <v>0</v>
      </c>
      <c r="AS74" s="109">
        <v>0</v>
      </c>
      <c r="AT74" s="109">
        <v>10209.459999999999</v>
      </c>
      <c r="AU74" s="109">
        <v>3489</v>
      </c>
      <c r="AV74" s="109">
        <v>12447</v>
      </c>
      <c r="AW74" s="109">
        <v>42140.85</v>
      </c>
      <c r="AX74" s="109">
        <v>0</v>
      </c>
      <c r="AY74" s="109">
        <v>15454.8</v>
      </c>
      <c r="AZ74" s="109">
        <v>0</v>
      </c>
      <c r="BA74" s="109"/>
      <c r="BB74" s="109">
        <v>0</v>
      </c>
      <c r="BC74" s="109">
        <v>0</v>
      </c>
      <c r="BD74" s="109">
        <v>0</v>
      </c>
      <c r="BE74" s="109">
        <v>5202</v>
      </c>
      <c r="BF74" s="109">
        <v>11770.04</v>
      </c>
      <c r="BG74" s="109">
        <v>3645</v>
      </c>
      <c r="BH74" s="109">
        <v>36981.29</v>
      </c>
      <c r="BI74" s="109">
        <v>0</v>
      </c>
      <c r="BJ74" s="109">
        <v>0</v>
      </c>
      <c r="BK74" s="109">
        <v>0</v>
      </c>
      <c r="BL74" s="109">
        <v>7776.49</v>
      </c>
      <c r="BM74" s="109">
        <v>15331</v>
      </c>
      <c r="BN74" s="109">
        <v>0</v>
      </c>
      <c r="BO74" s="109">
        <v>2856</v>
      </c>
      <c r="BP74" s="109">
        <v>3427</v>
      </c>
      <c r="BQ74" s="109">
        <v>2520</v>
      </c>
      <c r="BR74" s="109"/>
      <c r="BS74" s="109">
        <v>0</v>
      </c>
      <c r="BT74" s="109">
        <v>1998.87</v>
      </c>
      <c r="BU74" s="109">
        <v>353540.98</v>
      </c>
      <c r="BV74" s="109">
        <v>0</v>
      </c>
      <c r="BW74" s="109">
        <v>6914.76</v>
      </c>
      <c r="BX74" s="194">
        <v>0</v>
      </c>
      <c r="BY74" s="109">
        <v>10404</v>
      </c>
      <c r="BZ74" s="109">
        <v>4915.3900000000003</v>
      </c>
      <c r="CA74" s="109">
        <v>0</v>
      </c>
      <c r="CB74" s="109">
        <v>0</v>
      </c>
      <c r="CC74" s="109">
        <v>0</v>
      </c>
      <c r="CD74" s="109"/>
      <c r="CE74" s="109"/>
      <c r="CF74" s="14"/>
      <c r="CG74" s="14">
        <v>169850.61</v>
      </c>
      <c r="CH74" s="14">
        <v>13790</v>
      </c>
      <c r="CI74">
        <v>0</v>
      </c>
      <c r="CJ74">
        <v>816</v>
      </c>
      <c r="CK74">
        <v>17222</v>
      </c>
      <c r="CL74">
        <v>0</v>
      </c>
      <c r="CM74">
        <v>14303.94</v>
      </c>
      <c r="CN74">
        <v>10199.219999999999</v>
      </c>
      <c r="CO74">
        <v>0</v>
      </c>
      <c r="CP74">
        <v>7751</v>
      </c>
      <c r="CQ74">
        <v>1898</v>
      </c>
      <c r="CR74">
        <v>5129</v>
      </c>
      <c r="CS74">
        <v>0</v>
      </c>
      <c r="CT74">
        <v>0</v>
      </c>
      <c r="CU74">
        <v>42011</v>
      </c>
      <c r="CV74">
        <v>0</v>
      </c>
      <c r="CW74">
        <v>3017</v>
      </c>
      <c r="CX74">
        <v>13616</v>
      </c>
      <c r="CY74">
        <v>11222.04</v>
      </c>
      <c r="CZ74">
        <v>5416</v>
      </c>
      <c r="DA74">
        <v>0</v>
      </c>
      <c r="DB74">
        <v>0</v>
      </c>
      <c r="DC74">
        <v>0</v>
      </c>
      <c r="DD74">
        <v>0</v>
      </c>
      <c r="DE74">
        <v>2898</v>
      </c>
      <c r="DF74">
        <v>0</v>
      </c>
      <c r="DG74">
        <v>5139.51</v>
      </c>
      <c r="DH74">
        <v>0</v>
      </c>
      <c r="DI74">
        <v>0</v>
      </c>
      <c r="DJ74">
        <v>10250.66</v>
      </c>
      <c r="DK74">
        <v>3599</v>
      </c>
      <c r="DL74">
        <v>15114</v>
      </c>
      <c r="DM74">
        <v>41627.800000000003</v>
      </c>
      <c r="DN74">
        <v>0</v>
      </c>
      <c r="DO74">
        <v>17628.38</v>
      </c>
      <c r="DP74">
        <v>0</v>
      </c>
      <c r="DQ74">
        <v>5377.68</v>
      </c>
      <c r="DR74">
        <v>0</v>
      </c>
      <c r="DS74">
        <v>0</v>
      </c>
      <c r="DT74">
        <v>0</v>
      </c>
      <c r="DU74">
        <v>5194</v>
      </c>
      <c r="DV74">
        <v>12283.04</v>
      </c>
      <c r="DW74">
        <v>3788.04</v>
      </c>
      <c r="DX74">
        <v>35136.11</v>
      </c>
      <c r="DY74">
        <v>1609.12</v>
      </c>
      <c r="DZ74">
        <v>0</v>
      </c>
      <c r="EA74">
        <v>0</v>
      </c>
      <c r="EB74">
        <v>7500.52</v>
      </c>
      <c r="EC74">
        <v>27347.41</v>
      </c>
      <c r="ED74">
        <v>0</v>
      </c>
      <c r="EE74">
        <v>2869</v>
      </c>
      <c r="EF74">
        <v>3560</v>
      </c>
      <c r="EG74">
        <v>2554</v>
      </c>
      <c r="EH74">
        <v>8404.0400000000009</v>
      </c>
      <c r="EI74">
        <v>0</v>
      </c>
      <c r="EJ74">
        <v>1998.87</v>
      </c>
      <c r="EK74">
        <v>448895.37</v>
      </c>
      <c r="EL74">
        <v>0</v>
      </c>
      <c r="EM74">
        <v>0</v>
      </c>
      <c r="EN74">
        <v>0</v>
      </c>
      <c r="EO74">
        <v>10465</v>
      </c>
      <c r="EP74">
        <v>4428.78</v>
      </c>
      <c r="EQ74">
        <v>0</v>
      </c>
      <c r="ER74">
        <v>0</v>
      </c>
      <c r="ES74">
        <v>0</v>
      </c>
    </row>
    <row r="75" spans="1:149" x14ac:dyDescent="0.25">
      <c r="A75" s="3"/>
      <c r="B75" s="9">
        <v>67</v>
      </c>
      <c r="C75" s="12"/>
      <c r="D75" s="181"/>
      <c r="E75" s="16" t="s">
        <v>74</v>
      </c>
      <c r="F75" s="99"/>
      <c r="G75" s="98">
        <f t="shared" si="3"/>
        <v>3322232.21</v>
      </c>
      <c r="H75" s="17"/>
      <c r="I75" s="17"/>
      <c r="J75" s="17"/>
      <c r="K75" s="17"/>
      <c r="L75" s="17"/>
      <c r="M75" s="17"/>
      <c r="N75" s="194"/>
      <c r="O75" s="108">
        <v>73</v>
      </c>
      <c r="P75" s="108">
        <v>0</v>
      </c>
      <c r="Q75" s="153">
        <v>101286216.38</v>
      </c>
      <c r="R75" s="153">
        <v>4277729.4800000004</v>
      </c>
      <c r="S75" s="153">
        <v>400507.17</v>
      </c>
      <c r="T75" s="153">
        <v>6722753</v>
      </c>
      <c r="U75" s="153">
        <v>3750703.55</v>
      </c>
      <c r="V75" s="153">
        <v>6243845.1199999992</v>
      </c>
      <c r="W75" s="153">
        <v>4621139.62</v>
      </c>
      <c r="X75" s="188">
        <v>1098522.82</v>
      </c>
      <c r="Y75" s="153">
        <v>452493.03</v>
      </c>
      <c r="Z75" s="153">
        <v>1340219.4400000002</v>
      </c>
      <c r="AA75" s="153">
        <v>390389.14</v>
      </c>
      <c r="AB75" s="153">
        <v>906550.97</v>
      </c>
      <c r="AC75" s="153">
        <v>8661012.7699999977</v>
      </c>
      <c r="AD75" s="153">
        <v>5752434.8700000001</v>
      </c>
      <c r="AE75" s="153">
        <v>13597381.690000001</v>
      </c>
      <c r="AF75" s="153">
        <v>3497162.3</v>
      </c>
      <c r="AG75" s="153">
        <v>318943.25</v>
      </c>
      <c r="AH75" s="153">
        <v>3535279.23</v>
      </c>
      <c r="AI75" s="153">
        <v>2513230.3600000003</v>
      </c>
      <c r="AJ75" s="153">
        <v>649270.81999999995</v>
      </c>
      <c r="AK75" s="153">
        <v>4355127.62</v>
      </c>
      <c r="AL75" s="109">
        <v>1115748.8400000001</v>
      </c>
      <c r="AM75" s="109">
        <v>7494694.9299999997</v>
      </c>
      <c r="AN75" s="109">
        <v>3322232.21</v>
      </c>
      <c r="AO75" s="109">
        <v>329200.56</v>
      </c>
      <c r="AP75" s="109">
        <v>237222.47999999998</v>
      </c>
      <c r="AQ75" s="109">
        <v>471733.3</v>
      </c>
      <c r="AR75" s="109">
        <v>134548845.55000001</v>
      </c>
      <c r="AS75" s="109">
        <v>37084279.749999993</v>
      </c>
      <c r="AT75" s="109">
        <v>2521020.29</v>
      </c>
      <c r="AU75" s="109">
        <v>1033329</v>
      </c>
      <c r="AV75" s="109">
        <v>2483697</v>
      </c>
      <c r="AW75" s="109">
        <v>2547206.1599999997</v>
      </c>
      <c r="AX75" s="109">
        <v>1065951.6099999999</v>
      </c>
      <c r="AY75" s="109">
        <v>2080985.79</v>
      </c>
      <c r="AZ75" s="109">
        <v>13185226.410000002</v>
      </c>
      <c r="BA75" s="109"/>
      <c r="BB75" s="109">
        <v>3447054</v>
      </c>
      <c r="BC75" s="109">
        <v>5361410.419999999</v>
      </c>
      <c r="BD75" s="109">
        <v>4486970.3899999997</v>
      </c>
      <c r="BE75" s="109">
        <v>1186884.29</v>
      </c>
      <c r="BF75" s="109">
        <v>2564809.0299999998</v>
      </c>
      <c r="BG75" s="109">
        <v>500403.98000000004</v>
      </c>
      <c r="BH75" s="109">
        <v>5896101.3099999996</v>
      </c>
      <c r="BI75" s="109">
        <v>1602155.1300000001</v>
      </c>
      <c r="BJ75" s="109">
        <v>1447765</v>
      </c>
      <c r="BK75" s="109">
        <v>6585202</v>
      </c>
      <c r="BL75" s="109">
        <v>1059276.3299999998</v>
      </c>
      <c r="BM75" s="109">
        <v>3044441.65</v>
      </c>
      <c r="BN75" s="109">
        <v>3104334.65</v>
      </c>
      <c r="BO75" s="109">
        <v>510832.83</v>
      </c>
      <c r="BP75" s="109">
        <v>861831.12</v>
      </c>
      <c r="BQ75" s="109">
        <v>403785.74000000005</v>
      </c>
      <c r="BR75" s="109"/>
      <c r="BS75" s="109">
        <v>4985824.1000000006</v>
      </c>
      <c r="BT75" s="109">
        <v>1291161.9200000002</v>
      </c>
      <c r="BU75" s="109">
        <v>88614630.640000001</v>
      </c>
      <c r="BV75" s="109">
        <v>9955126</v>
      </c>
      <c r="BW75" s="109">
        <v>1224764.73</v>
      </c>
      <c r="BX75" s="194">
        <v>3574971</v>
      </c>
      <c r="BY75" s="109">
        <v>1816145.48</v>
      </c>
      <c r="BZ75" s="109">
        <v>664701.68999999994</v>
      </c>
      <c r="CA75" s="109">
        <v>761178</v>
      </c>
      <c r="CB75" s="109">
        <v>2521107.2199999993</v>
      </c>
      <c r="CC75" s="109">
        <v>3331274.41</v>
      </c>
      <c r="CD75" s="110"/>
      <c r="CE75" s="110"/>
      <c r="CF75" s="17"/>
      <c r="CG75" s="17">
        <v>113204645.54000001</v>
      </c>
      <c r="CH75" s="17">
        <v>4410752.1500000004</v>
      </c>
      <c r="CI75">
        <v>408227.9</v>
      </c>
      <c r="CJ75">
        <v>6931061.9800000004</v>
      </c>
      <c r="CK75">
        <v>3612857.7</v>
      </c>
      <c r="CL75">
        <v>6344612.04</v>
      </c>
      <c r="CM75">
        <v>3482052.15</v>
      </c>
      <c r="CN75">
        <v>1021712.72</v>
      </c>
      <c r="CO75">
        <v>345648.86000000004</v>
      </c>
      <c r="CP75">
        <v>1192763.2900000003</v>
      </c>
      <c r="CQ75">
        <v>384941.98</v>
      </c>
      <c r="CR75">
        <v>1059583.2400000002</v>
      </c>
      <c r="CS75">
        <v>8751729.7300000004</v>
      </c>
      <c r="CT75">
        <v>4137377.6799999997</v>
      </c>
      <c r="CU75">
        <v>14284825.780000001</v>
      </c>
      <c r="CV75">
        <v>3926304.9699999993</v>
      </c>
      <c r="CW75">
        <v>366684.66</v>
      </c>
      <c r="CX75">
        <v>3374269.2100000004</v>
      </c>
      <c r="CY75">
        <v>2056708.9200000002</v>
      </c>
      <c r="CZ75">
        <v>527018.79</v>
      </c>
      <c r="DA75">
        <v>3334977.4</v>
      </c>
      <c r="DB75">
        <v>1131321.71</v>
      </c>
      <c r="DC75">
        <v>6008643.3799999999</v>
      </c>
      <c r="DD75">
        <v>3193495.77</v>
      </c>
      <c r="DE75">
        <v>327744.58999999997</v>
      </c>
      <c r="DF75">
        <v>240900.45</v>
      </c>
      <c r="DG75">
        <v>416682.97000000003</v>
      </c>
      <c r="DH75">
        <v>142387877.15000001</v>
      </c>
      <c r="DI75">
        <v>32345793.030000001</v>
      </c>
      <c r="DJ75">
        <v>2710288.6100000003</v>
      </c>
      <c r="DK75">
        <v>922967</v>
      </c>
      <c r="DL75">
        <v>2272557</v>
      </c>
      <c r="DM75">
        <v>2551480.04</v>
      </c>
      <c r="DN75">
        <v>925181.49</v>
      </c>
      <c r="DO75">
        <v>1861207.04</v>
      </c>
      <c r="DP75">
        <v>12397357.029999999</v>
      </c>
      <c r="DQ75">
        <v>977376.2300000001</v>
      </c>
      <c r="DR75">
        <v>3216832</v>
      </c>
      <c r="DS75">
        <v>4152459.8699999996</v>
      </c>
      <c r="DT75">
        <v>4444665.6300000008</v>
      </c>
      <c r="DU75">
        <v>892216.09</v>
      </c>
      <c r="DV75">
        <v>2682987.2200000002</v>
      </c>
      <c r="DW75">
        <v>616494.91</v>
      </c>
      <c r="DX75">
        <v>5909887.1400000006</v>
      </c>
      <c r="DY75">
        <v>1470848.6300000001</v>
      </c>
      <c r="DZ75">
        <v>1445709</v>
      </c>
      <c r="EA75">
        <v>6131893.9700000007</v>
      </c>
      <c r="EB75">
        <v>1102476.02</v>
      </c>
      <c r="EC75">
        <v>2958729.6900000004</v>
      </c>
      <c r="ED75">
        <v>2883978.01</v>
      </c>
      <c r="EE75">
        <v>493104.8</v>
      </c>
      <c r="EF75">
        <v>877650.5</v>
      </c>
      <c r="EG75">
        <v>424974.69999999995</v>
      </c>
      <c r="EH75">
        <v>1897247.5500000003</v>
      </c>
      <c r="EI75">
        <v>5224240.57</v>
      </c>
      <c r="EJ75">
        <v>1373041.94</v>
      </c>
      <c r="EK75">
        <v>86271178.540000007</v>
      </c>
      <c r="EL75">
        <v>10140259</v>
      </c>
      <c r="EM75">
        <v>1175868.8700000003</v>
      </c>
      <c r="EN75">
        <v>2721669</v>
      </c>
      <c r="EO75">
        <v>1797549.84</v>
      </c>
      <c r="EP75">
        <v>649061.45000000007</v>
      </c>
      <c r="EQ75">
        <v>731627</v>
      </c>
      <c r="ER75">
        <v>2610125</v>
      </c>
      <c r="ES75">
        <v>3634045.3100000005</v>
      </c>
    </row>
    <row r="76" spans="1:149" outlineLevel="1" x14ac:dyDescent="0.25">
      <c r="A76" s="3"/>
      <c r="B76" s="9">
        <v>68</v>
      </c>
      <c r="C76" s="11">
        <v>5635</v>
      </c>
      <c r="D76" s="181">
        <v>64</v>
      </c>
      <c r="E76" s="11" t="s">
        <v>75</v>
      </c>
      <c r="F76" s="98"/>
      <c r="G76" s="98">
        <f t="shared" si="3"/>
        <v>32745.48</v>
      </c>
      <c r="H76" s="14"/>
      <c r="I76" s="14"/>
      <c r="J76" s="14"/>
      <c r="K76" s="14"/>
      <c r="L76" s="14"/>
      <c r="M76" s="14"/>
      <c r="N76" s="194"/>
      <c r="O76" s="108">
        <v>74</v>
      </c>
      <c r="P76" s="108">
        <v>0</v>
      </c>
      <c r="Q76" s="153">
        <v>0</v>
      </c>
      <c r="R76" s="153">
        <v>40558.75</v>
      </c>
      <c r="S76" s="153">
        <v>6660.2</v>
      </c>
      <c r="T76" s="153">
        <v>188037</v>
      </c>
      <c r="U76" s="153">
        <v>137663.25</v>
      </c>
      <c r="V76" s="153">
        <v>26093.58</v>
      </c>
      <c r="W76" s="153">
        <v>48257.41</v>
      </c>
      <c r="X76" s="188">
        <v>5725.08</v>
      </c>
      <c r="Y76" s="153">
        <v>9373.07</v>
      </c>
      <c r="Z76" s="153">
        <v>14109.17</v>
      </c>
      <c r="AA76" s="153">
        <v>2846.81</v>
      </c>
      <c r="AB76" s="153">
        <v>30784.560000000001</v>
      </c>
      <c r="AC76" s="153">
        <v>21433.919999999998</v>
      </c>
      <c r="AD76" s="153">
        <v>181039.16</v>
      </c>
      <c r="AE76" s="153">
        <v>453115.29</v>
      </c>
      <c r="AF76" s="153">
        <v>65120.15</v>
      </c>
      <c r="AG76" s="153">
        <v>5928.12</v>
      </c>
      <c r="AH76" s="153">
        <v>9095.0400000000009</v>
      </c>
      <c r="AI76" s="153">
        <v>0</v>
      </c>
      <c r="AJ76" s="153">
        <v>12708.58</v>
      </c>
      <c r="AK76" s="153">
        <v>94513.07</v>
      </c>
      <c r="AL76" s="109">
        <v>30325.18</v>
      </c>
      <c r="AM76" s="109">
        <v>231180.16</v>
      </c>
      <c r="AN76" s="109">
        <v>32745.48</v>
      </c>
      <c r="AO76" s="109">
        <v>10156.67</v>
      </c>
      <c r="AP76" s="109">
        <v>4796.95</v>
      </c>
      <c r="AQ76" s="109">
        <v>4200</v>
      </c>
      <c r="AR76" s="109">
        <v>4351302.58</v>
      </c>
      <c r="AS76" s="109">
        <v>540938.9</v>
      </c>
      <c r="AT76" s="109">
        <v>42086.84</v>
      </c>
      <c r="AU76" s="109">
        <v>29709</v>
      </c>
      <c r="AV76" s="109">
        <v>196826</v>
      </c>
      <c r="AW76" s="109">
        <v>177258.33</v>
      </c>
      <c r="AX76" s="109">
        <v>36046.53</v>
      </c>
      <c r="AY76" s="109">
        <v>54787.65</v>
      </c>
      <c r="AZ76" s="109">
        <v>495333.9</v>
      </c>
      <c r="BA76" s="109"/>
      <c r="BB76" s="109">
        <v>123816</v>
      </c>
      <c r="BC76" s="109">
        <v>173102.37</v>
      </c>
      <c r="BD76" s="109">
        <v>325583.83</v>
      </c>
      <c r="BE76" s="109">
        <v>21414.07</v>
      </c>
      <c r="BF76" s="109">
        <v>118435.36</v>
      </c>
      <c r="BG76" s="109">
        <v>41125.620000000003</v>
      </c>
      <c r="BH76" s="109">
        <v>108114.6</v>
      </c>
      <c r="BI76" s="109">
        <v>40864.65</v>
      </c>
      <c r="BJ76" s="109">
        <v>40698</v>
      </c>
      <c r="BK76" s="109">
        <v>97423</v>
      </c>
      <c r="BL76" s="109">
        <v>12438.01</v>
      </c>
      <c r="BM76" s="109">
        <v>164411.04</v>
      </c>
      <c r="BN76" s="109">
        <v>160139.54999999999</v>
      </c>
      <c r="BO76" s="109">
        <v>4249.2</v>
      </c>
      <c r="BP76" s="109">
        <v>12440.4</v>
      </c>
      <c r="BQ76" s="109">
        <v>15430.5</v>
      </c>
      <c r="BR76" s="109"/>
      <c r="BS76" s="109">
        <v>30685.03</v>
      </c>
      <c r="BT76" s="109">
        <v>0</v>
      </c>
      <c r="BU76" s="109">
        <v>1527244.45</v>
      </c>
      <c r="BV76" s="109">
        <v>133426</v>
      </c>
      <c r="BW76" s="109">
        <v>12727.08</v>
      </c>
      <c r="BX76" s="194">
        <v>0</v>
      </c>
      <c r="BY76" s="109">
        <v>0</v>
      </c>
      <c r="BZ76" s="109">
        <v>45310.2</v>
      </c>
      <c r="CA76" s="109">
        <v>45897</v>
      </c>
      <c r="CB76" s="109">
        <v>92181.6</v>
      </c>
      <c r="CC76" s="109">
        <v>57188.82</v>
      </c>
      <c r="CD76" s="109"/>
      <c r="CE76" s="109"/>
      <c r="CF76" s="14"/>
      <c r="CG76" s="14">
        <v>593647.94999999995</v>
      </c>
      <c r="CH76" s="14">
        <v>40710.120000000003</v>
      </c>
      <c r="CI76">
        <v>7903.94</v>
      </c>
      <c r="CJ76">
        <v>166827.32999999999</v>
      </c>
      <c r="CK76">
        <v>128621.73</v>
      </c>
      <c r="CL76">
        <v>25776.86</v>
      </c>
      <c r="CM76">
        <v>48755.56</v>
      </c>
      <c r="CN76">
        <v>5717.52</v>
      </c>
      <c r="CO76">
        <v>9393</v>
      </c>
      <c r="CP76">
        <v>15767.24</v>
      </c>
      <c r="CQ76">
        <v>1855.98</v>
      </c>
      <c r="CR76">
        <v>34524.769999999997</v>
      </c>
      <c r="CS76">
        <v>27721.31</v>
      </c>
      <c r="CT76">
        <v>121517.28</v>
      </c>
      <c r="CU76">
        <v>449339.71</v>
      </c>
      <c r="CV76">
        <v>28229.07</v>
      </c>
      <c r="CW76">
        <v>5814.72</v>
      </c>
      <c r="CX76">
        <v>15641</v>
      </c>
      <c r="CY76">
        <v>0</v>
      </c>
      <c r="CZ76">
        <v>14342.83</v>
      </c>
      <c r="DA76">
        <v>0</v>
      </c>
      <c r="DB76">
        <v>29370.799999999999</v>
      </c>
      <c r="DC76">
        <v>199322.76</v>
      </c>
      <c r="DD76">
        <v>43819.32</v>
      </c>
      <c r="DE76">
        <v>9507.35</v>
      </c>
      <c r="DF76">
        <v>5069</v>
      </c>
      <c r="DG76">
        <v>4200</v>
      </c>
      <c r="DH76">
        <v>2698942.03</v>
      </c>
      <c r="DI76">
        <v>619170.81999999995</v>
      </c>
      <c r="DJ76">
        <v>51034.41</v>
      </c>
      <c r="DK76">
        <v>29893</v>
      </c>
      <c r="DL76">
        <v>192698</v>
      </c>
      <c r="DM76">
        <v>235602.84</v>
      </c>
      <c r="DN76">
        <v>35204.54</v>
      </c>
      <c r="DO76">
        <v>100454.19</v>
      </c>
      <c r="DP76">
        <v>502692.68</v>
      </c>
      <c r="DQ76">
        <v>23801.4</v>
      </c>
      <c r="DR76">
        <v>117510</v>
      </c>
      <c r="DS76">
        <v>163054.71</v>
      </c>
      <c r="DT76">
        <v>335956.55</v>
      </c>
      <c r="DU76">
        <v>29079.75</v>
      </c>
      <c r="DV76">
        <v>137556.88</v>
      </c>
      <c r="DW76">
        <v>39864.480000000003</v>
      </c>
      <c r="DX76">
        <v>135939.48000000001</v>
      </c>
      <c r="DY76">
        <v>45282.91</v>
      </c>
      <c r="DZ76">
        <v>36957</v>
      </c>
      <c r="EA76">
        <v>128597.49</v>
      </c>
      <c r="EB76">
        <v>13865.9</v>
      </c>
      <c r="EC76">
        <v>154313.56</v>
      </c>
      <c r="ED76">
        <v>115188.39</v>
      </c>
      <c r="EE76">
        <v>4524.5</v>
      </c>
      <c r="EF76">
        <v>17470.66</v>
      </c>
      <c r="EG76">
        <v>26527.39</v>
      </c>
      <c r="EH76">
        <v>41927.599999999999</v>
      </c>
      <c r="EI76">
        <v>25263.49</v>
      </c>
      <c r="EJ76">
        <v>0</v>
      </c>
      <c r="EK76">
        <v>1527559.07</v>
      </c>
      <c r="EL76">
        <v>150379</v>
      </c>
      <c r="EM76">
        <v>16434.46</v>
      </c>
      <c r="EN76">
        <v>0</v>
      </c>
      <c r="EO76">
        <v>0</v>
      </c>
      <c r="EP76">
        <v>44639.64</v>
      </c>
      <c r="EQ76">
        <v>33523</v>
      </c>
      <c r="ER76">
        <v>103815</v>
      </c>
      <c r="ES76">
        <v>73640.94</v>
      </c>
    </row>
    <row r="77" spans="1:149" outlineLevel="1" x14ac:dyDescent="0.25">
      <c r="A77" s="3"/>
      <c r="B77" s="9">
        <v>69</v>
      </c>
      <c r="C77" s="11">
        <v>6210</v>
      </c>
      <c r="D77" s="181">
        <v>65</v>
      </c>
      <c r="E77" s="11" t="s">
        <v>76</v>
      </c>
      <c r="F77" s="98"/>
      <c r="G77" s="98">
        <f t="shared" si="3"/>
        <v>0</v>
      </c>
      <c r="H77" s="14"/>
      <c r="I77" s="14"/>
      <c r="J77" s="14"/>
      <c r="K77" s="14"/>
      <c r="L77" s="14"/>
      <c r="M77" s="14"/>
      <c r="N77" s="194"/>
      <c r="O77" s="108">
        <v>75</v>
      </c>
      <c r="P77" s="108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3">
        <v>0</v>
      </c>
      <c r="W77" s="153">
        <v>0</v>
      </c>
      <c r="X77" s="188">
        <v>0</v>
      </c>
      <c r="Y77" s="153">
        <v>0</v>
      </c>
      <c r="Z77" s="153">
        <v>0</v>
      </c>
      <c r="AA77" s="153">
        <v>0</v>
      </c>
      <c r="AB77" s="153">
        <v>0</v>
      </c>
      <c r="AC77" s="153">
        <v>0</v>
      </c>
      <c r="AD77" s="153">
        <v>0</v>
      </c>
      <c r="AE77" s="153">
        <v>0</v>
      </c>
      <c r="AF77" s="153">
        <v>0</v>
      </c>
      <c r="AG77" s="153">
        <v>0</v>
      </c>
      <c r="AH77" s="153">
        <v>0</v>
      </c>
      <c r="AI77" s="153">
        <v>0</v>
      </c>
      <c r="AJ77" s="153">
        <v>0</v>
      </c>
      <c r="AK77" s="153">
        <v>0</v>
      </c>
      <c r="AL77" s="109">
        <v>0</v>
      </c>
      <c r="AM77" s="109">
        <v>0</v>
      </c>
      <c r="AN77" s="109">
        <v>0</v>
      </c>
      <c r="AO77" s="109">
        <v>0</v>
      </c>
      <c r="AP77" s="109">
        <v>0</v>
      </c>
      <c r="AQ77" s="109">
        <v>0</v>
      </c>
      <c r="AR77" s="109">
        <v>0</v>
      </c>
      <c r="AS77" s="109">
        <v>0</v>
      </c>
      <c r="AT77" s="109">
        <v>0</v>
      </c>
      <c r="AU77" s="109">
        <v>0</v>
      </c>
      <c r="AV77" s="109">
        <v>0</v>
      </c>
      <c r="AW77" s="109">
        <v>0</v>
      </c>
      <c r="AX77" s="109">
        <v>0</v>
      </c>
      <c r="AY77" s="109">
        <v>0</v>
      </c>
      <c r="AZ77" s="109">
        <v>0</v>
      </c>
      <c r="BA77" s="109"/>
      <c r="BB77" s="109">
        <v>0</v>
      </c>
      <c r="BC77" s="109">
        <v>0</v>
      </c>
      <c r="BD77" s="109">
        <v>0</v>
      </c>
      <c r="BE77" s="109">
        <v>0</v>
      </c>
      <c r="BF77" s="109">
        <v>0</v>
      </c>
      <c r="BG77" s="109">
        <v>0</v>
      </c>
      <c r="BH77" s="109">
        <v>0</v>
      </c>
      <c r="BI77" s="109">
        <v>0</v>
      </c>
      <c r="BJ77" s="109">
        <v>0</v>
      </c>
      <c r="BK77" s="109">
        <v>0</v>
      </c>
      <c r="BL77" s="109">
        <v>0</v>
      </c>
      <c r="BM77" s="109">
        <v>0</v>
      </c>
      <c r="BN77" s="109">
        <v>0</v>
      </c>
      <c r="BO77" s="109">
        <v>0</v>
      </c>
      <c r="BP77" s="109">
        <v>0</v>
      </c>
      <c r="BQ77" s="109">
        <v>0</v>
      </c>
      <c r="BR77" s="109"/>
      <c r="BS77" s="109">
        <v>0</v>
      </c>
      <c r="BT77" s="109">
        <v>0</v>
      </c>
      <c r="BU77" s="109">
        <v>0</v>
      </c>
      <c r="BV77" s="109">
        <v>0</v>
      </c>
      <c r="BW77" s="109">
        <v>0</v>
      </c>
      <c r="BX77" s="194">
        <v>0</v>
      </c>
      <c r="BY77" s="109">
        <v>0</v>
      </c>
      <c r="BZ77" s="109">
        <v>0</v>
      </c>
      <c r="CA77" s="109">
        <v>0</v>
      </c>
      <c r="CB77" s="109">
        <v>0</v>
      </c>
      <c r="CC77" s="109">
        <v>0</v>
      </c>
      <c r="CD77" s="109"/>
      <c r="CE77" s="109"/>
      <c r="CF77" s="14"/>
      <c r="CG77" s="14">
        <v>0</v>
      </c>
      <c r="CH77" s="14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</row>
    <row r="78" spans="1:149" x14ac:dyDescent="0.25">
      <c r="A78" s="3"/>
      <c r="B78" s="9">
        <v>70</v>
      </c>
      <c r="D78" s="2"/>
      <c r="E78" s="16" t="s">
        <v>77</v>
      </c>
      <c r="F78" s="99"/>
      <c r="G78" s="98">
        <f t="shared" si="3"/>
        <v>32745.48</v>
      </c>
      <c r="H78" s="17"/>
      <c r="I78" s="17"/>
      <c r="J78" s="17"/>
      <c r="K78" s="17"/>
      <c r="L78" s="17"/>
      <c r="M78" s="17"/>
      <c r="N78" s="194"/>
      <c r="O78" s="108">
        <v>76</v>
      </c>
      <c r="P78" s="108">
        <v>0</v>
      </c>
      <c r="Q78" s="153">
        <v>0</v>
      </c>
      <c r="R78" s="153">
        <v>40558.75</v>
      </c>
      <c r="S78" s="153">
        <v>6660.2</v>
      </c>
      <c r="T78" s="153">
        <v>188037</v>
      </c>
      <c r="U78" s="153">
        <v>137663.25</v>
      </c>
      <c r="V78" s="153">
        <v>26093.58</v>
      </c>
      <c r="W78" s="153">
        <v>48257.41</v>
      </c>
      <c r="X78" s="188">
        <v>5725.08</v>
      </c>
      <c r="Y78" s="153">
        <v>9373.07</v>
      </c>
      <c r="Z78" s="153">
        <v>14109.17</v>
      </c>
      <c r="AA78" s="153">
        <v>2846.81</v>
      </c>
      <c r="AB78" s="153">
        <v>30784.560000000001</v>
      </c>
      <c r="AC78" s="153">
        <v>21433.919999999998</v>
      </c>
      <c r="AD78" s="153">
        <v>181039.16</v>
      </c>
      <c r="AE78" s="153">
        <v>453115.29</v>
      </c>
      <c r="AF78" s="153">
        <v>65120.15</v>
      </c>
      <c r="AG78" s="153">
        <v>5928.12</v>
      </c>
      <c r="AH78" s="153">
        <v>9095.0400000000009</v>
      </c>
      <c r="AI78" s="153">
        <v>0</v>
      </c>
      <c r="AJ78" s="153">
        <v>12708.58</v>
      </c>
      <c r="AK78" s="153">
        <v>94513.07</v>
      </c>
      <c r="AL78" s="109">
        <v>30325.18</v>
      </c>
      <c r="AM78" s="109">
        <v>231180.16</v>
      </c>
      <c r="AN78" s="109">
        <v>32745.48</v>
      </c>
      <c r="AO78" s="109">
        <v>10156.67</v>
      </c>
      <c r="AP78" s="109">
        <v>4796.95</v>
      </c>
      <c r="AQ78" s="109">
        <v>4200</v>
      </c>
      <c r="AR78" s="109">
        <v>4351302.58</v>
      </c>
      <c r="AS78" s="109">
        <v>540938.9</v>
      </c>
      <c r="AT78" s="109">
        <v>42086.84</v>
      </c>
      <c r="AU78" s="109">
        <v>29709</v>
      </c>
      <c r="AV78" s="109">
        <v>196826</v>
      </c>
      <c r="AW78" s="109">
        <v>177258.33</v>
      </c>
      <c r="AX78" s="109">
        <v>36046.53</v>
      </c>
      <c r="AY78" s="109">
        <v>54787.65</v>
      </c>
      <c r="AZ78" s="109">
        <v>495333.9</v>
      </c>
      <c r="BA78" s="109"/>
      <c r="BB78" s="109">
        <v>123816</v>
      </c>
      <c r="BC78" s="109">
        <v>173102.37</v>
      </c>
      <c r="BD78" s="109">
        <v>325583.83</v>
      </c>
      <c r="BE78" s="109">
        <v>21414.07</v>
      </c>
      <c r="BF78" s="109">
        <v>118435.36</v>
      </c>
      <c r="BG78" s="109">
        <v>41125.620000000003</v>
      </c>
      <c r="BH78" s="109">
        <v>108114.6</v>
      </c>
      <c r="BI78" s="109">
        <v>40864.65</v>
      </c>
      <c r="BJ78" s="109">
        <v>40698</v>
      </c>
      <c r="BK78" s="109">
        <v>97423</v>
      </c>
      <c r="BL78" s="109">
        <v>12438.01</v>
      </c>
      <c r="BM78" s="109">
        <v>164411.04</v>
      </c>
      <c r="BN78" s="109">
        <v>160139.54999999999</v>
      </c>
      <c r="BO78" s="109">
        <v>4249.2</v>
      </c>
      <c r="BP78" s="109">
        <v>12440.4</v>
      </c>
      <c r="BQ78" s="109">
        <v>15430.5</v>
      </c>
      <c r="BR78" s="109"/>
      <c r="BS78" s="109">
        <v>30685.03</v>
      </c>
      <c r="BT78" s="109">
        <v>0</v>
      </c>
      <c r="BU78" s="109">
        <v>1527244.45</v>
      </c>
      <c r="BV78" s="109">
        <v>133426</v>
      </c>
      <c r="BW78" s="109">
        <v>12727.08</v>
      </c>
      <c r="BX78" s="194">
        <v>0</v>
      </c>
      <c r="BY78" s="109">
        <v>0</v>
      </c>
      <c r="BZ78" s="109">
        <v>45310.2</v>
      </c>
      <c r="CA78" s="109">
        <v>45897</v>
      </c>
      <c r="CB78" s="109">
        <v>92181.6</v>
      </c>
      <c r="CC78" s="109">
        <v>57188.82</v>
      </c>
      <c r="CD78" s="110"/>
      <c r="CE78" s="110"/>
      <c r="CF78" s="17"/>
      <c r="CG78" s="17">
        <v>593647.94999999995</v>
      </c>
      <c r="CH78" s="17">
        <v>40710.120000000003</v>
      </c>
      <c r="CI78">
        <v>7903.94</v>
      </c>
      <c r="CJ78">
        <v>166827.32999999999</v>
      </c>
      <c r="CK78">
        <v>128621.73</v>
      </c>
      <c r="CL78">
        <v>25776.86</v>
      </c>
      <c r="CM78">
        <v>48755.56</v>
      </c>
      <c r="CN78">
        <v>5717.52</v>
      </c>
      <c r="CO78">
        <v>9393</v>
      </c>
      <c r="CP78">
        <v>15767.24</v>
      </c>
      <c r="CQ78">
        <v>1855.98</v>
      </c>
      <c r="CR78">
        <v>34524.769999999997</v>
      </c>
      <c r="CS78">
        <v>27721.31</v>
      </c>
      <c r="CT78">
        <v>121517.28</v>
      </c>
      <c r="CU78">
        <v>449339.71</v>
      </c>
      <c r="CV78">
        <v>28229.07</v>
      </c>
      <c r="CW78">
        <v>5814.72</v>
      </c>
      <c r="CX78">
        <v>15641</v>
      </c>
      <c r="CY78">
        <v>0</v>
      </c>
      <c r="CZ78">
        <v>14342.83</v>
      </c>
      <c r="DA78">
        <v>0</v>
      </c>
      <c r="DB78">
        <v>29370.799999999999</v>
      </c>
      <c r="DC78">
        <v>199322.76</v>
      </c>
      <c r="DD78">
        <v>43819.32</v>
      </c>
      <c r="DE78">
        <v>9507.35</v>
      </c>
      <c r="DF78">
        <v>5069</v>
      </c>
      <c r="DG78">
        <v>4200</v>
      </c>
      <c r="DH78">
        <v>2698942.03</v>
      </c>
      <c r="DI78">
        <v>619170.81999999995</v>
      </c>
      <c r="DJ78">
        <v>51034.41</v>
      </c>
      <c r="DK78">
        <v>29893</v>
      </c>
      <c r="DL78">
        <v>192698</v>
      </c>
      <c r="DM78">
        <v>235602.84</v>
      </c>
      <c r="DN78">
        <v>35204.54</v>
      </c>
      <c r="DO78">
        <v>100454.19</v>
      </c>
      <c r="DP78">
        <v>502692.68</v>
      </c>
      <c r="DQ78">
        <v>23801.4</v>
      </c>
      <c r="DR78">
        <v>117510</v>
      </c>
      <c r="DS78">
        <v>163054.71</v>
      </c>
      <c r="DT78">
        <v>335956.55</v>
      </c>
      <c r="DU78">
        <v>29079.75</v>
      </c>
      <c r="DV78">
        <v>137556.88</v>
      </c>
      <c r="DW78">
        <v>39864.480000000003</v>
      </c>
      <c r="DX78">
        <v>135939.48000000001</v>
      </c>
      <c r="DY78">
        <v>45282.91</v>
      </c>
      <c r="DZ78">
        <v>36957</v>
      </c>
      <c r="EA78">
        <v>128597.49</v>
      </c>
      <c r="EB78">
        <v>13865.9</v>
      </c>
      <c r="EC78">
        <v>154313.56</v>
      </c>
      <c r="ED78">
        <v>115188.39</v>
      </c>
      <c r="EE78">
        <v>4524.5</v>
      </c>
      <c r="EF78">
        <v>17470.66</v>
      </c>
      <c r="EG78">
        <v>26527.39</v>
      </c>
      <c r="EH78">
        <v>41927.599999999999</v>
      </c>
      <c r="EI78">
        <v>25263.49</v>
      </c>
      <c r="EJ78">
        <v>0</v>
      </c>
      <c r="EK78">
        <v>1527559.07</v>
      </c>
      <c r="EL78">
        <v>150379</v>
      </c>
      <c r="EM78">
        <v>16434.46</v>
      </c>
      <c r="EN78">
        <v>0</v>
      </c>
      <c r="EO78">
        <v>0</v>
      </c>
      <c r="EP78">
        <v>44639.64</v>
      </c>
      <c r="EQ78">
        <v>33523</v>
      </c>
      <c r="ER78">
        <v>103815</v>
      </c>
      <c r="ES78">
        <v>73640.94</v>
      </c>
    </row>
    <row r="79" spans="1:149" outlineLevel="1" x14ac:dyDescent="0.25">
      <c r="A79" s="3"/>
      <c r="B79" s="9">
        <v>71</v>
      </c>
      <c r="C79" s="19">
        <v>5515</v>
      </c>
      <c r="D79" s="181">
        <v>46</v>
      </c>
      <c r="E79" s="11" t="s">
        <v>78</v>
      </c>
      <c r="F79" s="98"/>
      <c r="G79" s="98">
        <f t="shared" si="3"/>
        <v>0</v>
      </c>
      <c r="H79" s="14"/>
      <c r="I79" s="14"/>
      <c r="J79" s="14"/>
      <c r="K79" s="14"/>
      <c r="L79" s="14"/>
      <c r="M79" s="14"/>
      <c r="N79" s="194"/>
      <c r="O79" s="108">
        <v>77</v>
      </c>
      <c r="P79" s="108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3">
        <v>0</v>
      </c>
      <c r="W79" s="153">
        <v>0</v>
      </c>
      <c r="X79" s="188">
        <v>0</v>
      </c>
      <c r="Y79" s="153">
        <v>0</v>
      </c>
      <c r="Z79" s="153">
        <v>0</v>
      </c>
      <c r="AA79" s="153">
        <v>2400</v>
      </c>
      <c r="AB79" s="153">
        <v>0</v>
      </c>
      <c r="AC79" s="153">
        <v>0</v>
      </c>
      <c r="AD79" s="153">
        <v>0</v>
      </c>
      <c r="AE79" s="153">
        <v>0</v>
      </c>
      <c r="AF79" s="153">
        <v>14288.17</v>
      </c>
      <c r="AG79" s="153">
        <v>0</v>
      </c>
      <c r="AH79" s="153">
        <v>2463.77</v>
      </c>
      <c r="AI79" s="153">
        <v>0</v>
      </c>
      <c r="AJ79" s="153">
        <v>0</v>
      </c>
      <c r="AK79" s="153">
        <v>0</v>
      </c>
      <c r="AL79" s="109">
        <v>0</v>
      </c>
      <c r="AM79" s="109">
        <v>26092.400000000001</v>
      </c>
      <c r="AN79" s="109">
        <v>0</v>
      </c>
      <c r="AO79" s="109">
        <v>3561.37</v>
      </c>
      <c r="AP79" s="109">
        <v>0</v>
      </c>
      <c r="AQ79" s="109">
        <v>0</v>
      </c>
      <c r="AR79" s="109">
        <v>0</v>
      </c>
      <c r="AS79" s="109">
        <v>0</v>
      </c>
      <c r="AT79" s="109">
        <v>0</v>
      </c>
      <c r="AU79" s="109">
        <v>0</v>
      </c>
      <c r="AV79" s="109">
        <v>0</v>
      </c>
      <c r="AW79" s="109">
        <v>0</v>
      </c>
      <c r="AX79" s="109">
        <v>0</v>
      </c>
      <c r="AY79" s="109">
        <v>0</v>
      </c>
      <c r="AZ79" s="109">
        <v>0</v>
      </c>
      <c r="BA79" s="109"/>
      <c r="BB79" s="109">
        <v>0</v>
      </c>
      <c r="BC79" s="109">
        <v>750</v>
      </c>
      <c r="BD79" s="109">
        <v>0</v>
      </c>
      <c r="BE79" s="109">
        <v>0</v>
      </c>
      <c r="BF79" s="109">
        <v>0</v>
      </c>
      <c r="BG79" s="109">
        <v>0</v>
      </c>
      <c r="BH79" s="109">
        <v>260.75</v>
      </c>
      <c r="BI79" s="109">
        <v>0</v>
      </c>
      <c r="BJ79" s="109">
        <v>0</v>
      </c>
      <c r="BK79" s="109">
        <v>0</v>
      </c>
      <c r="BL79" s="109">
        <v>259.5</v>
      </c>
      <c r="BM79" s="109">
        <v>0</v>
      </c>
      <c r="BN79" s="109">
        <v>0</v>
      </c>
      <c r="BO79" s="109">
        <v>0</v>
      </c>
      <c r="BP79" s="109">
        <v>0</v>
      </c>
      <c r="BQ79" s="109">
        <v>0</v>
      </c>
      <c r="BR79" s="109"/>
      <c r="BS79" s="109">
        <v>91750.77</v>
      </c>
      <c r="BT79" s="109">
        <v>0</v>
      </c>
      <c r="BU79" s="109">
        <v>0</v>
      </c>
      <c r="BV79" s="109">
        <v>0</v>
      </c>
      <c r="BW79" s="109">
        <v>0</v>
      </c>
      <c r="BX79" s="194">
        <v>0</v>
      </c>
      <c r="BY79" s="109">
        <v>4523.72</v>
      </c>
      <c r="BZ79" s="109">
        <v>0</v>
      </c>
      <c r="CA79" s="109">
        <v>612</v>
      </c>
      <c r="CB79" s="109">
        <v>0</v>
      </c>
      <c r="CC79" s="109">
        <v>0</v>
      </c>
      <c r="CD79" s="109"/>
      <c r="CE79" s="109"/>
      <c r="CF79" s="14"/>
      <c r="CG79" s="14">
        <v>0</v>
      </c>
      <c r="CH79" s="14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2523.5</v>
      </c>
      <c r="CR79">
        <v>0</v>
      </c>
      <c r="CS79">
        <v>0</v>
      </c>
      <c r="CT79">
        <v>0</v>
      </c>
      <c r="CU79">
        <v>0</v>
      </c>
      <c r="CV79">
        <v>5927.31</v>
      </c>
      <c r="CW79">
        <v>0</v>
      </c>
      <c r="CX79">
        <v>374.75</v>
      </c>
      <c r="CY79">
        <v>0</v>
      </c>
      <c r="CZ79">
        <v>0</v>
      </c>
      <c r="DA79">
        <v>0</v>
      </c>
      <c r="DB79">
        <v>0</v>
      </c>
      <c r="DC79">
        <v>17014.66</v>
      </c>
      <c r="DD79">
        <v>0</v>
      </c>
      <c r="DE79">
        <v>2057.6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5150</v>
      </c>
      <c r="DT79">
        <v>0</v>
      </c>
      <c r="DU79">
        <v>0</v>
      </c>
      <c r="DV79">
        <v>0</v>
      </c>
      <c r="DW79">
        <v>0</v>
      </c>
      <c r="DX79">
        <v>64.900000000000006</v>
      </c>
      <c r="DY79">
        <v>0</v>
      </c>
      <c r="DZ79">
        <v>0</v>
      </c>
      <c r="EA79">
        <v>0</v>
      </c>
      <c r="EB79">
        <v>249.5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93866.28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13378.43</v>
      </c>
      <c r="EP79">
        <v>0</v>
      </c>
      <c r="EQ79">
        <v>2073</v>
      </c>
      <c r="ER79">
        <v>0</v>
      </c>
      <c r="ES79">
        <v>0</v>
      </c>
    </row>
    <row r="80" spans="1:149" x14ac:dyDescent="0.25">
      <c r="A80" s="3"/>
      <c r="B80" s="9">
        <v>72</v>
      </c>
      <c r="C80" s="18"/>
      <c r="D80" s="15"/>
      <c r="E80" s="16" t="s">
        <v>79</v>
      </c>
      <c r="F80" s="99"/>
      <c r="G80" s="98">
        <f t="shared" si="3"/>
        <v>0</v>
      </c>
      <c r="H80" s="17"/>
      <c r="I80" s="17"/>
      <c r="J80" s="17"/>
      <c r="K80" s="17"/>
      <c r="L80" s="17"/>
      <c r="M80" s="17"/>
      <c r="N80" s="194"/>
      <c r="O80" s="108">
        <v>78</v>
      </c>
      <c r="P80" s="108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3">
        <v>0</v>
      </c>
      <c r="W80" s="153">
        <v>0</v>
      </c>
      <c r="X80" s="188">
        <v>0</v>
      </c>
      <c r="Y80" s="153">
        <v>0</v>
      </c>
      <c r="Z80" s="153">
        <v>0</v>
      </c>
      <c r="AA80" s="153">
        <v>2400</v>
      </c>
      <c r="AB80" s="153">
        <v>0</v>
      </c>
      <c r="AC80" s="153">
        <v>0</v>
      </c>
      <c r="AD80" s="153">
        <v>0</v>
      </c>
      <c r="AE80" s="153">
        <v>0</v>
      </c>
      <c r="AF80" s="153">
        <v>14288.17</v>
      </c>
      <c r="AG80" s="153">
        <v>0</v>
      </c>
      <c r="AH80" s="153">
        <v>2463.77</v>
      </c>
      <c r="AI80" s="153">
        <v>0</v>
      </c>
      <c r="AJ80" s="153">
        <v>0</v>
      </c>
      <c r="AK80" s="153">
        <v>0</v>
      </c>
      <c r="AL80" s="109">
        <v>0</v>
      </c>
      <c r="AM80" s="109">
        <v>26092.400000000001</v>
      </c>
      <c r="AN80" s="109">
        <v>0</v>
      </c>
      <c r="AO80" s="109">
        <v>3561.37</v>
      </c>
      <c r="AP80" s="109">
        <v>0</v>
      </c>
      <c r="AQ80" s="109">
        <v>0</v>
      </c>
      <c r="AR80" s="109">
        <v>0</v>
      </c>
      <c r="AS80" s="109">
        <v>0</v>
      </c>
      <c r="AT80" s="109">
        <v>0</v>
      </c>
      <c r="AU80" s="109">
        <v>0</v>
      </c>
      <c r="AV80" s="109">
        <v>0</v>
      </c>
      <c r="AW80" s="109">
        <v>0</v>
      </c>
      <c r="AX80" s="109">
        <v>0</v>
      </c>
      <c r="AY80" s="109">
        <v>0</v>
      </c>
      <c r="AZ80" s="109">
        <v>0</v>
      </c>
      <c r="BA80" s="109"/>
      <c r="BB80" s="109">
        <v>0</v>
      </c>
      <c r="BC80" s="109">
        <v>750</v>
      </c>
      <c r="BD80" s="109">
        <v>0</v>
      </c>
      <c r="BE80" s="109">
        <v>0</v>
      </c>
      <c r="BF80" s="109">
        <v>0</v>
      </c>
      <c r="BG80" s="109">
        <v>0</v>
      </c>
      <c r="BH80" s="109">
        <v>260.75</v>
      </c>
      <c r="BI80" s="109">
        <v>0</v>
      </c>
      <c r="BJ80" s="109">
        <v>0</v>
      </c>
      <c r="BK80" s="109">
        <v>0</v>
      </c>
      <c r="BL80" s="109">
        <v>259.5</v>
      </c>
      <c r="BM80" s="109">
        <v>0</v>
      </c>
      <c r="BN80" s="109">
        <v>0</v>
      </c>
      <c r="BO80" s="109">
        <v>0</v>
      </c>
      <c r="BP80" s="109">
        <v>0</v>
      </c>
      <c r="BQ80" s="109">
        <v>0</v>
      </c>
      <c r="BR80" s="109"/>
      <c r="BS80" s="109">
        <v>91750.77</v>
      </c>
      <c r="BT80" s="109">
        <v>0</v>
      </c>
      <c r="BU80" s="109">
        <v>0</v>
      </c>
      <c r="BV80" s="109">
        <v>0</v>
      </c>
      <c r="BW80" s="109">
        <v>0</v>
      </c>
      <c r="BX80" s="194">
        <v>0</v>
      </c>
      <c r="BY80" s="109">
        <v>4523.72</v>
      </c>
      <c r="BZ80" s="109">
        <v>0</v>
      </c>
      <c r="CA80" s="109">
        <v>612</v>
      </c>
      <c r="CB80" s="109">
        <v>0</v>
      </c>
      <c r="CC80" s="109">
        <v>0</v>
      </c>
      <c r="CD80" s="110"/>
      <c r="CE80" s="110"/>
      <c r="CF80" s="17"/>
      <c r="CG80" s="17">
        <v>0</v>
      </c>
      <c r="CH80" s="17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2523.5</v>
      </c>
      <c r="CR80">
        <v>0</v>
      </c>
      <c r="CS80">
        <v>0</v>
      </c>
      <c r="CT80">
        <v>0</v>
      </c>
      <c r="CU80">
        <v>0</v>
      </c>
      <c r="CV80">
        <v>5927.31</v>
      </c>
      <c r="CW80">
        <v>0</v>
      </c>
      <c r="CX80">
        <v>374.75</v>
      </c>
      <c r="CY80">
        <v>0</v>
      </c>
      <c r="CZ80">
        <v>0</v>
      </c>
      <c r="DA80">
        <v>0</v>
      </c>
      <c r="DB80">
        <v>0</v>
      </c>
      <c r="DC80">
        <v>17014.66</v>
      </c>
      <c r="DD80">
        <v>0</v>
      </c>
      <c r="DE80">
        <v>2057.6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5150</v>
      </c>
      <c r="DT80">
        <v>0</v>
      </c>
      <c r="DU80">
        <v>0</v>
      </c>
      <c r="DV80">
        <v>0</v>
      </c>
      <c r="DW80">
        <v>0</v>
      </c>
      <c r="DX80">
        <v>64.900000000000006</v>
      </c>
      <c r="DY80">
        <v>0</v>
      </c>
      <c r="DZ80">
        <v>0</v>
      </c>
      <c r="EA80">
        <v>0</v>
      </c>
      <c r="EB80">
        <v>249.5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93866.28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13378.43</v>
      </c>
      <c r="EP80">
        <v>0</v>
      </c>
      <c r="EQ80">
        <v>2073</v>
      </c>
      <c r="ER80">
        <v>0</v>
      </c>
      <c r="ES80">
        <v>0</v>
      </c>
    </row>
    <row r="81" spans="1:149" x14ac:dyDescent="0.25">
      <c r="A81" s="3"/>
      <c r="B81" s="9">
        <v>73</v>
      </c>
      <c r="C81" s="18"/>
      <c r="D81" s="18"/>
      <c r="E81" s="16" t="s">
        <v>80</v>
      </c>
      <c r="F81" s="99"/>
      <c r="G81" s="98">
        <f t="shared" si="3"/>
        <v>6069683.1300000008</v>
      </c>
      <c r="H81" s="3"/>
      <c r="I81" s="3"/>
      <c r="J81" s="3"/>
      <c r="K81" s="3"/>
      <c r="L81" s="3"/>
      <c r="O81" s="108">
        <v>79</v>
      </c>
      <c r="P81" s="108">
        <v>0</v>
      </c>
      <c r="Q81" s="153">
        <v>227326786.06999999</v>
      </c>
      <c r="R81" s="153">
        <v>11930620.43</v>
      </c>
      <c r="S81" s="153">
        <v>1087097.3199999998</v>
      </c>
      <c r="T81" s="153">
        <v>13668703</v>
      </c>
      <c r="U81" s="153">
        <v>10063306.57</v>
      </c>
      <c r="V81" s="153">
        <v>18025935.079999998</v>
      </c>
      <c r="W81" s="153">
        <v>10228807.91</v>
      </c>
      <c r="X81" s="188">
        <v>2409145.87</v>
      </c>
      <c r="Y81" s="153">
        <v>744871.7</v>
      </c>
      <c r="Z81" s="153">
        <v>4766822.5500000007</v>
      </c>
      <c r="AA81" s="153">
        <v>679958.22</v>
      </c>
      <c r="AB81" s="153">
        <v>2582598.65</v>
      </c>
      <c r="AC81" s="153">
        <v>17889501.899999999</v>
      </c>
      <c r="AD81" s="153">
        <v>13407790.4</v>
      </c>
      <c r="AE81" s="153">
        <v>26176963.359999999</v>
      </c>
      <c r="AF81" s="153">
        <v>6178187.9700000007</v>
      </c>
      <c r="AG81" s="153">
        <v>1365191.08</v>
      </c>
      <c r="AH81" s="153">
        <v>7475839.3399999989</v>
      </c>
      <c r="AI81" s="153">
        <v>6264181.0600000005</v>
      </c>
      <c r="AJ81" s="153">
        <v>1695781.33</v>
      </c>
      <c r="AK81" s="153">
        <v>14594233.449999999</v>
      </c>
      <c r="AL81" s="109">
        <v>3258647.1</v>
      </c>
      <c r="AM81" s="109">
        <v>16367154.310000001</v>
      </c>
      <c r="AN81" s="109">
        <v>6069683.1300000008</v>
      </c>
      <c r="AO81" s="109">
        <v>1117023.02</v>
      </c>
      <c r="AP81" s="109">
        <v>442329.34</v>
      </c>
      <c r="AQ81" s="109">
        <v>1137617.47</v>
      </c>
      <c r="AR81" s="109">
        <v>537077599.99000001</v>
      </c>
      <c r="AS81" s="109">
        <v>82457951.469999999</v>
      </c>
      <c r="AT81" s="109">
        <v>5666726.7300000004</v>
      </c>
      <c r="AU81" s="109">
        <v>2300050</v>
      </c>
      <c r="AV81" s="109">
        <v>7381155</v>
      </c>
      <c r="AW81" s="109">
        <v>19208613.899999999</v>
      </c>
      <c r="AX81" s="109">
        <v>2607881.9899999998</v>
      </c>
      <c r="AY81" s="109">
        <v>4940318.9600000009</v>
      </c>
      <c r="AZ81" s="109">
        <v>37357772.020000003</v>
      </c>
      <c r="BA81" s="109"/>
      <c r="BB81" s="109">
        <v>9389991</v>
      </c>
      <c r="BC81" s="109">
        <v>11204244.35</v>
      </c>
      <c r="BD81" s="109">
        <v>17401267.599999998</v>
      </c>
      <c r="BE81" s="109">
        <v>2866363.15</v>
      </c>
      <c r="BF81" s="109">
        <v>6070898.4799999995</v>
      </c>
      <c r="BG81" s="109">
        <v>2593340.1500000004</v>
      </c>
      <c r="BH81" s="109">
        <v>18216346.280000005</v>
      </c>
      <c r="BI81" s="109">
        <v>3168036.96</v>
      </c>
      <c r="BJ81" s="109">
        <v>4916240</v>
      </c>
      <c r="BK81" s="109">
        <v>13100434</v>
      </c>
      <c r="BL81" s="109">
        <v>2761307.3499999996</v>
      </c>
      <c r="BM81" s="109">
        <v>8709917.7999999989</v>
      </c>
      <c r="BN81" s="109">
        <v>10951399.530000001</v>
      </c>
      <c r="BO81" s="109">
        <v>1410650.04</v>
      </c>
      <c r="BP81" s="109">
        <v>2151621.19</v>
      </c>
      <c r="BQ81" s="109">
        <v>1435927.04</v>
      </c>
      <c r="BR81" s="109"/>
      <c r="BS81" s="109">
        <v>15468787.529999999</v>
      </c>
      <c r="BT81" s="109">
        <v>2854683.3200000003</v>
      </c>
      <c r="BU81" s="109">
        <v>250177407.94999999</v>
      </c>
      <c r="BV81" s="109">
        <v>27210111</v>
      </c>
      <c r="BW81" s="109">
        <v>3152429.4000000004</v>
      </c>
      <c r="BX81" s="194">
        <v>14176617</v>
      </c>
      <c r="BY81" s="109">
        <v>6608043.9899999993</v>
      </c>
      <c r="BZ81" s="109">
        <v>1696666.6099999999</v>
      </c>
      <c r="CA81" s="109">
        <v>1687483</v>
      </c>
      <c r="CB81" s="109">
        <v>5347343.5199999986</v>
      </c>
      <c r="CC81" s="109">
        <v>11093576.670000002</v>
      </c>
      <c r="CG81">
        <v>253569108.88</v>
      </c>
      <c r="CH81">
        <v>11949456.149999997</v>
      </c>
      <c r="CI81">
        <v>1128041</v>
      </c>
      <c r="CJ81">
        <v>13245117.450000001</v>
      </c>
      <c r="CK81">
        <v>9500734.7000000011</v>
      </c>
      <c r="CL81">
        <v>17672918.210000001</v>
      </c>
      <c r="CM81">
        <v>8980024.9199999999</v>
      </c>
      <c r="CN81">
        <v>2315796.4899999998</v>
      </c>
      <c r="CO81">
        <v>714794.32000000007</v>
      </c>
      <c r="CP81">
        <v>4520386.91</v>
      </c>
      <c r="CQ81">
        <v>657697.46</v>
      </c>
      <c r="CR81">
        <v>2579956.2600000002</v>
      </c>
      <c r="CS81">
        <v>17509024.849999998</v>
      </c>
      <c r="CT81">
        <v>9154168.9899999984</v>
      </c>
      <c r="CU81">
        <v>26719026.030000001</v>
      </c>
      <c r="CV81">
        <v>6272618.96</v>
      </c>
      <c r="CW81">
        <v>1336258.1100000001</v>
      </c>
      <c r="CX81">
        <v>6826098.6900000004</v>
      </c>
      <c r="CY81">
        <v>5512158.04</v>
      </c>
      <c r="CZ81">
        <v>1676210.4600000002</v>
      </c>
      <c r="DA81">
        <v>13645779.740000002</v>
      </c>
      <c r="DB81">
        <v>3030080.32</v>
      </c>
      <c r="DC81">
        <v>14940538.639999999</v>
      </c>
      <c r="DD81">
        <v>5991469.6100000003</v>
      </c>
      <c r="DE81">
        <v>1078758.9800000002</v>
      </c>
      <c r="DF81">
        <v>479393.25</v>
      </c>
      <c r="DG81">
        <v>1130422.07</v>
      </c>
      <c r="DH81">
        <v>533429361.19999993</v>
      </c>
      <c r="DI81">
        <v>77499907.929999992</v>
      </c>
      <c r="DJ81">
        <v>5878846.6699999999</v>
      </c>
      <c r="DK81">
        <v>2204142</v>
      </c>
      <c r="DL81">
        <v>6668210</v>
      </c>
      <c r="DM81">
        <v>17773386.59</v>
      </c>
      <c r="DN81">
        <v>2292335.04</v>
      </c>
      <c r="DO81">
        <v>4535366.57</v>
      </c>
      <c r="DP81">
        <v>35692371.869999997</v>
      </c>
      <c r="DQ81">
        <v>2539488.3600000003</v>
      </c>
      <c r="DR81">
        <v>8862186</v>
      </c>
      <c r="DS81">
        <v>9135663.1100000013</v>
      </c>
      <c r="DT81">
        <v>17691354.610000003</v>
      </c>
      <c r="DU81">
        <v>2569426.0699999998</v>
      </c>
      <c r="DV81">
        <v>6227379.8600000003</v>
      </c>
      <c r="DW81">
        <v>2561132.16</v>
      </c>
      <c r="DX81">
        <v>17896655.739999998</v>
      </c>
      <c r="DY81">
        <v>3267001.4800000004</v>
      </c>
      <c r="DZ81">
        <v>4709486</v>
      </c>
      <c r="EA81">
        <v>12150794.340000002</v>
      </c>
      <c r="EB81">
        <v>3084327.9299999997</v>
      </c>
      <c r="EC81">
        <v>8578379.7700000014</v>
      </c>
      <c r="ED81">
        <v>10820565.34</v>
      </c>
      <c r="EE81">
        <v>1379237.15</v>
      </c>
      <c r="EF81">
        <v>2194778.1000000006</v>
      </c>
      <c r="EG81">
        <v>1541651.0599999996</v>
      </c>
      <c r="EH81">
        <v>3841606.6500000004</v>
      </c>
      <c r="EI81">
        <v>15384698.060000001</v>
      </c>
      <c r="EJ81">
        <v>2631316.12</v>
      </c>
      <c r="EK81">
        <v>234903517.77999997</v>
      </c>
      <c r="EL81">
        <v>26470558</v>
      </c>
      <c r="EM81">
        <v>3081229.0500000007</v>
      </c>
      <c r="EN81">
        <v>13438374</v>
      </c>
      <c r="EO81">
        <v>6597232.0999999996</v>
      </c>
      <c r="EP81">
        <v>1702668.95</v>
      </c>
      <c r="EQ81">
        <v>1630646</v>
      </c>
      <c r="ER81">
        <v>6034471</v>
      </c>
      <c r="ES81">
        <v>11961256</v>
      </c>
    </row>
    <row r="82" spans="1:149" x14ac:dyDescent="0.25">
      <c r="A82" s="3"/>
      <c r="B82" s="9">
        <v>74</v>
      </c>
      <c r="C82" s="18"/>
      <c r="D82" s="18"/>
      <c r="E82" s="16"/>
      <c r="F82" s="98"/>
      <c r="G82" s="28"/>
      <c r="H82" s="20"/>
      <c r="I82" s="20"/>
      <c r="J82" s="20"/>
      <c r="K82" s="20"/>
      <c r="L82" s="20"/>
      <c r="M82" s="20"/>
      <c r="N82" s="203"/>
      <c r="O82" s="108">
        <v>80</v>
      </c>
      <c r="P82" s="108">
        <v>0</v>
      </c>
      <c r="Q82" s="153"/>
      <c r="R82" s="153"/>
      <c r="S82" s="153"/>
      <c r="T82" s="153"/>
      <c r="U82" s="153"/>
      <c r="V82" s="153"/>
      <c r="W82" s="153"/>
      <c r="X82" s="188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  <c r="BW82" s="109"/>
      <c r="BX82" s="194"/>
      <c r="BY82" s="109"/>
      <c r="BZ82" s="109"/>
      <c r="CA82" s="109"/>
      <c r="CB82" s="109"/>
      <c r="CC82" s="109"/>
      <c r="CD82" s="111"/>
      <c r="CE82" s="111"/>
      <c r="CF82" s="20"/>
      <c r="CG82" s="20">
        <v>0</v>
      </c>
      <c r="CH82" s="20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O82">
        <v>0</v>
      </c>
      <c r="EP82">
        <v>0</v>
      </c>
      <c r="EQ82">
        <v>0</v>
      </c>
      <c r="ER82">
        <v>0</v>
      </c>
      <c r="ES82">
        <v>0</v>
      </c>
    </row>
    <row r="83" spans="1:149" x14ac:dyDescent="0.25">
      <c r="A83" s="3"/>
      <c r="B83" s="9">
        <v>75</v>
      </c>
      <c r="C83" s="21" t="s">
        <v>81</v>
      </c>
      <c r="D83" s="18"/>
      <c r="F83" s="98"/>
      <c r="O83" s="108">
        <v>81</v>
      </c>
      <c r="P83" s="108">
        <v>0</v>
      </c>
      <c r="Q83" s="153"/>
      <c r="R83" s="153"/>
      <c r="S83" s="153"/>
      <c r="T83" s="153"/>
      <c r="U83" s="153"/>
      <c r="V83" s="153"/>
      <c r="W83" s="153"/>
      <c r="X83" s="188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  <c r="BS83" s="109"/>
      <c r="BT83" s="109"/>
      <c r="BU83" s="109"/>
      <c r="BV83" s="109"/>
      <c r="BW83" s="109"/>
      <c r="BX83" s="194"/>
      <c r="BY83" s="109"/>
      <c r="BZ83" s="109"/>
      <c r="CA83" s="109"/>
      <c r="CB83" s="109"/>
      <c r="CC83" s="109"/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O83">
        <v>0</v>
      </c>
      <c r="EP83">
        <v>0</v>
      </c>
      <c r="EQ83">
        <v>0</v>
      </c>
      <c r="ER83">
        <v>0</v>
      </c>
      <c r="ES83">
        <v>0</v>
      </c>
    </row>
    <row r="84" spans="1:149" s="3" customFormat="1" outlineLevel="1" x14ac:dyDescent="0.25">
      <c r="B84" s="9">
        <v>76</v>
      </c>
      <c r="C84" s="22"/>
      <c r="D84" s="22"/>
      <c r="E84" s="19">
        <v>5014</v>
      </c>
      <c r="F84" s="98"/>
      <c r="G84" s="98">
        <f t="shared" ref="G84:G89" si="4">HLOOKUP($E$3,$P$3:$CE$269,O84,FALSE)</f>
        <v>0</v>
      </c>
      <c r="H84" s="7"/>
      <c r="I84" s="7"/>
      <c r="J84" s="7"/>
      <c r="K84" s="7"/>
      <c r="L84" s="7"/>
      <c r="M84" s="7"/>
      <c r="N84" s="204"/>
      <c r="O84" s="108">
        <v>82</v>
      </c>
      <c r="P84" s="108">
        <v>0</v>
      </c>
      <c r="Q84" s="153">
        <v>363307.15</v>
      </c>
      <c r="R84" s="153">
        <v>0</v>
      </c>
      <c r="S84" s="153">
        <v>0</v>
      </c>
      <c r="T84" s="153">
        <v>0</v>
      </c>
      <c r="U84" s="153">
        <v>2489.17</v>
      </c>
      <c r="V84" s="153">
        <v>0</v>
      </c>
      <c r="W84" s="153">
        <v>0</v>
      </c>
      <c r="X84" s="188">
        <v>0</v>
      </c>
      <c r="Y84" s="153">
        <v>0</v>
      </c>
      <c r="Z84" s="153">
        <v>0</v>
      </c>
      <c r="AA84" s="153">
        <v>0</v>
      </c>
      <c r="AB84" s="153">
        <v>0</v>
      </c>
      <c r="AC84" s="153">
        <v>0</v>
      </c>
      <c r="AD84" s="153">
        <v>0</v>
      </c>
      <c r="AE84" s="153">
        <v>270171.8</v>
      </c>
      <c r="AF84" s="153">
        <v>0</v>
      </c>
      <c r="AG84" s="153">
        <v>0</v>
      </c>
      <c r="AH84" s="153">
        <v>0</v>
      </c>
      <c r="AI84" s="153">
        <v>2610.94</v>
      </c>
      <c r="AJ84" s="153">
        <v>41273.25</v>
      </c>
      <c r="AK84" s="153">
        <v>0</v>
      </c>
      <c r="AL84" s="109">
        <v>13279.06</v>
      </c>
      <c r="AM84" s="109">
        <v>0</v>
      </c>
      <c r="AN84" s="109">
        <v>0</v>
      </c>
      <c r="AO84" s="109">
        <v>0</v>
      </c>
      <c r="AP84" s="109">
        <v>0</v>
      </c>
      <c r="AQ84" s="109">
        <v>18265.89</v>
      </c>
      <c r="AR84" s="109">
        <v>361215.2</v>
      </c>
      <c r="AS84" s="109">
        <v>384537.44</v>
      </c>
      <c r="AT84" s="109">
        <v>0</v>
      </c>
      <c r="AU84" s="109">
        <v>15970</v>
      </c>
      <c r="AV84" s="109">
        <v>0</v>
      </c>
      <c r="AW84" s="109">
        <v>333989.43</v>
      </c>
      <c r="AX84" s="109">
        <v>0</v>
      </c>
      <c r="AY84" s="109">
        <v>0</v>
      </c>
      <c r="AZ84" s="109">
        <v>0</v>
      </c>
      <c r="BA84" s="109"/>
      <c r="BB84" s="109">
        <v>0</v>
      </c>
      <c r="BC84" s="109">
        <v>0</v>
      </c>
      <c r="BD84" s="109">
        <v>12172.64</v>
      </c>
      <c r="BE84" s="109">
        <v>1948.4</v>
      </c>
      <c r="BF84" s="109">
        <v>0</v>
      </c>
      <c r="BG84" s="109">
        <v>0</v>
      </c>
      <c r="BH84" s="109">
        <v>116408.73</v>
      </c>
      <c r="BI84" s="109">
        <v>0</v>
      </c>
      <c r="BJ84" s="109">
        <v>0</v>
      </c>
      <c r="BK84" s="109">
        <v>0</v>
      </c>
      <c r="BL84" s="109">
        <v>0</v>
      </c>
      <c r="BM84" s="109">
        <v>0</v>
      </c>
      <c r="BN84" s="109">
        <v>32815.31</v>
      </c>
      <c r="BO84" s="109">
        <v>0</v>
      </c>
      <c r="BP84" s="109">
        <v>0</v>
      </c>
      <c r="BQ84" s="109">
        <v>0</v>
      </c>
      <c r="BR84" s="109"/>
      <c r="BS84" s="109">
        <v>0</v>
      </c>
      <c r="BT84" s="109">
        <v>0</v>
      </c>
      <c r="BU84" s="109">
        <v>260643.93</v>
      </c>
      <c r="BV84" s="109">
        <v>103274</v>
      </c>
      <c r="BW84" s="109">
        <v>0</v>
      </c>
      <c r="BX84" s="194">
        <v>161916</v>
      </c>
      <c r="BY84" s="109">
        <v>0</v>
      </c>
      <c r="BZ84" s="109">
        <v>0</v>
      </c>
      <c r="CA84" s="109">
        <v>0</v>
      </c>
      <c r="CB84" s="109">
        <v>0</v>
      </c>
      <c r="CC84" s="109">
        <v>0</v>
      </c>
      <c r="CD84" s="94"/>
      <c r="CE84" s="94"/>
      <c r="CF84" s="7"/>
      <c r="CG84" s="7">
        <v>309175.32</v>
      </c>
      <c r="CH84" s="7">
        <v>0</v>
      </c>
      <c r="CI84" s="3">
        <v>0</v>
      </c>
      <c r="CJ84" s="3">
        <v>0</v>
      </c>
      <c r="CK84" s="3">
        <v>10757.64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5791.61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4103.18</v>
      </c>
      <c r="CZ84" s="3">
        <v>20502.03</v>
      </c>
      <c r="DA84" s="3">
        <v>0</v>
      </c>
      <c r="DB84" s="3">
        <v>716.06</v>
      </c>
      <c r="DC84" s="3">
        <v>0</v>
      </c>
      <c r="DD84" s="3">
        <v>0</v>
      </c>
      <c r="DE84" s="3">
        <v>0</v>
      </c>
      <c r="DF84" s="3">
        <v>0</v>
      </c>
      <c r="DG84" s="3">
        <v>63669.09</v>
      </c>
      <c r="DH84" s="3">
        <v>388519.54</v>
      </c>
      <c r="DI84" s="3">
        <v>155710.20000000001</v>
      </c>
      <c r="DJ84" s="3">
        <v>0</v>
      </c>
      <c r="DK84" s="3">
        <v>7052</v>
      </c>
      <c r="DL84" s="3">
        <v>0</v>
      </c>
      <c r="DM84" s="3">
        <v>337824.08</v>
      </c>
      <c r="DN84" s="3">
        <v>0</v>
      </c>
      <c r="DO84" s="3">
        <v>0</v>
      </c>
      <c r="DP84" s="3">
        <v>0</v>
      </c>
      <c r="DQ84" s="3">
        <v>0</v>
      </c>
      <c r="DR84" s="3">
        <v>0</v>
      </c>
      <c r="DS84" s="3">
        <v>0</v>
      </c>
      <c r="DT84" s="3">
        <v>8539</v>
      </c>
      <c r="DU84" s="3">
        <v>12412.63</v>
      </c>
      <c r="DV84" s="3">
        <v>0</v>
      </c>
      <c r="DW84" s="3">
        <v>0</v>
      </c>
      <c r="DX84" s="3">
        <v>152742.1</v>
      </c>
      <c r="DY84" s="3">
        <v>0</v>
      </c>
      <c r="DZ84" s="3">
        <v>0</v>
      </c>
      <c r="EA84" s="3">
        <v>0</v>
      </c>
      <c r="EB84" s="3">
        <v>0</v>
      </c>
      <c r="EC84" s="3">
        <v>0</v>
      </c>
      <c r="ED84" s="3">
        <v>33967.5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0</v>
      </c>
      <c r="EK84" s="3">
        <v>453547.21</v>
      </c>
      <c r="EL84" s="3">
        <v>123020</v>
      </c>
      <c r="EM84" s="3">
        <v>0</v>
      </c>
      <c r="EN84" s="3">
        <v>412731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</row>
    <row r="85" spans="1:149" s="3" customFormat="1" outlineLevel="1" x14ac:dyDescent="0.25">
      <c r="B85" s="9">
        <v>77</v>
      </c>
      <c r="C85" s="22"/>
      <c r="D85" s="22"/>
      <c r="E85" s="19">
        <v>5015</v>
      </c>
      <c r="F85" s="98"/>
      <c r="G85" s="98">
        <f t="shared" si="4"/>
        <v>0</v>
      </c>
      <c r="H85" s="7"/>
      <c r="I85" s="7"/>
      <c r="J85" s="7"/>
      <c r="K85" s="7"/>
      <c r="L85" s="7"/>
      <c r="M85" s="7"/>
      <c r="N85" s="204"/>
      <c r="O85" s="108">
        <v>83</v>
      </c>
      <c r="P85" s="108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86632.84</v>
      </c>
      <c r="V85" s="153">
        <v>0</v>
      </c>
      <c r="W85" s="153">
        <v>0</v>
      </c>
      <c r="X85" s="188">
        <v>0</v>
      </c>
      <c r="Y85" s="153">
        <v>0</v>
      </c>
      <c r="Z85" s="153">
        <v>0</v>
      </c>
      <c r="AA85" s="153">
        <v>0</v>
      </c>
      <c r="AB85" s="153">
        <v>0</v>
      </c>
      <c r="AC85" s="153">
        <v>206212.91</v>
      </c>
      <c r="AD85" s="153">
        <v>0</v>
      </c>
      <c r="AE85" s="153">
        <v>1889.06</v>
      </c>
      <c r="AF85" s="153">
        <v>0</v>
      </c>
      <c r="AG85" s="153">
        <v>0</v>
      </c>
      <c r="AH85" s="153">
        <v>0</v>
      </c>
      <c r="AI85" s="153">
        <v>126451.39</v>
      </c>
      <c r="AJ85" s="153">
        <v>12504.63</v>
      </c>
      <c r="AK85" s="153">
        <v>0</v>
      </c>
      <c r="AL85" s="109">
        <v>51367.17</v>
      </c>
      <c r="AM85" s="109">
        <v>0</v>
      </c>
      <c r="AN85" s="109">
        <v>0</v>
      </c>
      <c r="AO85" s="109">
        <v>0</v>
      </c>
      <c r="AP85" s="109">
        <v>0</v>
      </c>
      <c r="AQ85" s="109">
        <v>9427.84</v>
      </c>
      <c r="AR85" s="109">
        <v>102951.5</v>
      </c>
      <c r="AS85" s="109">
        <v>39080.35</v>
      </c>
      <c r="AT85" s="109">
        <v>0</v>
      </c>
      <c r="AU85" s="109">
        <v>560</v>
      </c>
      <c r="AV85" s="109">
        <v>0</v>
      </c>
      <c r="AW85" s="109">
        <v>657137.92000000004</v>
      </c>
      <c r="AX85" s="109">
        <v>0</v>
      </c>
      <c r="AY85" s="109">
        <v>0</v>
      </c>
      <c r="AZ85" s="109">
        <v>0</v>
      </c>
      <c r="BA85" s="109"/>
      <c r="BB85" s="109">
        <v>0</v>
      </c>
      <c r="BC85" s="109">
        <v>0</v>
      </c>
      <c r="BD85" s="109">
        <v>156255.01999999999</v>
      </c>
      <c r="BE85" s="109">
        <v>0</v>
      </c>
      <c r="BF85" s="109">
        <v>0</v>
      </c>
      <c r="BG85" s="109">
        <v>0</v>
      </c>
      <c r="BH85" s="109">
        <v>31402.59</v>
      </c>
      <c r="BI85" s="109">
        <v>0</v>
      </c>
      <c r="BJ85" s="109">
        <v>0</v>
      </c>
      <c r="BK85" s="109">
        <v>0</v>
      </c>
      <c r="BL85" s="109">
        <v>0</v>
      </c>
      <c r="BM85" s="109">
        <v>0</v>
      </c>
      <c r="BN85" s="109">
        <v>8417.2800000000007</v>
      </c>
      <c r="BO85" s="109">
        <v>0</v>
      </c>
      <c r="BP85" s="109">
        <v>0</v>
      </c>
      <c r="BQ85" s="109">
        <v>0</v>
      </c>
      <c r="BR85" s="109"/>
      <c r="BS85" s="109">
        <v>0</v>
      </c>
      <c r="BT85" s="109">
        <v>0</v>
      </c>
      <c r="BU85" s="109">
        <v>39487.089999999997</v>
      </c>
      <c r="BV85" s="109">
        <v>0</v>
      </c>
      <c r="BW85" s="109">
        <v>0</v>
      </c>
      <c r="BX85" s="194">
        <v>104523</v>
      </c>
      <c r="BY85" s="109">
        <v>0</v>
      </c>
      <c r="BZ85" s="109">
        <v>0</v>
      </c>
      <c r="CA85" s="109">
        <v>0</v>
      </c>
      <c r="CB85" s="109">
        <v>0</v>
      </c>
      <c r="CC85" s="109">
        <v>0</v>
      </c>
      <c r="CD85" s="94"/>
      <c r="CE85" s="94"/>
      <c r="CF85" s="7"/>
      <c r="CG85" s="7">
        <v>635.67999999999995</v>
      </c>
      <c r="CH85" s="7">
        <v>0</v>
      </c>
      <c r="CI85" s="3">
        <v>0</v>
      </c>
      <c r="CJ85" s="3">
        <v>0</v>
      </c>
      <c r="CK85" s="3">
        <v>90387.72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163528.93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114239.16</v>
      </c>
      <c r="CZ85" s="3">
        <v>8794.58</v>
      </c>
      <c r="DA85" s="3">
        <v>0</v>
      </c>
      <c r="DB85" s="3">
        <v>72470.38</v>
      </c>
      <c r="DC85" s="3">
        <v>0</v>
      </c>
      <c r="DD85" s="3">
        <v>0</v>
      </c>
      <c r="DE85" s="3">
        <v>0</v>
      </c>
      <c r="DF85" s="3">
        <v>0</v>
      </c>
      <c r="DG85" s="3">
        <v>7982.77</v>
      </c>
      <c r="DH85" s="3">
        <v>110061.78</v>
      </c>
      <c r="DI85" s="3">
        <v>32140.13</v>
      </c>
      <c r="DJ85" s="3">
        <v>0</v>
      </c>
      <c r="DK85" s="3">
        <v>247</v>
      </c>
      <c r="DL85" s="3">
        <v>0</v>
      </c>
      <c r="DM85" s="3">
        <v>612847.06999999995</v>
      </c>
      <c r="DN85" s="3">
        <v>0</v>
      </c>
      <c r="DO85" s="3">
        <v>0</v>
      </c>
      <c r="DP85" s="3">
        <v>0</v>
      </c>
      <c r="DQ85" s="3">
        <v>0</v>
      </c>
      <c r="DR85" s="3">
        <v>0</v>
      </c>
      <c r="DS85" s="3">
        <v>0</v>
      </c>
      <c r="DT85" s="3">
        <v>118016.13</v>
      </c>
      <c r="DU85" s="3">
        <v>0</v>
      </c>
      <c r="DV85" s="3">
        <v>0</v>
      </c>
      <c r="DW85" s="3">
        <v>0</v>
      </c>
      <c r="DX85" s="3">
        <v>30223.98</v>
      </c>
      <c r="DY85" s="3">
        <v>0</v>
      </c>
      <c r="DZ85" s="3">
        <v>0</v>
      </c>
      <c r="EA85" s="3">
        <v>0</v>
      </c>
      <c r="EB85" s="3">
        <v>0</v>
      </c>
      <c r="EC85" s="3">
        <v>0</v>
      </c>
      <c r="ED85" s="3">
        <v>4455.99</v>
      </c>
      <c r="EE85" s="3">
        <v>0</v>
      </c>
      <c r="EF85" s="3">
        <v>0</v>
      </c>
      <c r="EG85" s="3">
        <v>0</v>
      </c>
      <c r="EH85" s="3">
        <v>0</v>
      </c>
      <c r="EI85" s="3">
        <v>0</v>
      </c>
      <c r="EJ85" s="3">
        <v>0</v>
      </c>
      <c r="EK85" s="3">
        <v>10034.200000000001</v>
      </c>
      <c r="EL85" s="3">
        <v>0</v>
      </c>
      <c r="EM85" s="3">
        <v>0</v>
      </c>
      <c r="EN85" s="3">
        <v>91934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</row>
    <row r="86" spans="1:149" s="3" customFormat="1" outlineLevel="1" x14ac:dyDescent="0.25">
      <c r="B86" s="9">
        <v>78</v>
      </c>
      <c r="C86" s="22"/>
      <c r="D86" s="22"/>
      <c r="E86" s="19">
        <v>5112</v>
      </c>
      <c r="F86" s="98"/>
      <c r="G86" s="98">
        <f t="shared" si="4"/>
        <v>0</v>
      </c>
      <c r="H86" s="7"/>
      <c r="I86" s="7"/>
      <c r="J86" s="7"/>
      <c r="K86" s="7"/>
      <c r="L86" s="7"/>
      <c r="M86" s="7"/>
      <c r="N86" s="204"/>
      <c r="O86" s="108">
        <v>84</v>
      </c>
      <c r="P86" s="108">
        <v>0</v>
      </c>
      <c r="Q86" s="153">
        <v>357775.77</v>
      </c>
      <c r="R86" s="153">
        <v>0</v>
      </c>
      <c r="S86" s="153">
        <v>0</v>
      </c>
      <c r="T86" s="153">
        <v>0</v>
      </c>
      <c r="U86" s="153">
        <v>9619.68</v>
      </c>
      <c r="V86" s="153">
        <v>0</v>
      </c>
      <c r="W86" s="153">
        <v>0</v>
      </c>
      <c r="X86" s="188">
        <v>0</v>
      </c>
      <c r="Y86" s="153">
        <v>0</v>
      </c>
      <c r="Z86" s="153">
        <v>0</v>
      </c>
      <c r="AA86" s="153">
        <v>0</v>
      </c>
      <c r="AB86" s="153">
        <v>0</v>
      </c>
      <c r="AC86" s="153">
        <v>5317.6</v>
      </c>
      <c r="AD86" s="153">
        <v>0</v>
      </c>
      <c r="AE86" s="153">
        <v>349316.43</v>
      </c>
      <c r="AF86" s="153">
        <v>0</v>
      </c>
      <c r="AG86" s="153">
        <v>0</v>
      </c>
      <c r="AH86" s="153">
        <v>0</v>
      </c>
      <c r="AI86" s="153">
        <v>0</v>
      </c>
      <c r="AJ86" s="153">
        <v>22824.42</v>
      </c>
      <c r="AK86" s="153">
        <v>0</v>
      </c>
      <c r="AL86" s="109">
        <v>65897.97</v>
      </c>
      <c r="AM86" s="109">
        <v>0</v>
      </c>
      <c r="AN86" s="109">
        <v>0</v>
      </c>
      <c r="AO86" s="109">
        <v>0</v>
      </c>
      <c r="AP86" s="109">
        <v>0</v>
      </c>
      <c r="AQ86" s="109">
        <v>0</v>
      </c>
      <c r="AR86" s="109">
        <v>1088961.45</v>
      </c>
      <c r="AS86" s="109">
        <v>402259.44</v>
      </c>
      <c r="AT86" s="109">
        <v>0</v>
      </c>
      <c r="AU86" s="109">
        <v>0</v>
      </c>
      <c r="AV86" s="109">
        <v>0</v>
      </c>
      <c r="AW86" s="109">
        <v>700145.23</v>
      </c>
      <c r="AX86" s="109">
        <v>0</v>
      </c>
      <c r="AY86" s="109">
        <v>0</v>
      </c>
      <c r="AZ86" s="109">
        <v>0</v>
      </c>
      <c r="BA86" s="109"/>
      <c r="BB86" s="109">
        <v>0</v>
      </c>
      <c r="BC86" s="109">
        <v>0</v>
      </c>
      <c r="BD86" s="109">
        <v>0</v>
      </c>
      <c r="BE86" s="109">
        <v>13601.4</v>
      </c>
      <c r="BF86" s="109">
        <v>0</v>
      </c>
      <c r="BG86" s="109">
        <v>4462.91</v>
      </c>
      <c r="BH86" s="109">
        <v>153237.96</v>
      </c>
      <c r="BI86" s="109">
        <v>0</v>
      </c>
      <c r="BJ86" s="109">
        <v>0</v>
      </c>
      <c r="BK86" s="109">
        <v>0</v>
      </c>
      <c r="BL86" s="109">
        <v>0</v>
      </c>
      <c r="BM86" s="109">
        <v>0</v>
      </c>
      <c r="BN86" s="109">
        <v>208512.39</v>
      </c>
      <c r="BO86" s="109">
        <v>0</v>
      </c>
      <c r="BP86" s="109">
        <v>0</v>
      </c>
      <c r="BQ86" s="109">
        <v>0</v>
      </c>
      <c r="BR86" s="109"/>
      <c r="BS86" s="109">
        <v>0</v>
      </c>
      <c r="BT86" s="109">
        <v>0</v>
      </c>
      <c r="BU86" s="109">
        <v>855946.88</v>
      </c>
      <c r="BV86" s="109">
        <v>0</v>
      </c>
      <c r="BW86" s="109">
        <v>0</v>
      </c>
      <c r="BX86" s="194">
        <v>91100</v>
      </c>
      <c r="BY86" s="109">
        <v>0</v>
      </c>
      <c r="BZ86" s="109">
        <v>0</v>
      </c>
      <c r="CA86" s="109">
        <v>0</v>
      </c>
      <c r="CB86" s="109">
        <v>0</v>
      </c>
      <c r="CC86" s="109">
        <v>0</v>
      </c>
      <c r="CD86" s="94"/>
      <c r="CE86" s="94"/>
      <c r="CF86" s="7"/>
      <c r="CG86" s="7">
        <v>398872.09</v>
      </c>
      <c r="CH86" s="7">
        <v>0</v>
      </c>
      <c r="CI86" s="3">
        <v>0</v>
      </c>
      <c r="CJ86" s="3">
        <v>0</v>
      </c>
      <c r="CK86" s="3">
        <v>26686.03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237820.71</v>
      </c>
      <c r="CV86" s="3">
        <v>0</v>
      </c>
      <c r="CW86" s="3">
        <v>0</v>
      </c>
      <c r="CX86" s="3">
        <v>0</v>
      </c>
      <c r="CY86" s="3">
        <v>0</v>
      </c>
      <c r="CZ86" s="3">
        <v>22517.08</v>
      </c>
      <c r="DA86" s="3">
        <v>0</v>
      </c>
      <c r="DB86" s="3">
        <v>22325.31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1921782.52</v>
      </c>
      <c r="DI86" s="3">
        <v>905738.94</v>
      </c>
      <c r="DJ86" s="3">
        <v>0</v>
      </c>
      <c r="DK86" s="3">
        <v>0</v>
      </c>
      <c r="DL86" s="3">
        <v>0</v>
      </c>
      <c r="DM86" s="3">
        <v>659259.11</v>
      </c>
      <c r="DN86" s="3">
        <v>0</v>
      </c>
      <c r="DO86" s="3">
        <v>0</v>
      </c>
      <c r="DP86" s="3">
        <v>0</v>
      </c>
      <c r="DQ86" s="3">
        <v>0</v>
      </c>
      <c r="DR86" s="3">
        <v>0</v>
      </c>
      <c r="DS86" s="3">
        <v>0</v>
      </c>
      <c r="DT86" s="3">
        <v>0</v>
      </c>
      <c r="DU86" s="3">
        <v>26549.21</v>
      </c>
      <c r="DV86" s="3">
        <v>0</v>
      </c>
      <c r="DW86" s="3">
        <v>1337.01</v>
      </c>
      <c r="DX86" s="3">
        <v>175771.12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96293.71</v>
      </c>
      <c r="EE86" s="3">
        <v>0</v>
      </c>
      <c r="EF86" s="3">
        <v>0</v>
      </c>
      <c r="EG86" s="3">
        <v>0</v>
      </c>
      <c r="EH86" s="3">
        <v>0</v>
      </c>
      <c r="EI86" s="3">
        <v>0</v>
      </c>
      <c r="EJ86" s="3">
        <v>0</v>
      </c>
      <c r="EK86" s="3">
        <v>361379.11</v>
      </c>
      <c r="EL86" s="3">
        <v>0</v>
      </c>
      <c r="EM86" s="3">
        <v>0</v>
      </c>
      <c r="EN86" s="3">
        <v>56234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</row>
    <row r="87" spans="1:149" x14ac:dyDescent="0.25">
      <c r="A87" s="3"/>
      <c r="B87" s="9">
        <v>79</v>
      </c>
      <c r="C87" s="18"/>
      <c r="D87" s="18"/>
      <c r="E87" s="11" t="s">
        <v>82</v>
      </c>
      <c r="F87" s="98"/>
      <c r="G87" s="98">
        <f t="shared" si="4"/>
        <v>0</v>
      </c>
      <c r="H87" s="23"/>
      <c r="I87" s="23"/>
      <c r="J87" s="23"/>
      <c r="K87" s="23"/>
      <c r="L87" s="23"/>
      <c r="M87" s="23"/>
      <c r="N87" s="204"/>
      <c r="O87" s="108">
        <v>85</v>
      </c>
      <c r="P87" s="108">
        <v>0</v>
      </c>
      <c r="Q87" s="153">
        <v>721082.92</v>
      </c>
      <c r="R87" s="153">
        <v>0</v>
      </c>
      <c r="S87" s="153">
        <v>0</v>
      </c>
      <c r="T87" s="153">
        <v>0</v>
      </c>
      <c r="U87" s="153">
        <v>98741.69</v>
      </c>
      <c r="V87" s="153">
        <v>0</v>
      </c>
      <c r="W87" s="153">
        <v>0</v>
      </c>
      <c r="X87" s="188">
        <v>0</v>
      </c>
      <c r="Y87" s="153">
        <v>0</v>
      </c>
      <c r="Z87" s="153">
        <v>0</v>
      </c>
      <c r="AA87" s="153">
        <v>0</v>
      </c>
      <c r="AB87" s="153">
        <v>0</v>
      </c>
      <c r="AC87" s="153">
        <v>211530.51</v>
      </c>
      <c r="AD87" s="153">
        <v>0</v>
      </c>
      <c r="AE87" s="153">
        <v>621377.29</v>
      </c>
      <c r="AF87" s="153">
        <v>0</v>
      </c>
      <c r="AG87" s="153">
        <v>0</v>
      </c>
      <c r="AH87" s="153">
        <v>0</v>
      </c>
      <c r="AI87" s="153">
        <v>129062.33</v>
      </c>
      <c r="AJ87" s="153">
        <v>76602.299999999988</v>
      </c>
      <c r="AK87" s="153">
        <v>0</v>
      </c>
      <c r="AL87" s="109">
        <v>130544.2</v>
      </c>
      <c r="AM87" s="109">
        <v>0</v>
      </c>
      <c r="AN87" s="109">
        <v>0</v>
      </c>
      <c r="AO87" s="109">
        <v>0</v>
      </c>
      <c r="AP87" s="109">
        <v>0</v>
      </c>
      <c r="AQ87" s="109">
        <v>27693.73</v>
      </c>
      <c r="AR87" s="109">
        <v>1553128.15</v>
      </c>
      <c r="AS87" s="109">
        <v>825877.23</v>
      </c>
      <c r="AT87" s="109">
        <v>0</v>
      </c>
      <c r="AU87" s="109">
        <v>16530</v>
      </c>
      <c r="AV87" s="109">
        <v>0</v>
      </c>
      <c r="AW87" s="109">
        <v>1691272.58</v>
      </c>
      <c r="AX87" s="109">
        <v>0</v>
      </c>
      <c r="AY87" s="109">
        <v>0</v>
      </c>
      <c r="AZ87" s="109">
        <v>0</v>
      </c>
      <c r="BA87" s="109"/>
      <c r="BB87" s="109">
        <v>0</v>
      </c>
      <c r="BC87" s="109">
        <v>0</v>
      </c>
      <c r="BD87" s="109">
        <v>168427.65999999997</v>
      </c>
      <c r="BE87" s="109">
        <v>15549.8</v>
      </c>
      <c r="BF87" s="109">
        <v>0</v>
      </c>
      <c r="BG87" s="109">
        <v>4462.91</v>
      </c>
      <c r="BH87" s="109">
        <v>301049.28000000003</v>
      </c>
      <c r="BI87" s="109">
        <v>0</v>
      </c>
      <c r="BJ87" s="109">
        <v>0</v>
      </c>
      <c r="BK87" s="109">
        <v>0</v>
      </c>
      <c r="BL87" s="109">
        <v>0</v>
      </c>
      <c r="BM87" s="109">
        <v>0</v>
      </c>
      <c r="BN87" s="109">
        <v>249744.98</v>
      </c>
      <c r="BO87" s="109">
        <v>0</v>
      </c>
      <c r="BP87" s="109">
        <v>0</v>
      </c>
      <c r="BQ87" s="109">
        <v>0</v>
      </c>
      <c r="BR87" s="109"/>
      <c r="BS87" s="109">
        <v>0</v>
      </c>
      <c r="BT87" s="109">
        <v>0</v>
      </c>
      <c r="BU87" s="109">
        <v>1156077.8999999999</v>
      </c>
      <c r="BV87" s="109">
        <v>103274</v>
      </c>
      <c r="BW87" s="109">
        <v>0</v>
      </c>
      <c r="BX87" s="194">
        <v>357539</v>
      </c>
      <c r="BY87" s="109">
        <v>0</v>
      </c>
      <c r="BZ87" s="109">
        <v>0</v>
      </c>
      <c r="CA87" s="109">
        <v>0</v>
      </c>
      <c r="CB87" s="109">
        <v>0</v>
      </c>
      <c r="CC87" s="109">
        <v>0</v>
      </c>
      <c r="CD87" s="94"/>
      <c r="CE87" s="94"/>
      <c r="CF87" s="23"/>
      <c r="CG87" s="23">
        <v>708683.09000000008</v>
      </c>
      <c r="CH87" s="23">
        <v>0</v>
      </c>
      <c r="CI87">
        <v>0</v>
      </c>
      <c r="CJ87">
        <v>0</v>
      </c>
      <c r="CK87">
        <v>127831.39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169320.53999999998</v>
      </c>
      <c r="CT87">
        <v>0</v>
      </c>
      <c r="CU87">
        <v>237820.71</v>
      </c>
      <c r="CV87">
        <v>0</v>
      </c>
      <c r="CW87">
        <v>0</v>
      </c>
      <c r="CX87">
        <v>0</v>
      </c>
      <c r="CY87">
        <v>118342.34</v>
      </c>
      <c r="CZ87">
        <v>51813.69</v>
      </c>
      <c r="DA87">
        <v>0</v>
      </c>
      <c r="DB87">
        <v>95511.75</v>
      </c>
      <c r="DC87">
        <v>0</v>
      </c>
      <c r="DD87">
        <v>0</v>
      </c>
      <c r="DE87">
        <v>0</v>
      </c>
      <c r="DF87">
        <v>0</v>
      </c>
      <c r="DG87">
        <v>71651.86</v>
      </c>
      <c r="DH87">
        <v>2420363.84</v>
      </c>
      <c r="DI87">
        <v>1093589.27</v>
      </c>
      <c r="DJ87">
        <v>0</v>
      </c>
      <c r="DK87">
        <v>7299</v>
      </c>
      <c r="DL87">
        <v>0</v>
      </c>
      <c r="DM87">
        <v>1609930.2599999998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126555.13</v>
      </c>
      <c r="DU87">
        <v>38961.839999999997</v>
      </c>
      <c r="DV87">
        <v>0</v>
      </c>
      <c r="DW87">
        <v>1337.01</v>
      </c>
      <c r="DX87">
        <v>358737.2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134717.20000000001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824960.52</v>
      </c>
      <c r="EL87">
        <v>123020</v>
      </c>
      <c r="EM87">
        <v>0</v>
      </c>
      <c r="EN87">
        <v>560899</v>
      </c>
      <c r="EO87">
        <v>0</v>
      </c>
      <c r="EP87">
        <v>0</v>
      </c>
      <c r="EQ87">
        <v>0</v>
      </c>
      <c r="ER87">
        <v>0</v>
      </c>
      <c r="ES87">
        <v>0</v>
      </c>
    </row>
    <row r="88" spans="1:149" ht="13.2" thickBot="1" x14ac:dyDescent="0.3">
      <c r="A88" s="3"/>
      <c r="B88" s="9">
        <v>80</v>
      </c>
      <c r="C88" s="18"/>
      <c r="D88" s="18"/>
      <c r="E88" s="11" t="s">
        <v>83</v>
      </c>
      <c r="F88" s="98"/>
      <c r="G88" s="98">
        <f t="shared" si="4"/>
        <v>0</v>
      </c>
      <c r="H88" s="23"/>
      <c r="I88" s="23"/>
      <c r="J88" s="23"/>
      <c r="K88" s="23"/>
      <c r="L88" s="23"/>
      <c r="M88" s="23"/>
      <c r="N88" s="204"/>
      <c r="O88" s="108">
        <v>86</v>
      </c>
      <c r="P88" s="108">
        <v>0</v>
      </c>
      <c r="Q88" s="153">
        <v>224594.43999999977</v>
      </c>
      <c r="R88" s="153">
        <v>0</v>
      </c>
      <c r="S88" s="153">
        <v>0</v>
      </c>
      <c r="T88" s="153">
        <v>85370.61000000003</v>
      </c>
      <c r="U88" s="153">
        <v>0</v>
      </c>
      <c r="V88" s="153">
        <v>0</v>
      </c>
      <c r="W88" s="153">
        <v>0</v>
      </c>
      <c r="X88" s="188">
        <v>55374.540000000015</v>
      </c>
      <c r="Y88" s="153">
        <v>0</v>
      </c>
      <c r="Z88" s="153">
        <v>49279.63</v>
      </c>
      <c r="AA88" s="153">
        <v>9168.1200000000008</v>
      </c>
      <c r="AB88" s="153">
        <v>22864.6</v>
      </c>
      <c r="AC88" s="153">
        <v>0</v>
      </c>
      <c r="AD88" s="153">
        <v>168234.30999999997</v>
      </c>
      <c r="AE88" s="153">
        <v>0</v>
      </c>
      <c r="AF88" s="153">
        <v>30020.929999999993</v>
      </c>
      <c r="AG88" s="153">
        <v>117438.06650000002</v>
      </c>
      <c r="AH88" s="153">
        <v>69550.080000000016</v>
      </c>
      <c r="AI88" s="153">
        <v>33150.01</v>
      </c>
      <c r="AJ88" s="153">
        <v>0</v>
      </c>
      <c r="AK88" s="153">
        <v>93575.110000000015</v>
      </c>
      <c r="AL88" s="109">
        <v>0</v>
      </c>
      <c r="AM88" s="109">
        <v>0</v>
      </c>
      <c r="AN88" s="109">
        <v>0</v>
      </c>
      <c r="AO88" s="109">
        <v>18336.240000000002</v>
      </c>
      <c r="AP88" s="109">
        <v>104195.01999999996</v>
      </c>
      <c r="AQ88" s="109">
        <v>10696.140000000001</v>
      </c>
      <c r="AR88" s="109">
        <v>0</v>
      </c>
      <c r="AS88" s="109">
        <v>174180.33899999998</v>
      </c>
      <c r="AT88" s="109">
        <v>91402.65</v>
      </c>
      <c r="AU88" s="109">
        <v>0</v>
      </c>
      <c r="AV88" s="109">
        <v>0</v>
      </c>
      <c r="AW88" s="109">
        <v>0</v>
      </c>
      <c r="AX88" s="109">
        <v>0</v>
      </c>
      <c r="AY88" s="109">
        <v>370818.40999999968</v>
      </c>
      <c r="AZ88" s="109">
        <v>42821.78</v>
      </c>
      <c r="BA88" s="109"/>
      <c r="BB88" s="109">
        <v>0</v>
      </c>
      <c r="BC88" s="109">
        <v>77732.459999999977</v>
      </c>
      <c r="BD88" s="109">
        <v>94081.819999999992</v>
      </c>
      <c r="BE88" s="109">
        <v>0</v>
      </c>
      <c r="BF88" s="109">
        <v>0</v>
      </c>
      <c r="BG88" s="109">
        <v>62405.684999999998</v>
      </c>
      <c r="BH88" s="109">
        <v>0</v>
      </c>
      <c r="BI88" s="109">
        <v>36271.24</v>
      </c>
      <c r="BJ88" s="109">
        <v>0</v>
      </c>
      <c r="BK88" s="109">
        <v>0</v>
      </c>
      <c r="BL88" s="109">
        <v>93908.990000000034</v>
      </c>
      <c r="BM88" s="109">
        <v>38528.509999999995</v>
      </c>
      <c r="BN88" s="109">
        <v>0</v>
      </c>
      <c r="BO88" s="109">
        <v>29796.389999999974</v>
      </c>
      <c r="BP88" s="109">
        <v>32856.74</v>
      </c>
      <c r="BQ88" s="109">
        <v>18336.239999999998</v>
      </c>
      <c r="BR88" s="109"/>
      <c r="BS88" s="109">
        <v>0</v>
      </c>
      <c r="BT88" s="109">
        <v>0</v>
      </c>
      <c r="BU88" s="109">
        <v>0</v>
      </c>
      <c r="BV88" s="109">
        <v>384177.08</v>
      </c>
      <c r="BW88" s="109">
        <v>14094.049999999997</v>
      </c>
      <c r="BX88" s="194">
        <v>18336.239999999998</v>
      </c>
      <c r="BY88" s="109">
        <v>0</v>
      </c>
      <c r="BZ88" s="109">
        <v>6196.0300000000007</v>
      </c>
      <c r="CA88" s="109">
        <v>0</v>
      </c>
      <c r="CB88" s="109">
        <v>83954.640000000014</v>
      </c>
      <c r="CC88" s="109">
        <v>0</v>
      </c>
      <c r="CD88" s="94"/>
      <c r="CE88" s="94"/>
      <c r="CF88" s="23"/>
      <c r="CG88" s="23">
        <v>274971.79999999964</v>
      </c>
      <c r="CH88" s="23">
        <v>0</v>
      </c>
      <c r="CI88">
        <v>0</v>
      </c>
      <c r="CJ88">
        <v>82139.000000000029</v>
      </c>
      <c r="CK88">
        <v>0</v>
      </c>
      <c r="CL88">
        <v>0</v>
      </c>
      <c r="CM88">
        <v>0</v>
      </c>
      <c r="CN88">
        <v>51114.960000000014</v>
      </c>
      <c r="CO88">
        <v>0</v>
      </c>
      <c r="CP88">
        <v>43880.29</v>
      </c>
      <c r="CQ88">
        <v>9168.1200000000008</v>
      </c>
      <c r="CR88">
        <v>21250.63</v>
      </c>
      <c r="CS88">
        <v>0</v>
      </c>
      <c r="CT88">
        <v>93019.510000000009</v>
      </c>
      <c r="CU88">
        <v>0</v>
      </c>
      <c r="CV88">
        <v>30525.52</v>
      </c>
      <c r="CW88">
        <v>115921.20850000001</v>
      </c>
      <c r="CX88">
        <v>77939.210000000021</v>
      </c>
      <c r="CY88">
        <v>30127.97</v>
      </c>
      <c r="CZ88">
        <v>0</v>
      </c>
      <c r="DA88">
        <v>91022.790000000023</v>
      </c>
      <c r="DB88">
        <v>0</v>
      </c>
      <c r="DC88">
        <v>0</v>
      </c>
      <c r="DD88">
        <v>0</v>
      </c>
      <c r="DE88">
        <v>18336.240000000002</v>
      </c>
      <c r="DF88">
        <v>93850.609999999986</v>
      </c>
      <c r="DG88">
        <v>9168.1200000000008</v>
      </c>
      <c r="DH88">
        <v>0</v>
      </c>
      <c r="DI88">
        <v>179108.05950000009</v>
      </c>
      <c r="DJ88">
        <v>88827.12</v>
      </c>
      <c r="DK88">
        <v>0</v>
      </c>
      <c r="DL88">
        <v>0</v>
      </c>
      <c r="DM88">
        <v>0</v>
      </c>
      <c r="DN88">
        <v>0</v>
      </c>
      <c r="DO88">
        <v>297792.08999999968</v>
      </c>
      <c r="DP88">
        <v>37397.439999999981</v>
      </c>
      <c r="DQ88">
        <v>49298.41</v>
      </c>
      <c r="DR88">
        <v>0</v>
      </c>
      <c r="DS88">
        <v>25212.329999999984</v>
      </c>
      <c r="DT88">
        <v>57803.999999999971</v>
      </c>
      <c r="DU88">
        <v>0</v>
      </c>
      <c r="DV88">
        <v>0</v>
      </c>
      <c r="DW88">
        <v>61281.931500000006</v>
      </c>
      <c r="DX88">
        <v>0</v>
      </c>
      <c r="DY88">
        <v>32286.190000000002</v>
      </c>
      <c r="DZ88">
        <v>0</v>
      </c>
      <c r="EA88">
        <v>0</v>
      </c>
      <c r="EB88">
        <v>84758.79999999993</v>
      </c>
      <c r="EC88">
        <v>38410.339999999997</v>
      </c>
      <c r="ED88">
        <v>0</v>
      </c>
      <c r="EE88">
        <v>27504.359999999979</v>
      </c>
      <c r="EF88">
        <v>33853.700000000004</v>
      </c>
      <c r="EG88">
        <v>18336.239999999998</v>
      </c>
      <c r="EH88">
        <v>0</v>
      </c>
      <c r="EI88">
        <v>0</v>
      </c>
      <c r="EJ88">
        <v>0</v>
      </c>
      <c r="EK88">
        <v>0</v>
      </c>
      <c r="EL88">
        <v>369245.62000000023</v>
      </c>
      <c r="EM88">
        <v>12811.539999999999</v>
      </c>
      <c r="EN88">
        <v>18304.059999999998</v>
      </c>
      <c r="EO88">
        <v>0</v>
      </c>
      <c r="EP88">
        <v>5262.04</v>
      </c>
      <c r="EQ88">
        <v>0</v>
      </c>
      <c r="ER88">
        <v>79084.009999999995</v>
      </c>
      <c r="ES88">
        <v>0</v>
      </c>
    </row>
    <row r="89" spans="1:149" ht="13.2" thickBot="1" x14ac:dyDescent="0.3">
      <c r="A89" s="3"/>
      <c r="B89" s="9">
        <v>81</v>
      </c>
      <c r="C89" s="18"/>
      <c r="D89" s="18"/>
      <c r="E89" s="11" t="s">
        <v>84</v>
      </c>
      <c r="F89" s="98"/>
      <c r="G89" s="98">
        <f t="shared" si="4"/>
        <v>6069683.1300000008</v>
      </c>
      <c r="H89" s="159">
        <f>'Model Inputs'!H31</f>
        <v>6215678.0300000021</v>
      </c>
      <c r="I89" s="160">
        <f>'Model Inputs'!I31</f>
        <v>6682861</v>
      </c>
      <c r="J89" s="160">
        <f>'Model Inputs'!J31</f>
        <v>7856108.1600000001</v>
      </c>
      <c r="K89" s="160">
        <f>'Model Inputs'!K31</f>
        <v>8052510.8640000001</v>
      </c>
      <c r="L89" s="160">
        <f>'Model Inputs'!L31</f>
        <v>8253823.6356000006</v>
      </c>
      <c r="M89" s="161">
        <f>'Model Inputs'!M31</f>
        <v>8460169.2264900003</v>
      </c>
      <c r="N89" s="202">
        <v>11</v>
      </c>
      <c r="O89" s="108">
        <v>87</v>
      </c>
      <c r="P89" s="108">
        <v>0</v>
      </c>
      <c r="Q89" s="153">
        <v>226830297.59</v>
      </c>
      <c r="R89" s="153">
        <v>11930620.43</v>
      </c>
      <c r="S89" s="153">
        <v>1087097.3199999998</v>
      </c>
      <c r="T89" s="153">
        <v>13754073.609999999</v>
      </c>
      <c r="U89" s="153">
        <v>9964564.8800000008</v>
      </c>
      <c r="V89" s="153">
        <v>18025935.079999998</v>
      </c>
      <c r="W89" s="153">
        <v>10228807.91</v>
      </c>
      <c r="X89" s="188">
        <v>2464520.41</v>
      </c>
      <c r="Y89" s="153">
        <v>744871.7</v>
      </c>
      <c r="Z89" s="153">
        <v>4816102.1800000006</v>
      </c>
      <c r="AA89" s="153">
        <v>689126.34</v>
      </c>
      <c r="AB89" s="153">
        <v>2605463.25</v>
      </c>
      <c r="AC89" s="153">
        <v>17677971.389999997</v>
      </c>
      <c r="AD89" s="153">
        <v>13576024.710000001</v>
      </c>
      <c r="AE89" s="153">
        <v>25555586.07</v>
      </c>
      <c r="AF89" s="153">
        <v>6208208.9000000004</v>
      </c>
      <c r="AG89" s="153">
        <v>1482629.1465</v>
      </c>
      <c r="AH89" s="153">
        <v>7545389.419999999</v>
      </c>
      <c r="AI89" s="153">
        <v>6168268.7400000002</v>
      </c>
      <c r="AJ89" s="153">
        <v>1619179.03</v>
      </c>
      <c r="AK89" s="153">
        <v>14687808.559999999</v>
      </c>
      <c r="AL89" s="109">
        <v>3128102.9</v>
      </c>
      <c r="AM89" s="109">
        <v>16367154.310000001</v>
      </c>
      <c r="AN89" s="109">
        <v>6069683.1300000008</v>
      </c>
      <c r="AO89" s="109">
        <v>1135359.26</v>
      </c>
      <c r="AP89" s="109">
        <v>546524.36</v>
      </c>
      <c r="AQ89" s="109">
        <v>1120619.8799999999</v>
      </c>
      <c r="AR89" s="109">
        <v>535524471.84000003</v>
      </c>
      <c r="AS89" s="109">
        <v>81806254.578999996</v>
      </c>
      <c r="AT89" s="109">
        <v>5758129.3800000008</v>
      </c>
      <c r="AU89" s="109">
        <v>2283520</v>
      </c>
      <c r="AV89" s="109">
        <v>7381155</v>
      </c>
      <c r="AW89" s="109">
        <v>17517341.32</v>
      </c>
      <c r="AX89" s="109">
        <v>2607881.9899999998</v>
      </c>
      <c r="AY89" s="109">
        <v>5311137.370000001</v>
      </c>
      <c r="AZ89" s="109">
        <v>37400593.800000004</v>
      </c>
      <c r="BA89" s="109"/>
      <c r="BB89" s="109">
        <v>9389991</v>
      </c>
      <c r="BC89" s="109">
        <v>11281976.810000001</v>
      </c>
      <c r="BD89" s="109">
        <v>17326921.759999998</v>
      </c>
      <c r="BE89" s="109">
        <v>2850813.35</v>
      </c>
      <c r="BF89" s="109">
        <v>6070898.4799999995</v>
      </c>
      <c r="BG89" s="109">
        <v>2651282.9250000003</v>
      </c>
      <c r="BH89" s="109">
        <v>17915297.000000004</v>
      </c>
      <c r="BI89" s="109">
        <v>3204308.2</v>
      </c>
      <c r="BJ89" s="109">
        <v>4916240</v>
      </c>
      <c r="BK89" s="109">
        <v>13100434</v>
      </c>
      <c r="BL89" s="109">
        <v>2855216.34</v>
      </c>
      <c r="BM89" s="109">
        <v>8748446.3099999987</v>
      </c>
      <c r="BN89" s="109">
        <v>10701654.550000001</v>
      </c>
      <c r="BO89" s="109">
        <v>1440446.43</v>
      </c>
      <c r="BP89" s="109">
        <v>2184477.9300000002</v>
      </c>
      <c r="BQ89" s="109">
        <v>1454263.28</v>
      </c>
      <c r="BR89" s="109"/>
      <c r="BS89" s="109">
        <v>15468787.529999999</v>
      </c>
      <c r="BT89" s="109">
        <v>2854683.3200000003</v>
      </c>
      <c r="BU89" s="109">
        <v>249021330.04999998</v>
      </c>
      <c r="BV89" s="109">
        <v>27491014.079999998</v>
      </c>
      <c r="BW89" s="109">
        <v>3166523.45</v>
      </c>
      <c r="BX89" s="194">
        <v>13837414.24</v>
      </c>
      <c r="BY89" s="109">
        <v>6608043.9899999993</v>
      </c>
      <c r="BZ89" s="109">
        <v>1702862.64</v>
      </c>
      <c r="CA89" s="109">
        <v>1687483</v>
      </c>
      <c r="CB89" s="109">
        <v>5431298.1599999983</v>
      </c>
      <c r="CC89" s="109">
        <v>11093576.670000002</v>
      </c>
      <c r="CD89" s="111"/>
      <c r="CE89" s="111"/>
      <c r="CF89" s="20"/>
      <c r="CG89" s="20">
        <v>253135397.59</v>
      </c>
      <c r="CH89" s="20">
        <v>11949456.149999997</v>
      </c>
      <c r="CI89">
        <v>1128041</v>
      </c>
      <c r="CJ89">
        <v>13327256.450000001</v>
      </c>
      <c r="CK89">
        <v>9372903.3100000005</v>
      </c>
      <c r="CL89">
        <v>17672918.210000001</v>
      </c>
      <c r="CM89">
        <v>8980024.9199999999</v>
      </c>
      <c r="CN89">
        <v>2366911.4499999997</v>
      </c>
      <c r="CO89">
        <v>714794.32000000007</v>
      </c>
      <c r="CP89">
        <v>4564267.2</v>
      </c>
      <c r="CQ89">
        <v>666865.57999999996</v>
      </c>
      <c r="CR89">
        <v>2601206.89</v>
      </c>
      <c r="CS89">
        <v>17339704.309999999</v>
      </c>
      <c r="CT89">
        <v>9247188.4999999981</v>
      </c>
      <c r="CU89">
        <v>26481205.32</v>
      </c>
      <c r="CV89">
        <v>6303144.4799999995</v>
      </c>
      <c r="CW89">
        <v>1452179.3185000001</v>
      </c>
      <c r="CX89">
        <v>6904037.9000000004</v>
      </c>
      <c r="CY89">
        <v>5423943.6699999999</v>
      </c>
      <c r="CZ89">
        <v>1624396.7700000003</v>
      </c>
      <c r="DA89">
        <v>13736802.530000001</v>
      </c>
      <c r="DB89">
        <v>2934568.57</v>
      </c>
      <c r="DC89">
        <v>14940538.639999999</v>
      </c>
      <c r="DD89">
        <v>5991469.6100000003</v>
      </c>
      <c r="DE89">
        <v>1097095.2200000002</v>
      </c>
      <c r="DF89">
        <v>573243.86</v>
      </c>
      <c r="DG89">
        <v>1067938.33</v>
      </c>
      <c r="DH89">
        <v>531008997.35999995</v>
      </c>
      <c r="DI89">
        <v>76585426.71949999</v>
      </c>
      <c r="DJ89">
        <v>5967673.79</v>
      </c>
      <c r="DK89">
        <v>2196843</v>
      </c>
      <c r="DL89">
        <v>6668210</v>
      </c>
      <c r="DM89">
        <v>16163456.33</v>
      </c>
      <c r="DN89">
        <v>2292335.04</v>
      </c>
      <c r="DO89">
        <v>4833158.66</v>
      </c>
      <c r="DP89">
        <v>35729769.309999995</v>
      </c>
      <c r="DQ89">
        <v>2588786.7700000005</v>
      </c>
      <c r="DR89">
        <v>8862186</v>
      </c>
      <c r="DS89">
        <v>9160875.4400000013</v>
      </c>
      <c r="DT89">
        <v>17622603.480000004</v>
      </c>
      <c r="DU89">
        <v>2530464.23</v>
      </c>
      <c r="DV89">
        <v>6227379.8600000003</v>
      </c>
      <c r="DW89">
        <v>2621077.0815000003</v>
      </c>
      <c r="DX89">
        <v>17537918.539999999</v>
      </c>
      <c r="DY89">
        <v>3299287.6700000004</v>
      </c>
      <c r="DZ89">
        <v>4709486</v>
      </c>
      <c r="EA89">
        <v>12150794.340000002</v>
      </c>
      <c r="EB89">
        <v>3169086.7299999995</v>
      </c>
      <c r="EC89">
        <v>8616790.1100000013</v>
      </c>
      <c r="ED89">
        <v>10685848.140000001</v>
      </c>
      <c r="EE89">
        <v>1406741.5099999998</v>
      </c>
      <c r="EF89">
        <v>2228631.8000000007</v>
      </c>
      <c r="EG89">
        <v>1559987.2999999996</v>
      </c>
      <c r="EH89">
        <v>3841606.6500000004</v>
      </c>
      <c r="EI89">
        <v>15384698.060000001</v>
      </c>
      <c r="EJ89">
        <v>2631316.12</v>
      </c>
      <c r="EK89">
        <v>234078557.25999996</v>
      </c>
      <c r="EL89">
        <v>26716783.620000001</v>
      </c>
      <c r="EM89">
        <v>3094040.5900000008</v>
      </c>
      <c r="EN89">
        <v>12895779.060000001</v>
      </c>
      <c r="EO89">
        <v>6597232.0999999996</v>
      </c>
      <c r="EP89">
        <v>1707930.99</v>
      </c>
      <c r="EQ89">
        <v>1630646</v>
      </c>
      <c r="ER89">
        <v>6113555.0099999998</v>
      </c>
      <c r="ES89">
        <v>11961256</v>
      </c>
    </row>
    <row r="90" spans="1:149" x14ac:dyDescent="0.25">
      <c r="A90" s="3"/>
      <c r="B90" s="9">
        <v>82</v>
      </c>
      <c r="C90" s="18"/>
      <c r="D90" s="18"/>
      <c r="M90" s="87"/>
      <c r="O90" s="108">
        <v>88</v>
      </c>
      <c r="P90" s="108">
        <v>0</v>
      </c>
      <c r="Q90" s="153"/>
      <c r="R90" s="153"/>
      <c r="S90" s="153"/>
      <c r="T90" s="153"/>
      <c r="U90" s="153"/>
      <c r="V90" s="153"/>
      <c r="W90" s="153"/>
      <c r="X90" s="188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09"/>
      <c r="BH90" s="109"/>
      <c r="BI90" s="109"/>
      <c r="BJ90" s="109"/>
      <c r="BK90" s="109"/>
      <c r="BL90" s="109"/>
      <c r="BM90" s="109"/>
      <c r="BN90" s="109"/>
      <c r="BO90" s="109"/>
      <c r="BP90" s="109"/>
      <c r="BQ90" s="109"/>
      <c r="BR90" s="109"/>
      <c r="BS90" s="109"/>
      <c r="BT90" s="109"/>
      <c r="BU90" s="109"/>
      <c r="BV90" s="109"/>
      <c r="BW90" s="109"/>
      <c r="BX90" s="194"/>
      <c r="BY90" s="109"/>
      <c r="BZ90" s="109"/>
      <c r="CA90" s="109"/>
      <c r="CB90" s="109"/>
      <c r="CC90" s="109"/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O90">
        <v>0</v>
      </c>
      <c r="EP90">
        <v>0</v>
      </c>
      <c r="EQ90">
        <v>0</v>
      </c>
      <c r="ER90">
        <v>0</v>
      </c>
      <c r="ES90">
        <v>0</v>
      </c>
    </row>
    <row r="91" spans="1:149" ht="13.2" thickBot="1" x14ac:dyDescent="0.3">
      <c r="A91" s="3"/>
      <c r="B91" s="9">
        <v>83</v>
      </c>
      <c r="C91" s="21" t="s">
        <v>85</v>
      </c>
      <c r="D91" s="21"/>
      <c r="M91" s="87"/>
      <c r="O91" s="108">
        <v>89</v>
      </c>
      <c r="P91" s="108">
        <v>0</v>
      </c>
      <c r="Q91" s="153"/>
      <c r="R91" s="153"/>
      <c r="S91" s="153"/>
      <c r="T91" s="153"/>
      <c r="U91" s="153"/>
      <c r="V91" s="153"/>
      <c r="W91" s="153"/>
      <c r="X91" s="188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09"/>
      <c r="BI91" s="109"/>
      <c r="BJ91" s="109"/>
      <c r="BK91" s="109"/>
      <c r="BL91" s="109"/>
      <c r="BM91" s="109"/>
      <c r="BN91" s="109"/>
      <c r="BO91" s="109"/>
      <c r="BP91" s="109"/>
      <c r="BQ91" s="109"/>
      <c r="BR91" s="109"/>
      <c r="BS91" s="109"/>
      <c r="BT91" s="109"/>
      <c r="BU91" s="109"/>
      <c r="BV91" s="109"/>
      <c r="BW91" s="109"/>
      <c r="BX91" s="194"/>
      <c r="BY91" s="109"/>
      <c r="BZ91" s="109"/>
      <c r="CA91" s="109"/>
      <c r="CB91" s="109"/>
      <c r="CC91" s="109"/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O91">
        <v>0</v>
      </c>
      <c r="EP91">
        <v>0</v>
      </c>
      <c r="EQ91">
        <v>0</v>
      </c>
      <c r="ER91">
        <v>0</v>
      </c>
      <c r="ES91">
        <v>0</v>
      </c>
    </row>
    <row r="92" spans="1:149" ht="13.2" thickBot="1" x14ac:dyDescent="0.3">
      <c r="A92" s="3"/>
      <c r="B92" s="9">
        <v>84</v>
      </c>
      <c r="C92" s="18"/>
      <c r="D92" s="18"/>
      <c r="E92" s="11" t="s">
        <v>86</v>
      </c>
      <c r="F92" s="98"/>
      <c r="G92" s="98">
        <f>HLOOKUP($E$3,$P$3:$CE$269,O92,FALSE)</f>
        <v>7528216</v>
      </c>
      <c r="H92" s="159">
        <f>'Model Inputs'!H9</f>
        <v>7856114</v>
      </c>
      <c r="I92" s="160">
        <f>'Model Inputs'!I9</f>
        <v>5673160</v>
      </c>
      <c r="J92" s="160">
        <f>'Model Inputs'!J9</f>
        <v>5436468</v>
      </c>
      <c r="K92" s="160">
        <f>'Model Inputs'!K9</f>
        <v>5286812</v>
      </c>
      <c r="L92" s="160">
        <f>'Model Inputs'!L9</f>
        <v>5221822</v>
      </c>
      <c r="M92" s="161">
        <f>'Model Inputs'!M9</f>
        <v>5045740</v>
      </c>
      <c r="N92" s="202">
        <v>1</v>
      </c>
      <c r="O92" s="108">
        <v>90</v>
      </c>
      <c r="P92" s="108">
        <v>0</v>
      </c>
      <c r="Q92" s="153">
        <v>328219959</v>
      </c>
      <c r="R92" s="153">
        <v>7307000</v>
      </c>
      <c r="S92" s="153">
        <v>716351</v>
      </c>
      <c r="T92" s="153">
        <v>9241677</v>
      </c>
      <c r="U92" s="153">
        <v>4322647</v>
      </c>
      <c r="V92" s="153">
        <v>13483192.810000001</v>
      </c>
      <c r="W92" s="153">
        <v>15385000</v>
      </c>
      <c r="X92" s="188">
        <v>1453404.22</v>
      </c>
      <c r="Y92" s="153">
        <v>512764.83</v>
      </c>
      <c r="Z92" s="153">
        <v>2673795.0699999998</v>
      </c>
      <c r="AA92" s="153">
        <v>227281</v>
      </c>
      <c r="AB92" s="153">
        <v>1105037.9099999999</v>
      </c>
      <c r="AC92" s="153">
        <v>14222941</v>
      </c>
      <c r="AD92" s="153">
        <v>12166321.029999999</v>
      </c>
      <c r="AE92" s="153">
        <v>20377654.359999999</v>
      </c>
      <c r="AF92" s="153">
        <v>4455227.57</v>
      </c>
      <c r="AG92" s="153">
        <v>479402.5</v>
      </c>
      <c r="AH92" s="153">
        <v>6383352.46</v>
      </c>
      <c r="AI92" s="153">
        <v>3761249.09</v>
      </c>
      <c r="AJ92" s="153">
        <v>511690.91</v>
      </c>
      <c r="AK92" s="153">
        <v>10886000.390000001</v>
      </c>
      <c r="AL92" s="109">
        <v>1866440.41</v>
      </c>
      <c r="AM92" s="109">
        <v>12397374.119999999</v>
      </c>
      <c r="AN92" s="109">
        <v>7528216</v>
      </c>
      <c r="AO92" s="109">
        <v>278156.12</v>
      </c>
      <c r="AP92" s="109">
        <v>44997.14</v>
      </c>
      <c r="AQ92" s="109">
        <v>218486.23</v>
      </c>
      <c r="AR92" s="109">
        <v>691819864.32000005</v>
      </c>
      <c r="AS92" s="109">
        <v>122854180</v>
      </c>
      <c r="AT92" s="109">
        <v>5426267</v>
      </c>
      <c r="AU92" s="109">
        <v>629080</v>
      </c>
      <c r="AV92" s="109">
        <v>5289056</v>
      </c>
      <c r="AW92" s="109">
        <v>21257307.41</v>
      </c>
      <c r="AX92" s="109">
        <v>1548781</v>
      </c>
      <c r="AY92" s="109">
        <v>2440138.6800000002</v>
      </c>
      <c r="AZ92" s="109">
        <v>48041964.729999997</v>
      </c>
      <c r="BA92" s="109"/>
      <c r="BB92" s="109">
        <v>11224369</v>
      </c>
      <c r="BC92" s="109">
        <v>18526425</v>
      </c>
      <c r="BD92" s="109">
        <v>14985908</v>
      </c>
      <c r="BE92" s="109">
        <v>3282575.03</v>
      </c>
      <c r="BF92" s="109">
        <v>6940048.1799999997</v>
      </c>
      <c r="BG92" s="109">
        <v>845234</v>
      </c>
      <c r="BH92" s="109">
        <v>22655648.760000002</v>
      </c>
      <c r="BI92" s="109">
        <v>1778360.46</v>
      </c>
      <c r="BJ92" s="109">
        <v>2262041</v>
      </c>
      <c r="BK92" s="109">
        <v>16868642</v>
      </c>
      <c r="BL92" s="109">
        <v>1719102.03</v>
      </c>
      <c r="BM92" s="109">
        <v>5124000</v>
      </c>
      <c r="BN92" s="109">
        <v>5575711.3300000001</v>
      </c>
      <c r="BO92" s="109">
        <v>984505.74</v>
      </c>
      <c r="BP92" s="109">
        <v>494642</v>
      </c>
      <c r="BQ92" s="109">
        <v>646956.19999999995</v>
      </c>
      <c r="BR92" s="109"/>
      <c r="BS92" s="109">
        <v>11948111</v>
      </c>
      <c r="BT92" s="109">
        <v>1724288.78</v>
      </c>
      <c r="BU92" s="109">
        <v>563606572.71000004</v>
      </c>
      <c r="BV92" s="109">
        <v>29421418.23</v>
      </c>
      <c r="BW92" s="109">
        <v>1422849.04</v>
      </c>
      <c r="BX92" s="194">
        <v>19537430</v>
      </c>
      <c r="BY92" s="109">
        <v>2186056.36</v>
      </c>
      <c r="BZ92" s="109">
        <v>501091.49</v>
      </c>
      <c r="CA92" s="109">
        <v>774627</v>
      </c>
      <c r="CB92" s="109">
        <v>5789860</v>
      </c>
      <c r="CC92" s="109">
        <v>10385977</v>
      </c>
      <c r="CD92" s="94"/>
      <c r="CE92" s="94"/>
      <c r="CF92" s="23"/>
      <c r="CG92" s="23">
        <v>319754362.11000001</v>
      </c>
      <c r="CH92" s="23">
        <v>7472000</v>
      </c>
      <c r="CI92">
        <v>260787</v>
      </c>
      <c r="CJ92">
        <v>7707327</v>
      </c>
      <c r="CK92">
        <v>4357574.1900000004</v>
      </c>
      <c r="CL92">
        <v>13264151.289999999</v>
      </c>
      <c r="CM92">
        <v>10493000</v>
      </c>
      <c r="CN92">
        <v>1501988.05</v>
      </c>
      <c r="CO92">
        <v>56756.160000000003</v>
      </c>
      <c r="CP92">
        <v>3469137</v>
      </c>
      <c r="CQ92">
        <v>1750905</v>
      </c>
      <c r="CR92">
        <v>815789.24</v>
      </c>
      <c r="CS92">
        <v>18873628.719999999</v>
      </c>
      <c r="CT92">
        <v>10212277.800000001</v>
      </c>
      <c r="CU92">
        <v>16024514</v>
      </c>
      <c r="CV92">
        <v>3874526</v>
      </c>
      <c r="CW92">
        <v>641888.93999999994</v>
      </c>
      <c r="CX92">
        <v>6373188.5099999998</v>
      </c>
      <c r="CY92">
        <v>2908328.77</v>
      </c>
      <c r="CZ92">
        <v>641862.68999999994</v>
      </c>
      <c r="DA92">
        <v>9491828.9199999999</v>
      </c>
      <c r="DB92">
        <v>2147522.91</v>
      </c>
      <c r="DC92">
        <v>14785381</v>
      </c>
      <c r="DD92">
        <v>9883110</v>
      </c>
      <c r="DE92">
        <v>166897.19</v>
      </c>
      <c r="DF92">
        <v>45376.21</v>
      </c>
      <c r="DG92">
        <v>983216.62</v>
      </c>
      <c r="DH92">
        <v>744465071.01999998</v>
      </c>
      <c r="DI92">
        <v>122692101</v>
      </c>
      <c r="DJ92">
        <v>4460324</v>
      </c>
      <c r="DK92">
        <v>589140</v>
      </c>
      <c r="DL92">
        <v>8172029</v>
      </c>
      <c r="DM92">
        <v>22408879</v>
      </c>
      <c r="DN92">
        <v>2562505</v>
      </c>
      <c r="DO92">
        <v>2345613.21</v>
      </c>
      <c r="DP92">
        <v>32522017.350000001</v>
      </c>
      <c r="DQ92">
        <v>1376632.21</v>
      </c>
      <c r="DR92">
        <v>8924115</v>
      </c>
      <c r="DS92">
        <v>6191846</v>
      </c>
      <c r="DT92">
        <v>14933017</v>
      </c>
      <c r="DU92">
        <v>1622011.43</v>
      </c>
      <c r="DV92">
        <v>6191840.1500000004</v>
      </c>
      <c r="DW92">
        <v>810159</v>
      </c>
      <c r="DX92">
        <v>17886850.760000002</v>
      </c>
      <c r="DY92">
        <v>2551610</v>
      </c>
      <c r="DZ92">
        <v>3572280</v>
      </c>
      <c r="EA92">
        <v>9083922</v>
      </c>
      <c r="EB92">
        <v>1692122.56</v>
      </c>
      <c r="EC92">
        <v>5847000</v>
      </c>
      <c r="ED92">
        <v>6352193.0499999998</v>
      </c>
      <c r="EE92">
        <v>558903.22</v>
      </c>
      <c r="EF92">
        <v>1201654</v>
      </c>
      <c r="EG92">
        <v>585165.05000000005</v>
      </c>
      <c r="EH92">
        <v>2645990.37</v>
      </c>
      <c r="EI92">
        <v>11256398.640000001</v>
      </c>
      <c r="EJ92">
        <v>1696551.28</v>
      </c>
      <c r="EK92">
        <v>548964114</v>
      </c>
      <c r="EL92">
        <v>26811166</v>
      </c>
      <c r="EM92">
        <v>1737291.4</v>
      </c>
      <c r="EN92">
        <v>20470098</v>
      </c>
      <c r="EO92">
        <v>2332938</v>
      </c>
      <c r="EP92">
        <v>744253.23</v>
      </c>
      <c r="EQ92">
        <v>850390</v>
      </c>
      <c r="ER92">
        <v>4901467</v>
      </c>
      <c r="ES92">
        <v>9790126</v>
      </c>
    </row>
    <row r="93" spans="1:149" ht="13.2" thickBot="1" x14ac:dyDescent="0.3">
      <c r="A93" s="3"/>
      <c r="B93" s="9">
        <v>85</v>
      </c>
      <c r="C93" s="18"/>
      <c r="D93" s="18"/>
      <c r="E93" s="11" t="s">
        <v>87</v>
      </c>
      <c r="F93" s="98"/>
      <c r="G93" s="98">
        <f>HLOOKUP($E$3,$P$3:$CE$269,O93,FALSE)</f>
        <v>0</v>
      </c>
      <c r="H93" s="159">
        <f>'Model Inputs'!H10</f>
        <v>24475011.609999999</v>
      </c>
      <c r="I93" s="160">
        <f>'Model Inputs'!I10</f>
        <v>0</v>
      </c>
      <c r="J93" s="160">
        <f>'Model Inputs'!J10</f>
        <v>0</v>
      </c>
      <c r="K93" s="160">
        <f>'Model Inputs'!K10</f>
        <v>0</v>
      </c>
      <c r="L93" s="160">
        <f>'Model Inputs'!L10</f>
        <v>0</v>
      </c>
      <c r="M93" s="161">
        <f>'Model Inputs'!M10</f>
        <v>0</v>
      </c>
      <c r="N93" s="202">
        <v>2</v>
      </c>
      <c r="O93" s="108">
        <v>91</v>
      </c>
      <c r="P93" s="108">
        <v>0</v>
      </c>
      <c r="Q93" s="153">
        <v>2348426</v>
      </c>
      <c r="R93" s="153">
        <v>0</v>
      </c>
      <c r="S93" s="153">
        <v>0</v>
      </c>
      <c r="T93" s="153">
        <v>0</v>
      </c>
      <c r="U93" s="153">
        <v>0</v>
      </c>
      <c r="V93" s="153">
        <v>0</v>
      </c>
      <c r="W93" s="153">
        <v>0</v>
      </c>
      <c r="X93" s="188">
        <v>0</v>
      </c>
      <c r="Y93" s="153">
        <v>0</v>
      </c>
      <c r="Z93" s="153">
        <v>0</v>
      </c>
      <c r="AA93" s="153">
        <v>935</v>
      </c>
      <c r="AB93" s="153">
        <v>0</v>
      </c>
      <c r="AC93" s="153">
        <v>0</v>
      </c>
      <c r="AD93" s="153">
        <v>0</v>
      </c>
      <c r="AE93" s="153">
        <v>583621</v>
      </c>
      <c r="AF93" s="153">
        <v>0</v>
      </c>
      <c r="AG93" s="153">
        <v>0</v>
      </c>
      <c r="AH93" s="153">
        <v>0</v>
      </c>
      <c r="AI93" s="153">
        <v>0</v>
      </c>
      <c r="AJ93" s="153">
        <v>133652</v>
      </c>
      <c r="AK93" s="153">
        <v>0</v>
      </c>
      <c r="AL93" s="109">
        <v>0</v>
      </c>
      <c r="AM93" s="109">
        <v>122186.83</v>
      </c>
      <c r="AN93" s="109">
        <v>0</v>
      </c>
      <c r="AO93" s="109">
        <v>0</v>
      </c>
      <c r="AP93" s="109">
        <v>0</v>
      </c>
      <c r="AQ93" s="109">
        <v>21714</v>
      </c>
      <c r="AR93" s="109">
        <v>8076440.8099999996</v>
      </c>
      <c r="AS93" s="109">
        <v>329492</v>
      </c>
      <c r="AT93" s="109">
        <v>0</v>
      </c>
      <c r="AU93" s="109">
        <v>0</v>
      </c>
      <c r="AV93" s="109">
        <v>0</v>
      </c>
      <c r="AW93" s="109">
        <v>561721.78</v>
      </c>
      <c r="AX93" s="109">
        <v>0</v>
      </c>
      <c r="AY93" s="109">
        <v>0</v>
      </c>
      <c r="AZ93" s="109">
        <v>0</v>
      </c>
      <c r="BA93" s="109"/>
      <c r="BB93" s="109">
        <v>0</v>
      </c>
      <c r="BC93" s="109">
        <v>0</v>
      </c>
      <c r="BD93" s="109">
        <v>0</v>
      </c>
      <c r="BE93" s="109">
        <v>129530.92</v>
      </c>
      <c r="BF93" s="109">
        <v>0</v>
      </c>
      <c r="BG93" s="109">
        <v>0</v>
      </c>
      <c r="BH93" s="109">
        <v>0</v>
      </c>
      <c r="BI93" s="109">
        <v>0</v>
      </c>
      <c r="BJ93" s="109">
        <v>0</v>
      </c>
      <c r="BK93" s="109">
        <v>0</v>
      </c>
      <c r="BL93" s="109">
        <v>0</v>
      </c>
      <c r="BM93" s="109">
        <v>0</v>
      </c>
      <c r="BN93" s="109">
        <v>292262.89</v>
      </c>
      <c r="BO93" s="109">
        <v>0</v>
      </c>
      <c r="BP93" s="109">
        <v>0</v>
      </c>
      <c r="BQ93" s="109">
        <v>0</v>
      </c>
      <c r="BR93" s="109"/>
      <c r="BS93" s="109">
        <v>0</v>
      </c>
      <c r="BT93" s="109">
        <v>0</v>
      </c>
      <c r="BU93" s="109">
        <v>73668910</v>
      </c>
      <c r="BV93" s="109">
        <v>0</v>
      </c>
      <c r="BW93" s="109">
        <v>0</v>
      </c>
      <c r="BX93" s="194">
        <v>736383</v>
      </c>
      <c r="BY93" s="109">
        <v>0</v>
      </c>
      <c r="BZ93" s="109">
        <v>0</v>
      </c>
      <c r="CA93" s="109">
        <v>0</v>
      </c>
      <c r="CB93" s="109">
        <v>0</v>
      </c>
      <c r="CC93" s="109">
        <v>0</v>
      </c>
      <c r="CD93" s="94"/>
      <c r="CE93" s="94"/>
      <c r="CF93" s="23"/>
      <c r="CG93" s="23">
        <v>31664249.870000001</v>
      </c>
      <c r="CH93" s="2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1539094</v>
      </c>
      <c r="CR93">
        <v>0</v>
      </c>
      <c r="CS93">
        <v>0</v>
      </c>
      <c r="CT93">
        <v>0</v>
      </c>
      <c r="CU93">
        <v>1086645</v>
      </c>
      <c r="CV93">
        <v>0</v>
      </c>
      <c r="CW93">
        <v>165932.32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4207</v>
      </c>
      <c r="DD93">
        <v>0</v>
      </c>
      <c r="DE93">
        <v>0</v>
      </c>
      <c r="DF93">
        <v>0</v>
      </c>
      <c r="DG93">
        <v>0</v>
      </c>
      <c r="DH93">
        <v>14595693.26</v>
      </c>
      <c r="DI93">
        <v>42575</v>
      </c>
      <c r="DJ93">
        <v>0</v>
      </c>
      <c r="DK93">
        <v>0</v>
      </c>
      <c r="DL93">
        <v>0</v>
      </c>
      <c r="DM93">
        <v>2484885</v>
      </c>
      <c r="DN93">
        <v>1617260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62902.18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1177040.93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31583172</v>
      </c>
      <c r="EL93">
        <v>0</v>
      </c>
      <c r="EM93">
        <v>0</v>
      </c>
      <c r="EN93">
        <v>193964</v>
      </c>
      <c r="EO93">
        <v>0</v>
      </c>
      <c r="EP93">
        <v>0</v>
      </c>
      <c r="EQ93">
        <v>0</v>
      </c>
      <c r="ER93">
        <v>0</v>
      </c>
      <c r="ES93">
        <v>0</v>
      </c>
    </row>
    <row r="94" spans="1:149" x14ac:dyDescent="0.25">
      <c r="A94" s="3"/>
      <c r="B94" s="9">
        <v>86</v>
      </c>
      <c r="C94" s="18"/>
      <c r="D94" s="18"/>
      <c r="M94" s="87"/>
      <c r="O94" s="108">
        <v>92</v>
      </c>
      <c r="P94" s="108">
        <v>0</v>
      </c>
      <c r="Q94" s="153"/>
      <c r="R94" s="153"/>
      <c r="S94" s="153"/>
      <c r="T94" s="153"/>
      <c r="U94" s="153"/>
      <c r="V94" s="153"/>
      <c r="W94" s="153"/>
      <c r="X94" s="188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109"/>
      <c r="BR94" s="109"/>
      <c r="BS94" s="109"/>
      <c r="BT94" s="109"/>
      <c r="BU94" s="109"/>
      <c r="BV94" s="109"/>
      <c r="BW94" s="109"/>
      <c r="BX94" s="194"/>
      <c r="BY94" s="109"/>
      <c r="BZ94" s="109"/>
      <c r="CA94" s="109"/>
      <c r="CB94" s="109"/>
      <c r="CC94" s="109"/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O94">
        <v>0</v>
      </c>
      <c r="EP94">
        <v>0</v>
      </c>
      <c r="EQ94">
        <v>0</v>
      </c>
      <c r="ER94">
        <v>0</v>
      </c>
      <c r="ES94">
        <v>0</v>
      </c>
    </row>
    <row r="95" spans="1:149" ht="13.2" thickBot="1" x14ac:dyDescent="0.3">
      <c r="A95" s="3"/>
      <c r="B95" s="9">
        <v>87</v>
      </c>
      <c r="C95" s="21" t="s">
        <v>88</v>
      </c>
      <c r="D95" s="21"/>
      <c r="M95" s="87"/>
      <c r="O95" s="108">
        <v>93</v>
      </c>
      <c r="P95" s="108">
        <v>0</v>
      </c>
      <c r="Q95" s="153"/>
      <c r="R95" s="153"/>
      <c r="S95" s="153"/>
      <c r="T95" s="153"/>
      <c r="U95" s="153"/>
      <c r="V95" s="153"/>
      <c r="W95" s="153"/>
      <c r="X95" s="188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09"/>
      <c r="BQ95" s="109"/>
      <c r="BR95" s="109"/>
      <c r="BS95" s="109"/>
      <c r="BT95" s="109"/>
      <c r="BU95" s="109"/>
      <c r="BV95" s="109"/>
      <c r="BW95" s="109"/>
      <c r="BX95" s="194"/>
      <c r="BY95" s="109"/>
      <c r="BZ95" s="109"/>
      <c r="CA95" s="109"/>
      <c r="CB95" s="109"/>
      <c r="CC95" s="109"/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O95">
        <v>0</v>
      </c>
      <c r="EP95">
        <v>0</v>
      </c>
      <c r="EQ95">
        <v>0</v>
      </c>
      <c r="ER95">
        <v>0</v>
      </c>
      <c r="ES95">
        <v>0</v>
      </c>
    </row>
    <row r="96" spans="1:149" ht="13.2" thickBot="1" x14ac:dyDescent="0.3">
      <c r="A96" s="3"/>
      <c r="B96" s="9">
        <v>88</v>
      </c>
      <c r="C96" s="18"/>
      <c r="D96" s="18"/>
      <c r="E96" s="3" t="s">
        <v>89</v>
      </c>
      <c r="F96" s="98"/>
      <c r="G96" s="98">
        <f>HLOOKUP($E$3,$P$3:$CE$269,O96,FALSE)</f>
        <v>22442</v>
      </c>
      <c r="H96" s="159">
        <f>'Model Inputs'!H13</f>
        <v>22887</v>
      </c>
      <c r="I96" s="160">
        <f>'Model Inputs'!I13</f>
        <v>23156</v>
      </c>
      <c r="J96" s="160">
        <f>'Model Inputs'!J13</f>
        <v>23315</v>
      </c>
      <c r="K96" s="160">
        <f>'Model Inputs'!K13</f>
        <v>23548.15</v>
      </c>
      <c r="L96" s="160">
        <f>'Model Inputs'!L13</f>
        <v>23783.631500000003</v>
      </c>
      <c r="M96" s="161">
        <f>'Model Inputs'!M13</f>
        <v>24140.3859725</v>
      </c>
      <c r="N96" s="204">
        <v>3</v>
      </c>
      <c r="O96" s="108">
        <v>94</v>
      </c>
      <c r="P96" s="108">
        <v>0</v>
      </c>
      <c r="Q96" s="153">
        <v>991103</v>
      </c>
      <c r="R96" s="153">
        <v>11721</v>
      </c>
      <c r="S96" s="153">
        <v>1636</v>
      </c>
      <c r="T96" s="153">
        <v>36691</v>
      </c>
      <c r="U96" s="153">
        <v>39905</v>
      </c>
      <c r="V96" s="153">
        <v>67940</v>
      </c>
      <c r="W96" s="153">
        <v>29246</v>
      </c>
      <c r="X96" s="188">
        <v>7022</v>
      </c>
      <c r="Y96" s="153">
        <v>1208</v>
      </c>
      <c r="Z96" s="153">
        <v>17408</v>
      </c>
      <c r="AA96" s="153">
        <v>2305</v>
      </c>
      <c r="AB96" s="153">
        <v>12412</v>
      </c>
      <c r="AC96" s="153">
        <v>65404</v>
      </c>
      <c r="AD96" s="153">
        <v>59187</v>
      </c>
      <c r="AE96" s="153">
        <v>88978</v>
      </c>
      <c r="AF96" s="153">
        <v>19242</v>
      </c>
      <c r="AG96" s="153">
        <v>3303</v>
      </c>
      <c r="AH96" s="153">
        <v>30016</v>
      </c>
      <c r="AI96" s="153">
        <v>21369</v>
      </c>
      <c r="AJ96" s="153">
        <v>3745</v>
      </c>
      <c r="AK96" s="153">
        <v>47626</v>
      </c>
      <c r="AL96" s="109">
        <v>11552</v>
      </c>
      <c r="AM96" s="109">
        <v>55673</v>
      </c>
      <c r="AN96" s="109">
        <v>22442</v>
      </c>
      <c r="AO96" s="109">
        <v>2697</v>
      </c>
      <c r="AP96" s="109">
        <v>1262</v>
      </c>
      <c r="AQ96" s="109">
        <v>5547</v>
      </c>
      <c r="AR96" s="109">
        <v>1333961</v>
      </c>
      <c r="AS96" s="109">
        <v>335320</v>
      </c>
      <c r="AT96" s="109">
        <v>18163</v>
      </c>
      <c r="AU96" s="109">
        <v>5565</v>
      </c>
      <c r="AV96" s="109">
        <v>27658</v>
      </c>
      <c r="AW96" s="109">
        <v>96828</v>
      </c>
      <c r="AX96" s="109">
        <v>10450</v>
      </c>
      <c r="AY96" s="109">
        <v>13644</v>
      </c>
      <c r="AZ96" s="109">
        <v>159039</v>
      </c>
      <c r="BA96" s="109"/>
      <c r="BB96" s="109">
        <v>39579</v>
      </c>
      <c r="BC96" s="109">
        <v>43524</v>
      </c>
      <c r="BD96" s="109">
        <v>55593</v>
      </c>
      <c r="BE96" s="109">
        <v>9461</v>
      </c>
      <c r="BF96" s="109">
        <v>24172</v>
      </c>
      <c r="BG96" s="109">
        <v>5903</v>
      </c>
      <c r="BH96" s="109">
        <v>72109</v>
      </c>
      <c r="BI96" s="109">
        <v>12583</v>
      </c>
      <c r="BJ96" s="109">
        <v>14091</v>
      </c>
      <c r="BK96" s="109">
        <v>58745</v>
      </c>
      <c r="BL96" s="109">
        <v>11247</v>
      </c>
      <c r="BM96" s="109">
        <v>37139</v>
      </c>
      <c r="BN96" s="109">
        <v>33613</v>
      </c>
      <c r="BO96" s="109">
        <v>4312</v>
      </c>
      <c r="BP96" s="109">
        <v>5909</v>
      </c>
      <c r="BQ96" s="109">
        <v>2839</v>
      </c>
      <c r="BR96" s="109"/>
      <c r="BS96" s="109">
        <v>50950</v>
      </c>
      <c r="BT96" s="109">
        <v>7123</v>
      </c>
      <c r="BU96" s="109">
        <v>772624</v>
      </c>
      <c r="BV96" s="109">
        <v>121826</v>
      </c>
      <c r="BW96" s="109">
        <v>13789</v>
      </c>
      <c r="BX96" s="194">
        <v>57472</v>
      </c>
      <c r="BY96" s="109">
        <v>23366</v>
      </c>
      <c r="BZ96" s="109">
        <v>3805</v>
      </c>
      <c r="CA96" s="109">
        <v>3869</v>
      </c>
      <c r="CB96" s="109">
        <v>23547</v>
      </c>
      <c r="CC96" s="109">
        <v>42906</v>
      </c>
      <c r="CD96" s="94"/>
      <c r="CE96" s="94"/>
      <c r="CF96" s="23"/>
      <c r="CG96" s="23">
        <v>982023</v>
      </c>
      <c r="CH96" s="23">
        <v>11724</v>
      </c>
      <c r="CI96">
        <v>1637</v>
      </c>
      <c r="CJ96">
        <v>36585</v>
      </c>
      <c r="CK96">
        <v>39623</v>
      </c>
      <c r="CL96">
        <v>67122</v>
      </c>
      <c r="CM96">
        <v>29057</v>
      </c>
      <c r="CN96">
        <v>6916</v>
      </c>
      <c r="CO96">
        <v>1241</v>
      </c>
      <c r="CP96">
        <v>17172</v>
      </c>
      <c r="CQ96">
        <v>2242</v>
      </c>
      <c r="CR96">
        <v>12345</v>
      </c>
      <c r="CS96">
        <v>64726</v>
      </c>
      <c r="CT96">
        <v>41143</v>
      </c>
      <c r="CU96">
        <v>88422</v>
      </c>
      <c r="CV96">
        <v>18952</v>
      </c>
      <c r="CW96">
        <v>3288</v>
      </c>
      <c r="CX96">
        <v>29756</v>
      </c>
      <c r="CY96">
        <v>21108</v>
      </c>
      <c r="CZ96">
        <v>3748</v>
      </c>
      <c r="DA96">
        <v>47427</v>
      </c>
      <c r="DB96">
        <v>11354</v>
      </c>
      <c r="DC96">
        <v>55239</v>
      </c>
      <c r="DD96">
        <v>22195</v>
      </c>
      <c r="DE96">
        <v>2697</v>
      </c>
      <c r="DF96">
        <v>1254</v>
      </c>
      <c r="DG96">
        <v>5534</v>
      </c>
      <c r="DH96">
        <v>1320134</v>
      </c>
      <c r="DI96">
        <v>331777</v>
      </c>
      <c r="DJ96">
        <v>17228</v>
      </c>
      <c r="DK96">
        <v>5581</v>
      </c>
      <c r="DL96">
        <v>27582</v>
      </c>
      <c r="DM96">
        <v>95758</v>
      </c>
      <c r="DN96">
        <v>10349</v>
      </c>
      <c r="DO96">
        <v>13491</v>
      </c>
      <c r="DP96">
        <v>157188</v>
      </c>
      <c r="DQ96">
        <v>7267</v>
      </c>
      <c r="DR96">
        <v>37895</v>
      </c>
      <c r="DS96">
        <v>35712</v>
      </c>
      <c r="DT96">
        <v>54919</v>
      </c>
      <c r="DU96">
        <v>9377</v>
      </c>
      <c r="DV96">
        <v>24117</v>
      </c>
      <c r="DW96">
        <v>5980</v>
      </c>
      <c r="DX96">
        <v>70492</v>
      </c>
      <c r="DY96">
        <v>12365</v>
      </c>
      <c r="DZ96">
        <v>13830</v>
      </c>
      <c r="EA96">
        <v>57584</v>
      </c>
      <c r="EB96">
        <v>11109</v>
      </c>
      <c r="EC96">
        <v>37349</v>
      </c>
      <c r="ED96">
        <v>33579</v>
      </c>
      <c r="EE96">
        <v>4300</v>
      </c>
      <c r="EF96">
        <v>5893</v>
      </c>
      <c r="EG96">
        <v>2842</v>
      </c>
      <c r="EH96">
        <v>17519</v>
      </c>
      <c r="EI96">
        <v>50844</v>
      </c>
      <c r="EJ96">
        <v>7201</v>
      </c>
      <c r="EK96">
        <v>767946</v>
      </c>
      <c r="EL96">
        <v>120457</v>
      </c>
      <c r="EM96">
        <v>13592</v>
      </c>
      <c r="EN96">
        <v>57042</v>
      </c>
      <c r="EO96">
        <v>23048</v>
      </c>
      <c r="EP96">
        <v>3770</v>
      </c>
      <c r="EQ96">
        <v>3877</v>
      </c>
      <c r="ER96">
        <v>23373</v>
      </c>
      <c r="ES96">
        <v>42498</v>
      </c>
    </row>
    <row r="97" spans="1:149" ht="13.2" thickBot="1" x14ac:dyDescent="0.3">
      <c r="A97" s="3"/>
      <c r="B97" s="9">
        <v>89</v>
      </c>
      <c r="C97" s="18"/>
      <c r="D97" s="18"/>
      <c r="E97" s="3" t="s">
        <v>90</v>
      </c>
      <c r="F97" s="98"/>
      <c r="G97" s="98">
        <f>HLOOKUP($E$3,$P$3:$CE$269,O97,FALSE)</f>
        <v>497133892</v>
      </c>
      <c r="H97" s="159">
        <f>'Model Inputs'!H14</f>
        <v>493960561</v>
      </c>
      <c r="I97" s="160">
        <f>'Model Inputs'!I14</f>
        <v>463663230</v>
      </c>
      <c r="J97" s="160">
        <f>'Model Inputs'!J14</f>
        <v>459373031</v>
      </c>
      <c r="K97" s="160">
        <f>'Model Inputs'!K14</f>
        <v>440100836</v>
      </c>
      <c r="L97" s="160">
        <f>'Model Inputs'!L14</f>
        <v>444501844</v>
      </c>
      <c r="M97" s="161">
        <f>'Model Inputs'!M14</f>
        <v>448946842</v>
      </c>
      <c r="N97" s="204">
        <v>4</v>
      </c>
      <c r="O97" s="108">
        <v>95</v>
      </c>
      <c r="P97" s="108">
        <v>0</v>
      </c>
      <c r="Q97" s="153">
        <v>25280291057</v>
      </c>
      <c r="R97" s="153">
        <v>223988678.07520866</v>
      </c>
      <c r="S97" s="153">
        <v>29726073.119999997</v>
      </c>
      <c r="T97" s="153">
        <v>985257711</v>
      </c>
      <c r="U97" s="153">
        <v>973189790.19000006</v>
      </c>
      <c r="V97" s="153">
        <v>1587097140</v>
      </c>
      <c r="W97" s="153">
        <v>473473781.3066833</v>
      </c>
      <c r="X97" s="188">
        <v>142194816.25999999</v>
      </c>
      <c r="Y97" s="153">
        <v>24228193</v>
      </c>
      <c r="Z97" s="153">
        <v>307635771.03999996</v>
      </c>
      <c r="AA97" s="153">
        <v>29043489</v>
      </c>
      <c r="AB97" s="153">
        <v>244678551</v>
      </c>
      <c r="AC97" s="153">
        <v>1693068324</v>
      </c>
      <c r="AD97" s="153">
        <v>1211909343</v>
      </c>
      <c r="AE97" s="153">
        <v>2429022729</v>
      </c>
      <c r="AF97" s="153">
        <v>506809214.88</v>
      </c>
      <c r="AG97" s="153">
        <v>56436105.189999998</v>
      </c>
      <c r="AH97" s="153">
        <v>514149798.70999998</v>
      </c>
      <c r="AI97" s="153">
        <v>609956991</v>
      </c>
      <c r="AJ97" s="153">
        <v>73312156.159999996</v>
      </c>
      <c r="AK97" s="153">
        <v>873638798.22000003</v>
      </c>
      <c r="AL97" s="109">
        <v>226242421.21999997</v>
      </c>
      <c r="AM97" s="109">
        <v>1666447879.6200001</v>
      </c>
      <c r="AN97" s="109">
        <v>497133892</v>
      </c>
      <c r="AO97" s="109">
        <v>77821848.609999999</v>
      </c>
      <c r="AP97" s="109">
        <v>21998708</v>
      </c>
      <c r="AQ97" s="109">
        <v>143266333.07999998</v>
      </c>
      <c r="AR97" s="109">
        <v>36002283411.610085</v>
      </c>
      <c r="AS97" s="109">
        <v>7349859347</v>
      </c>
      <c r="AT97" s="109">
        <v>262295964.63</v>
      </c>
      <c r="AU97" s="109">
        <v>98208425</v>
      </c>
      <c r="AV97" s="109">
        <v>702207945.8499999</v>
      </c>
      <c r="AW97" s="109">
        <v>1807212729.6290998</v>
      </c>
      <c r="AX97" s="109">
        <v>247696716.55000001</v>
      </c>
      <c r="AY97" s="109">
        <v>287415294.99600005</v>
      </c>
      <c r="AZ97" s="109">
        <v>3193879713.8000002</v>
      </c>
      <c r="BA97" s="109"/>
      <c r="BB97" s="109">
        <v>902899754</v>
      </c>
      <c r="BC97" s="109">
        <v>841191226</v>
      </c>
      <c r="BD97" s="109">
        <v>1217476816</v>
      </c>
      <c r="BE97" s="109">
        <v>216409943.73000002</v>
      </c>
      <c r="BF97" s="109">
        <v>494782600.01999998</v>
      </c>
      <c r="BG97" s="109">
        <v>116346396</v>
      </c>
      <c r="BH97" s="109">
        <v>1607780775.79</v>
      </c>
      <c r="BI97" s="109">
        <v>253408988.52000001</v>
      </c>
      <c r="BJ97" s="109">
        <v>319448599</v>
      </c>
      <c r="BK97" s="109">
        <v>1092720775</v>
      </c>
      <c r="BL97" s="109">
        <v>183278900</v>
      </c>
      <c r="BM97" s="109">
        <v>786048575</v>
      </c>
      <c r="BN97" s="109">
        <v>630195378.25999999</v>
      </c>
      <c r="BO97" s="109">
        <v>85522356</v>
      </c>
      <c r="BP97" s="109">
        <v>100495104</v>
      </c>
      <c r="BQ97" s="109">
        <v>78418164.890000001</v>
      </c>
      <c r="BR97" s="109"/>
      <c r="BS97" s="109">
        <v>887153173</v>
      </c>
      <c r="BT97" s="109">
        <v>181745328.26999998</v>
      </c>
      <c r="BU97" s="109">
        <v>24639744439.139999</v>
      </c>
      <c r="BV97" s="109">
        <v>2621351006</v>
      </c>
      <c r="BW97" s="109">
        <v>133313021</v>
      </c>
      <c r="BX97" s="194">
        <v>1452552393</v>
      </c>
      <c r="BY97" s="109">
        <v>376054897</v>
      </c>
      <c r="BZ97" s="109">
        <v>99147429.620000005</v>
      </c>
      <c r="CA97" s="109">
        <v>137199764</v>
      </c>
      <c r="CB97" s="109">
        <v>439426852.25999999</v>
      </c>
      <c r="CC97" s="109">
        <v>865407362</v>
      </c>
      <c r="CD97" s="94"/>
      <c r="CE97" s="94"/>
      <c r="CF97" s="23"/>
      <c r="CG97" s="23">
        <v>24226360755</v>
      </c>
      <c r="CH97" s="23">
        <v>202481240.72000003</v>
      </c>
      <c r="CI97">
        <v>29155291.82</v>
      </c>
      <c r="CJ97">
        <v>970536909</v>
      </c>
      <c r="CK97">
        <v>933023699.69000006</v>
      </c>
      <c r="CL97">
        <v>1544296648</v>
      </c>
      <c r="CM97">
        <v>449467120.70000005</v>
      </c>
      <c r="CN97">
        <v>136491826.69999999</v>
      </c>
      <c r="CO97">
        <v>24275428</v>
      </c>
      <c r="CP97">
        <v>289670361.49000001</v>
      </c>
      <c r="CQ97">
        <v>27528706</v>
      </c>
      <c r="CR97">
        <v>218050999</v>
      </c>
      <c r="CS97">
        <v>1632222561.6700001</v>
      </c>
      <c r="CT97">
        <v>878822638.74000013</v>
      </c>
      <c r="CU97">
        <v>2357005920.04</v>
      </c>
      <c r="CV97">
        <v>475598345.38999999</v>
      </c>
      <c r="CW97">
        <v>54029013.310000002</v>
      </c>
      <c r="CX97">
        <v>486056497.75</v>
      </c>
      <c r="CY97">
        <v>589356772.60000002</v>
      </c>
      <c r="CZ97">
        <v>71814133.549999997</v>
      </c>
      <c r="DA97">
        <v>838657079.18999994</v>
      </c>
      <c r="DB97">
        <v>171849084.98000002</v>
      </c>
      <c r="DC97">
        <v>1589990377.8799999</v>
      </c>
      <c r="DD97">
        <v>478905081</v>
      </c>
      <c r="DE97">
        <v>76802531</v>
      </c>
      <c r="DF97">
        <v>8844181</v>
      </c>
      <c r="DG97">
        <v>138089158.22999999</v>
      </c>
      <c r="DH97">
        <v>33644689155.620003</v>
      </c>
      <c r="DI97">
        <v>7167732847.9300003</v>
      </c>
      <c r="DJ97">
        <v>241133567.51999998</v>
      </c>
      <c r="DK97">
        <v>93475495</v>
      </c>
      <c r="DL97">
        <v>684577454.99000001</v>
      </c>
      <c r="DM97">
        <v>1710613898.3195999</v>
      </c>
      <c r="DN97">
        <v>234672333.33000001</v>
      </c>
      <c r="DO97">
        <v>277468488.36000001</v>
      </c>
      <c r="DP97">
        <v>3044210532.4000001</v>
      </c>
      <c r="DQ97">
        <v>181367705.70999998</v>
      </c>
      <c r="DR97">
        <v>852977631</v>
      </c>
      <c r="DS97">
        <v>588204045</v>
      </c>
      <c r="DT97">
        <v>1158320478.3299999</v>
      </c>
      <c r="DU97">
        <v>195849659.70000002</v>
      </c>
      <c r="DV97">
        <v>480190167.87</v>
      </c>
      <c r="DW97">
        <v>115262629</v>
      </c>
      <c r="DX97">
        <v>1535329501.6400001</v>
      </c>
      <c r="DY97">
        <v>246122190.97999999</v>
      </c>
      <c r="DZ97">
        <v>299586449</v>
      </c>
      <c r="EA97">
        <v>1030453834</v>
      </c>
      <c r="EB97">
        <v>175821399.01999998</v>
      </c>
      <c r="EC97">
        <v>752870945</v>
      </c>
      <c r="ED97">
        <v>619022917.96000004</v>
      </c>
      <c r="EE97">
        <v>83879169</v>
      </c>
      <c r="EF97">
        <v>97482636</v>
      </c>
      <c r="EG97">
        <v>73870972.099999994</v>
      </c>
      <c r="EH97">
        <v>273444573.47000003</v>
      </c>
      <c r="EI97">
        <v>878540448</v>
      </c>
      <c r="EJ97">
        <v>181827516.44400001</v>
      </c>
      <c r="EK97">
        <v>23766238909.93755</v>
      </c>
      <c r="EL97">
        <v>2483896484</v>
      </c>
      <c r="EM97">
        <v>123771289.62</v>
      </c>
      <c r="EN97">
        <v>1394725460</v>
      </c>
      <c r="EO97">
        <v>350635830</v>
      </c>
      <c r="EP97">
        <v>100053641</v>
      </c>
      <c r="EQ97">
        <v>138754314</v>
      </c>
      <c r="ER97">
        <v>415075636.78999996</v>
      </c>
      <c r="ES97">
        <v>816810815</v>
      </c>
    </row>
    <row r="98" spans="1:149" ht="13.2" thickBot="1" x14ac:dyDescent="0.3">
      <c r="A98" s="3"/>
      <c r="B98" s="9">
        <v>90</v>
      </c>
      <c r="E98" s="3" t="s">
        <v>91</v>
      </c>
      <c r="F98" s="98"/>
      <c r="G98" s="98">
        <f>HLOOKUP($E$3,$P$3:$CE$269,O98,FALSE)</f>
        <v>104730</v>
      </c>
      <c r="H98" s="159">
        <f>'Model Inputs'!H15</f>
        <v>99439</v>
      </c>
      <c r="I98" s="160">
        <f>'Model Inputs'!I15</f>
        <v>90278</v>
      </c>
      <c r="J98" s="160">
        <f>'Model Inputs'!J15</f>
        <v>87932</v>
      </c>
      <c r="K98" s="160">
        <f>'Model Inputs'!K15</f>
        <v>88020</v>
      </c>
      <c r="L98" s="160">
        <f>'Model Inputs'!L15</f>
        <v>89036</v>
      </c>
      <c r="M98" s="161">
        <f>'Model Inputs'!M15</f>
        <v>89789</v>
      </c>
      <c r="N98" s="204">
        <v>5</v>
      </c>
      <c r="O98" s="108">
        <v>96</v>
      </c>
      <c r="P98" s="108">
        <v>0</v>
      </c>
      <c r="Q98" s="153">
        <v>5106316</v>
      </c>
      <c r="R98" s="153">
        <v>44182</v>
      </c>
      <c r="S98" s="153">
        <v>6256</v>
      </c>
      <c r="T98" s="153">
        <v>161525</v>
      </c>
      <c r="U98" s="153">
        <v>186912</v>
      </c>
      <c r="V98" s="153">
        <v>351438</v>
      </c>
      <c r="W98" s="153">
        <v>98015</v>
      </c>
      <c r="X98" s="188">
        <v>26524</v>
      </c>
      <c r="Y98" s="153">
        <v>6354</v>
      </c>
      <c r="Z98" s="153">
        <v>55379</v>
      </c>
      <c r="AA98" s="153">
        <v>6858</v>
      </c>
      <c r="AB98" s="153">
        <v>65612</v>
      </c>
      <c r="AC98" s="153">
        <v>331153</v>
      </c>
      <c r="AD98" s="153">
        <v>231782</v>
      </c>
      <c r="AE98" s="153">
        <v>488900</v>
      </c>
      <c r="AF98" s="153">
        <v>82701</v>
      </c>
      <c r="AG98" s="153">
        <v>15504</v>
      </c>
      <c r="AH98" s="153">
        <v>126059</v>
      </c>
      <c r="AI98" s="153">
        <v>108689</v>
      </c>
      <c r="AJ98" s="153">
        <v>15430</v>
      </c>
      <c r="AK98" s="153">
        <v>167806</v>
      </c>
      <c r="AL98" s="109">
        <v>55822</v>
      </c>
      <c r="AM98" s="109">
        <v>294370</v>
      </c>
      <c r="AN98" s="109">
        <v>104730</v>
      </c>
      <c r="AO98" s="109">
        <v>16856</v>
      </c>
      <c r="AP98" s="109">
        <v>5467</v>
      </c>
      <c r="AQ98" s="109">
        <v>28621</v>
      </c>
      <c r="AR98" s="109">
        <v>5812432</v>
      </c>
      <c r="AS98" s="109">
        <v>1441369</v>
      </c>
      <c r="AT98" s="109">
        <v>58965</v>
      </c>
      <c r="AU98" s="109">
        <v>20702</v>
      </c>
      <c r="AV98" s="109">
        <v>126565</v>
      </c>
      <c r="AW98" s="109">
        <v>370688</v>
      </c>
      <c r="AX98" s="109">
        <v>45324</v>
      </c>
      <c r="AY98" s="109">
        <v>55713</v>
      </c>
      <c r="AZ98" s="109">
        <v>689993</v>
      </c>
      <c r="BA98" s="109"/>
      <c r="BB98" s="109">
        <v>180305</v>
      </c>
      <c r="BC98" s="109">
        <v>182453</v>
      </c>
      <c r="BD98" s="109">
        <v>254506</v>
      </c>
      <c r="BE98" s="109">
        <v>52067</v>
      </c>
      <c r="BF98" s="109">
        <v>97822</v>
      </c>
      <c r="BG98" s="109">
        <v>23485</v>
      </c>
      <c r="BH98" s="109">
        <v>364781</v>
      </c>
      <c r="BI98" s="109">
        <v>48441</v>
      </c>
      <c r="BJ98" s="109">
        <v>58139</v>
      </c>
      <c r="BK98" s="109">
        <v>232449</v>
      </c>
      <c r="BL98" s="109">
        <v>42344</v>
      </c>
      <c r="BM98" s="109">
        <v>148868</v>
      </c>
      <c r="BN98" s="109">
        <v>128538</v>
      </c>
      <c r="BO98" s="109">
        <v>15626</v>
      </c>
      <c r="BP98" s="109">
        <v>20206</v>
      </c>
      <c r="BQ98" s="109">
        <v>19081</v>
      </c>
      <c r="BR98" s="109"/>
      <c r="BS98" s="109">
        <v>163831</v>
      </c>
      <c r="BT98" s="109">
        <v>36175</v>
      </c>
      <c r="BU98" s="109">
        <v>4559532</v>
      </c>
      <c r="BV98" s="109">
        <v>503702</v>
      </c>
      <c r="BW98" s="109">
        <v>37410</v>
      </c>
      <c r="BX98" s="194">
        <v>290747</v>
      </c>
      <c r="BY98" s="109">
        <v>79116</v>
      </c>
      <c r="BZ98" s="109">
        <v>16660</v>
      </c>
      <c r="CA98" s="109">
        <v>27240</v>
      </c>
      <c r="CB98" s="109">
        <v>77362</v>
      </c>
      <c r="CC98" s="109">
        <v>192937</v>
      </c>
      <c r="CD98" s="94"/>
      <c r="CE98" s="94"/>
      <c r="CF98" s="23"/>
      <c r="CG98" s="23">
        <v>4721254</v>
      </c>
      <c r="CH98" s="23">
        <v>41832</v>
      </c>
      <c r="CI98">
        <v>8634</v>
      </c>
      <c r="CJ98">
        <v>154393</v>
      </c>
      <c r="CK98">
        <v>172881</v>
      </c>
      <c r="CL98">
        <v>321211</v>
      </c>
      <c r="CM98">
        <v>88875</v>
      </c>
      <c r="CN98">
        <v>24770</v>
      </c>
      <c r="CO98">
        <v>6489</v>
      </c>
      <c r="CP98">
        <v>51563</v>
      </c>
      <c r="CQ98">
        <v>6517</v>
      </c>
      <c r="CR98">
        <v>57221</v>
      </c>
      <c r="CS98">
        <v>305718</v>
      </c>
      <c r="CT98">
        <v>173916</v>
      </c>
      <c r="CU98">
        <v>464200</v>
      </c>
      <c r="CV98">
        <v>81295</v>
      </c>
      <c r="CW98">
        <v>11586</v>
      </c>
      <c r="CX98">
        <v>109252</v>
      </c>
      <c r="CY98">
        <v>104450</v>
      </c>
      <c r="CZ98">
        <v>15025</v>
      </c>
      <c r="DA98">
        <v>163611</v>
      </c>
      <c r="DB98">
        <v>50033</v>
      </c>
      <c r="DC98">
        <v>277330</v>
      </c>
      <c r="DD98">
        <v>95399</v>
      </c>
      <c r="DE98">
        <v>15428</v>
      </c>
      <c r="DF98">
        <v>5590</v>
      </c>
      <c r="DG98">
        <v>27794</v>
      </c>
      <c r="DH98">
        <v>5361992</v>
      </c>
      <c r="DI98">
        <v>1360318</v>
      </c>
      <c r="DJ98">
        <v>51036</v>
      </c>
      <c r="DK98">
        <v>18576</v>
      </c>
      <c r="DL98">
        <v>117931</v>
      </c>
      <c r="DM98">
        <v>325691</v>
      </c>
      <c r="DN98">
        <v>40516</v>
      </c>
      <c r="DO98">
        <v>50947</v>
      </c>
      <c r="DP98">
        <v>633604</v>
      </c>
      <c r="DQ98">
        <v>33691</v>
      </c>
      <c r="DR98">
        <v>162865</v>
      </c>
      <c r="DS98">
        <v>132749</v>
      </c>
      <c r="DT98">
        <v>234890</v>
      </c>
      <c r="DU98">
        <v>39670</v>
      </c>
      <c r="DV98">
        <v>93113</v>
      </c>
      <c r="DW98">
        <v>23708</v>
      </c>
      <c r="DX98">
        <v>312509</v>
      </c>
      <c r="DY98">
        <v>46147</v>
      </c>
      <c r="DZ98">
        <v>53469</v>
      </c>
      <c r="EA98">
        <v>208627</v>
      </c>
      <c r="EB98">
        <v>34903</v>
      </c>
      <c r="EC98">
        <v>126759</v>
      </c>
      <c r="ED98">
        <v>125683</v>
      </c>
      <c r="EE98">
        <v>13888</v>
      </c>
      <c r="EF98">
        <v>23593</v>
      </c>
      <c r="EG98">
        <v>19015</v>
      </c>
      <c r="EH98">
        <v>54276</v>
      </c>
      <c r="EI98">
        <v>154390</v>
      </c>
      <c r="EJ98">
        <v>35939</v>
      </c>
      <c r="EK98">
        <v>4246688</v>
      </c>
      <c r="EL98">
        <v>450688</v>
      </c>
      <c r="EM98">
        <v>26920</v>
      </c>
      <c r="EN98">
        <v>270341</v>
      </c>
      <c r="EO98">
        <v>73021</v>
      </c>
      <c r="EP98">
        <v>16381</v>
      </c>
      <c r="EQ98">
        <v>27235</v>
      </c>
      <c r="ER98">
        <v>74293</v>
      </c>
      <c r="ES98">
        <v>175818</v>
      </c>
    </row>
    <row r="99" spans="1:149" ht="13.2" thickBot="1" x14ac:dyDescent="0.3">
      <c r="A99" s="3"/>
      <c r="B99" s="9">
        <v>91</v>
      </c>
      <c r="E99" s="11" t="s">
        <v>92</v>
      </c>
      <c r="F99" s="98"/>
      <c r="G99" s="98">
        <f>HLOOKUP($E$3,$P$3:$CE$269,O99,FALSE)</f>
        <v>1641</v>
      </c>
      <c r="H99" s="159">
        <f>'Model Inputs'!H16</f>
        <v>1641</v>
      </c>
      <c r="I99" s="160">
        <f>'Model Inputs'!I16</f>
        <v>1641</v>
      </c>
      <c r="J99" s="160">
        <f>'Model Inputs'!J16</f>
        <v>1641</v>
      </c>
      <c r="K99" s="160">
        <f>'Model Inputs'!K16</f>
        <v>1641</v>
      </c>
      <c r="L99" s="160">
        <f>'Model Inputs'!L16</f>
        <v>1641</v>
      </c>
      <c r="M99" s="161">
        <f>'Model Inputs'!M16</f>
        <v>1641</v>
      </c>
      <c r="N99" s="204">
        <v>6</v>
      </c>
      <c r="O99" s="108">
        <v>97</v>
      </c>
      <c r="P99" s="108">
        <v>0</v>
      </c>
      <c r="Q99" s="153">
        <v>19897</v>
      </c>
      <c r="R99" s="153">
        <v>1849</v>
      </c>
      <c r="S99" s="153">
        <v>92</v>
      </c>
      <c r="T99" s="153">
        <v>783</v>
      </c>
      <c r="U99" s="153">
        <v>510</v>
      </c>
      <c r="V99" s="153">
        <v>1535</v>
      </c>
      <c r="W99" s="153">
        <v>1038</v>
      </c>
      <c r="X99" s="188">
        <v>156</v>
      </c>
      <c r="Y99" s="153">
        <v>30</v>
      </c>
      <c r="Z99" s="153">
        <v>362</v>
      </c>
      <c r="AA99" s="153">
        <v>36</v>
      </c>
      <c r="AB99" s="153">
        <v>162</v>
      </c>
      <c r="AC99" s="153">
        <v>1510</v>
      </c>
      <c r="AD99" s="153">
        <v>1243</v>
      </c>
      <c r="AE99" s="153">
        <v>4668</v>
      </c>
      <c r="AF99" s="153">
        <v>352</v>
      </c>
      <c r="AG99" s="153">
        <v>141</v>
      </c>
      <c r="AH99" s="153">
        <v>457</v>
      </c>
      <c r="AI99" s="153">
        <v>261</v>
      </c>
      <c r="AJ99" s="153">
        <v>81</v>
      </c>
      <c r="AK99" s="153">
        <v>1009</v>
      </c>
      <c r="AL99" s="109">
        <v>689</v>
      </c>
      <c r="AM99" s="109">
        <v>1152</v>
      </c>
      <c r="AN99" s="109">
        <v>1641</v>
      </c>
      <c r="AO99" s="109">
        <v>97</v>
      </c>
      <c r="AP99" s="109">
        <v>21</v>
      </c>
      <c r="AQ99" s="109">
        <v>70</v>
      </c>
      <c r="AR99" s="109">
        <v>123176</v>
      </c>
      <c r="AS99" s="109">
        <v>5767</v>
      </c>
      <c r="AT99" s="109">
        <v>879</v>
      </c>
      <c r="AU99" s="109">
        <v>98</v>
      </c>
      <c r="AV99" s="109">
        <v>334</v>
      </c>
      <c r="AW99" s="109">
        <v>1974</v>
      </c>
      <c r="AX99" s="109">
        <v>216</v>
      </c>
      <c r="AY99" s="109">
        <v>354</v>
      </c>
      <c r="AZ99" s="109">
        <v>3034</v>
      </c>
      <c r="BA99" s="109"/>
      <c r="BB99" s="109">
        <v>2651</v>
      </c>
      <c r="BC99" s="109">
        <v>1019</v>
      </c>
      <c r="BD99" s="109">
        <v>2024</v>
      </c>
      <c r="BE99" s="109">
        <v>368</v>
      </c>
      <c r="BF99" s="109">
        <v>575</v>
      </c>
      <c r="BG99" s="109">
        <v>370</v>
      </c>
      <c r="BH99" s="109">
        <v>1914</v>
      </c>
      <c r="BI99" s="109">
        <v>222</v>
      </c>
      <c r="BJ99" s="109">
        <v>243</v>
      </c>
      <c r="BK99" s="109">
        <v>985</v>
      </c>
      <c r="BL99" s="109">
        <v>490</v>
      </c>
      <c r="BM99" s="109">
        <v>573</v>
      </c>
      <c r="BN99" s="109">
        <v>740</v>
      </c>
      <c r="BO99" s="109">
        <v>81</v>
      </c>
      <c r="BP99" s="109">
        <v>107</v>
      </c>
      <c r="BQ99" s="109">
        <v>711</v>
      </c>
      <c r="BR99" s="109"/>
      <c r="BS99" s="109">
        <v>1154</v>
      </c>
      <c r="BT99" s="109">
        <v>136</v>
      </c>
      <c r="BU99" s="109">
        <v>28722</v>
      </c>
      <c r="BV99" s="109">
        <v>2650</v>
      </c>
      <c r="BW99" s="109">
        <v>280</v>
      </c>
      <c r="BX99" s="194">
        <v>1652</v>
      </c>
      <c r="BY99" s="109">
        <v>481</v>
      </c>
      <c r="BZ99" s="109">
        <v>79</v>
      </c>
      <c r="CA99" s="109">
        <v>61</v>
      </c>
      <c r="CB99" s="109">
        <v>545</v>
      </c>
      <c r="CC99" s="109">
        <v>1135</v>
      </c>
      <c r="CD99" s="94"/>
      <c r="CE99" s="94"/>
      <c r="CF99" s="23"/>
      <c r="CG99" s="23">
        <v>19779</v>
      </c>
      <c r="CH99" s="23">
        <v>1850</v>
      </c>
      <c r="CI99">
        <v>92</v>
      </c>
      <c r="CJ99">
        <v>775</v>
      </c>
      <c r="CK99">
        <v>507</v>
      </c>
      <c r="CL99">
        <v>1534</v>
      </c>
      <c r="CM99">
        <v>1027</v>
      </c>
      <c r="CN99">
        <v>156</v>
      </c>
      <c r="CO99">
        <v>30</v>
      </c>
      <c r="CP99">
        <v>347</v>
      </c>
      <c r="CQ99">
        <v>36</v>
      </c>
      <c r="CR99">
        <v>157</v>
      </c>
      <c r="CS99">
        <v>1487</v>
      </c>
      <c r="CT99">
        <v>988</v>
      </c>
      <c r="CU99">
        <v>4777</v>
      </c>
      <c r="CV99">
        <v>347</v>
      </c>
      <c r="CW99">
        <v>141</v>
      </c>
      <c r="CX99">
        <v>455</v>
      </c>
      <c r="CY99">
        <v>262</v>
      </c>
      <c r="CZ99">
        <v>81</v>
      </c>
      <c r="DA99">
        <v>1005</v>
      </c>
      <c r="DB99">
        <v>677</v>
      </c>
      <c r="DC99">
        <v>1143</v>
      </c>
      <c r="DD99">
        <v>1645</v>
      </c>
      <c r="DE99">
        <v>87</v>
      </c>
      <c r="DF99">
        <v>21</v>
      </c>
      <c r="DG99">
        <v>69</v>
      </c>
      <c r="DH99">
        <v>123119</v>
      </c>
      <c r="DI99">
        <v>5712</v>
      </c>
      <c r="DJ99">
        <v>862</v>
      </c>
      <c r="DK99">
        <v>98</v>
      </c>
      <c r="DL99">
        <v>334</v>
      </c>
      <c r="DM99">
        <v>1968</v>
      </c>
      <c r="DN99">
        <v>219</v>
      </c>
      <c r="DO99">
        <v>358</v>
      </c>
      <c r="DP99">
        <v>2884</v>
      </c>
      <c r="DQ99">
        <v>130</v>
      </c>
      <c r="DR99">
        <v>2615</v>
      </c>
      <c r="DS99">
        <v>855</v>
      </c>
      <c r="DT99">
        <v>2005</v>
      </c>
      <c r="DU99">
        <v>333</v>
      </c>
      <c r="DV99">
        <v>574</v>
      </c>
      <c r="DW99">
        <v>370</v>
      </c>
      <c r="DX99">
        <v>1912</v>
      </c>
      <c r="DY99">
        <v>221</v>
      </c>
      <c r="DZ99">
        <v>242</v>
      </c>
      <c r="EA99">
        <v>980</v>
      </c>
      <c r="EB99">
        <v>490</v>
      </c>
      <c r="EC99">
        <v>571</v>
      </c>
      <c r="ED99">
        <v>740</v>
      </c>
      <c r="EE99">
        <v>80</v>
      </c>
      <c r="EF99">
        <v>107</v>
      </c>
      <c r="EG99">
        <v>711</v>
      </c>
      <c r="EH99">
        <v>248</v>
      </c>
      <c r="EI99">
        <v>1159</v>
      </c>
      <c r="EJ99">
        <v>134</v>
      </c>
      <c r="EK99">
        <v>28763</v>
      </c>
      <c r="EL99">
        <v>2634</v>
      </c>
      <c r="EM99">
        <v>278</v>
      </c>
      <c r="EN99">
        <v>1646</v>
      </c>
      <c r="EO99">
        <v>479</v>
      </c>
      <c r="EP99">
        <v>79</v>
      </c>
      <c r="EQ99">
        <v>61</v>
      </c>
      <c r="ER99">
        <v>541</v>
      </c>
      <c r="ES99">
        <v>1104</v>
      </c>
    </row>
    <row r="100" spans="1:149" s="3" customFormat="1" x14ac:dyDescent="0.25">
      <c r="B100" s="9">
        <v>92</v>
      </c>
      <c r="E100" s="19"/>
      <c r="F100" s="7"/>
      <c r="G100" s="7"/>
      <c r="H100" s="7"/>
      <c r="I100" s="7"/>
      <c r="J100" s="7"/>
      <c r="K100" s="7"/>
      <c r="L100" s="7"/>
      <c r="M100" s="7"/>
      <c r="N100" s="204"/>
      <c r="O100" s="108">
        <v>98</v>
      </c>
      <c r="P100" s="108">
        <v>0</v>
      </c>
      <c r="Q100" s="153"/>
      <c r="R100" s="153"/>
      <c r="S100" s="153"/>
      <c r="T100" s="153"/>
      <c r="U100" s="153"/>
      <c r="V100" s="153"/>
      <c r="W100" s="153"/>
      <c r="X100" s="188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/>
      <c r="BQ100" s="109"/>
      <c r="BR100" s="109"/>
      <c r="BS100" s="109"/>
      <c r="BT100" s="109"/>
      <c r="BU100" s="109"/>
      <c r="BV100" s="109"/>
      <c r="BW100" s="109"/>
      <c r="BX100" s="194"/>
      <c r="BY100" s="109"/>
      <c r="BZ100" s="109"/>
      <c r="CA100" s="109"/>
      <c r="CB100" s="109"/>
      <c r="CC100" s="109"/>
      <c r="CD100" s="94"/>
      <c r="CE100" s="94"/>
      <c r="CF100" s="7"/>
      <c r="CG100" s="7">
        <v>0</v>
      </c>
      <c r="CH100" s="7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</row>
    <row r="101" spans="1:149" s="3" customFormat="1" x14ac:dyDescent="0.25">
      <c r="B101" s="9">
        <v>93</v>
      </c>
      <c r="E101" s="19"/>
      <c r="F101" s="7"/>
      <c r="G101" s="7"/>
      <c r="H101" s="7"/>
      <c r="I101" s="7"/>
      <c r="J101" s="7"/>
      <c r="K101" s="7"/>
      <c r="L101" s="7"/>
      <c r="M101" s="7"/>
      <c r="N101" s="204"/>
      <c r="O101" s="108">
        <v>99</v>
      </c>
      <c r="P101" s="108">
        <v>0</v>
      </c>
      <c r="Q101" s="153"/>
      <c r="R101" s="153"/>
      <c r="S101" s="153"/>
      <c r="T101" s="153"/>
      <c r="U101" s="153"/>
      <c r="V101" s="153"/>
      <c r="W101" s="153"/>
      <c r="X101" s="188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/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/>
      <c r="BQ101" s="109"/>
      <c r="BR101" s="109"/>
      <c r="BS101" s="109"/>
      <c r="BT101" s="109"/>
      <c r="BU101" s="109"/>
      <c r="BV101" s="109"/>
      <c r="BW101" s="109"/>
      <c r="BX101" s="194"/>
      <c r="BY101" s="109"/>
      <c r="BZ101" s="109"/>
      <c r="CA101" s="109"/>
      <c r="CB101" s="109"/>
      <c r="CC101" s="109"/>
      <c r="CD101" s="94"/>
      <c r="CE101" s="94"/>
      <c r="CF101" s="7"/>
      <c r="CG101" s="7">
        <v>0</v>
      </c>
      <c r="CH101" s="7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</row>
    <row r="102" spans="1:149" s="3" customFormat="1" ht="13.2" thickBot="1" x14ac:dyDescent="0.3">
      <c r="A102" s="278" t="s">
        <v>93</v>
      </c>
      <c r="B102" s="278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7"/>
      <c r="N102" s="204"/>
      <c r="O102" s="108">
        <v>100</v>
      </c>
      <c r="P102" s="108">
        <v>0</v>
      </c>
      <c r="Q102" s="153"/>
      <c r="R102" s="153"/>
      <c r="S102" s="153"/>
      <c r="T102" s="153"/>
      <c r="U102" s="153"/>
      <c r="V102" s="153"/>
      <c r="W102" s="153"/>
      <c r="X102" s="188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09"/>
      <c r="BP102" s="109"/>
      <c r="BQ102" s="109"/>
      <c r="BR102" s="109"/>
      <c r="BS102" s="109"/>
      <c r="BT102" s="109"/>
      <c r="BU102" s="109"/>
      <c r="BV102" s="109"/>
      <c r="BW102" s="109"/>
      <c r="BX102" s="194"/>
      <c r="BY102" s="109"/>
      <c r="BZ102" s="109"/>
      <c r="CA102" s="109"/>
      <c r="CB102" s="109"/>
      <c r="CC102" s="109"/>
      <c r="CD102" s="94"/>
      <c r="CE102" s="94"/>
      <c r="CF102" s="7"/>
      <c r="CG102" s="7">
        <v>0</v>
      </c>
      <c r="CH102" s="7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3">
        <v>0</v>
      </c>
      <c r="DS102" s="3">
        <v>0</v>
      </c>
      <c r="DT102" s="3">
        <v>0</v>
      </c>
      <c r="DU102" s="3">
        <v>0</v>
      </c>
      <c r="DV102" s="3">
        <v>0</v>
      </c>
      <c r="DW102" s="3">
        <v>0</v>
      </c>
      <c r="DX102" s="3">
        <v>0</v>
      </c>
      <c r="DY102" s="3">
        <v>0</v>
      </c>
      <c r="DZ102" s="3">
        <v>0</v>
      </c>
      <c r="EA102" s="3">
        <v>0</v>
      </c>
      <c r="EB102" s="3">
        <v>0</v>
      </c>
      <c r="EC102" s="3">
        <v>0</v>
      </c>
      <c r="ED102" s="3">
        <v>0</v>
      </c>
      <c r="EE102" s="3">
        <v>0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  <c r="EK102" s="3">
        <v>0</v>
      </c>
      <c r="EL102" s="3">
        <v>0</v>
      </c>
      <c r="EM102" s="3">
        <v>0</v>
      </c>
      <c r="EO102" s="3">
        <v>0</v>
      </c>
      <c r="EP102" s="3">
        <v>0</v>
      </c>
      <c r="EQ102" s="3">
        <v>0</v>
      </c>
      <c r="ER102" s="3">
        <v>0</v>
      </c>
      <c r="ES102" s="3">
        <v>0</v>
      </c>
    </row>
    <row r="103" spans="1:149" s="3" customFormat="1" ht="13.2" thickTop="1" x14ac:dyDescent="0.25">
      <c r="E103" s="19"/>
      <c r="F103" s="7"/>
      <c r="G103" s="7"/>
      <c r="H103" s="7"/>
      <c r="I103" s="7"/>
      <c r="J103" s="7"/>
      <c r="K103" s="7"/>
      <c r="L103" s="7"/>
      <c r="M103" s="7"/>
      <c r="N103" s="204"/>
      <c r="O103" s="108">
        <v>101</v>
      </c>
      <c r="P103" s="108">
        <v>0</v>
      </c>
      <c r="Q103" s="153"/>
      <c r="R103" s="153"/>
      <c r="S103" s="153"/>
      <c r="T103" s="153"/>
      <c r="U103" s="153"/>
      <c r="V103" s="153"/>
      <c r="W103" s="153"/>
      <c r="X103" s="188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94"/>
      <c r="BY103" s="109"/>
      <c r="BZ103" s="109"/>
      <c r="CA103" s="109"/>
      <c r="CB103" s="109"/>
      <c r="CC103" s="109"/>
      <c r="CD103" s="94"/>
      <c r="CE103" s="94"/>
      <c r="CF103" s="7"/>
      <c r="CG103" s="7">
        <v>0</v>
      </c>
      <c r="CH103" s="7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O103" s="3">
        <v>0</v>
      </c>
      <c r="EP103" s="3">
        <v>0</v>
      </c>
      <c r="EQ103" s="3">
        <v>0</v>
      </c>
      <c r="ER103" s="3">
        <v>0</v>
      </c>
      <c r="ES103" s="3">
        <v>0</v>
      </c>
    </row>
    <row r="104" spans="1:149" x14ac:dyDescent="0.25">
      <c r="A104" s="3"/>
      <c r="B104" s="3"/>
      <c r="F104" s="7"/>
      <c r="G104" s="7"/>
      <c r="H104" s="23"/>
      <c r="I104" s="23"/>
      <c r="J104" s="23"/>
      <c r="K104" s="23"/>
      <c r="L104" s="23"/>
      <c r="M104" s="23"/>
      <c r="N104" s="204"/>
      <c r="O104" s="108">
        <v>102</v>
      </c>
      <c r="P104" s="108">
        <v>0</v>
      </c>
      <c r="Q104" s="153"/>
      <c r="R104" s="153"/>
      <c r="S104" s="153"/>
      <c r="T104" s="153"/>
      <c r="U104" s="153"/>
      <c r="V104" s="153"/>
      <c r="W104" s="153"/>
      <c r="X104" s="188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09"/>
      <c r="BI104" s="109"/>
      <c r="BJ104" s="109"/>
      <c r="BK104" s="109"/>
      <c r="BL104" s="109"/>
      <c r="BM104" s="109"/>
      <c r="BN104" s="109"/>
      <c r="BO104" s="109"/>
      <c r="BP104" s="109"/>
      <c r="BQ104" s="109"/>
      <c r="BR104" s="109"/>
      <c r="BS104" s="109"/>
      <c r="BT104" s="109"/>
      <c r="BU104" s="109"/>
      <c r="BV104" s="109"/>
      <c r="BW104" s="109"/>
      <c r="BX104" s="194"/>
      <c r="BY104" s="109"/>
      <c r="BZ104" s="109"/>
      <c r="CA104" s="109"/>
      <c r="CB104" s="109"/>
      <c r="CC104" s="109"/>
      <c r="CD104" s="94"/>
      <c r="CE104" s="94"/>
      <c r="CF104" s="23"/>
      <c r="CG104" s="23">
        <v>0</v>
      </c>
      <c r="CH104" s="23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O104">
        <v>0</v>
      </c>
      <c r="EP104">
        <v>0</v>
      </c>
      <c r="EQ104">
        <v>0</v>
      </c>
      <c r="ER104">
        <v>0</v>
      </c>
      <c r="ES104">
        <v>0</v>
      </c>
    </row>
    <row r="105" spans="1:149" x14ac:dyDescent="0.25">
      <c r="A105" s="3"/>
      <c r="B105" s="9">
        <v>94</v>
      </c>
      <c r="C105" s="26" t="s">
        <v>94</v>
      </c>
      <c r="D105" s="27"/>
      <c r="E105" s="3"/>
      <c r="O105" s="108">
        <v>103</v>
      </c>
      <c r="P105" s="108">
        <v>0</v>
      </c>
      <c r="Q105" s="153"/>
      <c r="R105" s="153"/>
      <c r="S105" s="153"/>
      <c r="T105" s="153"/>
      <c r="U105" s="153"/>
      <c r="V105" s="153"/>
      <c r="W105" s="153"/>
      <c r="X105" s="188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109"/>
      <c r="BR105" s="109"/>
      <c r="BS105" s="109"/>
      <c r="BT105" s="109"/>
      <c r="BU105" s="109"/>
      <c r="BV105" s="109"/>
      <c r="BW105" s="109"/>
      <c r="BX105" s="194"/>
      <c r="BY105" s="109"/>
      <c r="BZ105" s="109"/>
      <c r="CA105" s="109"/>
      <c r="CB105" s="109"/>
      <c r="CC105" s="109"/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O105">
        <v>0</v>
      </c>
      <c r="EP105">
        <v>0</v>
      </c>
      <c r="EQ105">
        <v>0</v>
      </c>
      <c r="ER105">
        <v>0</v>
      </c>
      <c r="ES105">
        <v>0</v>
      </c>
    </row>
    <row r="106" spans="1:149" x14ac:dyDescent="0.25">
      <c r="A106" s="3"/>
      <c r="B106" s="9">
        <v>95</v>
      </c>
      <c r="C106" s="3"/>
      <c r="D106" s="3"/>
      <c r="E106" s="3"/>
      <c r="O106" s="108">
        <v>104</v>
      </c>
      <c r="P106" s="108">
        <v>0</v>
      </c>
      <c r="Q106" s="153"/>
      <c r="R106" s="153"/>
      <c r="S106" s="153"/>
      <c r="T106" s="153"/>
      <c r="U106" s="153"/>
      <c r="V106" s="153"/>
      <c r="W106" s="153"/>
      <c r="X106" s="188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/>
      <c r="BQ106" s="109"/>
      <c r="BR106" s="109"/>
      <c r="BS106" s="109"/>
      <c r="BT106" s="109"/>
      <c r="BU106" s="109"/>
      <c r="BV106" s="109"/>
      <c r="BW106" s="109"/>
      <c r="BX106" s="194"/>
      <c r="BY106" s="109"/>
      <c r="BZ106" s="109"/>
      <c r="CA106" s="109"/>
      <c r="CB106" s="109"/>
      <c r="CC106" s="109"/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O106">
        <v>0</v>
      </c>
      <c r="EP106">
        <v>0</v>
      </c>
      <c r="EQ106">
        <v>0</v>
      </c>
      <c r="ER106">
        <v>0</v>
      </c>
      <c r="ES106">
        <v>0</v>
      </c>
    </row>
    <row r="107" spans="1:149" x14ac:dyDescent="0.25">
      <c r="A107" s="3"/>
      <c r="B107" s="9">
        <v>96</v>
      </c>
      <c r="C107" s="3" t="s">
        <v>95</v>
      </c>
      <c r="D107" s="3"/>
      <c r="E107" s="3"/>
      <c r="F107" s="98"/>
      <c r="G107" s="28">
        <f>HLOOKUP($E$3,$P$3:$CE$269,O107,FALSE)</f>
        <v>6069683.1300000008</v>
      </c>
      <c r="H107" s="28">
        <f t="shared" ref="H107:K107" si="5">H89</f>
        <v>6215678.0300000021</v>
      </c>
      <c r="I107" s="28">
        <f t="shared" si="5"/>
        <v>6682861</v>
      </c>
      <c r="J107" s="28">
        <f t="shared" si="5"/>
        <v>7856108.1600000001</v>
      </c>
      <c r="K107" s="28">
        <f t="shared" si="5"/>
        <v>8052510.8640000001</v>
      </c>
      <c r="L107" s="28">
        <f t="shared" ref="L107" si="6">L89</f>
        <v>8253823.6356000006</v>
      </c>
      <c r="O107" s="108">
        <v>105</v>
      </c>
      <c r="P107" s="108">
        <v>0</v>
      </c>
      <c r="Q107" s="153">
        <v>226830297.59</v>
      </c>
      <c r="R107" s="153">
        <v>11930620.43</v>
      </c>
      <c r="S107" s="153">
        <v>1087097.3199999998</v>
      </c>
      <c r="T107" s="153">
        <v>13754073.609999999</v>
      </c>
      <c r="U107" s="153">
        <v>9964564.8800000008</v>
      </c>
      <c r="V107" s="153">
        <v>18025935.079999998</v>
      </c>
      <c r="W107" s="153">
        <v>10228807.91</v>
      </c>
      <c r="X107" s="188">
        <v>2464520.41</v>
      </c>
      <c r="Y107" s="153">
        <v>744871.7</v>
      </c>
      <c r="Z107" s="153">
        <v>4816102.1800000006</v>
      </c>
      <c r="AA107" s="153">
        <v>689126.34</v>
      </c>
      <c r="AB107" s="153">
        <v>2605463.25</v>
      </c>
      <c r="AC107" s="153">
        <v>17677971.389999997</v>
      </c>
      <c r="AD107" s="153">
        <v>13576024.710000001</v>
      </c>
      <c r="AE107" s="153">
        <v>25555586.07</v>
      </c>
      <c r="AF107" s="153">
        <v>6208208.9000000004</v>
      </c>
      <c r="AG107" s="153">
        <v>1482629.1465</v>
      </c>
      <c r="AH107" s="153">
        <v>7545389.419999999</v>
      </c>
      <c r="AI107" s="153">
        <v>6168268.7400000002</v>
      </c>
      <c r="AJ107" s="153">
        <v>1619179.03</v>
      </c>
      <c r="AK107" s="153">
        <v>14687808.559999999</v>
      </c>
      <c r="AL107" s="109">
        <v>3128102.9</v>
      </c>
      <c r="AM107" s="109">
        <v>16367154.310000001</v>
      </c>
      <c r="AN107" s="109">
        <v>6069683.1300000008</v>
      </c>
      <c r="AO107" s="109">
        <v>1135359.26</v>
      </c>
      <c r="AP107" s="109">
        <v>546524.36</v>
      </c>
      <c r="AQ107" s="109">
        <v>1120619.8799999999</v>
      </c>
      <c r="AR107" s="109">
        <v>535524471.84000003</v>
      </c>
      <c r="AS107" s="109">
        <v>81806254.578999996</v>
      </c>
      <c r="AT107" s="109">
        <v>5758129.3800000008</v>
      </c>
      <c r="AU107" s="109">
        <v>2283520</v>
      </c>
      <c r="AV107" s="109">
        <v>7381155</v>
      </c>
      <c r="AW107" s="109">
        <v>17517341.32</v>
      </c>
      <c r="AX107" s="109">
        <v>2607881.9899999998</v>
      </c>
      <c r="AY107" s="109">
        <v>5311137.370000001</v>
      </c>
      <c r="AZ107" s="109">
        <v>37400593.800000004</v>
      </c>
      <c r="BA107" s="109"/>
      <c r="BB107" s="109">
        <v>9389991</v>
      </c>
      <c r="BC107" s="109">
        <v>11281976.810000001</v>
      </c>
      <c r="BD107" s="109">
        <v>17326921.759999998</v>
      </c>
      <c r="BE107" s="109">
        <v>2850813.35</v>
      </c>
      <c r="BF107" s="109">
        <v>6070898.4799999995</v>
      </c>
      <c r="BG107" s="109">
        <v>2651282.9250000003</v>
      </c>
      <c r="BH107" s="109">
        <v>17915297.000000004</v>
      </c>
      <c r="BI107" s="109">
        <v>3204308.2</v>
      </c>
      <c r="BJ107" s="109">
        <v>4916240</v>
      </c>
      <c r="BK107" s="109">
        <v>13100434</v>
      </c>
      <c r="BL107" s="109">
        <v>2855216.34</v>
      </c>
      <c r="BM107" s="109">
        <v>8748446.3099999987</v>
      </c>
      <c r="BN107" s="109">
        <v>10701654.550000001</v>
      </c>
      <c r="BO107" s="109">
        <v>1440446.43</v>
      </c>
      <c r="BP107" s="109">
        <v>2184477.9300000002</v>
      </c>
      <c r="BQ107" s="109">
        <v>1454263.28</v>
      </c>
      <c r="BR107" s="109"/>
      <c r="BS107" s="109">
        <v>15468787.529999999</v>
      </c>
      <c r="BT107" s="109">
        <v>2854683.3200000003</v>
      </c>
      <c r="BU107" s="109">
        <v>249021330.04999998</v>
      </c>
      <c r="BV107" s="109">
        <v>27491014.079999998</v>
      </c>
      <c r="BW107" s="109">
        <v>3166523.45</v>
      </c>
      <c r="BX107" s="194">
        <v>13837414.24</v>
      </c>
      <c r="BY107" s="109">
        <v>6608043.9899999993</v>
      </c>
      <c r="BZ107" s="109">
        <v>1702862.64</v>
      </c>
      <c r="CA107" s="109">
        <v>1687483</v>
      </c>
      <c r="CB107" s="109">
        <v>5431298.1599999983</v>
      </c>
      <c r="CC107" s="109">
        <v>11093576.670000002</v>
      </c>
      <c r="CG107">
        <v>253135397.59</v>
      </c>
      <c r="CH107">
        <v>11949456.149999997</v>
      </c>
      <c r="CI107">
        <v>1128041</v>
      </c>
      <c r="CJ107">
        <v>13327256.450000001</v>
      </c>
      <c r="CK107">
        <v>9372903.3100000005</v>
      </c>
      <c r="CL107">
        <v>17672918.210000001</v>
      </c>
      <c r="CM107">
        <v>8980024.9199999999</v>
      </c>
      <c r="CN107">
        <v>2366911.4499999997</v>
      </c>
      <c r="CO107">
        <v>714794.32000000007</v>
      </c>
      <c r="CP107">
        <v>4564267.2</v>
      </c>
      <c r="CQ107">
        <v>666865.57999999996</v>
      </c>
      <c r="CR107">
        <v>2601206.89</v>
      </c>
      <c r="CS107">
        <v>17339704.309999999</v>
      </c>
      <c r="CT107">
        <v>9247188.4999999981</v>
      </c>
      <c r="CU107">
        <v>26481205.32</v>
      </c>
      <c r="CV107">
        <v>6303144.4799999995</v>
      </c>
      <c r="CW107">
        <v>1452179.3185000001</v>
      </c>
      <c r="CX107">
        <v>6904037.9000000004</v>
      </c>
      <c r="CY107">
        <v>5423943.6699999999</v>
      </c>
      <c r="CZ107">
        <v>1624396.7700000003</v>
      </c>
      <c r="DA107">
        <v>13736802.530000001</v>
      </c>
      <c r="DB107">
        <v>2934568.57</v>
      </c>
      <c r="DC107">
        <v>14940538.639999999</v>
      </c>
      <c r="DD107">
        <v>5991469.6100000003</v>
      </c>
      <c r="DE107">
        <v>1097095.2200000002</v>
      </c>
      <c r="DF107">
        <v>573243.86</v>
      </c>
      <c r="DG107">
        <v>1067938.33</v>
      </c>
      <c r="DH107">
        <v>531008997.35999995</v>
      </c>
      <c r="DI107">
        <v>76585426.71949999</v>
      </c>
      <c r="DJ107">
        <v>5967673.79</v>
      </c>
      <c r="DK107">
        <v>2196843</v>
      </c>
      <c r="DL107">
        <v>6668210</v>
      </c>
      <c r="DM107">
        <v>16163456.33</v>
      </c>
      <c r="DN107">
        <v>2292335.04</v>
      </c>
      <c r="DO107">
        <v>4833158.66</v>
      </c>
      <c r="DP107">
        <v>35729769.309999995</v>
      </c>
      <c r="DQ107">
        <v>2588786.7700000005</v>
      </c>
      <c r="DR107">
        <v>8862186</v>
      </c>
      <c r="DS107">
        <v>9160875.4400000013</v>
      </c>
      <c r="DT107">
        <v>17622603.480000004</v>
      </c>
      <c r="DU107">
        <v>2530464.23</v>
      </c>
      <c r="DV107">
        <v>6227379.8600000003</v>
      </c>
      <c r="DW107">
        <v>2621077.0815000003</v>
      </c>
      <c r="DX107">
        <v>17537918.539999999</v>
      </c>
      <c r="DY107">
        <v>3299287.6700000004</v>
      </c>
      <c r="DZ107">
        <v>4709486</v>
      </c>
      <c r="EA107">
        <v>12150794.340000002</v>
      </c>
      <c r="EB107">
        <v>3169086.7299999995</v>
      </c>
      <c r="EC107">
        <v>8616790.1100000013</v>
      </c>
      <c r="ED107">
        <v>10685848.140000001</v>
      </c>
      <c r="EE107">
        <v>1406741.5099999998</v>
      </c>
      <c r="EF107">
        <v>2228631.8000000007</v>
      </c>
      <c r="EG107">
        <v>1559987.2999999996</v>
      </c>
      <c r="EH107">
        <v>3841606.6500000004</v>
      </c>
      <c r="EI107">
        <v>15384698.060000001</v>
      </c>
      <c r="EJ107">
        <v>2631316.12</v>
      </c>
      <c r="EK107">
        <v>234078557.25999996</v>
      </c>
      <c r="EL107">
        <v>26716783.620000001</v>
      </c>
      <c r="EM107">
        <v>3094040.5900000008</v>
      </c>
      <c r="EN107">
        <v>12895779.060000001</v>
      </c>
      <c r="EO107">
        <v>6597232.0999999996</v>
      </c>
      <c r="EP107">
        <v>1707930.99</v>
      </c>
      <c r="EQ107">
        <v>1630646</v>
      </c>
      <c r="ER107">
        <v>6113555.0099999998</v>
      </c>
      <c r="ES107">
        <v>11961256</v>
      </c>
    </row>
    <row r="108" spans="1:149" x14ac:dyDescent="0.25">
      <c r="A108" s="3"/>
      <c r="B108" s="9">
        <v>97</v>
      </c>
      <c r="C108" s="3"/>
      <c r="D108" s="3"/>
      <c r="E108" s="3"/>
      <c r="O108" s="108">
        <v>106</v>
      </c>
      <c r="P108" s="108">
        <v>0</v>
      </c>
      <c r="Q108" s="153"/>
      <c r="R108" s="153"/>
      <c r="S108" s="153"/>
      <c r="T108" s="153"/>
      <c r="U108" s="153"/>
      <c r="V108" s="153"/>
      <c r="W108" s="153"/>
      <c r="X108" s="188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  <c r="AV108" s="109"/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/>
      <c r="BQ108" s="109"/>
      <c r="BR108" s="109"/>
      <c r="BS108" s="109"/>
      <c r="BT108" s="109"/>
      <c r="BU108" s="109"/>
      <c r="BV108" s="109"/>
      <c r="BW108" s="109"/>
      <c r="BX108" s="194"/>
      <c r="BY108" s="109"/>
      <c r="BZ108" s="109"/>
      <c r="CA108" s="109"/>
      <c r="CB108" s="109"/>
      <c r="CC108" s="109"/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O108">
        <v>0</v>
      </c>
      <c r="EP108">
        <v>0</v>
      </c>
      <c r="EQ108">
        <v>0</v>
      </c>
      <c r="ER108">
        <v>0</v>
      </c>
      <c r="ES108">
        <v>0</v>
      </c>
    </row>
    <row r="109" spans="1:149" ht="13.2" thickBot="1" x14ac:dyDescent="0.3">
      <c r="A109" s="3"/>
      <c r="B109" s="9">
        <v>98</v>
      </c>
      <c r="C109" s="3" t="s">
        <v>96</v>
      </c>
      <c r="D109" s="3"/>
      <c r="E109" s="3"/>
      <c r="O109" s="108">
        <v>107</v>
      </c>
      <c r="P109" s="108">
        <v>0</v>
      </c>
      <c r="Q109" s="153"/>
      <c r="R109" s="153"/>
      <c r="S109" s="153"/>
      <c r="T109" s="153"/>
      <c r="U109" s="153"/>
      <c r="V109" s="153"/>
      <c r="W109" s="153"/>
      <c r="X109" s="188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109"/>
      <c r="BE109" s="109"/>
      <c r="BF109" s="109"/>
      <c r="BG109" s="109"/>
      <c r="BH109" s="109"/>
      <c r="BI109" s="109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109"/>
      <c r="BT109" s="109"/>
      <c r="BU109" s="109"/>
      <c r="BV109" s="109"/>
      <c r="BW109" s="109"/>
      <c r="BX109" s="194"/>
      <c r="BY109" s="109"/>
      <c r="BZ109" s="109"/>
      <c r="CA109" s="109"/>
      <c r="CB109" s="109"/>
      <c r="CC109" s="109"/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O109">
        <v>0</v>
      </c>
      <c r="EP109">
        <v>0</v>
      </c>
      <c r="EQ109">
        <v>0</v>
      </c>
      <c r="ER109">
        <v>0</v>
      </c>
      <c r="ES109">
        <v>0</v>
      </c>
    </row>
    <row r="110" spans="1:149" ht="13.2" thickBot="1" x14ac:dyDescent="0.3">
      <c r="A110" s="3"/>
      <c r="B110" s="9">
        <v>99</v>
      </c>
      <c r="C110" s="3"/>
      <c r="D110" s="3"/>
      <c r="E110" s="3" t="s">
        <v>97</v>
      </c>
      <c r="F110" s="30"/>
      <c r="G110" s="100">
        <f t="shared" ref="G110:G119" si="7">HLOOKUP($E$3,$P$3:$CE$269,O110,FALSE)</f>
        <v>6.0212000000000002E-2</v>
      </c>
      <c r="H110" s="162">
        <f>'Model Inputs'!H22</f>
        <v>6.0212000000000002E-2</v>
      </c>
      <c r="I110" s="163">
        <f>'Model Inputs'!I22</f>
        <v>6.0212000000000002E-2</v>
      </c>
      <c r="J110" s="163">
        <f>'Model Inputs'!J22</f>
        <v>6.0212000000000002E-2</v>
      </c>
      <c r="K110" s="163">
        <f>'Model Inputs'!K22</f>
        <v>6.0212000000000002E-2</v>
      </c>
      <c r="L110" s="163">
        <f>'Model Inputs'!L22</f>
        <v>6.0212000000000002E-2</v>
      </c>
      <c r="M110" s="164">
        <f>'Model Inputs'!M22</f>
        <v>6.0212000000000002E-2</v>
      </c>
      <c r="N110" s="204">
        <v>10</v>
      </c>
      <c r="O110" s="108">
        <v>108</v>
      </c>
      <c r="P110" s="108">
        <v>0</v>
      </c>
      <c r="Q110" s="153">
        <v>6.0212000000000002E-2</v>
      </c>
      <c r="R110" s="153">
        <v>6.0212000000000002E-2</v>
      </c>
      <c r="S110" s="153">
        <v>6.0212000000000002E-2</v>
      </c>
      <c r="T110" s="153">
        <v>6.0212000000000002E-2</v>
      </c>
      <c r="U110" s="153">
        <v>6.0212000000000002E-2</v>
      </c>
      <c r="V110" s="153">
        <v>6.0212000000000002E-2</v>
      </c>
      <c r="W110" s="153">
        <v>6.0212000000000002E-2</v>
      </c>
      <c r="X110" s="188">
        <v>6.0212000000000002E-2</v>
      </c>
      <c r="Y110" s="153">
        <v>6.0212000000000002E-2</v>
      </c>
      <c r="Z110" s="153">
        <v>6.0212000000000002E-2</v>
      </c>
      <c r="AA110" s="153">
        <v>6.0212000000000002E-2</v>
      </c>
      <c r="AB110" s="153">
        <v>6.0212000000000002E-2</v>
      </c>
      <c r="AC110" s="153">
        <v>6.0212000000000002E-2</v>
      </c>
      <c r="AD110" s="153">
        <v>6.0212000000000002E-2</v>
      </c>
      <c r="AE110" s="153">
        <v>6.0212000000000002E-2</v>
      </c>
      <c r="AF110" s="153">
        <v>6.0212000000000002E-2</v>
      </c>
      <c r="AG110" s="153">
        <v>6.0212000000000002E-2</v>
      </c>
      <c r="AH110" s="153">
        <v>6.0212000000000002E-2</v>
      </c>
      <c r="AI110" s="153">
        <v>6.0212000000000002E-2</v>
      </c>
      <c r="AJ110" s="153">
        <v>6.0212000000000002E-2</v>
      </c>
      <c r="AK110" s="153">
        <v>6.0212000000000002E-2</v>
      </c>
      <c r="AL110" s="109">
        <v>6.0212000000000002E-2</v>
      </c>
      <c r="AM110" s="109">
        <v>6.0212000000000002E-2</v>
      </c>
      <c r="AN110" s="109">
        <v>6.0212000000000002E-2</v>
      </c>
      <c r="AO110" s="109">
        <v>6.0212000000000002E-2</v>
      </c>
      <c r="AP110" s="109">
        <v>6.0212000000000002E-2</v>
      </c>
      <c r="AQ110" s="109">
        <v>6.0212000000000002E-2</v>
      </c>
      <c r="AR110" s="109">
        <v>6.0212000000000002E-2</v>
      </c>
      <c r="AS110" s="109">
        <v>6.0212000000000002E-2</v>
      </c>
      <c r="AT110" s="109">
        <v>6.0212000000000002E-2</v>
      </c>
      <c r="AU110" s="109">
        <v>6.0212000000000002E-2</v>
      </c>
      <c r="AV110" s="109">
        <v>6.0212000000000002E-2</v>
      </c>
      <c r="AW110" s="109">
        <v>6.0212000000000002E-2</v>
      </c>
      <c r="AX110" s="109">
        <v>6.0212000000000002E-2</v>
      </c>
      <c r="AY110" s="109">
        <v>6.0212000000000002E-2</v>
      </c>
      <c r="AZ110" s="109">
        <v>6.0212000000000002E-2</v>
      </c>
      <c r="BA110" s="109"/>
      <c r="BB110" s="109">
        <v>6.0212000000000002E-2</v>
      </c>
      <c r="BC110" s="109">
        <v>6.0212000000000002E-2</v>
      </c>
      <c r="BD110" s="109">
        <v>6.0212000000000002E-2</v>
      </c>
      <c r="BE110" s="109">
        <v>6.0212000000000002E-2</v>
      </c>
      <c r="BF110" s="109">
        <v>6.0212000000000002E-2</v>
      </c>
      <c r="BG110" s="109">
        <v>6.0212000000000002E-2</v>
      </c>
      <c r="BH110" s="109">
        <v>6.0212000000000002E-2</v>
      </c>
      <c r="BI110" s="109">
        <v>6.0212000000000002E-2</v>
      </c>
      <c r="BJ110" s="109">
        <v>6.0212000000000002E-2</v>
      </c>
      <c r="BK110" s="109">
        <v>6.0212000000000002E-2</v>
      </c>
      <c r="BL110" s="109">
        <v>6.0212000000000002E-2</v>
      </c>
      <c r="BM110" s="109">
        <v>6.0212000000000002E-2</v>
      </c>
      <c r="BN110" s="109">
        <v>6.0212000000000002E-2</v>
      </c>
      <c r="BO110" s="109">
        <v>6.0212000000000002E-2</v>
      </c>
      <c r="BP110" s="109">
        <v>6.0212000000000002E-2</v>
      </c>
      <c r="BQ110" s="109">
        <v>6.0212000000000002E-2</v>
      </c>
      <c r="BR110" s="109"/>
      <c r="BS110" s="109">
        <v>6.0212000000000002E-2</v>
      </c>
      <c r="BT110" s="109">
        <v>6.0212000000000002E-2</v>
      </c>
      <c r="BU110" s="109">
        <v>6.0212000000000002E-2</v>
      </c>
      <c r="BV110" s="109">
        <v>6.0212000000000002E-2</v>
      </c>
      <c r="BW110" s="109">
        <v>6.0212000000000002E-2</v>
      </c>
      <c r="BX110" s="194">
        <v>6.0212000000000002E-2</v>
      </c>
      <c r="BY110" s="109">
        <v>6.0212000000000002E-2</v>
      </c>
      <c r="BZ110" s="109">
        <v>6.0212000000000002E-2</v>
      </c>
      <c r="CA110" s="109">
        <v>6.0212000000000002E-2</v>
      </c>
      <c r="CB110" s="109">
        <v>6.0212000000000002E-2</v>
      </c>
      <c r="CC110" s="109">
        <v>6.0212000000000002E-2</v>
      </c>
      <c r="CG110">
        <v>5.6656000000000005E-2</v>
      </c>
      <c r="CH110">
        <v>5.6656000000000005E-2</v>
      </c>
      <c r="CI110">
        <v>5.6656000000000005E-2</v>
      </c>
      <c r="CJ110">
        <v>5.6656000000000005E-2</v>
      </c>
      <c r="CK110">
        <v>5.6656000000000005E-2</v>
      </c>
      <c r="CL110">
        <v>5.6656000000000005E-2</v>
      </c>
      <c r="CM110">
        <v>5.6656000000000005E-2</v>
      </c>
      <c r="CN110">
        <v>5.6656000000000005E-2</v>
      </c>
      <c r="CO110">
        <v>5.6656000000000005E-2</v>
      </c>
      <c r="CP110">
        <v>5.6656000000000005E-2</v>
      </c>
      <c r="CQ110">
        <v>5.6656000000000005E-2</v>
      </c>
      <c r="CR110">
        <v>5.6656000000000005E-2</v>
      </c>
      <c r="CS110">
        <v>5.6656000000000005E-2</v>
      </c>
      <c r="CT110">
        <v>5.6656000000000005E-2</v>
      </c>
      <c r="CU110">
        <v>5.6656000000000005E-2</v>
      </c>
      <c r="CV110">
        <v>5.6656000000000005E-2</v>
      </c>
      <c r="CW110">
        <v>5.6656000000000005E-2</v>
      </c>
      <c r="CX110">
        <v>5.6656000000000005E-2</v>
      </c>
      <c r="CY110">
        <v>5.6656000000000005E-2</v>
      </c>
      <c r="CZ110">
        <v>5.6656000000000005E-2</v>
      </c>
      <c r="DA110">
        <v>5.6656000000000005E-2</v>
      </c>
      <c r="DB110">
        <v>5.6656000000000005E-2</v>
      </c>
      <c r="DC110">
        <v>5.6656000000000005E-2</v>
      </c>
      <c r="DD110">
        <v>5.6656000000000005E-2</v>
      </c>
      <c r="DE110">
        <v>5.6656000000000005E-2</v>
      </c>
      <c r="DF110">
        <v>5.6656000000000005E-2</v>
      </c>
      <c r="DG110">
        <v>5.6656000000000005E-2</v>
      </c>
      <c r="DH110">
        <v>5.6656000000000005E-2</v>
      </c>
      <c r="DI110">
        <v>5.6656000000000005E-2</v>
      </c>
      <c r="DJ110">
        <v>5.6656000000000005E-2</v>
      </c>
      <c r="DK110">
        <v>5.6656000000000005E-2</v>
      </c>
      <c r="DL110">
        <v>5.6656000000000005E-2</v>
      </c>
      <c r="DM110">
        <v>5.6656000000000005E-2</v>
      </c>
      <c r="DN110">
        <v>5.6656000000000005E-2</v>
      </c>
      <c r="DO110">
        <v>5.6656000000000005E-2</v>
      </c>
      <c r="DP110">
        <v>5.6656000000000005E-2</v>
      </c>
      <c r="DQ110">
        <v>5.6656000000000005E-2</v>
      </c>
      <c r="DR110">
        <v>5.6656000000000005E-2</v>
      </c>
      <c r="DS110">
        <v>5.6656000000000005E-2</v>
      </c>
      <c r="DT110">
        <v>5.6656000000000005E-2</v>
      </c>
      <c r="DU110">
        <v>5.6656000000000005E-2</v>
      </c>
      <c r="DV110">
        <v>5.6656000000000005E-2</v>
      </c>
      <c r="DW110">
        <v>5.6656000000000005E-2</v>
      </c>
      <c r="DX110">
        <v>5.6656000000000005E-2</v>
      </c>
      <c r="DY110">
        <v>5.6656000000000005E-2</v>
      </c>
      <c r="DZ110">
        <v>5.6656000000000005E-2</v>
      </c>
      <c r="EA110">
        <v>5.6656000000000005E-2</v>
      </c>
      <c r="EB110">
        <v>5.6656000000000005E-2</v>
      </c>
      <c r="EC110">
        <v>5.6656000000000005E-2</v>
      </c>
      <c r="ED110">
        <v>5.6656000000000005E-2</v>
      </c>
      <c r="EE110">
        <v>5.6656000000000005E-2</v>
      </c>
      <c r="EF110">
        <v>5.6656000000000005E-2</v>
      </c>
      <c r="EG110">
        <v>5.6656000000000005E-2</v>
      </c>
      <c r="EH110">
        <v>5.6656000000000005E-2</v>
      </c>
      <c r="EI110">
        <v>5.6656000000000005E-2</v>
      </c>
      <c r="EJ110">
        <v>5.6656000000000005E-2</v>
      </c>
      <c r="EK110">
        <v>5.6656000000000005E-2</v>
      </c>
      <c r="EL110">
        <v>5.6656000000000005E-2</v>
      </c>
      <c r="EM110">
        <v>5.6656000000000005E-2</v>
      </c>
      <c r="EN110">
        <v>5.6656000000000005E-2</v>
      </c>
      <c r="EO110">
        <v>5.6656000000000005E-2</v>
      </c>
      <c r="EP110">
        <v>5.6656000000000005E-2</v>
      </c>
      <c r="EQ110">
        <v>5.6656000000000005E-2</v>
      </c>
      <c r="ER110">
        <v>5.6656000000000005E-2</v>
      </c>
      <c r="ES110">
        <v>5.6656000000000005E-2</v>
      </c>
    </row>
    <row r="111" spans="1:149" ht="13.2" thickBot="1" x14ac:dyDescent="0.3">
      <c r="A111" s="3"/>
      <c r="B111" s="9">
        <v>100</v>
      </c>
      <c r="C111" s="3"/>
      <c r="D111" s="3"/>
      <c r="E111" s="3" t="s">
        <v>98</v>
      </c>
      <c r="F111" s="29"/>
      <c r="G111" s="29">
        <f t="shared" si="7"/>
        <v>4.5900000000000003E-2</v>
      </c>
      <c r="H111" s="29">
        <v>4.5900000000000003E-2</v>
      </c>
      <c r="I111" s="29">
        <v>4.5900000000000003E-2</v>
      </c>
      <c r="J111" s="29">
        <v>4.5900000000000003E-2</v>
      </c>
      <c r="K111" s="29">
        <v>4.5900000000000003E-2</v>
      </c>
      <c r="L111" s="29">
        <v>4.5900000000000003E-2</v>
      </c>
      <c r="M111" s="29">
        <f>L111</f>
        <v>4.5900000000000003E-2</v>
      </c>
      <c r="N111" s="195"/>
      <c r="O111" s="108">
        <v>109</v>
      </c>
      <c r="P111" s="108">
        <v>0</v>
      </c>
      <c r="Q111" s="153">
        <v>4.5900000000000003E-2</v>
      </c>
      <c r="R111" s="153">
        <v>4.5900000000000003E-2</v>
      </c>
      <c r="S111" s="153">
        <v>4.5900000000000003E-2</v>
      </c>
      <c r="T111" s="153">
        <v>4.5900000000000003E-2</v>
      </c>
      <c r="U111" s="153">
        <v>4.5900000000000003E-2</v>
      </c>
      <c r="V111" s="153">
        <v>4.5900000000000003E-2</v>
      </c>
      <c r="W111" s="153">
        <v>4.5900000000000003E-2</v>
      </c>
      <c r="X111" s="188">
        <v>4.5900000000000003E-2</v>
      </c>
      <c r="Y111" s="153">
        <v>4.5900000000000003E-2</v>
      </c>
      <c r="Z111" s="153">
        <v>4.5900000000000003E-2</v>
      </c>
      <c r="AA111" s="153">
        <v>4.5900000000000003E-2</v>
      </c>
      <c r="AB111" s="153">
        <v>4.5900000000000003E-2</v>
      </c>
      <c r="AC111" s="153">
        <v>4.5900000000000003E-2</v>
      </c>
      <c r="AD111" s="153">
        <v>4.5900000000000003E-2</v>
      </c>
      <c r="AE111" s="153">
        <v>4.5900000000000003E-2</v>
      </c>
      <c r="AF111" s="153">
        <v>4.5900000000000003E-2</v>
      </c>
      <c r="AG111" s="153">
        <v>4.5900000000000003E-2</v>
      </c>
      <c r="AH111" s="153">
        <v>4.5900000000000003E-2</v>
      </c>
      <c r="AI111" s="153">
        <v>4.5900000000000003E-2</v>
      </c>
      <c r="AJ111" s="153">
        <v>4.5900000000000003E-2</v>
      </c>
      <c r="AK111" s="153">
        <v>4.5900000000000003E-2</v>
      </c>
      <c r="AL111" s="109">
        <v>4.5900000000000003E-2</v>
      </c>
      <c r="AM111" s="109">
        <v>4.5900000000000003E-2</v>
      </c>
      <c r="AN111" s="109">
        <v>4.5900000000000003E-2</v>
      </c>
      <c r="AO111" s="109">
        <v>4.5900000000000003E-2</v>
      </c>
      <c r="AP111" s="109">
        <v>4.5900000000000003E-2</v>
      </c>
      <c r="AQ111" s="109">
        <v>4.5900000000000003E-2</v>
      </c>
      <c r="AR111" s="109">
        <v>4.5900000000000003E-2</v>
      </c>
      <c r="AS111" s="109">
        <v>4.5900000000000003E-2</v>
      </c>
      <c r="AT111" s="109">
        <v>4.5900000000000003E-2</v>
      </c>
      <c r="AU111" s="109">
        <v>4.5900000000000003E-2</v>
      </c>
      <c r="AV111" s="109">
        <v>4.5900000000000003E-2</v>
      </c>
      <c r="AW111" s="109">
        <v>4.5900000000000003E-2</v>
      </c>
      <c r="AX111" s="109">
        <v>4.5900000000000003E-2</v>
      </c>
      <c r="AY111" s="109">
        <v>4.5900000000000003E-2</v>
      </c>
      <c r="AZ111" s="109">
        <v>4.5900000000000003E-2</v>
      </c>
      <c r="BA111" s="109"/>
      <c r="BB111" s="109">
        <v>4.5900000000000003E-2</v>
      </c>
      <c r="BC111" s="109">
        <v>4.5900000000000003E-2</v>
      </c>
      <c r="BD111" s="109">
        <v>4.5900000000000003E-2</v>
      </c>
      <c r="BE111" s="109">
        <v>4.5900000000000003E-2</v>
      </c>
      <c r="BF111" s="109">
        <v>4.5900000000000003E-2</v>
      </c>
      <c r="BG111" s="109">
        <v>4.5900000000000003E-2</v>
      </c>
      <c r="BH111" s="109">
        <v>4.5900000000000003E-2</v>
      </c>
      <c r="BI111" s="109">
        <v>4.5900000000000003E-2</v>
      </c>
      <c r="BJ111" s="109">
        <v>4.5900000000000003E-2</v>
      </c>
      <c r="BK111" s="109">
        <v>4.5900000000000003E-2</v>
      </c>
      <c r="BL111" s="109">
        <v>4.5900000000000003E-2</v>
      </c>
      <c r="BM111" s="109">
        <v>4.5900000000000003E-2</v>
      </c>
      <c r="BN111" s="109">
        <v>4.5900000000000003E-2</v>
      </c>
      <c r="BO111" s="109">
        <v>4.5900000000000003E-2</v>
      </c>
      <c r="BP111" s="109">
        <v>4.5900000000000003E-2</v>
      </c>
      <c r="BQ111" s="109">
        <v>4.5900000000000003E-2</v>
      </c>
      <c r="BR111" s="109"/>
      <c r="BS111" s="109">
        <v>4.5900000000000003E-2</v>
      </c>
      <c r="BT111" s="109">
        <v>4.5900000000000003E-2</v>
      </c>
      <c r="BU111" s="109">
        <v>4.5900000000000003E-2</v>
      </c>
      <c r="BV111" s="109">
        <v>4.5900000000000003E-2</v>
      </c>
      <c r="BW111" s="109">
        <v>4.5900000000000003E-2</v>
      </c>
      <c r="BX111" s="194">
        <v>4.5900000000000003E-2</v>
      </c>
      <c r="BY111" s="109">
        <v>4.5900000000000003E-2</v>
      </c>
      <c r="BZ111" s="109">
        <v>4.5900000000000003E-2</v>
      </c>
      <c r="CA111" s="109">
        <v>4.5900000000000003E-2</v>
      </c>
      <c r="CB111" s="109">
        <v>4.5900000000000003E-2</v>
      </c>
      <c r="CC111" s="109">
        <v>4.5900000000000003E-2</v>
      </c>
      <c r="CG111">
        <v>4.5900000000000003E-2</v>
      </c>
      <c r="CH111">
        <v>4.5900000000000003E-2</v>
      </c>
      <c r="CI111">
        <v>4.5900000000000003E-2</v>
      </c>
      <c r="CJ111">
        <v>4.5900000000000003E-2</v>
      </c>
      <c r="CK111">
        <v>4.5900000000000003E-2</v>
      </c>
      <c r="CL111">
        <v>4.5900000000000003E-2</v>
      </c>
      <c r="CM111">
        <v>4.5900000000000003E-2</v>
      </c>
      <c r="CN111">
        <v>4.5900000000000003E-2</v>
      </c>
      <c r="CO111">
        <v>4.5900000000000003E-2</v>
      </c>
      <c r="CP111">
        <v>4.5900000000000003E-2</v>
      </c>
      <c r="CQ111">
        <v>4.5900000000000003E-2</v>
      </c>
      <c r="CR111">
        <v>4.5900000000000003E-2</v>
      </c>
      <c r="CS111">
        <v>4.5900000000000003E-2</v>
      </c>
      <c r="CT111">
        <v>4.5900000000000003E-2</v>
      </c>
      <c r="CU111">
        <v>4.5900000000000003E-2</v>
      </c>
      <c r="CV111">
        <v>4.5900000000000003E-2</v>
      </c>
      <c r="CW111">
        <v>4.5900000000000003E-2</v>
      </c>
      <c r="CX111">
        <v>4.5900000000000003E-2</v>
      </c>
      <c r="CY111">
        <v>4.5900000000000003E-2</v>
      </c>
      <c r="CZ111">
        <v>4.5900000000000003E-2</v>
      </c>
      <c r="DA111">
        <v>4.5900000000000003E-2</v>
      </c>
      <c r="DB111">
        <v>4.5900000000000003E-2</v>
      </c>
      <c r="DC111">
        <v>4.5900000000000003E-2</v>
      </c>
      <c r="DD111">
        <v>4.5900000000000003E-2</v>
      </c>
      <c r="DE111">
        <v>4.5900000000000003E-2</v>
      </c>
      <c r="DF111">
        <v>4.5900000000000003E-2</v>
      </c>
      <c r="DG111">
        <v>4.5900000000000003E-2</v>
      </c>
      <c r="DH111">
        <v>4.5900000000000003E-2</v>
      </c>
      <c r="DI111">
        <v>4.5900000000000003E-2</v>
      </c>
      <c r="DJ111">
        <v>4.5900000000000003E-2</v>
      </c>
      <c r="DK111">
        <v>4.5900000000000003E-2</v>
      </c>
      <c r="DL111">
        <v>4.5900000000000003E-2</v>
      </c>
      <c r="DM111">
        <v>4.5900000000000003E-2</v>
      </c>
      <c r="DN111">
        <v>4.5900000000000003E-2</v>
      </c>
      <c r="DO111">
        <v>4.5900000000000003E-2</v>
      </c>
      <c r="DP111">
        <v>4.5900000000000003E-2</v>
      </c>
      <c r="DQ111">
        <v>4.5900000000000003E-2</v>
      </c>
      <c r="DR111">
        <v>4.5900000000000003E-2</v>
      </c>
      <c r="DS111">
        <v>4.5900000000000003E-2</v>
      </c>
      <c r="DT111">
        <v>4.5900000000000003E-2</v>
      </c>
      <c r="DU111">
        <v>4.5900000000000003E-2</v>
      </c>
      <c r="DV111">
        <v>4.5900000000000003E-2</v>
      </c>
      <c r="DW111">
        <v>4.5900000000000003E-2</v>
      </c>
      <c r="DX111">
        <v>4.5900000000000003E-2</v>
      </c>
      <c r="DY111">
        <v>4.5900000000000003E-2</v>
      </c>
      <c r="DZ111">
        <v>4.5900000000000003E-2</v>
      </c>
      <c r="EA111">
        <v>4.5900000000000003E-2</v>
      </c>
      <c r="EB111">
        <v>4.5900000000000003E-2</v>
      </c>
      <c r="EC111">
        <v>4.5900000000000003E-2</v>
      </c>
      <c r="ED111">
        <v>4.5900000000000003E-2</v>
      </c>
      <c r="EE111">
        <v>4.5900000000000003E-2</v>
      </c>
      <c r="EF111">
        <v>4.5900000000000003E-2</v>
      </c>
      <c r="EG111">
        <v>4.5900000000000003E-2</v>
      </c>
      <c r="EH111">
        <v>4.5900000000000003E-2</v>
      </c>
      <c r="EI111">
        <v>4.5900000000000003E-2</v>
      </c>
      <c r="EJ111">
        <v>4.5900000000000003E-2</v>
      </c>
      <c r="EK111">
        <v>4.5900000000000003E-2</v>
      </c>
      <c r="EL111">
        <v>4.5900000000000003E-2</v>
      </c>
      <c r="EM111">
        <v>4.5900000000000003E-2</v>
      </c>
      <c r="EN111">
        <v>4.5900000000000003E-2</v>
      </c>
      <c r="EO111">
        <v>4.5900000000000003E-2</v>
      </c>
      <c r="EP111">
        <v>4.5900000000000003E-2</v>
      </c>
      <c r="EQ111">
        <v>4.5900000000000003E-2</v>
      </c>
      <c r="ER111">
        <v>4.5900000000000003E-2</v>
      </c>
      <c r="ES111">
        <v>4.5900000000000003E-2</v>
      </c>
    </row>
    <row r="112" spans="1:149" ht="13.2" thickBot="1" x14ac:dyDescent="0.3">
      <c r="A112" s="3"/>
      <c r="B112" s="9">
        <v>101</v>
      </c>
      <c r="C112" s="3"/>
      <c r="D112" s="3"/>
      <c r="E112" s="3" t="s">
        <v>99</v>
      </c>
      <c r="F112" s="32"/>
      <c r="G112" s="32">
        <f t="shared" si="7"/>
        <v>170.0597525065601</v>
      </c>
      <c r="H112" s="165">
        <f>G112*EXP('Model Inputs'!H21)</f>
        <v>172.80391633216158</v>
      </c>
      <c r="I112" s="166">
        <f>H112*EXP('Model Inputs'!I21)</f>
        <v>175.59236127067041</v>
      </c>
      <c r="J112" s="166">
        <f>I112*EXP('Model Inputs'!J21)</f>
        <v>178.42580186286656</v>
      </c>
      <c r="K112" s="166">
        <f>J112*EXP('Model Inputs'!K21)</f>
        <v>181.30496417969474</v>
      </c>
      <c r="L112" s="166">
        <f>K112*EXP('Model Inputs'!L21)</f>
        <v>184.2305860083205</v>
      </c>
      <c r="M112" s="167">
        <f>L112*EXP('Model Inputs'!M21)</f>
        <v>187.20341704118874</v>
      </c>
      <c r="N112" s="204">
        <v>9</v>
      </c>
      <c r="O112" s="108">
        <v>110</v>
      </c>
      <c r="P112" s="108">
        <v>0</v>
      </c>
      <c r="Q112" s="153">
        <v>170.0597525065601</v>
      </c>
      <c r="R112" s="153">
        <v>170.0597525065601</v>
      </c>
      <c r="S112" s="153">
        <v>170.0597525065601</v>
      </c>
      <c r="T112" s="153">
        <v>170.0597525065601</v>
      </c>
      <c r="U112" s="153">
        <v>170.0597525065601</v>
      </c>
      <c r="V112" s="153">
        <v>170.0597525065601</v>
      </c>
      <c r="W112" s="153">
        <v>170.0597525065601</v>
      </c>
      <c r="X112" s="188">
        <v>170.0597525065601</v>
      </c>
      <c r="Y112" s="153">
        <v>170.0597525065601</v>
      </c>
      <c r="Z112" s="153">
        <v>170.0597525065601</v>
      </c>
      <c r="AA112" s="153">
        <v>170.0597525065601</v>
      </c>
      <c r="AB112" s="153">
        <v>170.0597525065601</v>
      </c>
      <c r="AC112" s="153">
        <v>170.0597525065601</v>
      </c>
      <c r="AD112" s="153">
        <v>170.0597525065601</v>
      </c>
      <c r="AE112" s="153">
        <v>170.0597525065601</v>
      </c>
      <c r="AF112" s="153">
        <v>170.0597525065601</v>
      </c>
      <c r="AG112" s="153">
        <v>170.0597525065601</v>
      </c>
      <c r="AH112" s="153">
        <v>170.0597525065601</v>
      </c>
      <c r="AI112" s="153">
        <v>170.0597525065601</v>
      </c>
      <c r="AJ112" s="153">
        <v>170.0597525065601</v>
      </c>
      <c r="AK112" s="153">
        <v>170.0597525065601</v>
      </c>
      <c r="AL112" s="109">
        <v>170.0597525065601</v>
      </c>
      <c r="AM112" s="109">
        <v>170.0597525065601</v>
      </c>
      <c r="AN112" s="109">
        <v>170.0597525065601</v>
      </c>
      <c r="AO112" s="109">
        <v>170.0597525065601</v>
      </c>
      <c r="AP112" s="109">
        <v>170.0597525065601</v>
      </c>
      <c r="AQ112" s="109">
        <v>170.0597525065601</v>
      </c>
      <c r="AR112" s="109">
        <v>170.0597525065601</v>
      </c>
      <c r="AS112" s="109">
        <v>170.0597525065601</v>
      </c>
      <c r="AT112" s="109">
        <v>170.0597525065601</v>
      </c>
      <c r="AU112" s="109">
        <v>170.0597525065601</v>
      </c>
      <c r="AV112" s="109">
        <v>170.0597525065601</v>
      </c>
      <c r="AW112" s="109">
        <v>170.0597525065601</v>
      </c>
      <c r="AX112" s="109">
        <v>170.0597525065601</v>
      </c>
      <c r="AY112" s="109">
        <v>170.0597525065601</v>
      </c>
      <c r="AZ112" s="109">
        <v>170.0597525065601</v>
      </c>
      <c r="BA112" s="109"/>
      <c r="BB112" s="109">
        <v>170.0597525065601</v>
      </c>
      <c r="BC112" s="109">
        <v>170.0597525065601</v>
      </c>
      <c r="BD112" s="109">
        <v>170.0597525065601</v>
      </c>
      <c r="BE112" s="109">
        <v>170.0597525065601</v>
      </c>
      <c r="BF112" s="109">
        <v>170.0597525065601</v>
      </c>
      <c r="BG112" s="109">
        <v>170.0597525065601</v>
      </c>
      <c r="BH112" s="109">
        <v>170.0597525065601</v>
      </c>
      <c r="BI112" s="109">
        <v>170.0597525065601</v>
      </c>
      <c r="BJ112" s="109">
        <v>170.0597525065601</v>
      </c>
      <c r="BK112" s="109">
        <v>170.0597525065601</v>
      </c>
      <c r="BL112" s="109">
        <v>170.0597525065601</v>
      </c>
      <c r="BM112" s="109">
        <v>170.0597525065601</v>
      </c>
      <c r="BN112" s="109">
        <v>170.0597525065601</v>
      </c>
      <c r="BO112" s="109">
        <v>170.0597525065601</v>
      </c>
      <c r="BP112" s="109">
        <v>170.0597525065601</v>
      </c>
      <c r="BQ112" s="109">
        <v>170.0597525065601</v>
      </c>
      <c r="BR112" s="109"/>
      <c r="BS112" s="109">
        <v>170.0597525065601</v>
      </c>
      <c r="BT112" s="109">
        <v>170.0597525065601</v>
      </c>
      <c r="BU112" s="109">
        <v>170.0597525065601</v>
      </c>
      <c r="BV112" s="109">
        <v>170.0597525065601</v>
      </c>
      <c r="BW112" s="109">
        <v>170.0597525065601</v>
      </c>
      <c r="BX112" s="194">
        <v>170.0597525065601</v>
      </c>
      <c r="BY112" s="109">
        <v>170.0597525065601</v>
      </c>
      <c r="BZ112" s="109">
        <v>170.0597525065601</v>
      </c>
      <c r="CA112" s="109">
        <v>170.0597525065601</v>
      </c>
      <c r="CB112" s="109">
        <v>170.0597525065601</v>
      </c>
      <c r="CC112" s="109">
        <v>170.0597525065601</v>
      </c>
      <c r="CG112">
        <v>167.35916660014922</v>
      </c>
      <c r="CH112">
        <v>167.35916660014922</v>
      </c>
      <c r="CI112">
        <v>167.35916660014922</v>
      </c>
      <c r="CJ112">
        <v>167.35916660014922</v>
      </c>
      <c r="CK112">
        <v>167.35916660014922</v>
      </c>
      <c r="CL112">
        <v>167.35916660014922</v>
      </c>
      <c r="CM112">
        <v>167.35916660014922</v>
      </c>
      <c r="CN112">
        <v>167.35916660014922</v>
      </c>
      <c r="CO112">
        <v>167.35916660014922</v>
      </c>
      <c r="CP112">
        <v>167.35916660014922</v>
      </c>
      <c r="CQ112">
        <v>167.35916660014922</v>
      </c>
      <c r="CR112">
        <v>167.35916660014922</v>
      </c>
      <c r="CS112">
        <v>167.35916660014922</v>
      </c>
      <c r="CT112">
        <v>167.35916660014922</v>
      </c>
      <c r="CU112">
        <v>167.35916660014922</v>
      </c>
      <c r="CV112">
        <v>167.35916660014922</v>
      </c>
      <c r="CW112">
        <v>167.35916660014922</v>
      </c>
      <c r="CX112">
        <v>167.35916660014922</v>
      </c>
      <c r="CY112">
        <v>167.35916660014922</v>
      </c>
      <c r="CZ112">
        <v>167.35916660014922</v>
      </c>
      <c r="DA112">
        <v>167.35916660014922</v>
      </c>
      <c r="DB112">
        <v>167.35916660014922</v>
      </c>
      <c r="DC112">
        <v>167.35916660014922</v>
      </c>
      <c r="DD112">
        <v>167.35916660014922</v>
      </c>
      <c r="DE112">
        <v>167.35916660014922</v>
      </c>
      <c r="DF112">
        <v>167.35916660014922</v>
      </c>
      <c r="DG112">
        <v>167.35916660014922</v>
      </c>
      <c r="DH112">
        <v>167.35916660014922</v>
      </c>
      <c r="DI112">
        <v>167.35916660014922</v>
      </c>
      <c r="DJ112">
        <v>167.35916660014922</v>
      </c>
      <c r="DK112">
        <v>167.35916660014922</v>
      </c>
      <c r="DL112">
        <v>167.35916660014922</v>
      </c>
      <c r="DM112">
        <v>167.35916660014922</v>
      </c>
      <c r="DN112">
        <v>167.35916660014922</v>
      </c>
      <c r="DO112">
        <v>167.35916660014922</v>
      </c>
      <c r="DP112">
        <v>167.35916660014922</v>
      </c>
      <c r="DQ112">
        <v>167.35916660014922</v>
      </c>
      <c r="DR112">
        <v>167.35916660014922</v>
      </c>
      <c r="DS112">
        <v>167.35916660014922</v>
      </c>
      <c r="DT112">
        <v>167.35916660014922</v>
      </c>
      <c r="DU112">
        <v>167.35916660014922</v>
      </c>
      <c r="DV112">
        <v>167.35916660014922</v>
      </c>
      <c r="DW112">
        <v>167.35916660014922</v>
      </c>
      <c r="DX112">
        <v>167.35916660014922</v>
      </c>
      <c r="DY112">
        <v>167.35916660014922</v>
      </c>
      <c r="DZ112">
        <v>167.35916660014922</v>
      </c>
      <c r="EA112">
        <v>167.35916660014922</v>
      </c>
      <c r="EB112">
        <v>167.35916660014922</v>
      </c>
      <c r="EC112">
        <v>167.35916660014922</v>
      </c>
      <c r="ED112">
        <v>167.35916660014922</v>
      </c>
      <c r="EE112">
        <v>167.35916660014922</v>
      </c>
      <c r="EF112">
        <v>167.35916660014922</v>
      </c>
      <c r="EG112">
        <v>167.35916660014922</v>
      </c>
      <c r="EH112">
        <v>167.35916660014922</v>
      </c>
      <c r="EI112">
        <v>167.35916660014922</v>
      </c>
      <c r="EJ112">
        <v>167.35916660014922</v>
      </c>
      <c r="EK112">
        <v>167.35916660014922</v>
      </c>
      <c r="EL112">
        <v>167.35916660014922</v>
      </c>
      <c r="EM112">
        <v>167.35916660014922</v>
      </c>
      <c r="EN112">
        <v>167.35916660014922</v>
      </c>
      <c r="EO112">
        <v>167.35916660014922</v>
      </c>
      <c r="EP112">
        <v>167.35916660014922</v>
      </c>
      <c r="EQ112">
        <v>167.35916660014922</v>
      </c>
      <c r="ER112">
        <v>167.35916660014922</v>
      </c>
      <c r="ES112">
        <v>167.35916660014922</v>
      </c>
    </row>
    <row r="113" spans="1:149" ht="13.2" thickBot="1" x14ac:dyDescent="0.3">
      <c r="A113" s="3"/>
      <c r="B113" s="9">
        <v>102</v>
      </c>
      <c r="C113" s="3"/>
      <c r="D113" s="3"/>
      <c r="E113" s="3" t="s">
        <v>100</v>
      </c>
      <c r="F113" s="28"/>
      <c r="G113" s="28">
        <f t="shared" si="7"/>
        <v>17.882772779379295</v>
      </c>
      <c r="H113" s="28">
        <f t="shared" ref="H113:M113" si="8">G112*H110+H111*H112</f>
        <v>18.171337577571215</v>
      </c>
      <c r="I113" s="28">
        <f t="shared" si="8"/>
        <v>18.464558792515888</v>
      </c>
      <c r="J113" s="28">
        <f t="shared" si="8"/>
        <v>18.762511562335185</v>
      </c>
      <c r="K113" s="28">
        <f t="shared" si="8"/>
        <v>19.065272237614913</v>
      </c>
      <c r="L113" s="28">
        <f t="shared" si="8"/>
        <v>19.372918400969692</v>
      </c>
      <c r="M113" s="28">
        <f t="shared" si="8"/>
        <v>19.685528886923557</v>
      </c>
      <c r="N113" s="203"/>
      <c r="O113" s="108">
        <v>111</v>
      </c>
      <c r="P113" s="108">
        <v>0</v>
      </c>
      <c r="Q113" s="153">
        <v>17.882772779379295</v>
      </c>
      <c r="R113" s="153">
        <v>17.882772779379295</v>
      </c>
      <c r="S113" s="153">
        <v>17.882772779379295</v>
      </c>
      <c r="T113" s="153">
        <v>17.882772779379295</v>
      </c>
      <c r="U113" s="153">
        <v>17.882772779379295</v>
      </c>
      <c r="V113" s="153">
        <v>17.882772779379295</v>
      </c>
      <c r="W113" s="153">
        <v>17.882772779379295</v>
      </c>
      <c r="X113" s="188">
        <v>17.882772779379295</v>
      </c>
      <c r="Y113" s="153">
        <v>17.882772779379295</v>
      </c>
      <c r="Z113" s="153">
        <v>17.882772779379295</v>
      </c>
      <c r="AA113" s="153">
        <v>17.882772779379295</v>
      </c>
      <c r="AB113" s="153">
        <v>17.882772779379295</v>
      </c>
      <c r="AC113" s="153">
        <v>17.882772779379295</v>
      </c>
      <c r="AD113" s="153">
        <v>17.882772779379295</v>
      </c>
      <c r="AE113" s="153">
        <v>17.882772779379295</v>
      </c>
      <c r="AF113" s="153">
        <v>17.882772779379295</v>
      </c>
      <c r="AG113" s="153">
        <v>17.882772779379295</v>
      </c>
      <c r="AH113" s="153">
        <v>17.882772779379295</v>
      </c>
      <c r="AI113" s="153">
        <v>17.882772779379295</v>
      </c>
      <c r="AJ113" s="153">
        <v>17.882772779379295</v>
      </c>
      <c r="AK113" s="153">
        <v>17.882772779379295</v>
      </c>
      <c r="AL113" s="109">
        <v>17.882772779379295</v>
      </c>
      <c r="AM113" s="109">
        <v>17.882772779379295</v>
      </c>
      <c r="AN113" s="109">
        <v>17.882772779379295</v>
      </c>
      <c r="AO113" s="109">
        <v>17.882772779379295</v>
      </c>
      <c r="AP113" s="109">
        <v>17.882772779379295</v>
      </c>
      <c r="AQ113" s="109">
        <v>17.882772779379295</v>
      </c>
      <c r="AR113" s="109">
        <v>17.882772779379295</v>
      </c>
      <c r="AS113" s="109">
        <v>17.882772779379295</v>
      </c>
      <c r="AT113" s="109">
        <v>17.882772779379295</v>
      </c>
      <c r="AU113" s="109">
        <v>17.882772779379295</v>
      </c>
      <c r="AV113" s="109">
        <v>17.882772779379295</v>
      </c>
      <c r="AW113" s="109">
        <v>17.882772779379295</v>
      </c>
      <c r="AX113" s="109">
        <v>17.882772779379295</v>
      </c>
      <c r="AY113" s="109">
        <v>17.882772779379295</v>
      </c>
      <c r="AZ113" s="109">
        <v>17.882772779379295</v>
      </c>
      <c r="BA113" s="109"/>
      <c r="BB113" s="109">
        <v>17.882772779379295</v>
      </c>
      <c r="BC113" s="109">
        <v>17.882772779379295</v>
      </c>
      <c r="BD113" s="109">
        <v>17.882772779379295</v>
      </c>
      <c r="BE113" s="109">
        <v>17.882772779379295</v>
      </c>
      <c r="BF113" s="109">
        <v>17.882772779379295</v>
      </c>
      <c r="BG113" s="109">
        <v>17.882772779379295</v>
      </c>
      <c r="BH113" s="109">
        <v>17.882772779379295</v>
      </c>
      <c r="BI113" s="109">
        <v>17.882772779379295</v>
      </c>
      <c r="BJ113" s="109">
        <v>17.882772779379295</v>
      </c>
      <c r="BK113" s="109">
        <v>17.882772779379295</v>
      </c>
      <c r="BL113" s="109">
        <v>17.882772779379295</v>
      </c>
      <c r="BM113" s="109">
        <v>17.882772779379295</v>
      </c>
      <c r="BN113" s="109">
        <v>17.882772779379295</v>
      </c>
      <c r="BO113" s="109">
        <v>17.882772779379295</v>
      </c>
      <c r="BP113" s="109">
        <v>17.882772779379295</v>
      </c>
      <c r="BQ113" s="109">
        <v>17.882772779379295</v>
      </c>
      <c r="BR113" s="109"/>
      <c r="BS113" s="109">
        <v>17.882772779379295</v>
      </c>
      <c r="BT113" s="109">
        <v>17.882772779379295</v>
      </c>
      <c r="BU113" s="109">
        <v>17.882772779379295</v>
      </c>
      <c r="BV113" s="109">
        <v>17.882772779379295</v>
      </c>
      <c r="BW113" s="109">
        <v>17.882772779379295</v>
      </c>
      <c r="BX113" s="194">
        <v>17.882772779379295</v>
      </c>
      <c r="BY113" s="109">
        <v>17.882772779379295</v>
      </c>
      <c r="BZ113" s="109">
        <v>17.882772779379295</v>
      </c>
      <c r="CA113" s="109">
        <v>17.882772779379295</v>
      </c>
      <c r="CB113" s="109">
        <v>17.882772779379295</v>
      </c>
      <c r="CC113" s="109">
        <v>17.882772779379295</v>
      </c>
      <c r="CG113">
        <v>17.035579942885761</v>
      </c>
      <c r="CH113">
        <v>17.035579942885761</v>
      </c>
      <c r="CI113">
        <v>17.035579942885761</v>
      </c>
      <c r="CJ113">
        <v>17.035579942885761</v>
      </c>
      <c r="CK113">
        <v>17.035579942885761</v>
      </c>
      <c r="CL113">
        <v>17.035579942885761</v>
      </c>
      <c r="CM113">
        <v>17.035579942885761</v>
      </c>
      <c r="CN113">
        <v>17.035579942885761</v>
      </c>
      <c r="CO113">
        <v>17.035579942885761</v>
      </c>
      <c r="CP113">
        <v>17.035579942885761</v>
      </c>
      <c r="CQ113">
        <v>17.035579942885761</v>
      </c>
      <c r="CR113">
        <v>17.035579942885761</v>
      </c>
      <c r="CS113">
        <v>17.035579942885761</v>
      </c>
      <c r="CT113">
        <v>17.035579942885761</v>
      </c>
      <c r="CU113">
        <v>17.035579942885761</v>
      </c>
      <c r="CV113">
        <v>17.035579942885761</v>
      </c>
      <c r="CW113">
        <v>17.035579942885761</v>
      </c>
      <c r="CX113">
        <v>17.035579942885761</v>
      </c>
      <c r="CY113">
        <v>17.035579942885761</v>
      </c>
      <c r="CZ113">
        <v>17.035579942885761</v>
      </c>
      <c r="DA113">
        <v>17.035579942885761</v>
      </c>
      <c r="DB113">
        <v>17.035579942885761</v>
      </c>
      <c r="DC113">
        <v>17.035579942885761</v>
      </c>
      <c r="DD113">
        <v>17.035579942885761</v>
      </c>
      <c r="DE113">
        <v>17.035579942885761</v>
      </c>
      <c r="DF113">
        <v>17.035579942885761</v>
      </c>
      <c r="DG113">
        <v>17.035579942885761</v>
      </c>
      <c r="DH113">
        <v>17.035579942885761</v>
      </c>
      <c r="DI113">
        <v>17.035579942885761</v>
      </c>
      <c r="DJ113">
        <v>17.035579942885761</v>
      </c>
      <c r="DK113">
        <v>17.035579942885761</v>
      </c>
      <c r="DL113">
        <v>17.035579942885761</v>
      </c>
      <c r="DM113">
        <v>17.035579942885761</v>
      </c>
      <c r="DN113">
        <v>17.035579942885761</v>
      </c>
      <c r="DO113">
        <v>17.035579942885761</v>
      </c>
      <c r="DP113">
        <v>17.035579942885761</v>
      </c>
      <c r="DQ113">
        <v>17.035579942885761</v>
      </c>
      <c r="DR113">
        <v>17.035579942885761</v>
      </c>
      <c r="DS113">
        <v>17.035579942885761</v>
      </c>
      <c r="DT113">
        <v>17.035579942885761</v>
      </c>
      <c r="DU113">
        <v>17.035579942885761</v>
      </c>
      <c r="DV113">
        <v>17.035579942885761</v>
      </c>
      <c r="DW113">
        <v>17.035579942885761</v>
      </c>
      <c r="DX113">
        <v>17.035579942885761</v>
      </c>
      <c r="DY113">
        <v>17.035579942885761</v>
      </c>
      <c r="DZ113">
        <v>17.035579942885761</v>
      </c>
      <c r="EA113">
        <v>17.035579942885761</v>
      </c>
      <c r="EB113">
        <v>17.035579942885761</v>
      </c>
      <c r="EC113">
        <v>17.035579942885761</v>
      </c>
      <c r="ED113">
        <v>17.035579942885761</v>
      </c>
      <c r="EE113">
        <v>17.035579942885761</v>
      </c>
      <c r="EF113">
        <v>17.035579942885761</v>
      </c>
      <c r="EG113">
        <v>17.035579942885761</v>
      </c>
      <c r="EH113">
        <v>17.035579942885761</v>
      </c>
      <c r="EI113">
        <v>17.035579942885761</v>
      </c>
      <c r="EJ113">
        <v>17.035579942885761</v>
      </c>
      <c r="EK113">
        <v>17.035579942885761</v>
      </c>
      <c r="EL113">
        <v>17.035579942885761</v>
      </c>
      <c r="EM113">
        <v>17.035579942885761</v>
      </c>
      <c r="EN113">
        <v>17.035579942885761</v>
      </c>
      <c r="EO113">
        <v>17.035579942885761</v>
      </c>
      <c r="EP113">
        <v>17.035579942885761</v>
      </c>
      <c r="EQ113">
        <v>17.035579942885761</v>
      </c>
      <c r="ER113">
        <v>17.035579942885761</v>
      </c>
      <c r="ES113">
        <v>17.035579942885761</v>
      </c>
    </row>
    <row r="114" spans="1:149" x14ac:dyDescent="0.25">
      <c r="A114" s="3"/>
      <c r="B114" s="9">
        <v>103</v>
      </c>
      <c r="C114" s="3"/>
      <c r="D114" s="3"/>
      <c r="E114" s="3" t="s">
        <v>101</v>
      </c>
      <c r="F114" s="7"/>
      <c r="G114" s="7">
        <f t="shared" si="7"/>
        <v>7528216</v>
      </c>
      <c r="H114" s="168">
        <f>H92</f>
        <v>7856114</v>
      </c>
      <c r="I114" s="169">
        <f t="shared" ref="I114:L114" si="9">I92</f>
        <v>5673160</v>
      </c>
      <c r="J114" s="169">
        <f t="shared" si="9"/>
        <v>5436468</v>
      </c>
      <c r="K114" s="169">
        <f t="shared" si="9"/>
        <v>5286812</v>
      </c>
      <c r="L114" s="169">
        <f t="shared" si="9"/>
        <v>5221822</v>
      </c>
      <c r="M114" s="170">
        <f t="shared" ref="M114" si="10">M92</f>
        <v>5045740</v>
      </c>
      <c r="N114" s="204">
        <v>1</v>
      </c>
      <c r="O114" s="108">
        <v>112</v>
      </c>
      <c r="P114" s="108">
        <v>0</v>
      </c>
      <c r="Q114" s="153">
        <v>328219959</v>
      </c>
      <c r="R114" s="153">
        <v>7307000</v>
      </c>
      <c r="S114" s="153">
        <v>716351</v>
      </c>
      <c r="T114" s="153">
        <v>9241677</v>
      </c>
      <c r="U114" s="153">
        <v>4322647</v>
      </c>
      <c r="V114" s="153">
        <v>13483192.810000001</v>
      </c>
      <c r="W114" s="153">
        <v>15385000</v>
      </c>
      <c r="X114" s="188">
        <v>1453404.22</v>
      </c>
      <c r="Y114" s="153">
        <v>512764.83</v>
      </c>
      <c r="Z114" s="153">
        <v>2673795.0699999998</v>
      </c>
      <c r="AA114" s="153">
        <v>227281</v>
      </c>
      <c r="AB114" s="153">
        <v>1105037.9099999999</v>
      </c>
      <c r="AC114" s="153">
        <v>14222941</v>
      </c>
      <c r="AD114" s="153">
        <v>12166321.029999999</v>
      </c>
      <c r="AE114" s="153">
        <v>20377654.359999999</v>
      </c>
      <c r="AF114" s="153">
        <v>4455227.57</v>
      </c>
      <c r="AG114" s="153">
        <v>479402.5</v>
      </c>
      <c r="AH114" s="153">
        <v>6383352.46</v>
      </c>
      <c r="AI114" s="153">
        <v>3761249.09</v>
      </c>
      <c r="AJ114" s="153">
        <v>511690.91</v>
      </c>
      <c r="AK114" s="153">
        <v>10886000.390000001</v>
      </c>
      <c r="AL114" s="109">
        <v>1866440.41</v>
      </c>
      <c r="AM114" s="109">
        <v>12397374.119999999</v>
      </c>
      <c r="AN114" s="109">
        <v>7528216</v>
      </c>
      <c r="AO114" s="109">
        <v>278156.12</v>
      </c>
      <c r="AP114" s="109">
        <v>44997.14</v>
      </c>
      <c r="AQ114" s="109">
        <v>218486.23</v>
      </c>
      <c r="AR114" s="109">
        <v>691819864.32000005</v>
      </c>
      <c r="AS114" s="109">
        <v>122854180</v>
      </c>
      <c r="AT114" s="109">
        <v>5426267</v>
      </c>
      <c r="AU114" s="109">
        <v>629080</v>
      </c>
      <c r="AV114" s="109">
        <v>5289056</v>
      </c>
      <c r="AW114" s="109">
        <v>21257307.41</v>
      </c>
      <c r="AX114" s="109">
        <v>1548781</v>
      </c>
      <c r="AY114" s="109">
        <v>2440138.6800000002</v>
      </c>
      <c r="AZ114" s="109">
        <v>48041964.729999997</v>
      </c>
      <c r="BA114" s="109"/>
      <c r="BB114" s="109">
        <v>11224369</v>
      </c>
      <c r="BC114" s="109">
        <v>18526425</v>
      </c>
      <c r="BD114" s="109">
        <v>14985908</v>
      </c>
      <c r="BE114" s="109">
        <v>3282575.03</v>
      </c>
      <c r="BF114" s="109">
        <v>6940048.1799999997</v>
      </c>
      <c r="BG114" s="109">
        <v>845234</v>
      </c>
      <c r="BH114" s="109">
        <v>22655648.760000002</v>
      </c>
      <c r="BI114" s="109">
        <v>1778360.46</v>
      </c>
      <c r="BJ114" s="109">
        <v>2262041</v>
      </c>
      <c r="BK114" s="109">
        <v>16868642</v>
      </c>
      <c r="BL114" s="109">
        <v>1719102.03</v>
      </c>
      <c r="BM114" s="109">
        <v>5124000</v>
      </c>
      <c r="BN114" s="109">
        <v>5575711.3300000001</v>
      </c>
      <c r="BO114" s="109">
        <v>984505.74</v>
      </c>
      <c r="BP114" s="109">
        <v>494642</v>
      </c>
      <c r="BQ114" s="109">
        <v>646956.19999999995</v>
      </c>
      <c r="BR114" s="109"/>
      <c r="BS114" s="109">
        <v>11948111</v>
      </c>
      <c r="BT114" s="109">
        <v>1724288.78</v>
      </c>
      <c r="BU114" s="109">
        <v>563606572.71000004</v>
      </c>
      <c r="BV114" s="109">
        <v>29421418.23</v>
      </c>
      <c r="BW114" s="109">
        <v>1422849.04</v>
      </c>
      <c r="BX114" s="194">
        <v>19537430</v>
      </c>
      <c r="BY114" s="109">
        <v>2186056.36</v>
      </c>
      <c r="BZ114" s="109">
        <v>501091.49</v>
      </c>
      <c r="CA114" s="109">
        <v>774627</v>
      </c>
      <c r="CB114" s="109">
        <v>5789860</v>
      </c>
      <c r="CC114" s="109">
        <v>10385977</v>
      </c>
      <c r="CG114">
        <v>319754362.11000001</v>
      </c>
      <c r="CH114">
        <v>7472000</v>
      </c>
      <c r="CI114">
        <v>260787</v>
      </c>
      <c r="CJ114">
        <v>7707327</v>
      </c>
      <c r="CK114">
        <v>4357574.1900000004</v>
      </c>
      <c r="CL114">
        <v>13264151.289999999</v>
      </c>
      <c r="CM114">
        <v>10493000</v>
      </c>
      <c r="CN114">
        <v>1501988.05</v>
      </c>
      <c r="CO114">
        <v>56756.160000000003</v>
      </c>
      <c r="CP114">
        <v>3469137</v>
      </c>
      <c r="CQ114">
        <v>1750905</v>
      </c>
      <c r="CR114">
        <v>815789.24</v>
      </c>
      <c r="CS114">
        <v>18873628.719999999</v>
      </c>
      <c r="CT114">
        <v>10212277.800000001</v>
      </c>
      <c r="CU114">
        <v>16024514</v>
      </c>
      <c r="CV114">
        <v>3874526</v>
      </c>
      <c r="CW114">
        <v>641888.93999999994</v>
      </c>
      <c r="CX114">
        <v>6373188.5099999998</v>
      </c>
      <c r="CY114">
        <v>2908328.77</v>
      </c>
      <c r="CZ114">
        <v>641862.68999999994</v>
      </c>
      <c r="DA114">
        <v>9491828.9199999999</v>
      </c>
      <c r="DB114">
        <v>2147522.91</v>
      </c>
      <c r="DC114">
        <v>14785381</v>
      </c>
      <c r="DD114">
        <v>9883110</v>
      </c>
      <c r="DE114">
        <v>166897.19</v>
      </c>
      <c r="DF114">
        <v>45376.21</v>
      </c>
      <c r="DG114">
        <v>983216.62</v>
      </c>
      <c r="DH114">
        <v>744465071.01999998</v>
      </c>
      <c r="DI114">
        <v>122692101</v>
      </c>
      <c r="DJ114">
        <v>4460324</v>
      </c>
      <c r="DK114">
        <v>589140</v>
      </c>
      <c r="DL114">
        <v>8172029</v>
      </c>
      <c r="DM114">
        <v>22408879</v>
      </c>
      <c r="DN114">
        <v>2562505</v>
      </c>
      <c r="DO114">
        <v>2345613.21</v>
      </c>
      <c r="DP114">
        <v>32522017.350000001</v>
      </c>
      <c r="DQ114">
        <v>1376632.21</v>
      </c>
      <c r="DR114">
        <v>8924115</v>
      </c>
      <c r="DS114">
        <v>6191846</v>
      </c>
      <c r="DT114">
        <v>14933017</v>
      </c>
      <c r="DU114">
        <v>1622011.43</v>
      </c>
      <c r="DV114">
        <v>6191840.1500000004</v>
      </c>
      <c r="DW114">
        <v>810159</v>
      </c>
      <c r="DX114">
        <v>17886850.760000002</v>
      </c>
      <c r="DY114">
        <v>2551610</v>
      </c>
      <c r="DZ114">
        <v>3572280</v>
      </c>
      <c r="EA114">
        <v>9083922</v>
      </c>
      <c r="EB114">
        <v>1692122.56</v>
      </c>
      <c r="EC114">
        <v>5847000</v>
      </c>
      <c r="ED114">
        <v>6352193.0499999998</v>
      </c>
      <c r="EE114">
        <v>558903.22</v>
      </c>
      <c r="EF114">
        <v>1201654</v>
      </c>
      <c r="EG114">
        <v>585165.05000000005</v>
      </c>
      <c r="EH114">
        <v>2645990.37</v>
      </c>
      <c r="EI114">
        <v>11256398.640000001</v>
      </c>
      <c r="EJ114">
        <v>1696551.28</v>
      </c>
      <c r="EK114">
        <v>548964114</v>
      </c>
      <c r="EL114">
        <v>26811166</v>
      </c>
      <c r="EM114">
        <v>1737291.4</v>
      </c>
      <c r="EN114">
        <v>20470098</v>
      </c>
      <c r="EO114">
        <v>2332938</v>
      </c>
      <c r="EP114">
        <v>744253.23</v>
      </c>
      <c r="EQ114">
        <v>850390</v>
      </c>
      <c r="ER114">
        <v>4901467</v>
      </c>
      <c r="ES114">
        <v>9790126</v>
      </c>
    </row>
    <row r="115" spans="1:149" ht="13.2" thickBot="1" x14ac:dyDescent="0.3">
      <c r="A115" s="3"/>
      <c r="B115" s="9">
        <v>104</v>
      </c>
      <c r="C115" s="3"/>
      <c r="D115" s="3"/>
      <c r="E115" s="3" t="s">
        <v>102</v>
      </c>
      <c r="F115" s="7"/>
      <c r="G115" s="7">
        <f t="shared" si="7"/>
        <v>0</v>
      </c>
      <c r="H115" s="171">
        <f>H93</f>
        <v>24475011.609999999</v>
      </c>
      <c r="I115" s="172">
        <f t="shared" ref="I115:L115" si="11">I93</f>
        <v>0</v>
      </c>
      <c r="J115" s="172">
        <f t="shared" si="11"/>
        <v>0</v>
      </c>
      <c r="K115" s="172">
        <f t="shared" si="11"/>
        <v>0</v>
      </c>
      <c r="L115" s="172">
        <f t="shared" si="11"/>
        <v>0</v>
      </c>
      <c r="M115" s="173">
        <f t="shared" ref="M115" si="12">M93</f>
        <v>0</v>
      </c>
      <c r="N115" s="204">
        <v>2</v>
      </c>
      <c r="O115" s="108">
        <v>113</v>
      </c>
      <c r="P115" s="108">
        <v>0</v>
      </c>
      <c r="Q115" s="153">
        <v>2348426</v>
      </c>
      <c r="R115" s="153">
        <v>0</v>
      </c>
      <c r="S115" s="153">
        <v>0</v>
      </c>
      <c r="T115" s="153">
        <v>0</v>
      </c>
      <c r="U115" s="153">
        <v>0</v>
      </c>
      <c r="V115" s="153">
        <v>0</v>
      </c>
      <c r="W115" s="153">
        <v>0</v>
      </c>
      <c r="X115" s="188">
        <v>0</v>
      </c>
      <c r="Y115" s="153">
        <v>0</v>
      </c>
      <c r="Z115" s="153">
        <v>0</v>
      </c>
      <c r="AA115" s="153">
        <v>935</v>
      </c>
      <c r="AB115" s="153">
        <v>0</v>
      </c>
      <c r="AC115" s="153">
        <v>0</v>
      </c>
      <c r="AD115" s="153">
        <v>0</v>
      </c>
      <c r="AE115" s="153">
        <v>583621</v>
      </c>
      <c r="AF115" s="153">
        <v>0</v>
      </c>
      <c r="AG115" s="153">
        <v>0</v>
      </c>
      <c r="AH115" s="153">
        <v>0</v>
      </c>
      <c r="AI115" s="153">
        <v>0</v>
      </c>
      <c r="AJ115" s="153">
        <v>133652</v>
      </c>
      <c r="AK115" s="153">
        <v>0</v>
      </c>
      <c r="AL115" s="109">
        <v>0</v>
      </c>
      <c r="AM115" s="109">
        <v>122186.83</v>
      </c>
      <c r="AN115" s="109">
        <v>0</v>
      </c>
      <c r="AO115" s="109">
        <v>0</v>
      </c>
      <c r="AP115" s="109">
        <v>0</v>
      </c>
      <c r="AQ115" s="109">
        <v>21714</v>
      </c>
      <c r="AR115" s="109">
        <v>8076440.8099999996</v>
      </c>
      <c r="AS115" s="109">
        <v>329492</v>
      </c>
      <c r="AT115" s="109">
        <v>0</v>
      </c>
      <c r="AU115" s="109">
        <v>0</v>
      </c>
      <c r="AV115" s="109">
        <v>0</v>
      </c>
      <c r="AW115" s="109">
        <v>561721.78</v>
      </c>
      <c r="AX115" s="109">
        <v>0</v>
      </c>
      <c r="AY115" s="109">
        <v>0</v>
      </c>
      <c r="AZ115" s="109">
        <v>0</v>
      </c>
      <c r="BA115" s="109"/>
      <c r="BB115" s="109">
        <v>0</v>
      </c>
      <c r="BC115" s="109">
        <v>0</v>
      </c>
      <c r="BD115" s="109">
        <v>0</v>
      </c>
      <c r="BE115" s="109">
        <v>129530.92</v>
      </c>
      <c r="BF115" s="109">
        <v>0</v>
      </c>
      <c r="BG115" s="109">
        <v>0</v>
      </c>
      <c r="BH115" s="109">
        <v>0</v>
      </c>
      <c r="BI115" s="109">
        <v>0</v>
      </c>
      <c r="BJ115" s="109">
        <v>0</v>
      </c>
      <c r="BK115" s="109">
        <v>0</v>
      </c>
      <c r="BL115" s="109">
        <v>0</v>
      </c>
      <c r="BM115" s="109">
        <v>0</v>
      </c>
      <c r="BN115" s="109">
        <v>292262.89</v>
      </c>
      <c r="BO115" s="109">
        <v>0</v>
      </c>
      <c r="BP115" s="109">
        <v>0</v>
      </c>
      <c r="BQ115" s="109">
        <v>0</v>
      </c>
      <c r="BR115" s="109"/>
      <c r="BS115" s="109">
        <v>0</v>
      </c>
      <c r="BT115" s="109">
        <v>0</v>
      </c>
      <c r="BU115" s="109">
        <v>73668910</v>
      </c>
      <c r="BV115" s="109">
        <v>0</v>
      </c>
      <c r="BW115" s="109">
        <v>0</v>
      </c>
      <c r="BX115" s="194">
        <v>736383</v>
      </c>
      <c r="BY115" s="109">
        <v>0</v>
      </c>
      <c r="BZ115" s="109">
        <v>0</v>
      </c>
      <c r="CA115" s="109">
        <v>0</v>
      </c>
      <c r="CB115" s="109">
        <v>0</v>
      </c>
      <c r="CC115" s="109">
        <v>0</v>
      </c>
      <c r="CG115">
        <v>31664249.870000001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1539094</v>
      </c>
      <c r="CR115">
        <v>0</v>
      </c>
      <c r="CS115">
        <v>0</v>
      </c>
      <c r="CT115">
        <v>0</v>
      </c>
      <c r="CU115">
        <v>1086645</v>
      </c>
      <c r="CV115">
        <v>0</v>
      </c>
      <c r="CW115">
        <v>165932.32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4207</v>
      </c>
      <c r="DD115">
        <v>0</v>
      </c>
      <c r="DE115">
        <v>0</v>
      </c>
      <c r="DF115">
        <v>0</v>
      </c>
      <c r="DG115">
        <v>0</v>
      </c>
      <c r="DH115">
        <v>14595693.26</v>
      </c>
      <c r="DI115">
        <v>42575</v>
      </c>
      <c r="DJ115">
        <v>0</v>
      </c>
      <c r="DK115">
        <v>0</v>
      </c>
      <c r="DL115">
        <v>0</v>
      </c>
      <c r="DM115">
        <v>2484885</v>
      </c>
      <c r="DN115">
        <v>1617260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62902.18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1177040.93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31583172</v>
      </c>
      <c r="EL115">
        <v>0</v>
      </c>
      <c r="EM115">
        <v>0</v>
      </c>
      <c r="EN115">
        <v>193964</v>
      </c>
      <c r="EO115">
        <v>0</v>
      </c>
      <c r="EP115">
        <v>0</v>
      </c>
      <c r="EQ115">
        <v>0</v>
      </c>
      <c r="ER115">
        <v>0</v>
      </c>
      <c r="ES115">
        <v>0</v>
      </c>
    </row>
    <row r="116" spans="1:149" x14ac:dyDescent="0.25">
      <c r="A116" s="3"/>
      <c r="B116" s="9">
        <v>105</v>
      </c>
      <c r="C116" s="3"/>
      <c r="D116" s="3"/>
      <c r="E116" s="3" t="s">
        <v>103</v>
      </c>
      <c r="F116" s="7"/>
      <c r="G116" s="7">
        <f t="shared" si="7"/>
        <v>44268.063954224541</v>
      </c>
      <c r="H116" s="7">
        <f t="shared" ref="H116:K116" si="13">(H114-H115)/H112</f>
        <v>-96171.996345588355</v>
      </c>
      <c r="I116" s="7">
        <f t="shared" si="13"/>
        <v>32308.694745866491</v>
      </c>
      <c r="J116" s="7">
        <f t="shared" si="13"/>
        <v>30469.06861698359</v>
      </c>
      <c r="K116" s="7">
        <f t="shared" si="13"/>
        <v>29159.775210347478</v>
      </c>
      <c r="L116" s="7">
        <f t="shared" ref="L116:M116" si="14">(L114-L115)/L112</f>
        <v>28343.947186729158</v>
      </c>
      <c r="M116" s="7">
        <f t="shared" si="14"/>
        <v>26953.247327156587</v>
      </c>
      <c r="N116" s="204"/>
      <c r="O116" s="108">
        <v>114</v>
      </c>
      <c r="P116" s="108">
        <v>0</v>
      </c>
      <c r="Q116" s="153">
        <v>1916217.8481203506</v>
      </c>
      <c r="R116" s="153">
        <v>42967.250582809887</v>
      </c>
      <c r="S116" s="153">
        <v>4212.348832933686</v>
      </c>
      <c r="T116" s="153">
        <v>54343.704867167202</v>
      </c>
      <c r="U116" s="153">
        <v>25418.401098950515</v>
      </c>
      <c r="V116" s="153">
        <v>79285.031356727879</v>
      </c>
      <c r="W116" s="153">
        <v>90468.201754007139</v>
      </c>
      <c r="X116" s="188">
        <v>8546.4326425144864</v>
      </c>
      <c r="Y116" s="153">
        <v>3015.2039059342978</v>
      </c>
      <c r="Z116" s="153">
        <v>15722.680002705858</v>
      </c>
      <c r="AA116" s="153">
        <v>1330.9792391428339</v>
      </c>
      <c r="AB116" s="153">
        <v>6497.9390697241706</v>
      </c>
      <c r="AC116" s="153">
        <v>83634.962360958074</v>
      </c>
      <c r="AD116" s="153">
        <v>71541.448524280786</v>
      </c>
      <c r="AE116" s="153">
        <v>116394.57936548766</v>
      </c>
      <c r="AF116" s="153">
        <v>26198.012782760805</v>
      </c>
      <c r="AG116" s="153">
        <v>2819.0238603428929</v>
      </c>
      <c r="AH116" s="153">
        <v>37535.938785714512</v>
      </c>
      <c r="AI116" s="153">
        <v>22117.220768358515</v>
      </c>
      <c r="AJ116" s="153">
        <v>2222.976950324663</v>
      </c>
      <c r="AK116" s="153">
        <v>64012.796852565516</v>
      </c>
      <c r="AL116" s="109">
        <v>10975.203612200961</v>
      </c>
      <c r="AM116" s="109">
        <v>72181.613280464357</v>
      </c>
      <c r="AN116" s="109">
        <v>44268.063954224541</v>
      </c>
      <c r="AO116" s="109">
        <v>1635.637567973469</v>
      </c>
      <c r="AP116" s="109">
        <v>264.59605719033505</v>
      </c>
      <c r="AQ116" s="109">
        <v>1157.0770102844263</v>
      </c>
      <c r="AR116" s="109">
        <v>4020606.9539212375</v>
      </c>
      <c r="AS116" s="109">
        <v>720480.22059348563</v>
      </c>
      <c r="AT116" s="109">
        <v>31908.002452200912</v>
      </c>
      <c r="AU116" s="109">
        <v>3699.1703841020999</v>
      </c>
      <c r="AV116" s="109">
        <v>31101.162515192849</v>
      </c>
      <c r="AW116" s="109">
        <v>121695.96465337477</v>
      </c>
      <c r="AX116" s="109">
        <v>9107.2753968653178</v>
      </c>
      <c r="AY116" s="109">
        <v>14348.713578810313</v>
      </c>
      <c r="AZ116" s="109">
        <v>282500.49774797104</v>
      </c>
      <c r="BA116" s="109"/>
      <c r="BB116" s="109">
        <v>66002.501088945297</v>
      </c>
      <c r="BC116" s="109">
        <v>108940.67953724288</v>
      </c>
      <c r="BD116" s="109">
        <v>88121.426611049043</v>
      </c>
      <c r="BE116" s="109">
        <v>18540.801474342792</v>
      </c>
      <c r="BF116" s="109">
        <v>40809.468893777703</v>
      </c>
      <c r="BG116" s="109">
        <v>4970.2177472438389</v>
      </c>
      <c r="BH116" s="109">
        <v>133221.69664527799</v>
      </c>
      <c r="BI116" s="109">
        <v>10457.268305923233</v>
      </c>
      <c r="BJ116" s="109">
        <v>13301.448265442708</v>
      </c>
      <c r="BK116" s="109">
        <v>99192.441194157844</v>
      </c>
      <c r="BL116" s="109">
        <v>10108.811783280027</v>
      </c>
      <c r="BM116" s="109">
        <v>30130.58601153933</v>
      </c>
      <c r="BN116" s="109">
        <v>31068.18845803148</v>
      </c>
      <c r="BO116" s="109">
        <v>5789.1754250437498</v>
      </c>
      <c r="BP116" s="109">
        <v>2908.6364804683521</v>
      </c>
      <c r="BQ116" s="109">
        <v>3804.2875546055111</v>
      </c>
      <c r="BR116" s="109"/>
      <c r="BS116" s="109">
        <v>70258.311116494762</v>
      </c>
      <c r="BT116" s="109">
        <v>10139.311357244773</v>
      </c>
      <c r="BU116" s="109">
        <v>2880973.6312599923</v>
      </c>
      <c r="BV116" s="109">
        <v>173006.35686192158</v>
      </c>
      <c r="BW116" s="109">
        <v>8366.759442067947</v>
      </c>
      <c r="BX116" s="194">
        <v>110555.53546848038</v>
      </c>
      <c r="BY116" s="109">
        <v>12854.636842516116</v>
      </c>
      <c r="BZ116" s="109">
        <v>2946.5613269116702</v>
      </c>
      <c r="CA116" s="109">
        <v>4555.0283860969312</v>
      </c>
      <c r="CB116" s="109">
        <v>34046.033318651658</v>
      </c>
      <c r="CC116" s="109">
        <v>61072.51625924457</v>
      </c>
      <c r="CG116">
        <v>1721388.3057167609</v>
      </c>
      <c r="CH116">
        <v>44646.493835930334</v>
      </c>
      <c r="CI116">
        <v>1558.2474823328109</v>
      </c>
      <c r="CJ116">
        <v>46052.613409662663</v>
      </c>
      <c r="CK116">
        <v>26037.26033370505</v>
      </c>
      <c r="CL116">
        <v>79255.600750512895</v>
      </c>
      <c r="CM116">
        <v>62697.491945987284</v>
      </c>
      <c r="CN116">
        <v>8974.6386798669737</v>
      </c>
      <c r="CO116">
        <v>339.12788377824893</v>
      </c>
      <c r="CP116">
        <v>20728.694283524874</v>
      </c>
      <c r="CQ116">
        <v>1265.6074017508352</v>
      </c>
      <c r="CR116">
        <v>4874.481969362726</v>
      </c>
      <c r="CS116">
        <v>112773.19972017099</v>
      </c>
      <c r="CT116">
        <v>61020.128191716838</v>
      </c>
      <c r="CU116">
        <v>89256.353885229502</v>
      </c>
      <c r="CV116">
        <v>23150.963754838303</v>
      </c>
      <c r="CW116">
        <v>2843.9232201552772</v>
      </c>
      <c r="CX116">
        <v>38080.9049152753</v>
      </c>
      <c r="CY116">
        <v>17377.768000891843</v>
      </c>
      <c r="CZ116">
        <v>3835.2407163542102</v>
      </c>
      <c r="DA116">
        <v>56715.321382291928</v>
      </c>
      <c r="DB116">
        <v>12831.82124783648</v>
      </c>
      <c r="DC116">
        <v>88320.074127250235</v>
      </c>
      <c r="DD116">
        <v>59053.293588707369</v>
      </c>
      <c r="DE116">
        <v>997.23960981920425</v>
      </c>
      <c r="DF116">
        <v>271.13071199985012</v>
      </c>
      <c r="DG116">
        <v>5874.8895562385251</v>
      </c>
      <c r="DH116">
        <v>4361095.9147746451</v>
      </c>
      <c r="DI116">
        <v>732852.15558602475</v>
      </c>
      <c r="DJ116">
        <v>26651.208240397769</v>
      </c>
      <c r="DK116">
        <v>3520.2135142532115</v>
      </c>
      <c r="DL116">
        <v>48829.288326491427</v>
      </c>
      <c r="DM116">
        <v>119049.31414723139</v>
      </c>
      <c r="DN116">
        <v>5648.00255165203</v>
      </c>
      <c r="DO116">
        <v>14015.44509123953</v>
      </c>
      <c r="DP116">
        <v>194324.68511092002</v>
      </c>
      <c r="DQ116">
        <v>8225.6158295112618</v>
      </c>
      <c r="DR116">
        <v>53323.132406134027</v>
      </c>
      <c r="DS116">
        <v>36997.352017134624</v>
      </c>
      <c r="DT116">
        <v>89227.362345067304</v>
      </c>
      <c r="DU116">
        <v>9315.9477408547864</v>
      </c>
      <c r="DV116">
        <v>36997.317062371651</v>
      </c>
      <c r="DW116">
        <v>4840.840310442115</v>
      </c>
      <c r="DX116">
        <v>106877.03054075828</v>
      </c>
      <c r="DY116">
        <v>15246.311581463891</v>
      </c>
      <c r="DZ116">
        <v>21344.991568551555</v>
      </c>
      <c r="EA116">
        <v>54278.00690298072</v>
      </c>
      <c r="EB116">
        <v>10110.725300412027</v>
      </c>
      <c r="EC116">
        <v>34936.837454320754</v>
      </c>
      <c r="ED116">
        <v>30922.430035543603</v>
      </c>
      <c r="EE116">
        <v>3339.5435180154727</v>
      </c>
      <c r="EF116">
        <v>7180.0907258994957</v>
      </c>
      <c r="EG116">
        <v>3496.4624997091632</v>
      </c>
      <c r="EH116">
        <v>15810.250634921846</v>
      </c>
      <c r="EI116">
        <v>67258.93100850303</v>
      </c>
      <c r="EJ116">
        <v>10137.187669279941</v>
      </c>
      <c r="EK116">
        <v>3091440.7170544472</v>
      </c>
      <c r="EL116">
        <v>160201.35941556544</v>
      </c>
      <c r="EM116">
        <v>10380.616940754118</v>
      </c>
      <c r="EN116">
        <v>121153.41162305909</v>
      </c>
      <c r="EO116">
        <v>13939.708516676612</v>
      </c>
      <c r="EP116">
        <v>4447.041922586488</v>
      </c>
      <c r="EQ116">
        <v>5081.2275017581369</v>
      </c>
      <c r="ER116">
        <v>29287.114052799243</v>
      </c>
      <c r="ES116">
        <v>58497.698087791927</v>
      </c>
    </row>
    <row r="117" spans="1:149" x14ac:dyDescent="0.25">
      <c r="A117" s="3"/>
      <c r="B117" s="9">
        <v>106</v>
      </c>
      <c r="C117" s="3"/>
      <c r="D117" s="3"/>
      <c r="E117" s="3" t="s">
        <v>104</v>
      </c>
      <c r="F117" s="24"/>
      <c r="G117" s="24">
        <f t="shared" si="7"/>
        <v>29485.102207238418</v>
      </c>
      <c r="H117" s="24">
        <f t="shared" ref="H117:M117" si="15">H111*G118</f>
        <v>30163.640151425083</v>
      </c>
      <c r="I117" s="24">
        <f t="shared" si="15"/>
        <v>24364.834436212168</v>
      </c>
      <c r="J117" s="24">
        <f t="shared" si="15"/>
        <v>24729.4576244253</v>
      </c>
      <c r="K117" s="24">
        <f t="shared" si="15"/>
        <v>24992.905768983725</v>
      </c>
      <c r="L117" s="24">
        <f t="shared" si="15"/>
        <v>25184.16507634232</v>
      </c>
      <c r="M117" s="24">
        <f t="shared" si="15"/>
        <v>25329.199075209079</v>
      </c>
      <c r="N117" s="205"/>
      <c r="O117" s="108">
        <v>115</v>
      </c>
      <c r="P117" s="108">
        <v>0</v>
      </c>
      <c r="Q117" s="153">
        <v>1114795.1185467313</v>
      </c>
      <c r="R117" s="153">
        <v>34636.590755191704</v>
      </c>
      <c r="S117" s="153">
        <v>1380.1630985555378</v>
      </c>
      <c r="T117" s="153">
        <v>32394.908016213707</v>
      </c>
      <c r="U117" s="153">
        <v>28525.923772341899</v>
      </c>
      <c r="V117" s="153">
        <v>62349.459296919915</v>
      </c>
      <c r="W117" s="153">
        <v>36335.906226633582</v>
      </c>
      <c r="X117" s="188">
        <v>6372.5925927736307</v>
      </c>
      <c r="Y117" s="153">
        <v>475.21317346719798</v>
      </c>
      <c r="Z117" s="153">
        <v>11369.336538191392</v>
      </c>
      <c r="AA117" s="153">
        <v>1309.8813150399417</v>
      </c>
      <c r="AB117" s="153">
        <v>6099.1609925436032</v>
      </c>
      <c r="AC117" s="153">
        <v>64959.907231173078</v>
      </c>
      <c r="AD117" s="153">
        <v>49608.845309343305</v>
      </c>
      <c r="AE117" s="153">
        <v>97187.935226577451</v>
      </c>
      <c r="AF117" s="153">
        <v>17155.923704433244</v>
      </c>
      <c r="AG117" s="153">
        <v>1945.9201523944453</v>
      </c>
      <c r="AH117" s="153">
        <v>24563.87071090873</v>
      </c>
      <c r="AI117" s="153">
        <v>20190.378803133732</v>
      </c>
      <c r="AJ117" s="153">
        <v>2343.6757266704844</v>
      </c>
      <c r="AK117" s="153">
        <v>43427.197996579831</v>
      </c>
      <c r="AL117" s="109">
        <v>9208.3134685442474</v>
      </c>
      <c r="AM117" s="109">
        <v>52634.946706493327</v>
      </c>
      <c r="AN117" s="109">
        <v>29485.102207238418</v>
      </c>
      <c r="AO117" s="109">
        <v>890.4903147106811</v>
      </c>
      <c r="AP117" s="109">
        <v>364.59497145046271</v>
      </c>
      <c r="AQ117" s="109">
        <v>1596.6700906074345</v>
      </c>
      <c r="AR117" s="109">
        <v>2033977.5918599067</v>
      </c>
      <c r="AS117" s="109">
        <v>377716.11168510752</v>
      </c>
      <c r="AT117" s="109">
        <v>23719.454883167989</v>
      </c>
      <c r="AU117" s="109">
        <v>3154.9806465864135</v>
      </c>
      <c r="AV117" s="109">
        <v>21989.763241280674</v>
      </c>
      <c r="AW117" s="109">
        <v>82156.930334331788</v>
      </c>
      <c r="AX117" s="109">
        <v>6529.5118541060101</v>
      </c>
      <c r="AY117" s="109">
        <v>12319.81768405774</v>
      </c>
      <c r="AZ117" s="109">
        <v>122130.25878785407</v>
      </c>
      <c r="BA117" s="109"/>
      <c r="BB117" s="109">
        <v>44273.427339287882</v>
      </c>
      <c r="BC117" s="109">
        <v>41348.259865453576</v>
      </c>
      <c r="BD117" s="109">
        <v>62104.46077700318</v>
      </c>
      <c r="BE117" s="109">
        <v>10807.833228441999</v>
      </c>
      <c r="BF117" s="109">
        <v>26886.057622825658</v>
      </c>
      <c r="BG117" s="109">
        <v>3662.1113491958395</v>
      </c>
      <c r="BH117" s="109">
        <v>84784.322640604689</v>
      </c>
      <c r="BI117" s="109">
        <v>9529.5706273837004</v>
      </c>
      <c r="BJ117" s="109">
        <v>11398.185134606912</v>
      </c>
      <c r="BK117" s="109">
        <v>49855.394328071787</v>
      </c>
      <c r="BL117" s="109">
        <v>6470.3907830004346</v>
      </c>
      <c r="BM117" s="109">
        <v>34181.729137099057</v>
      </c>
      <c r="BN117" s="109">
        <v>32101.499586722101</v>
      </c>
      <c r="BO117" s="109">
        <v>3020.3216901406367</v>
      </c>
      <c r="BP117" s="109">
        <v>3038.9809624934824</v>
      </c>
      <c r="BQ117" s="109">
        <v>2289.4148219391623</v>
      </c>
      <c r="BR117" s="109"/>
      <c r="BS117" s="109">
        <v>48543.393221764003</v>
      </c>
      <c r="BT117" s="109">
        <v>5596.4631738341686</v>
      </c>
      <c r="BU117" s="109">
        <v>1525713.6259271307</v>
      </c>
      <c r="BV117" s="109">
        <v>115455.31319725612</v>
      </c>
      <c r="BW117" s="109">
        <v>7220.8362466837416</v>
      </c>
      <c r="BX117" s="194">
        <v>84111.218825749398</v>
      </c>
      <c r="BY117" s="109">
        <v>13118.005857621651</v>
      </c>
      <c r="BZ117" s="109">
        <v>3647.0155216581402</v>
      </c>
      <c r="CA117" s="109">
        <v>3833.0731749973174</v>
      </c>
      <c r="CB117" s="109">
        <v>20184.351597634057</v>
      </c>
      <c r="CC117" s="109">
        <v>45827.444125252732</v>
      </c>
      <c r="CG117">
        <v>1085613.0335544827</v>
      </c>
      <c r="CH117">
        <v>34155.032688525833</v>
      </c>
      <c r="CI117">
        <v>1371.595785679134</v>
      </c>
      <c r="CJ117">
        <v>31737.860874866568</v>
      </c>
      <c r="CK117">
        <v>28645.648803086508</v>
      </c>
      <c r="CL117">
        <v>61536.135858370588</v>
      </c>
      <c r="CM117">
        <v>35067.698717443411</v>
      </c>
      <c r="CN117">
        <v>6247.4129308958572</v>
      </c>
      <c r="CO117">
        <v>481.75998700532057</v>
      </c>
      <c r="CP117">
        <v>10919.075013706739</v>
      </c>
      <c r="CQ117">
        <v>1312.0112517551393</v>
      </c>
      <c r="CR117">
        <v>6158.0780527720926</v>
      </c>
      <c r="CS117">
        <v>62659.697478269816</v>
      </c>
      <c r="CT117">
        <v>35468.154096910133</v>
      </c>
      <c r="CU117">
        <v>97569.509048575012</v>
      </c>
      <c r="CV117">
        <v>16867.513329929952</v>
      </c>
      <c r="CW117">
        <v>1902.7188728532835</v>
      </c>
      <c r="CX117">
        <v>23913.591002303318</v>
      </c>
      <c r="CY117">
        <v>20325.688347021063</v>
      </c>
      <c r="CZ117">
        <v>2271.9192723926485</v>
      </c>
      <c r="DA117">
        <v>42787.930767354192</v>
      </c>
      <c r="DB117">
        <v>9033.9931592794819</v>
      </c>
      <c r="DC117">
        <v>50918.200716961052</v>
      </c>
      <c r="DD117">
        <v>28062.630784526518</v>
      </c>
      <c r="DE117">
        <v>885.35480203330849</v>
      </c>
      <c r="DF117">
        <v>369.09136544352742</v>
      </c>
      <c r="DG117">
        <v>1390.8528036642765</v>
      </c>
      <c r="DH117">
        <v>1922024.2001590508</v>
      </c>
      <c r="DI117">
        <v>360631.16837198299</v>
      </c>
      <c r="DJ117">
        <v>23578.413609615065</v>
      </c>
      <c r="DK117">
        <v>3137.4099636119813</v>
      </c>
      <c r="DL117">
        <v>20698.562946331327</v>
      </c>
      <c r="DM117">
        <v>80382.105455375626</v>
      </c>
      <c r="DN117">
        <v>6571.9196488682337</v>
      </c>
      <c r="DO117">
        <v>12238.244161377053</v>
      </c>
      <c r="DP117">
        <v>118657.11743136236</v>
      </c>
      <c r="DQ117">
        <v>6171.690557324594</v>
      </c>
      <c r="DR117">
        <v>43838.062636879076</v>
      </c>
      <c r="DS117">
        <v>34990.164218162805</v>
      </c>
      <c r="DT117">
        <v>60799.627759526877</v>
      </c>
      <c r="DU117">
        <v>10879.605101285782</v>
      </c>
      <c r="DV117">
        <v>26399.623487750549</v>
      </c>
      <c r="DW117">
        <v>3605.4048621177508</v>
      </c>
      <c r="DX117">
        <v>83721.483008892028</v>
      </c>
      <c r="DY117">
        <v>9254.5487116596869</v>
      </c>
      <c r="DZ117">
        <v>10919.662531820979</v>
      </c>
      <c r="EA117">
        <v>49642.630553636911</v>
      </c>
      <c r="EB117">
        <v>6295.2609702458067</v>
      </c>
      <c r="EC117">
        <v>34145.402261760544</v>
      </c>
      <c r="ED117">
        <v>32158.222458956763</v>
      </c>
      <c r="EE117">
        <v>3004.9645138494147</v>
      </c>
      <c r="EF117">
        <v>2839.7597716955197</v>
      </c>
      <c r="EG117">
        <v>2231.3459733806853</v>
      </c>
      <c r="EH117">
        <v>12831.113192892401</v>
      </c>
      <c r="EI117">
        <v>47643.023046298826</v>
      </c>
      <c r="EJ117">
        <v>5378.0172516656739</v>
      </c>
      <c r="EK117">
        <v>1450389.3690539058</v>
      </c>
      <c r="EL117">
        <v>113302.66303331063</v>
      </c>
      <c r="EM117">
        <v>7068.824996439711</v>
      </c>
      <c r="EN117">
        <v>82329.186911488287</v>
      </c>
      <c r="EO117">
        <v>13078.475250713964</v>
      </c>
      <c r="EP117">
        <v>3608.5277197478463</v>
      </c>
      <c r="EQ117">
        <v>3773.0267609963512</v>
      </c>
      <c r="ER117">
        <v>19746.434401646129</v>
      </c>
      <c r="ES117">
        <v>45217.901460038862</v>
      </c>
    </row>
    <row r="118" spans="1:149" x14ac:dyDescent="0.25">
      <c r="A118" s="3"/>
      <c r="B118" s="9">
        <v>107</v>
      </c>
      <c r="C118" s="3"/>
      <c r="D118" s="3"/>
      <c r="E118" s="3" t="s">
        <v>105</v>
      </c>
      <c r="F118" s="24"/>
      <c r="G118" s="24">
        <f t="shared" si="7"/>
        <v>657159.91615305189</v>
      </c>
      <c r="H118" s="24">
        <f t="shared" ref="H118:M118" si="16">G118+H116-H117</f>
        <v>530824.2796560385</v>
      </c>
      <c r="I118" s="24">
        <f t="shared" si="16"/>
        <v>538768.13996569277</v>
      </c>
      <c r="J118" s="24">
        <f t="shared" si="16"/>
        <v>544507.75095825107</v>
      </c>
      <c r="K118" s="24">
        <f t="shared" si="16"/>
        <v>548674.6203996148</v>
      </c>
      <c r="L118" s="24">
        <f t="shared" si="16"/>
        <v>551834.40251000167</v>
      </c>
      <c r="M118" s="24">
        <f t="shared" si="16"/>
        <v>553458.45076194918</v>
      </c>
      <c r="N118" s="205"/>
      <c r="O118" s="108">
        <v>116</v>
      </c>
      <c r="P118" s="108">
        <v>0</v>
      </c>
      <c r="Q118" s="153">
        <v>25088898.079175606</v>
      </c>
      <c r="R118" s="153">
        <v>762940.48020216497</v>
      </c>
      <c r="S118" s="153">
        <v>32901.098556938879</v>
      </c>
      <c r="T118" s="153">
        <v>727720.21332619758</v>
      </c>
      <c r="U118" s="153">
        <v>618372.29807479808</v>
      </c>
      <c r="V118" s="153">
        <v>1375311.5916005468</v>
      </c>
      <c r="W118" s="153">
        <v>845764.23946274561</v>
      </c>
      <c r="X118" s="188">
        <v>141010.27997944958</v>
      </c>
      <c r="Y118" s="153">
        <v>12893.218912580343</v>
      </c>
      <c r="Z118" s="153">
        <v>252051.30725953387</v>
      </c>
      <c r="AA118" s="153">
        <v>28558.817206018834</v>
      </c>
      <c r="AB118" s="153">
        <v>133278.10253346822</v>
      </c>
      <c r="AC118" s="153">
        <v>1433923.578684754</v>
      </c>
      <c r="AD118" s="153">
        <v>1102735.3332659896</v>
      </c>
      <c r="AE118" s="153">
        <v>2136590.8538682666</v>
      </c>
      <c r="AF118" s="153">
        <v>382809.490046372</v>
      </c>
      <c r="AG118" s="153">
        <v>43267.878269918932</v>
      </c>
      <c r="AH118" s="153">
        <v>548132.65001181513</v>
      </c>
      <c r="AI118" s="153">
        <v>441804.37580256094</v>
      </c>
      <c r="AJ118" s="153">
        <v>50939.774571595015</v>
      </c>
      <c r="AK118" s="153">
        <v>966711.9168642608</v>
      </c>
      <c r="AL118" s="109">
        <v>202383.74131019806</v>
      </c>
      <c r="AM118" s="109">
        <v>1166277.531639185</v>
      </c>
      <c r="AN118" s="109">
        <v>657159.91615305189</v>
      </c>
      <c r="AO118" s="109">
        <v>20145.807704475883</v>
      </c>
      <c r="AP118" s="109">
        <v>7843.2466511094299</v>
      </c>
      <c r="AQ118" s="109">
        <v>34346.247673651596</v>
      </c>
      <c r="AR118" s="109">
        <v>46299866.657484129</v>
      </c>
      <c r="AS118" s="109">
        <v>8571873.2959477566</v>
      </c>
      <c r="AT118" s="109">
        <v>524952.27051386924</v>
      </c>
      <c r="AU118" s="109">
        <v>69280.151536783946</v>
      </c>
      <c r="AV118" s="109">
        <v>488191.20845214039</v>
      </c>
      <c r="AW118" s="109">
        <v>1829450.370578995</v>
      </c>
      <c r="AX118" s="109">
        <v>144832.92376293382</v>
      </c>
      <c r="AY118" s="109">
        <v>270434.50992651162</v>
      </c>
      <c r="AZ118" s="109">
        <v>2821160.1907652165</v>
      </c>
      <c r="BA118" s="109"/>
      <c r="BB118" s="109">
        <v>986291.76088011218</v>
      </c>
      <c r="BC118" s="109">
        <v>968425.96793875168</v>
      </c>
      <c r="BD118" s="109">
        <v>1379055.3269887993</v>
      </c>
      <c r="BE118" s="109">
        <v>243197.7444646807</v>
      </c>
      <c r="BF118" s="109">
        <v>599676.30065713194</v>
      </c>
      <c r="BG118" s="109">
        <v>81092.667382706801</v>
      </c>
      <c r="BH118" s="109">
        <v>1895590.3727106578</v>
      </c>
      <c r="BI118" s="109">
        <v>208543.61548646327</v>
      </c>
      <c r="BJ118" s="109">
        <v>250229.73665168358</v>
      </c>
      <c r="BK118" s="109">
        <v>1135511.2152336631</v>
      </c>
      <c r="BL118" s="109">
        <v>144605.54045562673</v>
      </c>
      <c r="BM118" s="109">
        <v>740648.83807485551</v>
      </c>
      <c r="BN118" s="109">
        <v>698345.76483475382</v>
      </c>
      <c r="BO118" s="109">
        <v>68571.069206376676</v>
      </c>
      <c r="BP118" s="109">
        <v>66078.391084281669</v>
      </c>
      <c r="BQ118" s="109">
        <v>51393.191293432406</v>
      </c>
      <c r="BR118" s="109"/>
      <c r="BS118" s="109">
        <v>1079305.1841640989</v>
      </c>
      <c r="BT118" s="109">
        <v>126470.15044559291</v>
      </c>
      <c r="BU118" s="109">
        <v>34595208.282612398</v>
      </c>
      <c r="BV118" s="109">
        <v>2572917.3442584807</v>
      </c>
      <c r="BW118" s="109">
        <v>158462.6170229167</v>
      </c>
      <c r="BX118" s="194">
        <v>1858932.7442189704</v>
      </c>
      <c r="BY118" s="109">
        <v>285531.96557360142</v>
      </c>
      <c r="BZ118" s="109">
        <v>78755.221658372058</v>
      </c>
      <c r="CA118" s="109">
        <v>84231.17470995184</v>
      </c>
      <c r="CB118" s="109">
        <v>453607.90389169415</v>
      </c>
      <c r="CC118" s="109">
        <v>1013664.3341220687</v>
      </c>
      <c r="CG118">
        <v>24287475.349601988</v>
      </c>
      <c r="CH118">
        <v>754609.82037454681</v>
      </c>
      <c r="CI118">
        <v>30068.912822560735</v>
      </c>
      <c r="CJ118">
        <v>705771.4164752441</v>
      </c>
      <c r="CK118">
        <v>621479.82074818946</v>
      </c>
      <c r="CL118">
        <v>1358376.0195407388</v>
      </c>
      <c r="CM118">
        <v>791631.94393537205</v>
      </c>
      <c r="CN118">
        <v>138836.43992970872</v>
      </c>
      <c r="CO118">
        <v>10353.228180113245</v>
      </c>
      <c r="CP118">
        <v>247697.9637950194</v>
      </c>
      <c r="CQ118">
        <v>28537.719281915939</v>
      </c>
      <c r="CR118">
        <v>132879.32445628764</v>
      </c>
      <c r="CS118">
        <v>1415248.5235549689</v>
      </c>
      <c r="CT118">
        <v>798278.64287280513</v>
      </c>
      <c r="CU118">
        <v>2117384.2097293562</v>
      </c>
      <c r="CV118">
        <v>373767.40096804447</v>
      </c>
      <c r="CW118">
        <v>42394.77456197048</v>
      </c>
      <c r="CX118">
        <v>535160.58193700935</v>
      </c>
      <c r="CY118">
        <v>439877.53383733617</v>
      </c>
      <c r="CZ118">
        <v>51060.473347940831</v>
      </c>
      <c r="DA118">
        <v>946126.31800827512</v>
      </c>
      <c r="DB118">
        <v>200616.85116654134</v>
      </c>
      <c r="DC118">
        <v>1146730.865065214</v>
      </c>
      <c r="DD118">
        <v>642376.95440606575</v>
      </c>
      <c r="DE118">
        <v>19400.660451213094</v>
      </c>
      <c r="DF118">
        <v>7943.245565369557</v>
      </c>
      <c r="DG118">
        <v>34785.840753974604</v>
      </c>
      <c r="DH118">
        <v>44313237.2954228</v>
      </c>
      <c r="DI118">
        <v>8229109.187039379</v>
      </c>
      <c r="DJ118">
        <v>516763.72294483637</v>
      </c>
      <c r="DK118">
        <v>68735.961799268262</v>
      </c>
      <c r="DL118">
        <v>479079.8091782282</v>
      </c>
      <c r="DM118">
        <v>1789911.3362599518</v>
      </c>
      <c r="DN118">
        <v>142255.1602201745</v>
      </c>
      <c r="DO118">
        <v>268405.61403175903</v>
      </c>
      <c r="DP118">
        <v>2660789.9518050994</v>
      </c>
      <c r="DQ118">
        <v>136513.41453851768</v>
      </c>
      <c r="DR118">
        <v>964562.68713045481</v>
      </c>
      <c r="DS118">
        <v>764320.13372844469</v>
      </c>
      <c r="DT118">
        <v>1353038.3611547532</v>
      </c>
      <c r="DU118">
        <v>235464.77621877991</v>
      </c>
      <c r="DV118">
        <v>585752.88938617986</v>
      </c>
      <c r="DW118">
        <v>79784.560984658805</v>
      </c>
      <c r="DX118">
        <v>1847152.9987059843</v>
      </c>
      <c r="DY118">
        <v>207615.91780792375</v>
      </c>
      <c r="DZ118">
        <v>248326.47352084777</v>
      </c>
      <c r="EA118">
        <v>1086174.168367577</v>
      </c>
      <c r="EB118">
        <v>140967.11945534716</v>
      </c>
      <c r="EC118">
        <v>744699.98120041518</v>
      </c>
      <c r="ED118">
        <v>699379.07596344443</v>
      </c>
      <c r="EE118">
        <v>65802.215471473566</v>
      </c>
      <c r="EF118">
        <v>66208.735566306801</v>
      </c>
      <c r="EG118">
        <v>49878.318560766063</v>
      </c>
      <c r="EH118">
        <v>282524.08717824728</v>
      </c>
      <c r="EI118">
        <v>1057590.2662693681</v>
      </c>
      <c r="EJ118">
        <v>121927.30226218232</v>
      </c>
      <c r="EK118">
        <v>33239948.277279533</v>
      </c>
      <c r="EL118">
        <v>2515366.3005938153</v>
      </c>
      <c r="EM118">
        <v>157316.69382753249</v>
      </c>
      <c r="EN118">
        <v>1832488.4275762395</v>
      </c>
      <c r="EO118">
        <v>285795.33458870696</v>
      </c>
      <c r="EP118">
        <v>79455.675853118519</v>
      </c>
      <c r="EQ118">
        <v>83509.219498852224</v>
      </c>
      <c r="ER118">
        <v>439746.22217067657</v>
      </c>
      <c r="ES118">
        <v>998419.26198807685</v>
      </c>
    </row>
    <row r="119" spans="1:149" x14ac:dyDescent="0.25">
      <c r="A119" s="3"/>
      <c r="B119" s="9">
        <v>108</v>
      </c>
      <c r="C119" s="3"/>
      <c r="D119" s="3"/>
      <c r="E119" s="3" t="s">
        <v>106</v>
      </c>
      <c r="F119" s="24"/>
      <c r="G119" s="24">
        <f t="shared" si="7"/>
        <v>11751841.460280975</v>
      </c>
      <c r="H119" s="24">
        <f t="shared" ref="H119:K119" si="17">H113*H118</f>
        <v>9645787.1800009441</v>
      </c>
      <c r="I119" s="24">
        <f t="shared" si="17"/>
        <v>9948115.9959309623</v>
      </c>
      <c r="J119" s="24">
        <f t="shared" si="17"/>
        <v>10216332.973135313</v>
      </c>
      <c r="K119" s="24">
        <f t="shared" si="17"/>
        <v>10460631.007788677</v>
      </c>
      <c r="L119" s="24">
        <f t="shared" ref="L119:M119" si="18">L113*L118</f>
        <v>10690642.850674126</v>
      </c>
      <c r="M119" s="24">
        <f t="shared" si="18"/>
        <v>10895122.32018631</v>
      </c>
      <c r="N119" s="205"/>
      <c r="O119" s="108">
        <v>117</v>
      </c>
      <c r="P119" s="108">
        <v>0</v>
      </c>
      <c r="Q119" s="153">
        <v>448659063.63490301</v>
      </c>
      <c r="R119" s="153">
        <v>13643491.251645843</v>
      </c>
      <c r="S119" s="153">
        <v>588362.86968570203</v>
      </c>
      <c r="T119" s="153">
        <v>13013655.22187382</v>
      </c>
      <c r="U119" s="153">
        <v>11058211.299534218</v>
      </c>
      <c r="V119" s="153">
        <v>24594384.693439074</v>
      </c>
      <c r="W119" s="153">
        <v>15124609.719236819</v>
      </c>
      <c r="X119" s="188">
        <v>2521654.796429154</v>
      </c>
      <c r="Y119" s="153">
        <v>230566.50420847008</v>
      </c>
      <c r="Z119" s="153">
        <v>4507376.2564677596</v>
      </c>
      <c r="AA119" s="153">
        <v>510710.83894306264</v>
      </c>
      <c r="AB119" s="153">
        <v>2383382.0240728282</v>
      </c>
      <c r="AC119" s="153">
        <v>25642529.540613864</v>
      </c>
      <c r="AD119" s="153">
        <v>19719965.400588792</v>
      </c>
      <c r="AE119" s="153">
        <v>38208168.762226202</v>
      </c>
      <c r="AF119" s="153">
        <v>6845695.1282893298</v>
      </c>
      <c r="AG119" s="153">
        <v>773749.63574680313</v>
      </c>
      <c r="AH119" s="153">
        <v>9802131.6331203245</v>
      </c>
      <c r="AI119" s="153">
        <v>7900687.2654126966</v>
      </c>
      <c r="AJ119" s="153">
        <v>910944.41409663693</v>
      </c>
      <c r="AK119" s="153">
        <v>17287489.552401781</v>
      </c>
      <c r="AL119" s="109">
        <v>3619182.4600909506</v>
      </c>
      <c r="AM119" s="109">
        <v>20856276.095998891</v>
      </c>
      <c r="AN119" s="109">
        <v>11751841.460280975</v>
      </c>
      <c r="AO119" s="109">
        <v>360262.90163621097</v>
      </c>
      <c r="AP119" s="109">
        <v>140258.99771441752</v>
      </c>
      <c r="AQ119" s="109">
        <v>614206.14297219622</v>
      </c>
      <c r="AR119" s="109">
        <v>827969995.15134823</v>
      </c>
      <c r="AS119" s="109">
        <v>153288862.44506282</v>
      </c>
      <c r="AT119" s="109">
        <v>9387602.1736187767</v>
      </c>
      <c r="AU119" s="109">
        <v>1238921.2080532725</v>
      </c>
      <c r="AV119" s="109">
        <v>8730212.4536402188</v>
      </c>
      <c r="AW119" s="109">
        <v>32715645.288215414</v>
      </c>
      <c r="AX119" s="109">
        <v>2590014.2666257094</v>
      </c>
      <c r="AY119" s="109">
        <v>4836118.892718602</v>
      </c>
      <c r="AZ119" s="109">
        <v>50450166.665684707</v>
      </c>
      <c r="BA119" s="109"/>
      <c r="BB119" s="109">
        <v>17637631.45399294</v>
      </c>
      <c r="BC119" s="109">
        <v>17318141.538299154</v>
      </c>
      <c r="BD119" s="109">
        <v>24661333.062733311</v>
      </c>
      <c r="BE119" s="109">
        <v>4349050.0047194334</v>
      </c>
      <c r="BF119" s="109">
        <v>10723875.025830233</v>
      </c>
      <c r="BG119" s="109">
        <v>1450161.7448787284</v>
      </c>
      <c r="BH119" s="109">
        <v>33898411.917963602</v>
      </c>
      <c r="BI119" s="109">
        <v>3729338.0903346678</v>
      </c>
      <c r="BJ119" s="109">
        <v>4474801.5231859768</v>
      </c>
      <c r="BK119" s="109">
        <v>20306089.050460454</v>
      </c>
      <c r="BL119" s="109">
        <v>2585948.022607313</v>
      </c>
      <c r="BM119" s="109">
        <v>13244854.880603928</v>
      </c>
      <c r="BN119" s="109">
        <v>12488358.633981749</v>
      </c>
      <c r="BO119" s="109">
        <v>1226240.8498567266</v>
      </c>
      <c r="BP119" s="109">
        <v>1181664.8533871716</v>
      </c>
      <c r="BQ119" s="109">
        <v>919052.76230762596</v>
      </c>
      <c r="BR119" s="109"/>
      <c r="BS119" s="109">
        <v>19300969.368012704</v>
      </c>
      <c r="BT119" s="109">
        <v>2261636.9637924531</v>
      </c>
      <c r="BU119" s="109">
        <v>618658248.97325814</v>
      </c>
      <c r="BV119" s="109">
        <v>46010896.247498423</v>
      </c>
      <c r="BW119" s="109">
        <v>2833750.9742466207</v>
      </c>
      <c r="BX119" s="194">
        <v>33242871.877015855</v>
      </c>
      <c r="BY119" s="109">
        <v>5106103.2616022658</v>
      </c>
      <c r="BZ119" s="109">
        <v>1408361.7341063186</v>
      </c>
      <c r="CA119" s="109">
        <v>1506286.9582782683</v>
      </c>
      <c r="CB119" s="109">
        <v>8111767.0762256877</v>
      </c>
      <c r="CC119" s="109">
        <v>18127128.961665768</v>
      </c>
      <c r="CG119">
        <v>413751227.92901194</v>
      </c>
      <c r="CH119">
        <v>12855215.920677256</v>
      </c>
      <c r="CI119">
        <v>512241.36818439612</v>
      </c>
      <c r="CJ119">
        <v>12023225.386767741</v>
      </c>
      <c r="CK119">
        <v>10587269.169246094</v>
      </c>
      <c r="CL119">
        <v>23140723.273385204</v>
      </c>
      <c r="CM119">
        <v>13485909.26625309</v>
      </c>
      <c r="CN119">
        <v>2365159.2714082096</v>
      </c>
      <c r="CO119">
        <v>176373.24632925683</v>
      </c>
      <c r="CP119">
        <v>4219678.4639200754</v>
      </c>
      <c r="CQ119">
        <v>486156.59821471141</v>
      </c>
      <c r="CR119">
        <v>2263676.3545317431</v>
      </c>
      <c r="CS119">
        <v>24109579.362071715</v>
      </c>
      <c r="CT119">
        <v>13599139.637358025</v>
      </c>
      <c r="CU119">
        <v>36070867.974648438</v>
      </c>
      <c r="CV119">
        <v>6367344.439235758</v>
      </c>
      <c r="CW119">
        <v>722219.57121106773</v>
      </c>
      <c r="CX119">
        <v>9116770.8758691885</v>
      </c>
      <c r="CY119">
        <v>7493568.8927653767</v>
      </c>
      <c r="CZ119">
        <v>869844.77564043377</v>
      </c>
      <c r="DA119">
        <v>16117810.526498126</v>
      </c>
      <c r="DB119">
        <v>3417624.4059376293</v>
      </c>
      <c r="DC119">
        <v>19535225.324792996</v>
      </c>
      <c r="DD119">
        <v>10943263.960252015</v>
      </c>
      <c r="DE119">
        <v>330501.5020614228</v>
      </c>
      <c r="DF119">
        <v>135317.79483482588</v>
      </c>
      <c r="DG119">
        <v>592596.97104482783</v>
      </c>
      <c r="DH119">
        <v>754901696.47424185</v>
      </c>
      <c r="DI119">
        <v>140187647.414545</v>
      </c>
      <c r="DJ119">
        <v>8803369.7138100285</v>
      </c>
      <c r="DK119">
        <v>1170956.9721825763</v>
      </c>
      <c r="DL119">
        <v>8161402.3882781621</v>
      </c>
      <c r="DM119">
        <v>30492177.659533884</v>
      </c>
      <c r="DN119">
        <v>2423399.154218805</v>
      </c>
      <c r="DO119">
        <v>4572445.2949573714</v>
      </c>
      <c r="DP119">
        <v>45328099.935202919</v>
      </c>
      <c r="DQ119">
        <v>2325585.1866472214</v>
      </c>
      <c r="DR119">
        <v>16431884.766535569</v>
      </c>
      <c r="DS119">
        <v>13020636.740088055</v>
      </c>
      <c r="DT119">
        <v>23049793.167242933</v>
      </c>
      <c r="DU119">
        <v>4011279.019008731</v>
      </c>
      <c r="DV119">
        <v>9978640.1739145871</v>
      </c>
      <c r="DW119">
        <v>1359176.2668621994</v>
      </c>
      <c r="DX119">
        <v>31467322.576196954</v>
      </c>
      <c r="DY119">
        <v>3536857.5652324846</v>
      </c>
      <c r="DZ119">
        <v>4230385.4915993065</v>
      </c>
      <c r="EA119">
        <v>18503606.877123315</v>
      </c>
      <c r="EB119">
        <v>2401456.6327998932</v>
      </c>
      <c r="EC119">
        <v>12686396.063205196</v>
      </c>
      <c r="ED119">
        <v>11914328.158956831</v>
      </c>
      <c r="EE119">
        <v>1120978.9020832821</v>
      </c>
      <c r="EF119">
        <v>1127904.2076572033</v>
      </c>
      <c r="EG119">
        <v>849706.08325865294</v>
      </c>
      <c r="EH119">
        <v>4812961.6729158573</v>
      </c>
      <c r="EI119">
        <v>18016663.527849659</v>
      </c>
      <c r="EJ119">
        <v>2077102.3049078027</v>
      </c>
      <c r="EK119">
        <v>566261796.17498326</v>
      </c>
      <c r="EL119">
        <v>42850723.699406758</v>
      </c>
      <c r="EM119">
        <v>2679981.1140494128</v>
      </c>
      <c r="EN119">
        <v>31217503.10238805</v>
      </c>
      <c r="EO119">
        <v>4868689.2696897015</v>
      </c>
      <c r="EP119">
        <v>1353573.5179118183</v>
      </c>
      <c r="EQ119">
        <v>1422627.9847406915</v>
      </c>
      <c r="ER119">
        <v>7491331.9223705633</v>
      </c>
      <c r="ES119">
        <v>17008651.154114887</v>
      </c>
    </row>
    <row r="120" spans="1:149" x14ac:dyDescent="0.25">
      <c r="A120" s="3"/>
      <c r="B120" s="9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08">
        <v>118</v>
      </c>
      <c r="P120" s="108">
        <v>0</v>
      </c>
      <c r="Q120" s="153"/>
      <c r="R120" s="153"/>
      <c r="S120" s="153"/>
      <c r="T120" s="153"/>
      <c r="U120" s="153"/>
      <c r="V120" s="153"/>
      <c r="W120" s="153"/>
      <c r="X120" s="188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  <c r="BH120" s="109"/>
      <c r="BI120" s="109"/>
      <c r="BJ120" s="109"/>
      <c r="BK120" s="109"/>
      <c r="BL120" s="109"/>
      <c r="BM120" s="109"/>
      <c r="BN120" s="109"/>
      <c r="BO120" s="109"/>
      <c r="BP120" s="109"/>
      <c r="BQ120" s="109"/>
      <c r="BR120" s="109"/>
      <c r="BS120" s="109"/>
      <c r="BT120" s="109"/>
      <c r="BU120" s="109"/>
      <c r="BV120" s="109"/>
      <c r="BW120" s="109"/>
      <c r="BX120" s="194"/>
      <c r="BY120" s="109"/>
      <c r="BZ120" s="109"/>
      <c r="CA120" s="109"/>
      <c r="CB120" s="109"/>
      <c r="CC120" s="109"/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O120">
        <v>0</v>
      </c>
      <c r="EP120">
        <v>0</v>
      </c>
      <c r="EQ120">
        <v>0</v>
      </c>
      <c r="ER120">
        <v>0</v>
      </c>
      <c r="ES120">
        <v>0</v>
      </c>
    </row>
    <row r="121" spans="1:149" x14ac:dyDescent="0.25">
      <c r="A121" s="3"/>
      <c r="B121" s="9">
        <v>110</v>
      </c>
      <c r="C121" s="3" t="s">
        <v>107</v>
      </c>
      <c r="D121" s="3"/>
      <c r="E121" s="3"/>
      <c r="F121" s="24"/>
      <c r="G121" s="24">
        <f>HLOOKUP($E$3,$P$3:$CE$269,O121,FALSE)</f>
        <v>17821524.590280976</v>
      </c>
      <c r="H121" s="24">
        <f t="shared" ref="H121:K121" si="19">H107+H119</f>
        <v>15861465.210000947</v>
      </c>
      <c r="I121" s="24">
        <f t="shared" si="19"/>
        <v>16630976.995930962</v>
      </c>
      <c r="J121" s="24">
        <f t="shared" si="19"/>
        <v>18072441.133135311</v>
      </c>
      <c r="K121" s="24">
        <f t="shared" si="19"/>
        <v>18513141.871788677</v>
      </c>
      <c r="L121" s="24">
        <f t="shared" ref="L121:M121" si="20">L107+L119</f>
        <v>18944466.486274127</v>
      </c>
      <c r="M121" s="24">
        <f t="shared" si="20"/>
        <v>10895122.32018631</v>
      </c>
      <c r="N121" s="205"/>
      <c r="O121" s="108">
        <v>119</v>
      </c>
      <c r="P121" s="108">
        <v>0</v>
      </c>
      <c r="Q121" s="153">
        <v>675489361.22490299</v>
      </c>
      <c r="R121" s="153">
        <v>25574111.68164584</v>
      </c>
      <c r="S121" s="153">
        <v>1675460.1896857019</v>
      </c>
      <c r="T121" s="153">
        <v>26767728.831873819</v>
      </c>
      <c r="U121" s="153">
        <v>21022776.179534219</v>
      </c>
      <c r="V121" s="153">
        <v>42620319.773439072</v>
      </c>
      <c r="W121" s="153">
        <v>25353417.629236817</v>
      </c>
      <c r="X121" s="188">
        <v>4986175.2064291537</v>
      </c>
      <c r="Y121" s="153">
        <v>975438.20420847007</v>
      </c>
      <c r="Z121" s="153">
        <v>9323478.4364677593</v>
      </c>
      <c r="AA121" s="153">
        <v>1199837.1789430627</v>
      </c>
      <c r="AB121" s="153">
        <v>4988845.2740728278</v>
      </c>
      <c r="AC121" s="153">
        <v>43320500.93061386</v>
      </c>
      <c r="AD121" s="153">
        <v>33295990.110588793</v>
      </c>
      <c r="AE121" s="153">
        <v>63763754.832226202</v>
      </c>
      <c r="AF121" s="153">
        <v>13053904.028289329</v>
      </c>
      <c r="AG121" s="153">
        <v>2256378.7822468029</v>
      </c>
      <c r="AH121" s="153">
        <v>17347521.053120323</v>
      </c>
      <c r="AI121" s="153">
        <v>14068956.005412698</v>
      </c>
      <c r="AJ121" s="153">
        <v>2530123.444096637</v>
      </c>
      <c r="AK121" s="153">
        <v>31975298.11240178</v>
      </c>
      <c r="AL121" s="109">
        <v>6747285.3600909505</v>
      </c>
      <c r="AM121" s="109">
        <v>37223430.405998893</v>
      </c>
      <c r="AN121" s="109">
        <v>17821524.590280976</v>
      </c>
      <c r="AO121" s="109">
        <v>1495622.161636211</v>
      </c>
      <c r="AP121" s="109">
        <v>686783.35771441751</v>
      </c>
      <c r="AQ121" s="109">
        <v>1734826.0229721961</v>
      </c>
      <c r="AR121" s="109">
        <v>1363494466.9913483</v>
      </c>
      <c r="AS121" s="109">
        <v>235095117.02406281</v>
      </c>
      <c r="AT121" s="109">
        <v>15145731.553618778</v>
      </c>
      <c r="AU121" s="109">
        <v>3522441.2080532722</v>
      </c>
      <c r="AV121" s="109">
        <v>16111367.453640219</v>
      </c>
      <c r="AW121" s="109">
        <v>50232986.608215414</v>
      </c>
      <c r="AX121" s="109">
        <v>5197896.2566257091</v>
      </c>
      <c r="AY121" s="109">
        <v>10147256.262718603</v>
      </c>
      <c r="AZ121" s="109">
        <v>87850760.465684712</v>
      </c>
      <c r="BA121" s="109"/>
      <c r="BB121" s="109">
        <v>27027622.45399294</v>
      </c>
      <c r="BC121" s="109">
        <v>28600118.348299153</v>
      </c>
      <c r="BD121" s="109">
        <v>41988254.822733313</v>
      </c>
      <c r="BE121" s="109">
        <v>7199863.3547194339</v>
      </c>
      <c r="BF121" s="109">
        <v>16794773.505830232</v>
      </c>
      <c r="BG121" s="109">
        <v>4101444.6698787287</v>
      </c>
      <c r="BH121" s="109">
        <v>51813708.917963609</v>
      </c>
      <c r="BI121" s="109">
        <v>6933646.290334668</v>
      </c>
      <c r="BJ121" s="109">
        <v>9391041.5231859758</v>
      </c>
      <c r="BK121" s="109">
        <v>33406523.050460454</v>
      </c>
      <c r="BL121" s="109">
        <v>5441164.3626073133</v>
      </c>
      <c r="BM121" s="109">
        <v>21993301.190603927</v>
      </c>
      <c r="BN121" s="109">
        <v>23190013.18398175</v>
      </c>
      <c r="BO121" s="109">
        <v>2666687.2798567265</v>
      </c>
      <c r="BP121" s="109">
        <v>3366142.783387172</v>
      </c>
      <c r="BQ121" s="109">
        <v>2373316.042307626</v>
      </c>
      <c r="BR121" s="109"/>
      <c r="BS121" s="109">
        <v>34769756.898012705</v>
      </c>
      <c r="BT121" s="109">
        <v>5116320.2837924529</v>
      </c>
      <c r="BU121" s="109">
        <v>867679579.02325809</v>
      </c>
      <c r="BV121" s="109">
        <v>73501910.327498421</v>
      </c>
      <c r="BW121" s="109">
        <v>6000274.4242466204</v>
      </c>
      <c r="BX121" s="194">
        <v>47080286.117015854</v>
      </c>
      <c r="BY121" s="109">
        <v>11714147.251602266</v>
      </c>
      <c r="BZ121" s="109">
        <v>3111224.3741063187</v>
      </c>
      <c r="CA121" s="109">
        <v>3193769.9582782686</v>
      </c>
      <c r="CB121" s="109">
        <v>13543065.236225687</v>
      </c>
      <c r="CC121" s="109">
        <v>29220705.63166577</v>
      </c>
      <c r="CG121">
        <v>666886625.51901197</v>
      </c>
      <c r="CH121">
        <v>24804672.070677251</v>
      </c>
      <c r="CI121">
        <v>1640282.3681843961</v>
      </c>
      <c r="CJ121">
        <v>25350481.836767741</v>
      </c>
      <c r="CK121">
        <v>19960172.479246095</v>
      </c>
      <c r="CL121">
        <v>40813641.483385205</v>
      </c>
      <c r="CM121">
        <v>22465934.186253089</v>
      </c>
      <c r="CN121">
        <v>4732070.7214082088</v>
      </c>
      <c r="CO121">
        <v>891167.56632925686</v>
      </c>
      <c r="CP121">
        <v>8783945.6639200747</v>
      </c>
      <c r="CQ121">
        <v>1153022.1782147114</v>
      </c>
      <c r="CR121">
        <v>4864883.2445317432</v>
      </c>
      <c r="CS121">
        <v>41449283.67207171</v>
      </c>
      <c r="CT121">
        <v>22846328.137358025</v>
      </c>
      <c r="CU121">
        <v>62552073.294648439</v>
      </c>
      <c r="CV121">
        <v>12670488.919235758</v>
      </c>
      <c r="CW121">
        <v>2174398.889711068</v>
      </c>
      <c r="CX121">
        <v>16020808.775869189</v>
      </c>
      <c r="CY121">
        <v>12917512.562765377</v>
      </c>
      <c r="CZ121">
        <v>2494241.5456404341</v>
      </c>
      <c r="DA121">
        <v>29854613.056498125</v>
      </c>
      <c r="DB121">
        <v>6352192.9759376291</v>
      </c>
      <c r="DC121">
        <v>34475763.964792997</v>
      </c>
      <c r="DD121">
        <v>16934733.570252016</v>
      </c>
      <c r="DE121">
        <v>1427596.7220614231</v>
      </c>
      <c r="DF121">
        <v>708561.65483482589</v>
      </c>
      <c r="DG121">
        <v>1660535.3010448278</v>
      </c>
      <c r="DH121">
        <v>1285910693.8342419</v>
      </c>
      <c r="DI121">
        <v>216773074.134045</v>
      </c>
      <c r="DJ121">
        <v>14771043.503810029</v>
      </c>
      <c r="DK121">
        <v>3367799.9721825765</v>
      </c>
      <c r="DL121">
        <v>14829612.388278162</v>
      </c>
      <c r="DM121">
        <v>46655633.989533886</v>
      </c>
      <c r="DN121">
        <v>4715734.1942188051</v>
      </c>
      <c r="DO121">
        <v>9405603.9549573716</v>
      </c>
      <c r="DP121">
        <v>81057869.245202914</v>
      </c>
      <c r="DQ121">
        <v>4914371.9566472219</v>
      </c>
      <c r="DR121">
        <v>25294070.766535569</v>
      </c>
      <c r="DS121">
        <v>22181512.180088058</v>
      </c>
      <c r="DT121">
        <v>40672396.647242934</v>
      </c>
      <c r="DU121">
        <v>6541743.249008731</v>
      </c>
      <c r="DV121">
        <v>16206020.033914588</v>
      </c>
      <c r="DW121">
        <v>3980253.3483622</v>
      </c>
      <c r="DX121">
        <v>49005241.116196953</v>
      </c>
      <c r="DY121">
        <v>6836145.2352324855</v>
      </c>
      <c r="DZ121">
        <v>8939871.4915993065</v>
      </c>
      <c r="EA121">
        <v>30654401.217123315</v>
      </c>
      <c r="EB121">
        <v>5570543.3627998922</v>
      </c>
      <c r="EC121">
        <v>21303186.173205197</v>
      </c>
      <c r="ED121">
        <v>22600176.298956834</v>
      </c>
      <c r="EE121">
        <v>2527720.4120832821</v>
      </c>
      <c r="EF121">
        <v>3356536.0076572038</v>
      </c>
      <c r="EG121">
        <v>2409693.3832586524</v>
      </c>
      <c r="EH121">
        <v>8654568.3229158577</v>
      </c>
      <c r="EI121">
        <v>33401361.587849662</v>
      </c>
      <c r="EJ121">
        <v>4708418.4249078026</v>
      </c>
      <c r="EK121">
        <v>800340353.43498325</v>
      </c>
      <c r="EL121">
        <v>69567507.319406763</v>
      </c>
      <c r="EM121">
        <v>5774021.704049414</v>
      </c>
      <c r="EN121">
        <v>44113282.162388049</v>
      </c>
      <c r="EO121">
        <v>11465921.369689701</v>
      </c>
      <c r="EP121">
        <v>3061504.5079118181</v>
      </c>
      <c r="EQ121">
        <v>3053273.9847406913</v>
      </c>
      <c r="ER121">
        <v>13604886.932370562</v>
      </c>
      <c r="ES121">
        <v>28969907.154114887</v>
      </c>
    </row>
    <row r="122" spans="1:149" x14ac:dyDescent="0.25">
      <c r="A122" s="3"/>
      <c r="B122" s="3"/>
      <c r="C122" s="3"/>
      <c r="D122" s="3"/>
      <c r="E122" s="3"/>
      <c r="O122" s="108">
        <v>120</v>
      </c>
      <c r="P122" s="108">
        <v>0</v>
      </c>
      <c r="Q122" s="153"/>
      <c r="R122" s="153"/>
      <c r="S122" s="153"/>
      <c r="T122" s="153"/>
      <c r="U122" s="153"/>
      <c r="V122" s="153"/>
      <c r="W122" s="153"/>
      <c r="X122" s="188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94"/>
      <c r="BY122" s="109"/>
      <c r="BZ122" s="109"/>
      <c r="CA122" s="109"/>
      <c r="CB122" s="109"/>
      <c r="CC122" s="109"/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O122">
        <v>0</v>
      </c>
      <c r="EP122">
        <v>0</v>
      </c>
      <c r="EQ122">
        <v>0</v>
      </c>
      <c r="ER122">
        <v>0</v>
      </c>
      <c r="ES122">
        <v>0</v>
      </c>
    </row>
    <row r="123" spans="1:149" s="3" customFormat="1" ht="13.2" thickBot="1" x14ac:dyDescent="0.3">
      <c r="A123" s="278" t="s">
        <v>108</v>
      </c>
      <c r="B123" s="278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7"/>
      <c r="N123" s="204"/>
      <c r="O123" s="108">
        <v>121</v>
      </c>
      <c r="P123" s="108">
        <v>0</v>
      </c>
      <c r="Q123" s="153"/>
      <c r="R123" s="153"/>
      <c r="S123" s="153"/>
      <c r="T123" s="153"/>
      <c r="U123" s="153"/>
      <c r="V123" s="153"/>
      <c r="W123" s="153"/>
      <c r="X123" s="188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109"/>
      <c r="BU123" s="109"/>
      <c r="BV123" s="109"/>
      <c r="BW123" s="109"/>
      <c r="BX123" s="194"/>
      <c r="BY123" s="109"/>
      <c r="BZ123" s="109"/>
      <c r="CA123" s="109"/>
      <c r="CB123" s="109"/>
      <c r="CC123" s="109"/>
      <c r="CD123" s="94"/>
      <c r="CE123" s="94"/>
      <c r="CF123" s="7"/>
      <c r="CG123" s="7">
        <v>0</v>
      </c>
      <c r="CH123" s="7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3">
        <v>0</v>
      </c>
      <c r="DO123" s="3">
        <v>0</v>
      </c>
      <c r="DP123" s="3">
        <v>0</v>
      </c>
      <c r="DQ123" s="3">
        <v>0</v>
      </c>
      <c r="DR123" s="3">
        <v>0</v>
      </c>
      <c r="DS123" s="3">
        <v>0</v>
      </c>
      <c r="DT123" s="3">
        <v>0</v>
      </c>
      <c r="DU123" s="3">
        <v>0</v>
      </c>
      <c r="DV123" s="3">
        <v>0</v>
      </c>
      <c r="DW123" s="3">
        <v>0</v>
      </c>
      <c r="DX123" s="3">
        <v>0</v>
      </c>
      <c r="DY123" s="3">
        <v>0</v>
      </c>
      <c r="DZ123" s="3">
        <v>0</v>
      </c>
      <c r="EA123" s="3">
        <v>0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0</v>
      </c>
      <c r="EM123" s="3">
        <v>0</v>
      </c>
      <c r="EO123" s="3">
        <v>0</v>
      </c>
      <c r="EP123" s="3">
        <v>0</v>
      </c>
      <c r="EQ123" s="3">
        <v>0</v>
      </c>
      <c r="ER123" s="3">
        <v>0</v>
      </c>
      <c r="ES123" s="3">
        <v>0</v>
      </c>
    </row>
    <row r="124" spans="1:149" ht="13.2" thickTop="1" x14ac:dyDescent="0.25">
      <c r="A124" s="3"/>
      <c r="B124" s="3"/>
      <c r="C124" s="3"/>
      <c r="D124" s="3"/>
      <c r="E124" s="3"/>
      <c r="O124" s="108">
        <v>122</v>
      </c>
      <c r="P124" s="108">
        <v>0</v>
      </c>
      <c r="Q124" s="153"/>
      <c r="R124" s="153"/>
      <c r="S124" s="153"/>
      <c r="T124" s="153"/>
      <c r="U124" s="153"/>
      <c r="V124" s="153"/>
      <c r="W124" s="153"/>
      <c r="X124" s="188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109"/>
      <c r="BU124" s="109"/>
      <c r="BV124" s="109"/>
      <c r="BW124" s="109"/>
      <c r="BX124" s="194"/>
      <c r="BY124" s="109"/>
      <c r="BZ124" s="109"/>
      <c r="CA124" s="109"/>
      <c r="CB124" s="109"/>
      <c r="CC124" s="109"/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O124">
        <v>0</v>
      </c>
      <c r="EP124">
        <v>0</v>
      </c>
      <c r="EQ124">
        <v>0</v>
      </c>
      <c r="ER124">
        <v>0</v>
      </c>
      <c r="ES124">
        <v>0</v>
      </c>
    </row>
    <row r="125" spans="1:149" x14ac:dyDescent="0.25">
      <c r="A125" s="3"/>
      <c r="B125" s="9">
        <v>111</v>
      </c>
      <c r="C125" s="33" t="s">
        <v>109</v>
      </c>
      <c r="D125" s="27"/>
      <c r="E125" s="3"/>
      <c r="O125" s="108">
        <v>123</v>
      </c>
      <c r="P125" s="108">
        <v>0</v>
      </c>
      <c r="Q125" s="153"/>
      <c r="R125" s="153"/>
      <c r="S125" s="153"/>
      <c r="T125" s="153"/>
      <c r="U125" s="153"/>
      <c r="V125" s="153"/>
      <c r="W125" s="153"/>
      <c r="X125" s="188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09"/>
      <c r="BI125" s="109"/>
      <c r="BJ125" s="109"/>
      <c r="BK125" s="109"/>
      <c r="BL125" s="109"/>
      <c r="BM125" s="109"/>
      <c r="BN125" s="109"/>
      <c r="BO125" s="109"/>
      <c r="BP125" s="109"/>
      <c r="BQ125" s="109"/>
      <c r="BR125" s="109"/>
      <c r="BS125" s="109"/>
      <c r="BT125" s="109"/>
      <c r="BU125" s="109"/>
      <c r="BV125" s="109"/>
      <c r="BW125" s="109"/>
      <c r="BX125" s="194"/>
      <c r="BY125" s="109"/>
      <c r="BZ125" s="109"/>
      <c r="CA125" s="109"/>
      <c r="CB125" s="109"/>
      <c r="CC125" s="109"/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O125">
        <v>0</v>
      </c>
      <c r="EP125">
        <v>0</v>
      </c>
      <c r="EQ125">
        <v>0</v>
      </c>
      <c r="ER125">
        <v>0</v>
      </c>
      <c r="ES125">
        <v>0</v>
      </c>
    </row>
    <row r="126" spans="1:149" x14ac:dyDescent="0.25">
      <c r="A126" s="3"/>
      <c r="B126" s="9">
        <v>112</v>
      </c>
      <c r="C126" s="3"/>
      <c r="D126" s="3"/>
      <c r="E126" s="3"/>
      <c r="O126" s="108">
        <v>124</v>
      </c>
      <c r="P126" s="108">
        <v>0</v>
      </c>
      <c r="Q126" s="153"/>
      <c r="R126" s="153"/>
      <c r="S126" s="153"/>
      <c r="T126" s="153"/>
      <c r="U126" s="153"/>
      <c r="V126" s="153"/>
      <c r="W126" s="153"/>
      <c r="X126" s="188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109"/>
      <c r="BR126" s="109"/>
      <c r="BS126" s="109"/>
      <c r="BT126" s="109"/>
      <c r="BU126" s="109"/>
      <c r="BV126" s="109"/>
      <c r="BW126" s="109"/>
      <c r="BX126" s="194"/>
      <c r="BY126" s="109"/>
      <c r="BZ126" s="109"/>
      <c r="CA126" s="109"/>
      <c r="CB126" s="109"/>
      <c r="CC126" s="109"/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O126">
        <v>0</v>
      </c>
      <c r="EP126">
        <v>0</v>
      </c>
      <c r="EQ126">
        <v>0</v>
      </c>
      <c r="ER126">
        <v>0</v>
      </c>
      <c r="ES126">
        <v>0</v>
      </c>
    </row>
    <row r="127" spans="1:149" x14ac:dyDescent="0.25">
      <c r="A127" s="3"/>
      <c r="B127" s="9">
        <v>113</v>
      </c>
      <c r="C127" s="3"/>
      <c r="D127" s="3"/>
      <c r="E127" s="34" t="s">
        <v>110</v>
      </c>
      <c r="F127" s="35"/>
      <c r="G127" s="35"/>
      <c r="H127" s="4"/>
      <c r="I127" s="4"/>
      <c r="J127" s="4"/>
      <c r="K127" s="4"/>
      <c r="O127" s="108">
        <v>125</v>
      </c>
      <c r="P127" s="108">
        <v>0</v>
      </c>
      <c r="Q127" s="153"/>
      <c r="R127" s="153"/>
      <c r="S127" s="153"/>
      <c r="T127" s="153"/>
      <c r="U127" s="153"/>
      <c r="V127" s="153"/>
      <c r="W127" s="153"/>
      <c r="X127" s="188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  <c r="BH127" s="109"/>
      <c r="BI127" s="109"/>
      <c r="BJ127" s="109"/>
      <c r="BK127" s="109"/>
      <c r="BL127" s="109"/>
      <c r="BM127" s="109"/>
      <c r="BN127" s="109"/>
      <c r="BO127" s="109"/>
      <c r="BP127" s="109"/>
      <c r="BQ127" s="109"/>
      <c r="BR127" s="109"/>
      <c r="BS127" s="109"/>
      <c r="BT127" s="109"/>
      <c r="BU127" s="109"/>
      <c r="BV127" s="109"/>
      <c r="BW127" s="109"/>
      <c r="BX127" s="194"/>
      <c r="BY127" s="109"/>
      <c r="BZ127" s="109"/>
      <c r="CA127" s="109"/>
      <c r="CB127" s="109"/>
      <c r="CC127" s="109"/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O127">
        <v>0</v>
      </c>
      <c r="EP127">
        <v>0</v>
      </c>
      <c r="EQ127">
        <v>0</v>
      </c>
      <c r="ER127">
        <v>0</v>
      </c>
      <c r="ES127">
        <v>0</v>
      </c>
    </row>
    <row r="128" spans="1:149" x14ac:dyDescent="0.25">
      <c r="A128" s="3"/>
      <c r="B128" s="9">
        <v>114</v>
      </c>
      <c r="C128" s="3"/>
      <c r="D128" s="3"/>
      <c r="E128" s="36" t="s">
        <v>89</v>
      </c>
      <c r="F128" s="7"/>
      <c r="G128" s="7">
        <f>HLOOKUP($E$3,$P$3:$CE$269,O128,FALSE)</f>
        <v>22442</v>
      </c>
      <c r="H128" s="7">
        <f t="shared" ref="H128:K130" si="21">H96</f>
        <v>22887</v>
      </c>
      <c r="I128" s="7">
        <f t="shared" si="21"/>
        <v>23156</v>
      </c>
      <c r="J128" s="7">
        <f t="shared" si="21"/>
        <v>23315</v>
      </c>
      <c r="K128" s="7">
        <f t="shared" si="21"/>
        <v>23548.15</v>
      </c>
      <c r="L128" s="7">
        <f t="shared" ref="L128:M128" si="22">L96</f>
        <v>23783.631500000003</v>
      </c>
      <c r="M128" s="7">
        <f t="shared" si="22"/>
        <v>24140.3859725</v>
      </c>
      <c r="N128" s="204"/>
      <c r="O128" s="108">
        <v>126</v>
      </c>
      <c r="P128" s="108">
        <v>0</v>
      </c>
      <c r="Q128" s="153">
        <v>991103</v>
      </c>
      <c r="R128" s="153">
        <v>11721</v>
      </c>
      <c r="S128" s="153">
        <v>1636</v>
      </c>
      <c r="T128" s="153">
        <v>36691</v>
      </c>
      <c r="U128" s="153">
        <v>39905</v>
      </c>
      <c r="V128" s="153">
        <v>67940</v>
      </c>
      <c r="W128" s="153">
        <v>29246</v>
      </c>
      <c r="X128" s="188">
        <v>7022</v>
      </c>
      <c r="Y128" s="153">
        <v>1208</v>
      </c>
      <c r="Z128" s="153">
        <v>17408</v>
      </c>
      <c r="AA128" s="153">
        <v>2305</v>
      </c>
      <c r="AB128" s="153">
        <v>12412</v>
      </c>
      <c r="AC128" s="153">
        <v>65404</v>
      </c>
      <c r="AD128" s="153">
        <v>59187</v>
      </c>
      <c r="AE128" s="153">
        <v>88978</v>
      </c>
      <c r="AF128" s="153">
        <v>19242</v>
      </c>
      <c r="AG128" s="153">
        <v>3303</v>
      </c>
      <c r="AH128" s="153">
        <v>30016</v>
      </c>
      <c r="AI128" s="153">
        <v>21369</v>
      </c>
      <c r="AJ128" s="153">
        <v>3745</v>
      </c>
      <c r="AK128" s="153">
        <v>47626</v>
      </c>
      <c r="AL128" s="109">
        <v>11552</v>
      </c>
      <c r="AM128" s="109">
        <v>55673</v>
      </c>
      <c r="AN128" s="109">
        <v>22442</v>
      </c>
      <c r="AO128" s="109">
        <v>2697</v>
      </c>
      <c r="AP128" s="109">
        <v>1262</v>
      </c>
      <c r="AQ128" s="109">
        <v>5547</v>
      </c>
      <c r="AR128" s="109">
        <v>1333961</v>
      </c>
      <c r="AS128" s="109">
        <v>335320</v>
      </c>
      <c r="AT128" s="109">
        <v>18163</v>
      </c>
      <c r="AU128" s="109">
        <v>5565</v>
      </c>
      <c r="AV128" s="109">
        <v>27658</v>
      </c>
      <c r="AW128" s="109">
        <v>96828</v>
      </c>
      <c r="AX128" s="109">
        <v>10450</v>
      </c>
      <c r="AY128" s="109">
        <v>13644</v>
      </c>
      <c r="AZ128" s="109">
        <v>159039</v>
      </c>
      <c r="BA128" s="109"/>
      <c r="BB128" s="109">
        <v>39579</v>
      </c>
      <c r="BC128" s="109">
        <v>43524</v>
      </c>
      <c r="BD128" s="109">
        <v>55593</v>
      </c>
      <c r="BE128" s="109">
        <v>9461</v>
      </c>
      <c r="BF128" s="109">
        <v>24172</v>
      </c>
      <c r="BG128" s="109">
        <v>5903</v>
      </c>
      <c r="BH128" s="109">
        <v>72109</v>
      </c>
      <c r="BI128" s="109">
        <v>12583</v>
      </c>
      <c r="BJ128" s="109">
        <v>14091</v>
      </c>
      <c r="BK128" s="109">
        <v>58745</v>
      </c>
      <c r="BL128" s="109">
        <v>11247</v>
      </c>
      <c r="BM128" s="109">
        <v>37139</v>
      </c>
      <c r="BN128" s="109">
        <v>33613</v>
      </c>
      <c r="BO128" s="109">
        <v>4312</v>
      </c>
      <c r="BP128" s="109">
        <v>5909</v>
      </c>
      <c r="BQ128" s="109">
        <v>2839</v>
      </c>
      <c r="BR128" s="109"/>
      <c r="BS128" s="109">
        <v>50950</v>
      </c>
      <c r="BT128" s="109">
        <v>7123</v>
      </c>
      <c r="BU128" s="109">
        <v>772624</v>
      </c>
      <c r="BV128" s="109">
        <v>121826</v>
      </c>
      <c r="BW128" s="109">
        <v>13789</v>
      </c>
      <c r="BX128" s="194">
        <v>57472</v>
      </c>
      <c r="BY128" s="109">
        <v>23366</v>
      </c>
      <c r="BZ128" s="109">
        <v>3805</v>
      </c>
      <c r="CA128" s="109">
        <v>3869</v>
      </c>
      <c r="CB128" s="109">
        <v>23547</v>
      </c>
      <c r="CC128" s="109">
        <v>42906</v>
      </c>
      <c r="CG128">
        <v>982023</v>
      </c>
      <c r="CH128">
        <v>11724</v>
      </c>
      <c r="CI128">
        <v>1637</v>
      </c>
      <c r="CJ128">
        <v>36585</v>
      </c>
      <c r="CK128">
        <v>39623</v>
      </c>
      <c r="CL128">
        <v>67122</v>
      </c>
      <c r="CM128">
        <v>29057</v>
      </c>
      <c r="CN128">
        <v>6916</v>
      </c>
      <c r="CO128">
        <v>1241</v>
      </c>
      <c r="CP128">
        <v>17172</v>
      </c>
      <c r="CQ128">
        <v>2242</v>
      </c>
      <c r="CR128">
        <v>12345</v>
      </c>
      <c r="CS128">
        <v>64726</v>
      </c>
      <c r="CT128">
        <v>41143</v>
      </c>
      <c r="CU128">
        <v>88422</v>
      </c>
      <c r="CV128">
        <v>18952</v>
      </c>
      <c r="CW128">
        <v>3288</v>
      </c>
      <c r="CX128">
        <v>29756</v>
      </c>
      <c r="CY128">
        <v>21108</v>
      </c>
      <c r="CZ128">
        <v>3748</v>
      </c>
      <c r="DA128">
        <v>47427</v>
      </c>
      <c r="DB128">
        <v>11354</v>
      </c>
      <c r="DC128">
        <v>55239</v>
      </c>
      <c r="DD128">
        <v>22195</v>
      </c>
      <c r="DE128">
        <v>2697</v>
      </c>
      <c r="DF128">
        <v>1254</v>
      </c>
      <c r="DG128">
        <v>5534</v>
      </c>
      <c r="DH128">
        <v>1320134</v>
      </c>
      <c r="DI128">
        <v>331777</v>
      </c>
      <c r="DJ128">
        <v>17228</v>
      </c>
      <c r="DK128">
        <v>5581</v>
      </c>
      <c r="DL128">
        <v>27582</v>
      </c>
      <c r="DM128">
        <v>95758</v>
      </c>
      <c r="DN128">
        <v>10349</v>
      </c>
      <c r="DO128">
        <v>13491</v>
      </c>
      <c r="DP128">
        <v>157188</v>
      </c>
      <c r="DQ128">
        <v>7267</v>
      </c>
      <c r="DR128">
        <v>37895</v>
      </c>
      <c r="DS128">
        <v>35712</v>
      </c>
      <c r="DT128">
        <v>54919</v>
      </c>
      <c r="DU128">
        <v>9377</v>
      </c>
      <c r="DV128">
        <v>24117</v>
      </c>
      <c r="DW128">
        <v>5980</v>
      </c>
      <c r="DX128">
        <v>70492</v>
      </c>
      <c r="DY128">
        <v>12365</v>
      </c>
      <c r="DZ128">
        <v>13830</v>
      </c>
      <c r="EA128">
        <v>57584</v>
      </c>
      <c r="EB128">
        <v>11109</v>
      </c>
      <c r="EC128">
        <v>37349</v>
      </c>
      <c r="ED128">
        <v>33579</v>
      </c>
      <c r="EE128">
        <v>4300</v>
      </c>
      <c r="EF128">
        <v>5893</v>
      </c>
      <c r="EG128">
        <v>2842</v>
      </c>
      <c r="EH128">
        <v>17519</v>
      </c>
      <c r="EI128">
        <v>50844</v>
      </c>
      <c r="EJ128">
        <v>7201</v>
      </c>
      <c r="EK128">
        <v>767946</v>
      </c>
      <c r="EL128">
        <v>120457</v>
      </c>
      <c r="EM128">
        <v>13592</v>
      </c>
      <c r="EN128">
        <v>57042</v>
      </c>
      <c r="EO128">
        <v>23048</v>
      </c>
      <c r="EP128">
        <v>3770</v>
      </c>
      <c r="EQ128">
        <v>3877</v>
      </c>
      <c r="ER128">
        <v>23373</v>
      </c>
      <c r="ES128">
        <v>42498</v>
      </c>
    </row>
    <row r="129" spans="1:149" x14ac:dyDescent="0.25">
      <c r="A129" s="3"/>
      <c r="B129" s="9">
        <v>115</v>
      </c>
      <c r="C129" s="3"/>
      <c r="D129" s="3"/>
      <c r="E129" s="36" t="s">
        <v>90</v>
      </c>
      <c r="F129" s="38"/>
      <c r="G129" s="38">
        <f>HLOOKUP($E$3,$P$3:$CE$269,O129,FALSE)</f>
        <v>497133892</v>
      </c>
      <c r="H129" s="38">
        <f t="shared" si="21"/>
        <v>493960561</v>
      </c>
      <c r="I129" s="38">
        <f t="shared" si="21"/>
        <v>463663230</v>
      </c>
      <c r="J129" s="38">
        <f t="shared" si="21"/>
        <v>459373031</v>
      </c>
      <c r="K129" s="38">
        <f t="shared" si="21"/>
        <v>440100836</v>
      </c>
      <c r="L129" s="38">
        <f t="shared" ref="L129:M129" si="23">L97</f>
        <v>444501844</v>
      </c>
      <c r="M129" s="38">
        <f t="shared" si="23"/>
        <v>448946842</v>
      </c>
      <c r="N129" s="206"/>
      <c r="O129" s="108">
        <v>127</v>
      </c>
      <c r="P129" s="108">
        <v>0</v>
      </c>
      <c r="Q129" s="153">
        <v>25280291057</v>
      </c>
      <c r="R129" s="153">
        <v>223988678.07520866</v>
      </c>
      <c r="S129" s="153">
        <v>29726073.119999997</v>
      </c>
      <c r="T129" s="153">
        <v>985257711</v>
      </c>
      <c r="U129" s="153">
        <v>973189790.19000006</v>
      </c>
      <c r="V129" s="153">
        <v>1587097140</v>
      </c>
      <c r="W129" s="153">
        <v>473473781.3066833</v>
      </c>
      <c r="X129" s="188">
        <v>142194816.25999999</v>
      </c>
      <c r="Y129" s="153">
        <v>24228193</v>
      </c>
      <c r="Z129" s="153">
        <v>307635771.03999996</v>
      </c>
      <c r="AA129" s="153">
        <v>29043489</v>
      </c>
      <c r="AB129" s="153">
        <v>244678551</v>
      </c>
      <c r="AC129" s="153">
        <v>1693068324</v>
      </c>
      <c r="AD129" s="153">
        <v>1211909343</v>
      </c>
      <c r="AE129" s="153">
        <v>2429022729</v>
      </c>
      <c r="AF129" s="153">
        <v>506809214.88</v>
      </c>
      <c r="AG129" s="153">
        <v>56436105.189999998</v>
      </c>
      <c r="AH129" s="153">
        <v>514149798.70999998</v>
      </c>
      <c r="AI129" s="153">
        <v>609956991</v>
      </c>
      <c r="AJ129" s="153">
        <v>73312156.159999996</v>
      </c>
      <c r="AK129" s="153">
        <v>873638798.22000003</v>
      </c>
      <c r="AL129" s="109">
        <v>226242421.21999997</v>
      </c>
      <c r="AM129" s="109">
        <v>1666447879.6200001</v>
      </c>
      <c r="AN129" s="109">
        <v>497133892</v>
      </c>
      <c r="AO129" s="109">
        <v>77821848.609999999</v>
      </c>
      <c r="AP129" s="109">
        <v>21998708</v>
      </c>
      <c r="AQ129" s="109">
        <v>143266333.07999998</v>
      </c>
      <c r="AR129" s="109">
        <v>36002283411.610085</v>
      </c>
      <c r="AS129" s="109">
        <v>7349859347</v>
      </c>
      <c r="AT129" s="109">
        <v>262295964.63</v>
      </c>
      <c r="AU129" s="109">
        <v>98208425</v>
      </c>
      <c r="AV129" s="109">
        <v>702207945.8499999</v>
      </c>
      <c r="AW129" s="109">
        <v>1807212729.6290998</v>
      </c>
      <c r="AX129" s="109">
        <v>247696716.55000001</v>
      </c>
      <c r="AY129" s="109">
        <v>287415294.99600005</v>
      </c>
      <c r="AZ129" s="109">
        <v>3193879713.8000002</v>
      </c>
      <c r="BA129" s="109"/>
      <c r="BB129" s="109">
        <v>902899754</v>
      </c>
      <c r="BC129" s="109">
        <v>841191226</v>
      </c>
      <c r="BD129" s="109">
        <v>1217476816</v>
      </c>
      <c r="BE129" s="109">
        <v>216409943.73000002</v>
      </c>
      <c r="BF129" s="109">
        <v>494782600.01999998</v>
      </c>
      <c r="BG129" s="109">
        <v>116346396</v>
      </c>
      <c r="BH129" s="109">
        <v>1607780775.79</v>
      </c>
      <c r="BI129" s="109">
        <v>253408988.52000001</v>
      </c>
      <c r="BJ129" s="109">
        <v>319448599</v>
      </c>
      <c r="BK129" s="109">
        <v>1092720775</v>
      </c>
      <c r="BL129" s="109">
        <v>183278900</v>
      </c>
      <c r="BM129" s="109">
        <v>786048575</v>
      </c>
      <c r="BN129" s="109">
        <v>630195378.25999999</v>
      </c>
      <c r="BO129" s="109">
        <v>85522356</v>
      </c>
      <c r="BP129" s="109">
        <v>100495104</v>
      </c>
      <c r="BQ129" s="109">
        <v>78418164.890000001</v>
      </c>
      <c r="BR129" s="109"/>
      <c r="BS129" s="109">
        <v>887153173</v>
      </c>
      <c r="BT129" s="109">
        <v>181745328.26999998</v>
      </c>
      <c r="BU129" s="109">
        <v>24639744439.139999</v>
      </c>
      <c r="BV129" s="109">
        <v>2621351006</v>
      </c>
      <c r="BW129" s="109">
        <v>133313021</v>
      </c>
      <c r="BX129" s="194">
        <v>1452552393</v>
      </c>
      <c r="BY129" s="109">
        <v>376054897</v>
      </c>
      <c r="BZ129" s="109">
        <v>99147429.620000005</v>
      </c>
      <c r="CA129" s="109">
        <v>137199764</v>
      </c>
      <c r="CB129" s="109">
        <v>439426852.25999999</v>
      </c>
      <c r="CC129" s="109">
        <v>865407362</v>
      </c>
      <c r="CG129">
        <v>24226360755</v>
      </c>
      <c r="CH129">
        <v>202481240.72000003</v>
      </c>
      <c r="CI129">
        <v>29155291.82</v>
      </c>
      <c r="CJ129">
        <v>970536909</v>
      </c>
      <c r="CK129">
        <v>933023699.69000006</v>
      </c>
      <c r="CL129">
        <v>1544296648</v>
      </c>
      <c r="CM129">
        <v>449467120.70000005</v>
      </c>
      <c r="CN129">
        <v>136491826.69999999</v>
      </c>
      <c r="CO129">
        <v>24275428</v>
      </c>
      <c r="CP129">
        <v>289670361.49000001</v>
      </c>
      <c r="CQ129">
        <v>27528706</v>
      </c>
      <c r="CR129">
        <v>218050999</v>
      </c>
      <c r="CS129">
        <v>1632222561.6700001</v>
      </c>
      <c r="CT129">
        <v>878822638.74000013</v>
      </c>
      <c r="CU129">
        <v>2357005920.04</v>
      </c>
      <c r="CV129">
        <v>475598345.38999999</v>
      </c>
      <c r="CW129">
        <v>54029013.310000002</v>
      </c>
      <c r="CX129">
        <v>486056497.75</v>
      </c>
      <c r="CY129">
        <v>589356772.60000002</v>
      </c>
      <c r="CZ129">
        <v>71814133.549999997</v>
      </c>
      <c r="DA129">
        <v>838657079.18999994</v>
      </c>
      <c r="DB129">
        <v>171849084.98000002</v>
      </c>
      <c r="DC129">
        <v>1589990377.8799999</v>
      </c>
      <c r="DD129">
        <v>478905081</v>
      </c>
      <c r="DE129">
        <v>76802531</v>
      </c>
      <c r="DF129">
        <v>8844181</v>
      </c>
      <c r="DG129">
        <v>138089158.22999999</v>
      </c>
      <c r="DH129">
        <v>33644689155.620003</v>
      </c>
      <c r="DI129">
        <v>7167732847.9300003</v>
      </c>
      <c r="DJ129">
        <v>241133567.51999998</v>
      </c>
      <c r="DK129">
        <v>93475495</v>
      </c>
      <c r="DL129">
        <v>684577454.99000001</v>
      </c>
      <c r="DM129">
        <v>1710613898.3195999</v>
      </c>
      <c r="DN129">
        <v>234672333.33000001</v>
      </c>
      <c r="DO129">
        <v>277468488.36000001</v>
      </c>
      <c r="DP129">
        <v>3044210532.4000001</v>
      </c>
      <c r="DQ129">
        <v>181367705.70999998</v>
      </c>
      <c r="DR129">
        <v>852977631</v>
      </c>
      <c r="DS129">
        <v>588204045</v>
      </c>
      <c r="DT129">
        <v>1158320478.3299999</v>
      </c>
      <c r="DU129">
        <v>195849659.70000002</v>
      </c>
      <c r="DV129">
        <v>480190167.87</v>
      </c>
      <c r="DW129">
        <v>115262629</v>
      </c>
      <c r="DX129">
        <v>1535329501.6400001</v>
      </c>
      <c r="DY129">
        <v>246122190.97999999</v>
      </c>
      <c r="DZ129">
        <v>299586449</v>
      </c>
      <c r="EA129">
        <v>1030453834</v>
      </c>
      <c r="EB129">
        <v>175821399.01999998</v>
      </c>
      <c r="EC129">
        <v>752870945</v>
      </c>
      <c r="ED129">
        <v>619022917.96000004</v>
      </c>
      <c r="EE129">
        <v>83879169</v>
      </c>
      <c r="EF129">
        <v>97482636</v>
      </c>
      <c r="EG129">
        <v>73870972.099999994</v>
      </c>
      <c r="EH129">
        <v>273444573.47000003</v>
      </c>
      <c r="EI129">
        <v>878540448</v>
      </c>
      <c r="EJ129">
        <v>181827516.44400001</v>
      </c>
      <c r="EK129">
        <v>23766238909.93755</v>
      </c>
      <c r="EL129">
        <v>2483896484</v>
      </c>
      <c r="EM129">
        <v>123771289.62</v>
      </c>
      <c r="EN129">
        <v>1394725460</v>
      </c>
      <c r="EO129">
        <v>350635830</v>
      </c>
      <c r="EP129">
        <v>100053641</v>
      </c>
      <c r="EQ129">
        <v>138754314</v>
      </c>
      <c r="ER129">
        <v>415075636.78999996</v>
      </c>
      <c r="ES129">
        <v>816810815</v>
      </c>
    </row>
    <row r="130" spans="1:149" x14ac:dyDescent="0.25">
      <c r="A130" s="3"/>
      <c r="B130" s="9">
        <v>116</v>
      </c>
      <c r="C130" s="3"/>
      <c r="D130" s="3"/>
      <c r="E130" s="36" t="s">
        <v>91</v>
      </c>
      <c r="F130" s="7"/>
      <c r="G130" s="7">
        <f>HLOOKUP($E$3,$P$3:$CE$269,O130,FALSE)</f>
        <v>104730</v>
      </c>
      <c r="H130" s="7">
        <f t="shared" si="21"/>
        <v>99439</v>
      </c>
      <c r="I130" s="7">
        <f t="shared" si="21"/>
        <v>90278</v>
      </c>
      <c r="J130" s="7">
        <f t="shared" si="21"/>
        <v>87932</v>
      </c>
      <c r="K130" s="7">
        <f t="shared" si="21"/>
        <v>88020</v>
      </c>
      <c r="L130" s="7">
        <f t="shared" ref="L130:M130" si="24">L98</f>
        <v>89036</v>
      </c>
      <c r="M130" s="7">
        <f t="shared" si="24"/>
        <v>89789</v>
      </c>
      <c r="N130" s="204"/>
      <c r="O130" s="108">
        <v>128</v>
      </c>
      <c r="P130" s="108">
        <v>0</v>
      </c>
      <c r="Q130" s="153">
        <v>5106316</v>
      </c>
      <c r="R130" s="153">
        <v>44182</v>
      </c>
      <c r="S130" s="153">
        <v>6256</v>
      </c>
      <c r="T130" s="153">
        <v>161525</v>
      </c>
      <c r="U130" s="153">
        <v>186912</v>
      </c>
      <c r="V130" s="153">
        <v>351438</v>
      </c>
      <c r="W130" s="153">
        <v>98015</v>
      </c>
      <c r="X130" s="188">
        <v>26524</v>
      </c>
      <c r="Y130" s="153">
        <v>6354</v>
      </c>
      <c r="Z130" s="153">
        <v>55379</v>
      </c>
      <c r="AA130" s="153">
        <v>6858</v>
      </c>
      <c r="AB130" s="153">
        <v>65612</v>
      </c>
      <c r="AC130" s="153">
        <v>331153</v>
      </c>
      <c r="AD130" s="153">
        <v>231782</v>
      </c>
      <c r="AE130" s="153">
        <v>488900</v>
      </c>
      <c r="AF130" s="153">
        <v>82701</v>
      </c>
      <c r="AG130" s="153">
        <v>15504</v>
      </c>
      <c r="AH130" s="153">
        <v>126059</v>
      </c>
      <c r="AI130" s="153">
        <v>108689</v>
      </c>
      <c r="AJ130" s="153">
        <v>15430</v>
      </c>
      <c r="AK130" s="153">
        <v>167806</v>
      </c>
      <c r="AL130" s="109">
        <v>55822</v>
      </c>
      <c r="AM130" s="109">
        <v>294370</v>
      </c>
      <c r="AN130" s="109">
        <v>104730</v>
      </c>
      <c r="AO130" s="109">
        <v>16856</v>
      </c>
      <c r="AP130" s="109">
        <v>5467</v>
      </c>
      <c r="AQ130" s="109">
        <v>28621</v>
      </c>
      <c r="AR130" s="109">
        <v>5812432</v>
      </c>
      <c r="AS130" s="109">
        <v>1441369</v>
      </c>
      <c r="AT130" s="109">
        <v>58965</v>
      </c>
      <c r="AU130" s="109">
        <v>20702</v>
      </c>
      <c r="AV130" s="109">
        <v>126565</v>
      </c>
      <c r="AW130" s="109">
        <v>370688</v>
      </c>
      <c r="AX130" s="109">
        <v>45324</v>
      </c>
      <c r="AY130" s="109">
        <v>55713</v>
      </c>
      <c r="AZ130" s="109">
        <v>689993</v>
      </c>
      <c r="BA130" s="109"/>
      <c r="BB130" s="109">
        <v>180305</v>
      </c>
      <c r="BC130" s="109">
        <v>182453</v>
      </c>
      <c r="BD130" s="109">
        <v>254506</v>
      </c>
      <c r="BE130" s="109">
        <v>52067</v>
      </c>
      <c r="BF130" s="109">
        <v>97822</v>
      </c>
      <c r="BG130" s="109">
        <v>23485</v>
      </c>
      <c r="BH130" s="109">
        <v>364781</v>
      </c>
      <c r="BI130" s="109">
        <v>48441</v>
      </c>
      <c r="BJ130" s="109">
        <v>58139</v>
      </c>
      <c r="BK130" s="109">
        <v>232449</v>
      </c>
      <c r="BL130" s="109">
        <v>42344</v>
      </c>
      <c r="BM130" s="109">
        <v>148868</v>
      </c>
      <c r="BN130" s="109">
        <v>128538</v>
      </c>
      <c r="BO130" s="109">
        <v>15626</v>
      </c>
      <c r="BP130" s="109">
        <v>20206</v>
      </c>
      <c r="BQ130" s="109">
        <v>19081</v>
      </c>
      <c r="BR130" s="109"/>
      <c r="BS130" s="109">
        <v>163831</v>
      </c>
      <c r="BT130" s="109">
        <v>36175</v>
      </c>
      <c r="BU130" s="109">
        <v>4559532</v>
      </c>
      <c r="BV130" s="109">
        <v>503702</v>
      </c>
      <c r="BW130" s="109">
        <v>37410</v>
      </c>
      <c r="BX130" s="194">
        <v>290747</v>
      </c>
      <c r="BY130" s="109">
        <v>79116</v>
      </c>
      <c r="BZ130" s="109">
        <v>16660</v>
      </c>
      <c r="CA130" s="109">
        <v>27240</v>
      </c>
      <c r="CB130" s="109">
        <v>77362</v>
      </c>
      <c r="CC130" s="109">
        <v>192937</v>
      </c>
      <c r="CG130">
        <v>4721254</v>
      </c>
      <c r="CH130">
        <v>41832</v>
      </c>
      <c r="CI130">
        <v>8634</v>
      </c>
      <c r="CJ130">
        <v>154393</v>
      </c>
      <c r="CK130">
        <v>172881</v>
      </c>
      <c r="CL130">
        <v>321211</v>
      </c>
      <c r="CM130">
        <v>88875</v>
      </c>
      <c r="CN130">
        <v>24770</v>
      </c>
      <c r="CO130">
        <v>6489</v>
      </c>
      <c r="CP130">
        <v>51563</v>
      </c>
      <c r="CQ130">
        <v>6517</v>
      </c>
      <c r="CR130">
        <v>57221</v>
      </c>
      <c r="CS130">
        <v>305718</v>
      </c>
      <c r="CT130">
        <v>173916</v>
      </c>
      <c r="CU130">
        <v>464200</v>
      </c>
      <c r="CV130">
        <v>81295</v>
      </c>
      <c r="CW130">
        <v>11586</v>
      </c>
      <c r="CX130">
        <v>109252</v>
      </c>
      <c r="CY130">
        <v>104450</v>
      </c>
      <c r="CZ130">
        <v>15025</v>
      </c>
      <c r="DA130">
        <v>163611</v>
      </c>
      <c r="DB130">
        <v>50033</v>
      </c>
      <c r="DC130">
        <v>277330</v>
      </c>
      <c r="DD130">
        <v>95399</v>
      </c>
      <c r="DE130">
        <v>15428</v>
      </c>
      <c r="DF130">
        <v>5590</v>
      </c>
      <c r="DG130">
        <v>27794</v>
      </c>
      <c r="DH130">
        <v>5361992</v>
      </c>
      <c r="DI130">
        <v>1360318</v>
      </c>
      <c r="DJ130">
        <v>51036</v>
      </c>
      <c r="DK130">
        <v>18576</v>
      </c>
      <c r="DL130">
        <v>117931</v>
      </c>
      <c r="DM130">
        <v>325691</v>
      </c>
      <c r="DN130">
        <v>40516</v>
      </c>
      <c r="DO130">
        <v>50947</v>
      </c>
      <c r="DP130">
        <v>633604</v>
      </c>
      <c r="DQ130">
        <v>33691</v>
      </c>
      <c r="DR130">
        <v>162865</v>
      </c>
      <c r="DS130">
        <v>132749</v>
      </c>
      <c r="DT130">
        <v>234890</v>
      </c>
      <c r="DU130">
        <v>39670</v>
      </c>
      <c r="DV130">
        <v>93113</v>
      </c>
      <c r="DW130">
        <v>23708</v>
      </c>
      <c r="DX130">
        <v>312509</v>
      </c>
      <c r="DY130">
        <v>46147</v>
      </c>
      <c r="DZ130">
        <v>53469</v>
      </c>
      <c r="EA130">
        <v>208627</v>
      </c>
      <c r="EB130">
        <v>34903</v>
      </c>
      <c r="EC130">
        <v>126759</v>
      </c>
      <c r="ED130">
        <v>125683</v>
      </c>
      <c r="EE130">
        <v>13888</v>
      </c>
      <c r="EF130">
        <v>23593</v>
      </c>
      <c r="EG130">
        <v>19015</v>
      </c>
      <c r="EH130">
        <v>54276</v>
      </c>
      <c r="EI130">
        <v>154390</v>
      </c>
      <c r="EJ130">
        <v>35939</v>
      </c>
      <c r="EK130">
        <v>4246688</v>
      </c>
      <c r="EL130">
        <v>450688</v>
      </c>
      <c r="EM130">
        <v>26920</v>
      </c>
      <c r="EN130">
        <v>270341</v>
      </c>
      <c r="EO130">
        <v>73021</v>
      </c>
      <c r="EP130">
        <v>16381</v>
      </c>
      <c r="EQ130">
        <v>27235</v>
      </c>
      <c r="ER130">
        <v>74293</v>
      </c>
      <c r="ES130">
        <v>175818</v>
      </c>
    </row>
    <row r="131" spans="1:149" x14ac:dyDescent="0.25">
      <c r="A131" s="3"/>
      <c r="B131" s="9">
        <v>117</v>
      </c>
      <c r="C131" s="3"/>
      <c r="D131" s="3"/>
      <c r="E131" s="36" t="s">
        <v>111</v>
      </c>
      <c r="F131" s="7"/>
      <c r="G131" s="7">
        <f>HLOOKUP($E$3,$P$3:$CE$269,O131,FALSE)</f>
        <v>214152</v>
      </c>
      <c r="H131" s="7">
        <f t="shared" ref="H131:M131" si="25">MAX(G131,H130)</f>
        <v>214152</v>
      </c>
      <c r="I131" s="7">
        <f t="shared" si="25"/>
        <v>214152</v>
      </c>
      <c r="J131" s="7">
        <f t="shared" si="25"/>
        <v>214152</v>
      </c>
      <c r="K131" s="7">
        <f t="shared" si="25"/>
        <v>214152</v>
      </c>
      <c r="L131" s="7">
        <f t="shared" si="25"/>
        <v>214152</v>
      </c>
      <c r="M131" s="7">
        <f t="shared" si="25"/>
        <v>214152</v>
      </c>
      <c r="N131" s="204"/>
      <c r="O131" s="108">
        <v>129</v>
      </c>
      <c r="P131" s="108">
        <v>0</v>
      </c>
      <c r="Q131" s="153">
        <v>5811998.2599999998</v>
      </c>
      <c r="R131" s="153">
        <v>47365</v>
      </c>
      <c r="S131" s="153">
        <v>8722</v>
      </c>
      <c r="T131" s="153">
        <v>219364</v>
      </c>
      <c r="U131" s="153">
        <v>197591</v>
      </c>
      <c r="V131" s="153">
        <v>379690</v>
      </c>
      <c r="W131" s="153">
        <v>116948</v>
      </c>
      <c r="X131" s="188">
        <v>39945</v>
      </c>
      <c r="Y131" s="153">
        <v>8879</v>
      </c>
      <c r="Z131" s="153">
        <v>70523</v>
      </c>
      <c r="AA131" s="153">
        <v>7251</v>
      </c>
      <c r="AB131" s="153">
        <v>65612</v>
      </c>
      <c r="AC131" s="153">
        <v>382435</v>
      </c>
      <c r="AD131" s="153">
        <v>314474</v>
      </c>
      <c r="AE131" s="153">
        <v>656700</v>
      </c>
      <c r="AF131" s="153">
        <v>108683</v>
      </c>
      <c r="AG131" s="153">
        <v>15590</v>
      </c>
      <c r="AH131" s="153">
        <v>143420</v>
      </c>
      <c r="AI131" s="153">
        <v>111673</v>
      </c>
      <c r="AJ131" s="153">
        <v>18859</v>
      </c>
      <c r="AK131" s="153">
        <v>206940</v>
      </c>
      <c r="AL131" s="109">
        <v>57081</v>
      </c>
      <c r="AM131" s="109">
        <v>298913</v>
      </c>
      <c r="AN131" s="109">
        <v>214152</v>
      </c>
      <c r="AO131" s="109">
        <v>22617</v>
      </c>
      <c r="AP131" s="109">
        <v>7653</v>
      </c>
      <c r="AQ131" s="109">
        <v>40003</v>
      </c>
      <c r="AR131" s="109">
        <v>6507824.9978430755</v>
      </c>
      <c r="AS131" s="109">
        <v>1518168</v>
      </c>
      <c r="AT131" s="109">
        <v>66861</v>
      </c>
      <c r="AU131" s="109">
        <v>23000</v>
      </c>
      <c r="AV131" s="109">
        <v>147462</v>
      </c>
      <c r="AW131" s="109">
        <v>386568</v>
      </c>
      <c r="AX131" s="109">
        <v>50701</v>
      </c>
      <c r="AY131" s="109">
        <v>69984</v>
      </c>
      <c r="AZ131" s="109">
        <v>719375</v>
      </c>
      <c r="BA131" s="109"/>
      <c r="BB131" s="109">
        <v>180305</v>
      </c>
      <c r="BC131" s="109">
        <v>204588</v>
      </c>
      <c r="BD131" s="109">
        <v>269269</v>
      </c>
      <c r="BE131" s="109">
        <v>52067</v>
      </c>
      <c r="BF131" s="109">
        <v>121809</v>
      </c>
      <c r="BG131" s="109">
        <v>26895</v>
      </c>
      <c r="BH131" s="109">
        <v>380100</v>
      </c>
      <c r="BI131" s="109">
        <v>53650</v>
      </c>
      <c r="BJ131" s="109">
        <v>74924</v>
      </c>
      <c r="BK131" s="109">
        <v>234849</v>
      </c>
      <c r="BL131" s="109">
        <v>47940</v>
      </c>
      <c r="BM131" s="109">
        <v>161697</v>
      </c>
      <c r="BN131" s="109">
        <v>156336</v>
      </c>
      <c r="BO131" s="109">
        <v>19991</v>
      </c>
      <c r="BP131" s="109">
        <v>39622</v>
      </c>
      <c r="BQ131" s="109">
        <v>22753</v>
      </c>
      <c r="BR131" s="109"/>
      <c r="BS131" s="109">
        <v>198752</v>
      </c>
      <c r="BT131" s="109">
        <v>48436</v>
      </c>
      <c r="BU131" s="109">
        <v>5018278</v>
      </c>
      <c r="BV131" s="109">
        <v>531367</v>
      </c>
      <c r="BW131" s="109">
        <v>37410</v>
      </c>
      <c r="BX131" s="194">
        <v>295130</v>
      </c>
      <c r="BY131" s="109">
        <v>104372</v>
      </c>
      <c r="BZ131" s="109">
        <v>17897</v>
      </c>
      <c r="CA131" s="109">
        <v>27606</v>
      </c>
      <c r="CB131" s="109">
        <v>94390</v>
      </c>
      <c r="CC131" s="109">
        <v>208479</v>
      </c>
      <c r="CG131">
        <v>5811998.2599999998</v>
      </c>
      <c r="CH131">
        <v>47365</v>
      </c>
      <c r="CI131">
        <v>8722</v>
      </c>
      <c r="CJ131">
        <v>219364</v>
      </c>
      <c r="CK131">
        <v>197591</v>
      </c>
      <c r="CL131">
        <v>379690</v>
      </c>
      <c r="CM131">
        <v>116948</v>
      </c>
      <c r="CN131">
        <v>39945</v>
      </c>
      <c r="CO131">
        <v>8879</v>
      </c>
      <c r="CP131">
        <v>70523</v>
      </c>
      <c r="CQ131">
        <v>7251</v>
      </c>
      <c r="CR131">
        <v>64272</v>
      </c>
      <c r="CS131">
        <v>382435</v>
      </c>
      <c r="CT131">
        <v>236974</v>
      </c>
      <c r="CU131">
        <v>656700</v>
      </c>
      <c r="CV131">
        <v>108683</v>
      </c>
      <c r="CW131">
        <v>15590</v>
      </c>
      <c r="CX131">
        <v>143420</v>
      </c>
      <c r="CY131">
        <v>111673</v>
      </c>
      <c r="CZ131">
        <v>18859</v>
      </c>
      <c r="DA131">
        <v>206940</v>
      </c>
      <c r="DB131">
        <v>57081</v>
      </c>
      <c r="DC131">
        <v>298913</v>
      </c>
      <c r="DD131">
        <v>214152</v>
      </c>
      <c r="DE131">
        <v>22617</v>
      </c>
      <c r="DF131">
        <v>7653</v>
      </c>
      <c r="DG131">
        <v>40003</v>
      </c>
      <c r="DH131">
        <v>6507824.9978430755</v>
      </c>
      <c r="DI131">
        <v>1518168</v>
      </c>
      <c r="DJ131">
        <v>66861</v>
      </c>
      <c r="DK131">
        <v>23000</v>
      </c>
      <c r="DL131">
        <v>147462</v>
      </c>
      <c r="DM131">
        <v>386568</v>
      </c>
      <c r="DN131">
        <v>50701</v>
      </c>
      <c r="DO131">
        <v>69984</v>
      </c>
      <c r="DP131">
        <v>719375</v>
      </c>
      <c r="DQ131">
        <v>40658</v>
      </c>
      <c r="DR131">
        <v>178292</v>
      </c>
      <c r="DS131">
        <v>163930</v>
      </c>
      <c r="DT131">
        <v>269269</v>
      </c>
      <c r="DU131">
        <v>45910</v>
      </c>
      <c r="DV131">
        <v>121809</v>
      </c>
      <c r="DW131">
        <v>26895</v>
      </c>
      <c r="DX131">
        <v>380100</v>
      </c>
      <c r="DY131">
        <v>53650</v>
      </c>
      <c r="DZ131">
        <v>74924</v>
      </c>
      <c r="EA131">
        <v>234849</v>
      </c>
      <c r="EB131">
        <v>47940</v>
      </c>
      <c r="EC131">
        <v>161697</v>
      </c>
      <c r="ED131">
        <v>156336</v>
      </c>
      <c r="EE131">
        <v>19991</v>
      </c>
      <c r="EF131">
        <v>39622</v>
      </c>
      <c r="EG131">
        <v>22753</v>
      </c>
      <c r="EH131">
        <v>77500</v>
      </c>
      <c r="EI131">
        <v>198752</v>
      </c>
      <c r="EJ131">
        <v>48436</v>
      </c>
      <c r="EK131">
        <v>5018278</v>
      </c>
      <c r="EL131">
        <v>531367</v>
      </c>
      <c r="EM131">
        <v>31515</v>
      </c>
      <c r="EN131">
        <v>295130</v>
      </c>
      <c r="EO131">
        <v>104372</v>
      </c>
      <c r="EP131">
        <v>17897</v>
      </c>
      <c r="EQ131">
        <v>27606</v>
      </c>
      <c r="ER131">
        <v>94390</v>
      </c>
      <c r="ES131">
        <v>208479</v>
      </c>
    </row>
    <row r="132" spans="1:149" x14ac:dyDescent="0.25">
      <c r="A132" s="3"/>
      <c r="B132" s="9">
        <v>118</v>
      </c>
      <c r="C132" s="3"/>
      <c r="D132" s="3"/>
      <c r="E132" s="36"/>
      <c r="M132" s="87"/>
      <c r="O132" s="108">
        <v>130</v>
      </c>
      <c r="P132" s="108">
        <v>0</v>
      </c>
      <c r="Q132" s="153"/>
      <c r="R132" s="153"/>
      <c r="S132" s="153"/>
      <c r="T132" s="153"/>
      <c r="U132" s="153"/>
      <c r="V132" s="153"/>
      <c r="W132" s="153"/>
      <c r="X132" s="188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09"/>
      <c r="BN132" s="109"/>
      <c r="BO132" s="109"/>
      <c r="BP132" s="109"/>
      <c r="BQ132" s="109"/>
      <c r="BR132" s="109"/>
      <c r="BS132" s="109"/>
      <c r="BT132" s="109"/>
      <c r="BU132" s="109"/>
      <c r="BV132" s="109"/>
      <c r="BW132" s="109"/>
      <c r="BX132" s="194"/>
      <c r="BY132" s="109"/>
      <c r="BZ132" s="109"/>
      <c r="CA132" s="109"/>
      <c r="CB132" s="109"/>
      <c r="CC132" s="109"/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O132">
        <v>0</v>
      </c>
      <c r="EP132">
        <v>0</v>
      </c>
      <c r="EQ132">
        <v>0</v>
      </c>
      <c r="ER132">
        <v>0</v>
      </c>
      <c r="ES132">
        <v>0</v>
      </c>
    </row>
    <row r="133" spans="1:149" ht="13.2" thickBot="1" x14ac:dyDescent="0.3">
      <c r="A133" s="3"/>
      <c r="B133" s="9">
        <v>119</v>
      </c>
      <c r="C133" s="3"/>
      <c r="D133" s="3"/>
      <c r="E133" s="34" t="s">
        <v>112</v>
      </c>
      <c r="F133" s="35"/>
      <c r="G133" s="35"/>
      <c r="H133" s="25"/>
      <c r="I133" s="25"/>
      <c r="J133" s="25"/>
      <c r="K133" s="25"/>
      <c r="L133" s="25"/>
      <c r="M133" s="25"/>
      <c r="N133" s="200"/>
      <c r="O133" s="108">
        <v>131</v>
      </c>
      <c r="P133" s="108">
        <v>0</v>
      </c>
      <c r="Q133" s="153"/>
      <c r="R133" s="153"/>
      <c r="S133" s="153"/>
      <c r="T133" s="153"/>
      <c r="U133" s="153"/>
      <c r="V133" s="153"/>
      <c r="W133" s="153"/>
      <c r="X133" s="188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109"/>
      <c r="BM133" s="109"/>
      <c r="BN133" s="109"/>
      <c r="BO133" s="109"/>
      <c r="BP133" s="109"/>
      <c r="BQ133" s="109"/>
      <c r="BR133" s="109"/>
      <c r="BS133" s="109"/>
      <c r="BT133" s="109"/>
      <c r="BU133" s="109"/>
      <c r="BV133" s="109"/>
      <c r="BW133" s="109"/>
      <c r="BX133" s="194"/>
      <c r="BY133" s="109"/>
      <c r="BZ133" s="109"/>
      <c r="CA133" s="109"/>
      <c r="CB133" s="109"/>
      <c r="CC133" s="109"/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O133">
        <v>0</v>
      </c>
      <c r="EP133">
        <v>0</v>
      </c>
      <c r="EQ133">
        <v>0</v>
      </c>
      <c r="ER133">
        <v>0</v>
      </c>
      <c r="ES133">
        <v>0</v>
      </c>
    </row>
    <row r="134" spans="1:149" ht="13.2" thickBot="1" x14ac:dyDescent="0.3">
      <c r="A134" s="3"/>
      <c r="B134" s="9">
        <v>120</v>
      </c>
      <c r="C134" s="3"/>
      <c r="D134" s="3"/>
      <c r="E134" s="36" t="s">
        <v>113</v>
      </c>
      <c r="F134" s="101">
        <f>CG134</f>
        <v>118.425</v>
      </c>
      <c r="G134" s="101">
        <f>HLOOKUP($E$3,$P$3:$CE$269,O134,FALSE)</f>
        <v>120.33596127247579</v>
      </c>
      <c r="H134" s="174">
        <f>G134*EXP('Model Inputs'!H21)</f>
        <v>122.2777587111741</v>
      </c>
      <c r="I134" s="175">
        <f>H134*EXP('Model Inputs'!I21)</f>
        <v>124.25088990291734</v>
      </c>
      <c r="J134" s="175">
        <f>I134*EXP('Model Inputs'!J21)</f>
        <v>126.25586046382195</v>
      </c>
      <c r="K134" s="175">
        <f>J134*EXP('Model Inputs'!K21)</f>
        <v>128.29318416886287</v>
      </c>
      <c r="L134" s="175">
        <f>K134*EXP('Model Inputs'!L21)</f>
        <v>130.3633830835287</v>
      </c>
      <c r="M134" s="176">
        <f>L134*EXP('Model Inputs'!M21)</f>
        <v>132.46698769760133</v>
      </c>
      <c r="N134" s="207">
        <v>9</v>
      </c>
      <c r="O134" s="108">
        <v>132</v>
      </c>
      <c r="P134" s="108">
        <v>0</v>
      </c>
      <c r="Q134" s="153">
        <v>120.33596127247579</v>
      </c>
      <c r="R134" s="153">
        <v>120.33596127247579</v>
      </c>
      <c r="S134" s="153">
        <v>120.33596127247579</v>
      </c>
      <c r="T134" s="153">
        <v>120.33596127247579</v>
      </c>
      <c r="U134" s="153">
        <v>120.33596127247579</v>
      </c>
      <c r="V134" s="153">
        <v>120.33596127247579</v>
      </c>
      <c r="W134" s="153">
        <v>120.33596127247579</v>
      </c>
      <c r="X134" s="188">
        <v>120.33596127247579</v>
      </c>
      <c r="Y134" s="153">
        <v>120.33596127247579</v>
      </c>
      <c r="Z134" s="153">
        <v>120.33596127247579</v>
      </c>
      <c r="AA134" s="153">
        <v>120.33596127247579</v>
      </c>
      <c r="AB134" s="153">
        <v>120.33596127247579</v>
      </c>
      <c r="AC134" s="153">
        <v>120.33596127247579</v>
      </c>
      <c r="AD134" s="153">
        <v>120.33596127247579</v>
      </c>
      <c r="AE134" s="153">
        <v>120.33596127247579</v>
      </c>
      <c r="AF134" s="153">
        <v>120.33596127247579</v>
      </c>
      <c r="AG134" s="153">
        <v>120.33596127247579</v>
      </c>
      <c r="AH134" s="153">
        <v>120.33596127247579</v>
      </c>
      <c r="AI134" s="153">
        <v>120.33596127247579</v>
      </c>
      <c r="AJ134" s="153">
        <v>120.33596127247579</v>
      </c>
      <c r="AK134" s="153">
        <v>120.33596127247579</v>
      </c>
      <c r="AL134" s="109">
        <v>120.33596127247579</v>
      </c>
      <c r="AM134" s="109">
        <v>120.33596127247579</v>
      </c>
      <c r="AN134" s="109">
        <v>120.33596127247579</v>
      </c>
      <c r="AO134" s="109">
        <v>120.33596127247579</v>
      </c>
      <c r="AP134" s="109">
        <v>120.33596127247579</v>
      </c>
      <c r="AQ134" s="109">
        <v>120.33596127247579</v>
      </c>
      <c r="AR134" s="109">
        <v>120.33596127247579</v>
      </c>
      <c r="AS134" s="109">
        <v>120.33596127247579</v>
      </c>
      <c r="AT134" s="109">
        <v>120.33596127247579</v>
      </c>
      <c r="AU134" s="109">
        <v>120.33596127247579</v>
      </c>
      <c r="AV134" s="109">
        <v>120.33596127247579</v>
      </c>
      <c r="AW134" s="109">
        <v>120.33596127247579</v>
      </c>
      <c r="AX134" s="109">
        <v>120.33596127247579</v>
      </c>
      <c r="AY134" s="109">
        <v>120.33596127247579</v>
      </c>
      <c r="AZ134" s="109">
        <v>120.33596127247579</v>
      </c>
      <c r="BA134" s="109"/>
      <c r="BB134" s="109">
        <v>120.33596127247579</v>
      </c>
      <c r="BC134" s="109">
        <v>120.33596127247579</v>
      </c>
      <c r="BD134" s="109">
        <v>120.33596127247579</v>
      </c>
      <c r="BE134" s="109">
        <v>120.33596127247579</v>
      </c>
      <c r="BF134" s="109">
        <v>120.33596127247579</v>
      </c>
      <c r="BG134" s="109">
        <v>120.33596127247579</v>
      </c>
      <c r="BH134" s="109">
        <v>120.33596127247579</v>
      </c>
      <c r="BI134" s="109">
        <v>120.33596127247579</v>
      </c>
      <c r="BJ134" s="109">
        <v>120.33596127247579</v>
      </c>
      <c r="BK134" s="109">
        <v>120.33596127247579</v>
      </c>
      <c r="BL134" s="109">
        <v>120.33596127247579</v>
      </c>
      <c r="BM134" s="109">
        <v>120.33596127247579</v>
      </c>
      <c r="BN134" s="109">
        <v>120.33596127247579</v>
      </c>
      <c r="BO134" s="109">
        <v>120.33596127247579</v>
      </c>
      <c r="BP134" s="109">
        <v>120.33596127247579</v>
      </c>
      <c r="BQ134" s="109">
        <v>120.33596127247579</v>
      </c>
      <c r="BR134" s="109"/>
      <c r="BS134" s="109">
        <v>120.33596127247579</v>
      </c>
      <c r="BT134" s="109">
        <v>120.33596127247579</v>
      </c>
      <c r="BU134" s="109">
        <v>120.33596127247579</v>
      </c>
      <c r="BV134" s="109">
        <v>120.33596127247579</v>
      </c>
      <c r="BW134" s="109">
        <v>120.33596127247579</v>
      </c>
      <c r="BX134" s="194">
        <v>120.33596127247579</v>
      </c>
      <c r="BY134" s="109">
        <v>120.33596127247579</v>
      </c>
      <c r="BZ134" s="109">
        <v>120.33596127247579</v>
      </c>
      <c r="CA134" s="109">
        <v>120.33596127247579</v>
      </c>
      <c r="CB134" s="109">
        <v>120.33596127247579</v>
      </c>
      <c r="CC134" s="109">
        <v>120.33596127247579</v>
      </c>
      <c r="CG134">
        <v>118.425</v>
      </c>
      <c r="CH134">
        <v>118.425</v>
      </c>
      <c r="CI134">
        <v>118.425</v>
      </c>
      <c r="CJ134">
        <v>118.425</v>
      </c>
      <c r="CK134">
        <v>118.425</v>
      </c>
      <c r="CL134">
        <v>118.425</v>
      </c>
      <c r="CM134">
        <v>118.425</v>
      </c>
      <c r="CN134">
        <v>118.425</v>
      </c>
      <c r="CO134">
        <v>118.425</v>
      </c>
      <c r="CP134">
        <v>118.425</v>
      </c>
      <c r="CQ134">
        <v>118.425</v>
      </c>
      <c r="CR134">
        <v>118.425</v>
      </c>
      <c r="CS134">
        <v>118.425</v>
      </c>
      <c r="CT134">
        <v>118.425</v>
      </c>
      <c r="CU134">
        <v>118.425</v>
      </c>
      <c r="CV134">
        <v>118.425</v>
      </c>
      <c r="CW134">
        <v>118.425</v>
      </c>
      <c r="CX134">
        <v>118.425</v>
      </c>
      <c r="CY134">
        <v>118.425</v>
      </c>
      <c r="CZ134">
        <v>118.425</v>
      </c>
      <c r="DA134">
        <v>118.425</v>
      </c>
      <c r="DB134">
        <v>118.425</v>
      </c>
      <c r="DC134">
        <v>118.425</v>
      </c>
      <c r="DD134">
        <v>118.425</v>
      </c>
      <c r="DE134">
        <v>118.425</v>
      </c>
      <c r="DF134">
        <v>118.425</v>
      </c>
      <c r="DG134">
        <v>118.425</v>
      </c>
      <c r="DH134">
        <v>118.425</v>
      </c>
      <c r="DI134">
        <v>118.425</v>
      </c>
      <c r="DJ134">
        <v>118.425</v>
      </c>
      <c r="DK134">
        <v>118.425</v>
      </c>
      <c r="DL134">
        <v>118.425</v>
      </c>
      <c r="DM134">
        <v>118.425</v>
      </c>
      <c r="DN134">
        <v>118.425</v>
      </c>
      <c r="DO134">
        <v>118.425</v>
      </c>
      <c r="DP134">
        <v>118.425</v>
      </c>
      <c r="DQ134">
        <v>118.425</v>
      </c>
      <c r="DR134">
        <v>118.425</v>
      </c>
      <c r="DS134">
        <v>118.425</v>
      </c>
      <c r="DT134">
        <v>118.425</v>
      </c>
      <c r="DU134">
        <v>118.425</v>
      </c>
      <c r="DV134">
        <v>118.425</v>
      </c>
      <c r="DW134">
        <v>118.425</v>
      </c>
      <c r="DX134">
        <v>118.425</v>
      </c>
      <c r="DY134">
        <v>118.425</v>
      </c>
      <c r="DZ134">
        <v>118.425</v>
      </c>
      <c r="EA134">
        <v>118.425</v>
      </c>
      <c r="EB134">
        <v>118.425</v>
      </c>
      <c r="EC134">
        <v>118.425</v>
      </c>
      <c r="ED134">
        <v>118.425</v>
      </c>
      <c r="EE134">
        <v>118.425</v>
      </c>
      <c r="EF134">
        <v>118.425</v>
      </c>
      <c r="EG134">
        <v>118.425</v>
      </c>
      <c r="EH134">
        <v>118.425</v>
      </c>
      <c r="EI134">
        <v>118.425</v>
      </c>
      <c r="EJ134">
        <v>118.425</v>
      </c>
      <c r="EK134">
        <v>118.425</v>
      </c>
      <c r="EL134">
        <v>118.425</v>
      </c>
      <c r="EM134">
        <v>118.425</v>
      </c>
      <c r="EN134">
        <v>118.425</v>
      </c>
      <c r="EO134">
        <v>118.425</v>
      </c>
      <c r="EP134">
        <v>118.425</v>
      </c>
      <c r="EQ134">
        <v>118.425</v>
      </c>
      <c r="ER134">
        <v>118.425</v>
      </c>
      <c r="ES134">
        <v>118.425</v>
      </c>
    </row>
    <row r="135" spans="1:149" ht="13.2" thickBot="1" x14ac:dyDescent="0.3">
      <c r="A135" s="3"/>
      <c r="B135" s="9">
        <v>121</v>
      </c>
      <c r="C135" s="3"/>
      <c r="D135" s="3"/>
      <c r="E135" s="36" t="s">
        <v>265</v>
      </c>
      <c r="F135" s="101">
        <f>CG135</f>
        <v>992.55</v>
      </c>
      <c r="G135" s="40">
        <f>HLOOKUP($E$3,$P$3:$CE$269,O135,FALSE)</f>
        <v>1021.5337961750064</v>
      </c>
      <c r="H135" s="177">
        <f>G135*EXP('Model Inputs'!H20)</f>
        <v>1051.3639582164319</v>
      </c>
      <c r="I135" s="178">
        <f>H135*EXP('Model Inputs'!I20)</f>
        <v>1082.0652011469574</v>
      </c>
      <c r="J135" s="178">
        <f>I135*EXP('Model Inputs'!J20)</f>
        <v>1113.6629617011972</v>
      </c>
      <c r="K135" s="178">
        <f>J135*EXP('Model Inputs'!K20)</f>
        <v>1146.1834194006597</v>
      </c>
      <c r="L135" s="178">
        <f>K135*EXP('Model Inputs'!L20)</f>
        <v>1179.6535182441241</v>
      </c>
      <c r="M135" s="179">
        <f>L135*EXP('Model Inputs'!M20)</f>
        <v>1214.1009890314065</v>
      </c>
      <c r="N135" s="207">
        <v>8</v>
      </c>
      <c r="O135" s="108">
        <v>133</v>
      </c>
      <c r="P135" s="108">
        <v>0</v>
      </c>
      <c r="Q135" s="153">
        <v>1021.5337961750064</v>
      </c>
      <c r="R135" s="153">
        <v>1021.5337961750064</v>
      </c>
      <c r="S135" s="153">
        <v>1021.5337961750064</v>
      </c>
      <c r="T135" s="153">
        <v>1021.5337961750064</v>
      </c>
      <c r="U135" s="153">
        <v>1021.5337961750064</v>
      </c>
      <c r="V135" s="153">
        <v>1021.5337961750064</v>
      </c>
      <c r="W135" s="153">
        <v>1021.5337961750064</v>
      </c>
      <c r="X135" s="188">
        <v>1021.5337961750064</v>
      </c>
      <c r="Y135" s="153">
        <v>1021.5337961750064</v>
      </c>
      <c r="Z135" s="153">
        <v>1021.5337961750064</v>
      </c>
      <c r="AA135" s="153">
        <v>1021.5337961750064</v>
      </c>
      <c r="AB135" s="153">
        <v>1021.5337961750064</v>
      </c>
      <c r="AC135" s="153">
        <v>1021.5337961750064</v>
      </c>
      <c r="AD135" s="153">
        <v>1021.5337961750064</v>
      </c>
      <c r="AE135" s="153">
        <v>1021.5337961750064</v>
      </c>
      <c r="AF135" s="153">
        <v>1021.5337961750064</v>
      </c>
      <c r="AG135" s="153">
        <v>1021.5337961750064</v>
      </c>
      <c r="AH135" s="153">
        <v>1021.5337961750064</v>
      </c>
      <c r="AI135" s="153">
        <v>1021.5337961750064</v>
      </c>
      <c r="AJ135" s="153">
        <v>1021.5337961750064</v>
      </c>
      <c r="AK135" s="153">
        <v>1021.5337961750064</v>
      </c>
      <c r="AL135" s="109">
        <v>1021.5337961750064</v>
      </c>
      <c r="AM135" s="109">
        <v>1021.5337961750064</v>
      </c>
      <c r="AN135" s="109">
        <v>1021.5337961750064</v>
      </c>
      <c r="AO135" s="109">
        <v>1021.5337961750064</v>
      </c>
      <c r="AP135" s="109">
        <v>1021.5337961750064</v>
      </c>
      <c r="AQ135" s="109">
        <v>1021.5337961750064</v>
      </c>
      <c r="AR135" s="109">
        <v>1021.5337961750064</v>
      </c>
      <c r="AS135" s="109">
        <v>1021.5337961750064</v>
      </c>
      <c r="AT135" s="109">
        <v>1021.5337961750064</v>
      </c>
      <c r="AU135" s="109">
        <v>1021.5337961750064</v>
      </c>
      <c r="AV135" s="109">
        <v>1021.5337961750064</v>
      </c>
      <c r="AW135" s="109">
        <v>1021.5337961750064</v>
      </c>
      <c r="AX135" s="109">
        <v>1021.5337961750064</v>
      </c>
      <c r="AY135" s="109">
        <v>1021.5337961750064</v>
      </c>
      <c r="AZ135" s="109">
        <v>1021.5337961750064</v>
      </c>
      <c r="BA135" s="109"/>
      <c r="BB135" s="109">
        <v>1021.5337961750064</v>
      </c>
      <c r="BC135" s="109">
        <v>1021.5337961750064</v>
      </c>
      <c r="BD135" s="109">
        <v>1021.5337961750064</v>
      </c>
      <c r="BE135" s="109">
        <v>1021.5337961750064</v>
      </c>
      <c r="BF135" s="109">
        <v>1021.5337961750064</v>
      </c>
      <c r="BG135" s="109">
        <v>1021.5337961750064</v>
      </c>
      <c r="BH135" s="109">
        <v>1021.5337961750064</v>
      </c>
      <c r="BI135" s="109">
        <v>1021.5337961750064</v>
      </c>
      <c r="BJ135" s="109">
        <v>1021.5337961750064</v>
      </c>
      <c r="BK135" s="109">
        <v>1021.5337961750064</v>
      </c>
      <c r="BL135" s="109">
        <v>1021.5337961750064</v>
      </c>
      <c r="BM135" s="109">
        <v>1021.5337961750064</v>
      </c>
      <c r="BN135" s="109">
        <v>1021.5337961750064</v>
      </c>
      <c r="BO135" s="109">
        <v>1021.5337961750064</v>
      </c>
      <c r="BP135" s="109">
        <v>1021.5337961750064</v>
      </c>
      <c r="BQ135" s="109">
        <v>1021.5337961750064</v>
      </c>
      <c r="BR135" s="109"/>
      <c r="BS135" s="109">
        <v>1021.5337961750064</v>
      </c>
      <c r="BT135" s="109">
        <v>1021.5337961750064</v>
      </c>
      <c r="BU135" s="109">
        <v>1021.5337961750064</v>
      </c>
      <c r="BV135" s="109">
        <v>1021.5337961750064</v>
      </c>
      <c r="BW135" s="109">
        <v>1021.5337961750064</v>
      </c>
      <c r="BX135" s="194">
        <v>1021.5337961750064</v>
      </c>
      <c r="BY135" s="109">
        <v>1021.5337961750064</v>
      </c>
      <c r="BZ135" s="109">
        <v>1021.5337961750064</v>
      </c>
      <c r="CA135" s="109">
        <v>1021.5337961750064</v>
      </c>
      <c r="CB135" s="109">
        <v>1021.5337961750064</v>
      </c>
      <c r="CC135" s="109">
        <v>1021.5337961750064</v>
      </c>
      <c r="CG135">
        <v>992.55</v>
      </c>
      <c r="CH135">
        <v>992.55</v>
      </c>
      <c r="CI135">
        <v>992.55</v>
      </c>
      <c r="CJ135">
        <v>992.55</v>
      </c>
      <c r="CK135">
        <v>992.55</v>
      </c>
      <c r="CL135">
        <v>992.55</v>
      </c>
      <c r="CM135">
        <v>992.55</v>
      </c>
      <c r="CN135">
        <v>992.55</v>
      </c>
      <c r="CO135">
        <v>992.55</v>
      </c>
      <c r="CP135">
        <v>992.55</v>
      </c>
      <c r="CQ135">
        <v>992.55</v>
      </c>
      <c r="CR135">
        <v>992.55</v>
      </c>
      <c r="CS135">
        <v>992.55</v>
      </c>
      <c r="CT135">
        <v>992.55</v>
      </c>
      <c r="CU135">
        <v>992.55</v>
      </c>
      <c r="CV135">
        <v>992.55</v>
      </c>
      <c r="CW135">
        <v>992.55</v>
      </c>
      <c r="CX135">
        <v>992.55</v>
      </c>
      <c r="CY135">
        <v>992.55</v>
      </c>
      <c r="CZ135">
        <v>992.55</v>
      </c>
      <c r="DA135">
        <v>992.55</v>
      </c>
      <c r="DB135">
        <v>992.55</v>
      </c>
      <c r="DC135">
        <v>992.55</v>
      </c>
      <c r="DD135">
        <v>992.55</v>
      </c>
      <c r="DE135">
        <v>992.55</v>
      </c>
      <c r="DF135">
        <v>992.55</v>
      </c>
      <c r="DG135">
        <v>992.55</v>
      </c>
      <c r="DH135">
        <v>992.55</v>
      </c>
      <c r="DI135">
        <v>992.55</v>
      </c>
      <c r="DJ135">
        <v>992.55</v>
      </c>
      <c r="DK135">
        <v>992.55</v>
      </c>
      <c r="DL135">
        <v>992.55</v>
      </c>
      <c r="DM135">
        <v>992.55</v>
      </c>
      <c r="DN135">
        <v>992.55</v>
      </c>
      <c r="DO135">
        <v>992.55</v>
      </c>
      <c r="DP135">
        <v>992.55</v>
      </c>
      <c r="DQ135">
        <v>992.55</v>
      </c>
      <c r="DR135">
        <v>992.55</v>
      </c>
      <c r="DS135">
        <v>992.55</v>
      </c>
      <c r="DT135">
        <v>992.55</v>
      </c>
      <c r="DU135">
        <v>992.55</v>
      </c>
      <c r="DV135">
        <v>992.55</v>
      </c>
      <c r="DW135">
        <v>992.55</v>
      </c>
      <c r="DX135">
        <v>992.55</v>
      </c>
      <c r="DY135">
        <v>992.55</v>
      </c>
      <c r="DZ135">
        <v>992.55</v>
      </c>
      <c r="EA135">
        <v>992.55</v>
      </c>
      <c r="EB135">
        <v>992.55</v>
      </c>
      <c r="EC135">
        <v>992.55</v>
      </c>
      <c r="ED135">
        <v>992.55</v>
      </c>
      <c r="EE135">
        <v>992.55</v>
      </c>
      <c r="EF135">
        <v>992.55</v>
      </c>
      <c r="EG135">
        <v>992.55</v>
      </c>
      <c r="EH135">
        <v>992.55</v>
      </c>
      <c r="EI135">
        <v>992.55</v>
      </c>
      <c r="EJ135">
        <v>992.55</v>
      </c>
      <c r="EK135">
        <v>992.55</v>
      </c>
      <c r="EL135">
        <v>992.55</v>
      </c>
      <c r="EM135">
        <v>992.55</v>
      </c>
      <c r="EN135">
        <v>992.55</v>
      </c>
      <c r="EO135">
        <v>992.55</v>
      </c>
      <c r="EP135">
        <v>992.55</v>
      </c>
      <c r="EQ135">
        <v>992.55</v>
      </c>
      <c r="ER135">
        <v>992.55</v>
      </c>
      <c r="ES135">
        <v>992.55</v>
      </c>
    </row>
    <row r="136" spans="1:149" x14ac:dyDescent="0.25">
      <c r="A136" s="3"/>
      <c r="B136" s="9">
        <v>122</v>
      </c>
      <c r="C136" s="3"/>
      <c r="D136" s="3"/>
      <c r="E136" s="36" t="s">
        <v>114</v>
      </c>
      <c r="F136" s="29">
        <f t="shared" ref="F136:F139" si="26">CG136</f>
        <v>1.7466782425851788E-2</v>
      </c>
      <c r="G136" s="39">
        <f>HLOOKUP($E$3,$P$3:$CE$269,O136,FALSE)</f>
        <v>2.4950474438225345E-2</v>
      </c>
      <c r="H136" s="39">
        <f>LN(H134/G134)*0.3+LN(H135/G135)*0.7</f>
        <v>2.4950474438225345E-2</v>
      </c>
      <c r="I136" s="39">
        <f t="shared" ref="I136:M136" si="27">LN(I134/H134)*0.3+LN(I135/H135)*0.7</f>
        <v>2.4950474438225345E-2</v>
      </c>
      <c r="J136" s="39">
        <f t="shared" si="27"/>
        <v>2.4950474438225345E-2</v>
      </c>
      <c r="K136" s="39">
        <f t="shared" si="27"/>
        <v>2.4950474438225345E-2</v>
      </c>
      <c r="L136" s="39">
        <f t="shared" si="27"/>
        <v>2.4950474438225345E-2</v>
      </c>
      <c r="M136" s="39">
        <f t="shared" si="27"/>
        <v>2.4950474438225345E-2</v>
      </c>
      <c r="N136" s="208"/>
      <c r="O136" s="108">
        <v>134</v>
      </c>
      <c r="P136" s="108">
        <v>0</v>
      </c>
      <c r="Q136" s="153">
        <v>2.4950474438225345E-2</v>
      </c>
      <c r="R136" s="153">
        <v>2.4950474438225345E-2</v>
      </c>
      <c r="S136" s="153">
        <v>2.4950474438225345E-2</v>
      </c>
      <c r="T136" s="153">
        <v>2.4950474438225345E-2</v>
      </c>
      <c r="U136" s="153">
        <v>2.4950474438225345E-2</v>
      </c>
      <c r="V136" s="153">
        <v>2.4950474438225345E-2</v>
      </c>
      <c r="W136" s="153">
        <v>2.4950474438225345E-2</v>
      </c>
      <c r="X136" s="188">
        <v>2.4950474438225345E-2</v>
      </c>
      <c r="Y136" s="153">
        <v>2.4950474438225345E-2</v>
      </c>
      <c r="Z136" s="153">
        <v>2.4950474438225345E-2</v>
      </c>
      <c r="AA136" s="153">
        <v>2.4950474438225345E-2</v>
      </c>
      <c r="AB136" s="153">
        <v>2.4950474438225345E-2</v>
      </c>
      <c r="AC136" s="153">
        <v>2.4950474438225345E-2</v>
      </c>
      <c r="AD136" s="153">
        <v>2.4950474438225345E-2</v>
      </c>
      <c r="AE136" s="153">
        <v>2.4950474438225345E-2</v>
      </c>
      <c r="AF136" s="153">
        <v>2.4950474438225345E-2</v>
      </c>
      <c r="AG136" s="153">
        <v>2.4950474438225345E-2</v>
      </c>
      <c r="AH136" s="153">
        <v>2.4950474438225345E-2</v>
      </c>
      <c r="AI136" s="153">
        <v>2.4950474438225345E-2</v>
      </c>
      <c r="AJ136" s="153">
        <v>2.4950474438225345E-2</v>
      </c>
      <c r="AK136" s="153">
        <v>2.4950474438225345E-2</v>
      </c>
      <c r="AL136" s="109">
        <v>2.4950474438225345E-2</v>
      </c>
      <c r="AM136" s="109">
        <v>2.4950474438225345E-2</v>
      </c>
      <c r="AN136" s="109">
        <v>2.4950474438225345E-2</v>
      </c>
      <c r="AO136" s="109">
        <v>2.4950474438225345E-2</v>
      </c>
      <c r="AP136" s="109">
        <v>2.4950474438225345E-2</v>
      </c>
      <c r="AQ136" s="109">
        <v>2.4950474438225345E-2</v>
      </c>
      <c r="AR136" s="109">
        <v>2.4950474438225345E-2</v>
      </c>
      <c r="AS136" s="109">
        <v>2.4950474438225345E-2</v>
      </c>
      <c r="AT136" s="109">
        <v>2.4950474438225345E-2</v>
      </c>
      <c r="AU136" s="109">
        <v>2.4950474438225345E-2</v>
      </c>
      <c r="AV136" s="109">
        <v>2.4950474438225345E-2</v>
      </c>
      <c r="AW136" s="109">
        <v>2.4950474438225345E-2</v>
      </c>
      <c r="AX136" s="109">
        <v>2.4950474438225345E-2</v>
      </c>
      <c r="AY136" s="109">
        <v>2.4950474438225345E-2</v>
      </c>
      <c r="AZ136" s="109">
        <v>2.4950474438225345E-2</v>
      </c>
      <c r="BA136" s="109"/>
      <c r="BB136" s="109">
        <v>2.4950474438225345E-2</v>
      </c>
      <c r="BC136" s="109">
        <v>2.4950474438225345E-2</v>
      </c>
      <c r="BD136" s="109">
        <v>2.4950474438225345E-2</v>
      </c>
      <c r="BE136" s="109">
        <v>2.4950474438225345E-2</v>
      </c>
      <c r="BF136" s="109">
        <v>2.4950474438225345E-2</v>
      </c>
      <c r="BG136" s="109">
        <v>2.4950474438225345E-2</v>
      </c>
      <c r="BH136" s="109">
        <v>2.4950474438225345E-2</v>
      </c>
      <c r="BI136" s="109">
        <v>2.4950474438225345E-2</v>
      </c>
      <c r="BJ136" s="109">
        <v>2.4950474438225345E-2</v>
      </c>
      <c r="BK136" s="109">
        <v>2.4950474438225345E-2</v>
      </c>
      <c r="BL136" s="109">
        <v>2.4950474438225345E-2</v>
      </c>
      <c r="BM136" s="109">
        <v>2.4950474438225345E-2</v>
      </c>
      <c r="BN136" s="109">
        <v>2.4950474438225345E-2</v>
      </c>
      <c r="BO136" s="109">
        <v>2.4950474438225345E-2</v>
      </c>
      <c r="BP136" s="109">
        <v>2.4950474438225345E-2</v>
      </c>
      <c r="BQ136" s="109">
        <v>2.4950474438225345E-2</v>
      </c>
      <c r="BR136" s="109"/>
      <c r="BS136" s="109">
        <v>2.4950474438225345E-2</v>
      </c>
      <c r="BT136" s="109">
        <v>2.4950474438225345E-2</v>
      </c>
      <c r="BU136" s="109">
        <v>2.4950474438225345E-2</v>
      </c>
      <c r="BV136" s="109">
        <v>2.4950474438225345E-2</v>
      </c>
      <c r="BW136" s="109">
        <v>2.4950474438225345E-2</v>
      </c>
      <c r="BX136" s="194">
        <v>2.4950474438225345E-2</v>
      </c>
      <c r="BY136" s="109">
        <v>2.4950474438225345E-2</v>
      </c>
      <c r="BZ136" s="109">
        <v>2.4950474438225345E-2</v>
      </c>
      <c r="CA136" s="109">
        <v>2.4950474438225345E-2</v>
      </c>
      <c r="CB136" s="109">
        <v>2.4950474438225345E-2</v>
      </c>
      <c r="CC136" s="109">
        <v>2.4950474438225345E-2</v>
      </c>
      <c r="CG136">
        <v>1.7466782425851788E-2</v>
      </c>
      <c r="CH136">
        <v>1.7466782425851788E-2</v>
      </c>
      <c r="CI136">
        <v>1.7466782425851788E-2</v>
      </c>
      <c r="CJ136">
        <v>1.7466782425851788E-2</v>
      </c>
      <c r="CK136">
        <v>1.7466782425851788E-2</v>
      </c>
      <c r="CL136">
        <v>1.7466782425851788E-2</v>
      </c>
      <c r="CM136">
        <v>1.7466782425851788E-2</v>
      </c>
      <c r="CN136">
        <v>1.7466782425851788E-2</v>
      </c>
      <c r="CO136">
        <v>1.7466782425851788E-2</v>
      </c>
      <c r="CP136">
        <v>1.7466782425851788E-2</v>
      </c>
      <c r="CQ136">
        <v>1.7466782425851788E-2</v>
      </c>
      <c r="CR136">
        <v>1.7466782425851788E-2</v>
      </c>
      <c r="CS136">
        <v>1.7466782425851788E-2</v>
      </c>
      <c r="CT136">
        <v>1.7466782425851788E-2</v>
      </c>
      <c r="CU136">
        <v>1.7466782425851788E-2</v>
      </c>
      <c r="CV136">
        <v>1.7466782425851788E-2</v>
      </c>
      <c r="CW136">
        <v>1.7466782425851788E-2</v>
      </c>
      <c r="CX136">
        <v>1.7466782425851788E-2</v>
      </c>
      <c r="CY136">
        <v>1.7466782425851788E-2</v>
      </c>
      <c r="CZ136">
        <v>1.7466782425851788E-2</v>
      </c>
      <c r="DA136">
        <v>1.7466782425851788E-2</v>
      </c>
      <c r="DB136">
        <v>1.7466782425851788E-2</v>
      </c>
      <c r="DC136">
        <v>1.7466782425851788E-2</v>
      </c>
      <c r="DD136">
        <v>1.7466782425851788E-2</v>
      </c>
      <c r="DE136">
        <v>1.7466782425851788E-2</v>
      </c>
      <c r="DF136">
        <v>1.7466782425851788E-2</v>
      </c>
      <c r="DG136">
        <v>1.7466782425851788E-2</v>
      </c>
      <c r="DH136">
        <v>1.7466782425851788E-2</v>
      </c>
      <c r="DI136">
        <v>1.7466782425851788E-2</v>
      </c>
      <c r="DJ136">
        <v>1.7466782425851788E-2</v>
      </c>
      <c r="DK136">
        <v>1.7466782425851788E-2</v>
      </c>
      <c r="DL136">
        <v>1.7466782425851788E-2</v>
      </c>
      <c r="DM136">
        <v>1.7466782425851788E-2</v>
      </c>
      <c r="DN136">
        <v>1.7466782425851788E-2</v>
      </c>
      <c r="DO136">
        <v>1.7466782425851788E-2</v>
      </c>
      <c r="DP136">
        <v>1.7466782425851788E-2</v>
      </c>
      <c r="DQ136">
        <v>1.7466782425851788E-2</v>
      </c>
      <c r="DR136">
        <v>1.7466782425851788E-2</v>
      </c>
      <c r="DS136">
        <v>1.7466782425851788E-2</v>
      </c>
      <c r="DT136">
        <v>1.7466782425851788E-2</v>
      </c>
      <c r="DU136">
        <v>1.7466782425851788E-2</v>
      </c>
      <c r="DV136">
        <v>1.7466782425851788E-2</v>
      </c>
      <c r="DW136">
        <v>1.7466782425851788E-2</v>
      </c>
      <c r="DX136">
        <v>1.7466782425851788E-2</v>
      </c>
      <c r="DY136">
        <v>1.7466782425851788E-2</v>
      </c>
      <c r="DZ136">
        <v>1.7466782425851788E-2</v>
      </c>
      <c r="EA136">
        <v>1.7466782425851788E-2</v>
      </c>
      <c r="EB136">
        <v>1.7466782425851788E-2</v>
      </c>
      <c r="EC136">
        <v>1.7466782425851788E-2</v>
      </c>
      <c r="ED136">
        <v>1.7466782425851788E-2</v>
      </c>
      <c r="EE136">
        <v>1.7466782425851788E-2</v>
      </c>
      <c r="EF136">
        <v>1.7466782425851788E-2</v>
      </c>
      <c r="EG136">
        <v>1.7466782425851788E-2</v>
      </c>
      <c r="EH136">
        <v>1.7466782425851788E-2</v>
      </c>
      <c r="EI136">
        <v>1.7466782425851788E-2</v>
      </c>
      <c r="EJ136">
        <v>1.7466782425851788E-2</v>
      </c>
      <c r="EK136">
        <v>1.7466782425851788E-2</v>
      </c>
      <c r="EL136">
        <v>1.7466782425851788E-2</v>
      </c>
      <c r="EM136">
        <v>1.7466782425851788E-2</v>
      </c>
      <c r="EN136">
        <v>1.7466782425851788E-2</v>
      </c>
      <c r="EO136">
        <v>1.7466782425851788E-2</v>
      </c>
      <c r="EP136">
        <v>1.7466782425851788E-2</v>
      </c>
      <c r="EQ136">
        <v>1.7466782425851788E-2</v>
      </c>
      <c r="ER136">
        <v>1.7466782425851788E-2</v>
      </c>
      <c r="ES136">
        <v>1.7466782425851788E-2</v>
      </c>
    </row>
    <row r="137" spans="1:149" x14ac:dyDescent="0.25">
      <c r="A137" s="3"/>
      <c r="B137" s="9">
        <v>123</v>
      </c>
      <c r="C137" s="3"/>
      <c r="D137" s="3"/>
      <c r="E137" s="36" t="s">
        <v>115</v>
      </c>
      <c r="F137" s="101"/>
      <c r="G137" s="28">
        <f>HLOOKUP($E$3,$P$3:$CE$269,O137,FALSE)</f>
        <v>145.65750133698711</v>
      </c>
      <c r="H137" s="28">
        <f t="shared" ref="H137:M137" si="28">G137*EXP(H136)</f>
        <v>149.33744233474542</v>
      </c>
      <c r="I137" s="28">
        <f t="shared" si="28"/>
        <v>153.11035462215705</v>
      </c>
      <c r="J137" s="28">
        <f t="shared" si="28"/>
        <v>156.97858705772413</v>
      </c>
      <c r="K137" s="28">
        <f t="shared" si="28"/>
        <v>160.94454784231436</v>
      </c>
      <c r="L137" s="28">
        <f t="shared" si="28"/>
        <v>165.01070601840695</v>
      </c>
      <c r="M137" s="28">
        <f t="shared" si="28"/>
        <v>169.17959300721583</v>
      </c>
      <c r="N137" s="203"/>
      <c r="O137" s="108">
        <v>135</v>
      </c>
      <c r="P137" s="108">
        <v>0</v>
      </c>
      <c r="Q137" s="153">
        <v>148.5804757052604</v>
      </c>
      <c r="R137" s="153">
        <v>117.84029975935469</v>
      </c>
      <c r="S137" s="153">
        <v>125.10444237512081</v>
      </c>
      <c r="T137" s="153">
        <v>135.44966503841732</v>
      </c>
      <c r="U137" s="153">
        <v>127.04410268398206</v>
      </c>
      <c r="V137" s="153">
        <v>142.73452696871527</v>
      </c>
      <c r="W137" s="153">
        <v>125.29129337669033</v>
      </c>
      <c r="X137" s="188">
        <v>133.43126398830893</v>
      </c>
      <c r="Y137" s="153">
        <v>126.74605058078812</v>
      </c>
      <c r="Z137" s="153">
        <v>120.87063966651004</v>
      </c>
      <c r="AA137" s="153">
        <v>147.4388084309023</v>
      </c>
      <c r="AB137" s="153">
        <v>152.07823232390956</v>
      </c>
      <c r="AC137" s="153">
        <v>138.65637338359778</v>
      </c>
      <c r="AD137" s="153">
        <v>129.41053048716657</v>
      </c>
      <c r="AE137" s="153">
        <v>152.07823232390956</v>
      </c>
      <c r="AF137" s="153">
        <v>130.19187476431208</v>
      </c>
      <c r="AG137" s="153">
        <v>126.74605058078812</v>
      </c>
      <c r="AH137" s="153">
        <v>152.07823232390956</v>
      </c>
      <c r="AI137" s="153">
        <v>127.18550362672097</v>
      </c>
      <c r="AJ137" s="153">
        <v>125.10444237512081</v>
      </c>
      <c r="AK137" s="153">
        <v>126.74605058078812</v>
      </c>
      <c r="AL137" s="109">
        <v>142.73452696871527</v>
      </c>
      <c r="AM137" s="109">
        <v>133.43126398830893</v>
      </c>
      <c r="AN137" s="109">
        <v>145.65750133698711</v>
      </c>
      <c r="AO137" s="109">
        <v>126.74605058078812</v>
      </c>
      <c r="AP137" s="109">
        <v>115.55294987738964</v>
      </c>
      <c r="AQ137" s="109">
        <v>115.55294987738964</v>
      </c>
      <c r="AR137" s="109">
        <v>140.62086988373937</v>
      </c>
      <c r="AS137" s="109">
        <v>147.4388084309023</v>
      </c>
      <c r="AT137" s="109">
        <v>139.40078500072636</v>
      </c>
      <c r="AU137" s="109">
        <v>133.0345802165028</v>
      </c>
      <c r="AV137" s="109">
        <v>120.78216099989227</v>
      </c>
      <c r="AW137" s="109">
        <v>138.65637338359778</v>
      </c>
      <c r="AX137" s="109">
        <v>127.63603560782708</v>
      </c>
      <c r="AY137" s="109">
        <v>128.78522048500551</v>
      </c>
      <c r="AZ137" s="109">
        <v>130.19187476431208</v>
      </c>
      <c r="BA137" s="109"/>
      <c r="BB137" s="109">
        <v>142.73452696871527</v>
      </c>
      <c r="BC137" s="109">
        <v>143.99063035299366</v>
      </c>
      <c r="BD137" s="109">
        <v>125.29129337669033</v>
      </c>
      <c r="BE137" s="109">
        <v>125.29129337669033</v>
      </c>
      <c r="BF137" s="109">
        <v>118.16965596928465</v>
      </c>
      <c r="BG137" s="109">
        <v>131.44996466286915</v>
      </c>
      <c r="BH137" s="109">
        <v>145.65750133698711</v>
      </c>
      <c r="BI137" s="109">
        <v>143.99063035299366</v>
      </c>
      <c r="BJ137" s="109">
        <v>139.40078500072636</v>
      </c>
      <c r="BK137" s="109">
        <v>148.5804757052604</v>
      </c>
      <c r="BL137" s="109">
        <v>108.74857636405031</v>
      </c>
      <c r="BM137" s="109">
        <v>119.96388798339837</v>
      </c>
      <c r="BN137" s="109">
        <v>117.84029975935469</v>
      </c>
      <c r="BO137" s="109">
        <v>108.74857636405031</v>
      </c>
      <c r="BP137" s="109">
        <v>125.74181099165266</v>
      </c>
      <c r="BQ137" s="109">
        <v>125.10444237512081</v>
      </c>
      <c r="BR137" s="109"/>
      <c r="BS137" s="109">
        <v>125.10444237512081</v>
      </c>
      <c r="BT137" s="109">
        <v>134.08981279259601</v>
      </c>
      <c r="BU137" s="109">
        <v>148.5804757052604</v>
      </c>
      <c r="BV137" s="109">
        <v>149.28835079758335</v>
      </c>
      <c r="BW137" s="109">
        <v>139.40078500072636</v>
      </c>
      <c r="BX137" s="194">
        <v>138.65637338359778</v>
      </c>
      <c r="BY137" s="109">
        <v>125.29129337669033</v>
      </c>
      <c r="BZ137" s="109">
        <v>126.57244217470141</v>
      </c>
      <c r="CA137" s="109">
        <v>138.65637338359778</v>
      </c>
      <c r="CB137" s="109">
        <v>114.48851096580518</v>
      </c>
      <c r="CC137" s="109">
        <v>149.28835079758335</v>
      </c>
      <c r="CG137">
        <v>144.91918771568427</v>
      </c>
      <c r="CH137">
        <v>114.93650454568989</v>
      </c>
      <c r="CI137">
        <v>122.02164572814232</v>
      </c>
      <c r="CJ137">
        <v>132.11194364909412</v>
      </c>
      <c r="CK137">
        <v>123.913509346631</v>
      </c>
      <c r="CL137">
        <v>139.21729358520494</v>
      </c>
      <c r="CM137">
        <v>122.20389238769019</v>
      </c>
      <c r="CN137">
        <v>130.14327960169641</v>
      </c>
      <c r="CO137">
        <v>123.62280177898599</v>
      </c>
      <c r="CP137">
        <v>117.8921714713937</v>
      </c>
      <c r="CQ137">
        <v>143.80565315970563</v>
      </c>
      <c r="CR137">
        <v>148.33075337123731</v>
      </c>
      <c r="CS137">
        <v>135.23963297986805</v>
      </c>
      <c r="CT137">
        <v>126.22162414702781</v>
      </c>
      <c r="CU137">
        <v>148.33075337123731</v>
      </c>
      <c r="CV137">
        <v>126.98371470726295</v>
      </c>
      <c r="CW137">
        <v>123.62280177898599</v>
      </c>
      <c r="CX137">
        <v>148.33075337123731</v>
      </c>
      <c r="CY137">
        <v>124.05142591788095</v>
      </c>
      <c r="CZ137">
        <v>122.02164572814232</v>
      </c>
      <c r="DA137">
        <v>123.62280177898599</v>
      </c>
      <c r="DB137">
        <v>139.21729358520494</v>
      </c>
      <c r="DC137">
        <v>130.14327960169641</v>
      </c>
      <c r="DD137">
        <v>142.06824065044393</v>
      </c>
      <c r="DE137">
        <v>123.62280177898599</v>
      </c>
      <c r="DF137">
        <v>112.70551904545835</v>
      </c>
      <c r="DG137">
        <v>112.70551904545835</v>
      </c>
      <c r="DH137">
        <v>137.15572078157606</v>
      </c>
      <c r="DI137">
        <v>143.80565315970563</v>
      </c>
      <c r="DJ137">
        <v>135.96570096671709</v>
      </c>
      <c r="DK137">
        <v>129.75637082571313</v>
      </c>
      <c r="DL137">
        <v>117.8058730769677</v>
      </c>
      <c r="DM137">
        <v>135.23963297986805</v>
      </c>
      <c r="DN137">
        <v>124.49085598722164</v>
      </c>
      <c r="DO137">
        <v>125.6117228988757</v>
      </c>
      <c r="DP137">
        <v>126.98371470726295</v>
      </c>
      <c r="DQ137">
        <v>115.73783362834769</v>
      </c>
      <c r="DR137">
        <v>139.21729358520494</v>
      </c>
      <c r="DS137">
        <v>140.44244434120097</v>
      </c>
      <c r="DT137">
        <v>122.20389238769019</v>
      </c>
      <c r="DU137">
        <v>122.20389238769019</v>
      </c>
      <c r="DV137">
        <v>115.2577448310343</v>
      </c>
      <c r="DW137">
        <v>128.21080302628187</v>
      </c>
      <c r="DX137">
        <v>142.06824065044393</v>
      </c>
      <c r="DY137">
        <v>140.44244434120097</v>
      </c>
      <c r="DZ137">
        <v>135.96570096671709</v>
      </c>
      <c r="EA137">
        <v>144.91918771568427</v>
      </c>
      <c r="EB137">
        <v>106.06881743451888</v>
      </c>
      <c r="EC137">
        <v>117.00776376740274</v>
      </c>
      <c r="ED137">
        <v>114.93650454568989</v>
      </c>
      <c r="EE137">
        <v>106.06881743451888</v>
      </c>
      <c r="EF137">
        <v>122.6433084448945</v>
      </c>
      <c r="EG137">
        <v>122.02164572814232</v>
      </c>
      <c r="EH137">
        <v>126.98371470726295</v>
      </c>
      <c r="EI137">
        <v>122.02164572814232</v>
      </c>
      <c r="EJ137">
        <v>130.78560058859202</v>
      </c>
      <c r="EK137">
        <v>144.91918771568427</v>
      </c>
      <c r="EL137">
        <v>145.60961950288024</v>
      </c>
      <c r="EM137">
        <v>135.96570096671709</v>
      </c>
      <c r="EN137">
        <v>135.23963297986805</v>
      </c>
      <c r="EO137">
        <v>122.20389238769019</v>
      </c>
      <c r="EP137">
        <v>123.45347139374337</v>
      </c>
      <c r="EQ137">
        <v>135.23963297986805</v>
      </c>
      <c r="ER137">
        <v>111.66730980761885</v>
      </c>
      <c r="ES137">
        <v>145.60961950288024</v>
      </c>
    </row>
    <row r="138" spans="1:149" x14ac:dyDescent="0.25">
      <c r="A138" s="3"/>
      <c r="B138" s="9">
        <v>124</v>
      </c>
      <c r="F138" s="101"/>
      <c r="G138" s="28"/>
      <c r="H138" s="20"/>
      <c r="I138" s="20"/>
      <c r="J138" s="20"/>
      <c r="K138" s="20"/>
      <c r="L138" s="20"/>
      <c r="M138" s="20"/>
      <c r="N138" s="203"/>
      <c r="O138" s="108">
        <v>136</v>
      </c>
      <c r="P138" s="108">
        <v>0</v>
      </c>
      <c r="Q138" s="153"/>
      <c r="R138" s="153"/>
      <c r="S138" s="153"/>
      <c r="T138" s="153"/>
      <c r="U138" s="153"/>
      <c r="V138" s="153"/>
      <c r="W138" s="153"/>
      <c r="X138" s="188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  <c r="BH138" s="109"/>
      <c r="BI138" s="109"/>
      <c r="BJ138" s="109"/>
      <c r="BK138" s="109"/>
      <c r="BL138" s="109"/>
      <c r="BM138" s="109"/>
      <c r="BN138" s="109"/>
      <c r="BO138" s="109"/>
      <c r="BP138" s="109"/>
      <c r="BQ138" s="109"/>
      <c r="BR138" s="109"/>
      <c r="BS138" s="109"/>
      <c r="BT138" s="109"/>
      <c r="BU138" s="109"/>
      <c r="BV138" s="109"/>
      <c r="BW138" s="109"/>
      <c r="BX138" s="194"/>
      <c r="BY138" s="109"/>
      <c r="BZ138" s="109"/>
      <c r="CA138" s="109"/>
      <c r="CB138" s="109"/>
      <c r="CC138" s="109"/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O138">
        <v>0</v>
      </c>
      <c r="EP138">
        <v>0</v>
      </c>
      <c r="EQ138">
        <v>0</v>
      </c>
      <c r="ER138">
        <v>0</v>
      </c>
      <c r="ES138">
        <v>0</v>
      </c>
    </row>
    <row r="139" spans="1:149" x14ac:dyDescent="0.25">
      <c r="A139" s="3"/>
      <c r="B139" s="9">
        <v>125</v>
      </c>
      <c r="C139" s="3"/>
      <c r="D139" s="3"/>
      <c r="E139" s="36" t="s">
        <v>116</v>
      </c>
      <c r="F139" s="31">
        <f t="shared" si="26"/>
        <v>17.035579942885761</v>
      </c>
      <c r="G139" s="28">
        <f>HLOOKUP($E$3,$P$3:$CE$269,O139,FALSE)</f>
        <v>17.882772779379295</v>
      </c>
      <c r="H139" s="28">
        <f t="shared" ref="H139:K139" si="29">H113</f>
        <v>18.171337577571215</v>
      </c>
      <c r="I139" s="28">
        <f t="shared" si="29"/>
        <v>18.464558792515888</v>
      </c>
      <c r="J139" s="28">
        <f t="shared" si="29"/>
        <v>18.762511562335185</v>
      </c>
      <c r="K139" s="28">
        <f t="shared" si="29"/>
        <v>19.065272237614913</v>
      </c>
      <c r="L139" s="28">
        <f t="shared" ref="L139:M139" si="30">L113</f>
        <v>19.372918400969692</v>
      </c>
      <c r="M139" s="28">
        <f t="shared" si="30"/>
        <v>19.685528886923557</v>
      </c>
      <c r="N139" s="203"/>
      <c r="O139" s="108">
        <v>137</v>
      </c>
      <c r="P139" s="108">
        <v>0</v>
      </c>
      <c r="Q139" s="153">
        <v>17.882772779379295</v>
      </c>
      <c r="R139" s="153">
        <v>17.882772779379295</v>
      </c>
      <c r="S139" s="153">
        <v>17.882772779379295</v>
      </c>
      <c r="T139" s="153">
        <v>17.882772779379295</v>
      </c>
      <c r="U139" s="153">
        <v>17.882772779379295</v>
      </c>
      <c r="V139" s="153">
        <v>17.882772779379295</v>
      </c>
      <c r="W139" s="153">
        <v>17.882772779379295</v>
      </c>
      <c r="X139" s="188">
        <v>17.882772779379295</v>
      </c>
      <c r="Y139" s="153">
        <v>17.882772779379295</v>
      </c>
      <c r="Z139" s="153">
        <v>17.882772779379295</v>
      </c>
      <c r="AA139" s="153">
        <v>17.882772779379295</v>
      </c>
      <c r="AB139" s="153">
        <v>17.882772779379295</v>
      </c>
      <c r="AC139" s="153">
        <v>17.882772779379295</v>
      </c>
      <c r="AD139" s="153">
        <v>17.882772779379295</v>
      </c>
      <c r="AE139" s="153">
        <v>17.882772779379295</v>
      </c>
      <c r="AF139" s="153">
        <v>17.882772779379295</v>
      </c>
      <c r="AG139" s="153">
        <v>17.882772779379295</v>
      </c>
      <c r="AH139" s="153">
        <v>17.882772779379295</v>
      </c>
      <c r="AI139" s="153">
        <v>17.882772779379295</v>
      </c>
      <c r="AJ139" s="153">
        <v>17.882772779379295</v>
      </c>
      <c r="AK139" s="153">
        <v>17.882772779379295</v>
      </c>
      <c r="AL139" s="109">
        <v>17.882772779379295</v>
      </c>
      <c r="AM139" s="109">
        <v>17.882772779379295</v>
      </c>
      <c r="AN139" s="109">
        <v>17.882772779379295</v>
      </c>
      <c r="AO139" s="109">
        <v>17.882772779379295</v>
      </c>
      <c r="AP139" s="109">
        <v>17.882772779379295</v>
      </c>
      <c r="AQ139" s="109">
        <v>17.882772779379295</v>
      </c>
      <c r="AR139" s="109">
        <v>17.882772779379295</v>
      </c>
      <c r="AS139" s="109">
        <v>17.882772779379295</v>
      </c>
      <c r="AT139" s="109">
        <v>17.882772779379295</v>
      </c>
      <c r="AU139" s="109">
        <v>17.882772779379295</v>
      </c>
      <c r="AV139" s="109">
        <v>17.882772779379295</v>
      </c>
      <c r="AW139" s="109">
        <v>17.882772779379295</v>
      </c>
      <c r="AX139" s="109">
        <v>17.882772779379295</v>
      </c>
      <c r="AY139" s="109">
        <v>17.882772779379295</v>
      </c>
      <c r="AZ139" s="109">
        <v>17.882772779379295</v>
      </c>
      <c r="BA139" s="109"/>
      <c r="BB139" s="109">
        <v>17.882772779379295</v>
      </c>
      <c r="BC139" s="109">
        <v>17.882772779379295</v>
      </c>
      <c r="BD139" s="109">
        <v>17.882772779379295</v>
      </c>
      <c r="BE139" s="109">
        <v>17.882772779379295</v>
      </c>
      <c r="BF139" s="109">
        <v>17.882772779379295</v>
      </c>
      <c r="BG139" s="109">
        <v>17.882772779379295</v>
      </c>
      <c r="BH139" s="109">
        <v>17.882772779379295</v>
      </c>
      <c r="BI139" s="109">
        <v>17.882772779379295</v>
      </c>
      <c r="BJ139" s="109">
        <v>17.882772779379295</v>
      </c>
      <c r="BK139" s="109">
        <v>17.882772779379295</v>
      </c>
      <c r="BL139" s="109">
        <v>17.882772779379295</v>
      </c>
      <c r="BM139" s="109">
        <v>17.882772779379295</v>
      </c>
      <c r="BN139" s="109">
        <v>17.882772779379295</v>
      </c>
      <c r="BO139" s="109">
        <v>17.882772779379295</v>
      </c>
      <c r="BP139" s="109">
        <v>17.882772779379295</v>
      </c>
      <c r="BQ139" s="109">
        <v>17.882772779379295</v>
      </c>
      <c r="BR139" s="109"/>
      <c r="BS139" s="109">
        <v>17.882772779379295</v>
      </c>
      <c r="BT139" s="109">
        <v>17.882772779379295</v>
      </c>
      <c r="BU139" s="109">
        <v>17.882772779379295</v>
      </c>
      <c r="BV139" s="109">
        <v>17.882772779379295</v>
      </c>
      <c r="BW139" s="109">
        <v>17.882772779379295</v>
      </c>
      <c r="BX139" s="194">
        <v>17.882772779379295</v>
      </c>
      <c r="BY139" s="109">
        <v>17.882772779379295</v>
      </c>
      <c r="BZ139" s="109">
        <v>17.882772779379295</v>
      </c>
      <c r="CA139" s="109">
        <v>17.882772779379295</v>
      </c>
      <c r="CB139" s="109">
        <v>17.882772779379295</v>
      </c>
      <c r="CC139" s="109">
        <v>17.882772779379295</v>
      </c>
      <c r="CG139">
        <v>17.035579942885761</v>
      </c>
      <c r="CH139">
        <v>17.035579942885761</v>
      </c>
      <c r="CI139">
        <v>17.035579942885761</v>
      </c>
      <c r="CJ139">
        <v>17.035579942885761</v>
      </c>
      <c r="CK139">
        <v>17.035579942885761</v>
      </c>
      <c r="CL139">
        <v>17.035579942885761</v>
      </c>
      <c r="CM139">
        <v>17.035579942885761</v>
      </c>
      <c r="CN139">
        <v>17.035579942885761</v>
      </c>
      <c r="CO139">
        <v>17.035579942885761</v>
      </c>
      <c r="CP139">
        <v>17.035579942885761</v>
      </c>
      <c r="CQ139">
        <v>17.035579942885761</v>
      </c>
      <c r="CR139">
        <v>17.035579942885761</v>
      </c>
      <c r="CS139">
        <v>17.035579942885761</v>
      </c>
      <c r="CT139">
        <v>17.035579942885761</v>
      </c>
      <c r="CU139">
        <v>17.035579942885761</v>
      </c>
      <c r="CV139">
        <v>17.035579942885761</v>
      </c>
      <c r="CW139">
        <v>17.035579942885761</v>
      </c>
      <c r="CX139">
        <v>17.035579942885761</v>
      </c>
      <c r="CY139">
        <v>17.035579942885761</v>
      </c>
      <c r="CZ139">
        <v>17.035579942885761</v>
      </c>
      <c r="DA139">
        <v>17.035579942885761</v>
      </c>
      <c r="DB139">
        <v>17.035579942885761</v>
      </c>
      <c r="DC139">
        <v>17.035579942885761</v>
      </c>
      <c r="DD139">
        <v>17.035579942885761</v>
      </c>
      <c r="DE139">
        <v>17.035579942885761</v>
      </c>
      <c r="DF139">
        <v>17.035579942885761</v>
      </c>
      <c r="DG139">
        <v>17.035579942885761</v>
      </c>
      <c r="DH139">
        <v>17.035579942885761</v>
      </c>
      <c r="DI139">
        <v>17.035579942885761</v>
      </c>
      <c r="DJ139">
        <v>17.035579942885761</v>
      </c>
      <c r="DK139">
        <v>17.035579942885761</v>
      </c>
      <c r="DL139">
        <v>17.035579942885761</v>
      </c>
      <c r="DM139">
        <v>17.035579942885761</v>
      </c>
      <c r="DN139">
        <v>17.035579942885761</v>
      </c>
      <c r="DO139">
        <v>17.035579942885761</v>
      </c>
      <c r="DP139">
        <v>17.035579942885761</v>
      </c>
      <c r="DQ139">
        <v>17.035579942885761</v>
      </c>
      <c r="DR139">
        <v>17.035579942885761</v>
      </c>
      <c r="DS139">
        <v>17.035579942885761</v>
      </c>
      <c r="DT139">
        <v>17.035579942885761</v>
      </c>
      <c r="DU139">
        <v>17.035579942885761</v>
      </c>
      <c r="DV139">
        <v>17.035579942885761</v>
      </c>
      <c r="DW139">
        <v>17.035579942885761</v>
      </c>
      <c r="DX139">
        <v>17.035579942885761</v>
      </c>
      <c r="DY139">
        <v>17.035579942885761</v>
      </c>
      <c r="DZ139">
        <v>17.035579942885761</v>
      </c>
      <c r="EA139">
        <v>17.035579942885761</v>
      </c>
      <c r="EB139">
        <v>17.035579942885761</v>
      </c>
      <c r="EC139">
        <v>17.035579942885761</v>
      </c>
      <c r="ED139">
        <v>17.035579942885761</v>
      </c>
      <c r="EE139">
        <v>17.035579942885761</v>
      </c>
      <c r="EF139">
        <v>17.035579942885761</v>
      </c>
      <c r="EG139">
        <v>17.035579942885761</v>
      </c>
      <c r="EH139">
        <v>17.035579942885761</v>
      </c>
      <c r="EI139">
        <v>17.035579942885761</v>
      </c>
      <c r="EJ139">
        <v>17.035579942885761</v>
      </c>
      <c r="EK139">
        <v>17.035579942885761</v>
      </c>
      <c r="EL139">
        <v>17.035579942885761</v>
      </c>
      <c r="EM139">
        <v>17.035579942885761</v>
      </c>
      <c r="EN139">
        <v>17.035579942885761</v>
      </c>
      <c r="EO139">
        <v>17.035579942885761</v>
      </c>
      <c r="EP139">
        <v>17.035579942885761</v>
      </c>
      <c r="EQ139">
        <v>17.035579942885761</v>
      </c>
      <c r="ER139">
        <v>17.035579942885761</v>
      </c>
      <c r="ES139">
        <v>17.035579942885761</v>
      </c>
    </row>
    <row r="140" spans="1:149" x14ac:dyDescent="0.25">
      <c r="A140" s="3"/>
      <c r="B140" s="9">
        <v>126</v>
      </c>
      <c r="C140" s="3"/>
      <c r="D140" s="3"/>
      <c r="O140" s="108">
        <v>138</v>
      </c>
      <c r="P140" s="108">
        <v>0</v>
      </c>
      <c r="Q140" s="153"/>
      <c r="R140" s="153"/>
      <c r="S140" s="153"/>
      <c r="T140" s="153"/>
      <c r="U140" s="153"/>
      <c r="V140" s="153"/>
      <c r="W140" s="153"/>
      <c r="X140" s="188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109"/>
      <c r="BN140" s="109"/>
      <c r="BO140" s="109"/>
      <c r="BP140" s="109"/>
      <c r="BQ140" s="109"/>
      <c r="BR140" s="109"/>
      <c r="BS140" s="109"/>
      <c r="BT140" s="109"/>
      <c r="BU140" s="109"/>
      <c r="BV140" s="109"/>
      <c r="BW140" s="109"/>
      <c r="BX140" s="194"/>
      <c r="BY140" s="109"/>
      <c r="BZ140" s="109"/>
      <c r="CA140" s="109"/>
      <c r="CB140" s="109"/>
      <c r="CC140" s="109"/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O140">
        <v>0</v>
      </c>
      <c r="EP140">
        <v>0</v>
      </c>
      <c r="EQ140">
        <v>0</v>
      </c>
      <c r="ER140">
        <v>0</v>
      </c>
      <c r="ES140">
        <v>0</v>
      </c>
    </row>
    <row r="141" spans="1:149" x14ac:dyDescent="0.25">
      <c r="A141" s="3"/>
      <c r="B141" s="9">
        <v>127</v>
      </c>
      <c r="C141" s="3"/>
      <c r="D141" s="3"/>
      <c r="E141" s="34" t="s">
        <v>117</v>
      </c>
      <c r="F141" s="35"/>
      <c r="G141" s="35"/>
      <c r="H141" s="4"/>
      <c r="I141" s="4"/>
      <c r="J141" s="4"/>
      <c r="K141" s="4"/>
      <c r="L141" s="4"/>
      <c r="O141" s="108">
        <v>139</v>
      </c>
      <c r="P141" s="108">
        <v>0</v>
      </c>
      <c r="Q141" s="153"/>
      <c r="R141" s="153"/>
      <c r="S141" s="153"/>
      <c r="T141" s="153"/>
      <c r="U141" s="153"/>
      <c r="V141" s="153"/>
      <c r="W141" s="153"/>
      <c r="X141" s="188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  <c r="BH141" s="109"/>
      <c r="BI141" s="109"/>
      <c r="BJ141" s="109"/>
      <c r="BK141" s="109"/>
      <c r="BL141" s="109"/>
      <c r="BM141" s="109"/>
      <c r="BN141" s="109"/>
      <c r="BO141" s="109"/>
      <c r="BP141" s="109"/>
      <c r="BQ141" s="109"/>
      <c r="BR141" s="109"/>
      <c r="BS141" s="109"/>
      <c r="BT141" s="109"/>
      <c r="BU141" s="109"/>
      <c r="BV141" s="109"/>
      <c r="BW141" s="109"/>
      <c r="BX141" s="194"/>
      <c r="BY141" s="109"/>
      <c r="BZ141" s="109"/>
      <c r="CA141" s="109"/>
      <c r="CB141" s="109"/>
      <c r="CC141" s="109"/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O141">
        <v>0</v>
      </c>
      <c r="EP141">
        <v>0</v>
      </c>
      <c r="EQ141">
        <v>0</v>
      </c>
      <c r="ER141">
        <v>0</v>
      </c>
      <c r="ES141">
        <v>0</v>
      </c>
    </row>
    <row r="142" spans="1:149" x14ac:dyDescent="0.25">
      <c r="A142" s="3"/>
      <c r="B142" s="9">
        <v>128</v>
      </c>
      <c r="C142" s="3"/>
      <c r="D142" s="3"/>
      <c r="E142" s="36" t="s">
        <v>118</v>
      </c>
      <c r="F142" s="28"/>
      <c r="G142" s="28">
        <f>HLOOKUP($E$3,$P$3:$CE$269,O142,FALSE)</f>
        <v>1641</v>
      </c>
      <c r="H142" s="41">
        <f>'Model Inputs'!H16</f>
        <v>1641</v>
      </c>
      <c r="I142" s="41">
        <f>'Model Inputs'!I16</f>
        <v>1641</v>
      </c>
      <c r="J142" s="41">
        <f>'Model Inputs'!J16</f>
        <v>1641</v>
      </c>
      <c r="K142" s="41">
        <f>'Model Inputs'!K16</f>
        <v>1641</v>
      </c>
      <c r="L142" s="41">
        <f>'Model Inputs'!L16</f>
        <v>1641</v>
      </c>
      <c r="M142" s="41">
        <f>'Model Inputs'!M16</f>
        <v>1641</v>
      </c>
      <c r="N142" s="203"/>
      <c r="O142" s="108">
        <v>140</v>
      </c>
      <c r="P142" s="108">
        <v>0</v>
      </c>
      <c r="Q142" s="153">
        <v>19897</v>
      </c>
      <c r="R142" s="153">
        <v>1849</v>
      </c>
      <c r="S142" s="153">
        <v>92</v>
      </c>
      <c r="T142" s="153">
        <v>783</v>
      </c>
      <c r="U142" s="153">
        <v>510</v>
      </c>
      <c r="V142" s="153">
        <v>1535</v>
      </c>
      <c r="W142" s="153">
        <v>1038</v>
      </c>
      <c r="X142" s="188">
        <v>156</v>
      </c>
      <c r="Y142" s="153">
        <v>30</v>
      </c>
      <c r="Z142" s="153">
        <v>362</v>
      </c>
      <c r="AA142" s="153">
        <v>36</v>
      </c>
      <c r="AB142" s="153">
        <v>162</v>
      </c>
      <c r="AC142" s="153">
        <v>1510</v>
      </c>
      <c r="AD142" s="153">
        <v>1243</v>
      </c>
      <c r="AE142" s="153">
        <v>4668</v>
      </c>
      <c r="AF142" s="153">
        <v>352</v>
      </c>
      <c r="AG142" s="153">
        <v>141</v>
      </c>
      <c r="AH142" s="153">
        <v>457</v>
      </c>
      <c r="AI142" s="153">
        <v>261</v>
      </c>
      <c r="AJ142" s="153">
        <v>81</v>
      </c>
      <c r="AK142" s="153">
        <v>1009</v>
      </c>
      <c r="AL142" s="109">
        <v>689</v>
      </c>
      <c r="AM142" s="109">
        <v>1152</v>
      </c>
      <c r="AN142" s="109">
        <v>1641</v>
      </c>
      <c r="AO142" s="109">
        <v>97</v>
      </c>
      <c r="AP142" s="109">
        <v>21</v>
      </c>
      <c r="AQ142" s="109">
        <v>70</v>
      </c>
      <c r="AR142" s="109">
        <v>123176</v>
      </c>
      <c r="AS142" s="109">
        <v>5767</v>
      </c>
      <c r="AT142" s="109">
        <v>879</v>
      </c>
      <c r="AU142" s="109">
        <v>98</v>
      </c>
      <c r="AV142" s="109">
        <v>334</v>
      </c>
      <c r="AW142" s="109">
        <v>1974</v>
      </c>
      <c r="AX142" s="109">
        <v>216</v>
      </c>
      <c r="AY142" s="109">
        <v>354</v>
      </c>
      <c r="AZ142" s="109">
        <v>3034</v>
      </c>
      <c r="BA142" s="109"/>
      <c r="BB142" s="109">
        <v>2651</v>
      </c>
      <c r="BC142" s="109">
        <v>1019</v>
      </c>
      <c r="BD142" s="109">
        <v>2024</v>
      </c>
      <c r="BE142" s="109">
        <v>368</v>
      </c>
      <c r="BF142" s="109">
        <v>575</v>
      </c>
      <c r="BG142" s="109">
        <v>370</v>
      </c>
      <c r="BH142" s="109">
        <v>1914</v>
      </c>
      <c r="BI142" s="109">
        <v>222</v>
      </c>
      <c r="BJ142" s="109">
        <v>243</v>
      </c>
      <c r="BK142" s="109">
        <v>985</v>
      </c>
      <c r="BL142" s="109">
        <v>490</v>
      </c>
      <c r="BM142" s="109">
        <v>573</v>
      </c>
      <c r="BN142" s="109">
        <v>740</v>
      </c>
      <c r="BO142" s="109">
        <v>81</v>
      </c>
      <c r="BP142" s="109">
        <v>107</v>
      </c>
      <c r="BQ142" s="109">
        <v>711</v>
      </c>
      <c r="BR142" s="109"/>
      <c r="BS142" s="109">
        <v>1154</v>
      </c>
      <c r="BT142" s="109">
        <v>136</v>
      </c>
      <c r="BU142" s="109">
        <v>28722</v>
      </c>
      <c r="BV142" s="109">
        <v>2650</v>
      </c>
      <c r="BW142" s="109">
        <v>280</v>
      </c>
      <c r="BX142" s="194">
        <v>1652</v>
      </c>
      <c r="BY142" s="109">
        <v>481</v>
      </c>
      <c r="BZ142" s="109">
        <v>79</v>
      </c>
      <c r="CA142" s="109">
        <v>61</v>
      </c>
      <c r="CB142" s="109">
        <v>545</v>
      </c>
      <c r="CC142" s="109">
        <v>1135</v>
      </c>
      <c r="CG142">
        <v>19779</v>
      </c>
      <c r="CH142">
        <v>1850</v>
      </c>
      <c r="CI142">
        <v>92</v>
      </c>
      <c r="CJ142">
        <v>775</v>
      </c>
      <c r="CK142">
        <v>507</v>
      </c>
      <c r="CL142">
        <v>1534</v>
      </c>
      <c r="CM142">
        <v>1027</v>
      </c>
      <c r="CN142">
        <v>156</v>
      </c>
      <c r="CO142">
        <v>30</v>
      </c>
      <c r="CP142">
        <v>347</v>
      </c>
      <c r="CQ142">
        <v>36</v>
      </c>
      <c r="CR142">
        <v>157</v>
      </c>
      <c r="CS142">
        <v>1487</v>
      </c>
      <c r="CT142">
        <v>988</v>
      </c>
      <c r="CU142">
        <v>4777</v>
      </c>
      <c r="CV142">
        <v>347</v>
      </c>
      <c r="CW142">
        <v>141</v>
      </c>
      <c r="CX142">
        <v>455</v>
      </c>
      <c r="CY142">
        <v>262</v>
      </c>
      <c r="CZ142">
        <v>81</v>
      </c>
      <c r="DA142">
        <v>1005</v>
      </c>
      <c r="DB142">
        <v>677</v>
      </c>
      <c r="DC142">
        <v>1143</v>
      </c>
      <c r="DD142">
        <v>1645</v>
      </c>
      <c r="DE142">
        <v>87</v>
      </c>
      <c r="DF142">
        <v>21</v>
      </c>
      <c r="DG142">
        <v>69</v>
      </c>
      <c r="DH142">
        <v>123119</v>
      </c>
      <c r="DI142">
        <v>5712</v>
      </c>
      <c r="DJ142">
        <v>862</v>
      </c>
      <c r="DK142">
        <v>98</v>
      </c>
      <c r="DL142">
        <v>334</v>
      </c>
      <c r="DM142">
        <v>1968</v>
      </c>
      <c r="DN142">
        <v>219</v>
      </c>
      <c r="DO142">
        <v>358</v>
      </c>
      <c r="DP142">
        <v>2884</v>
      </c>
      <c r="DQ142">
        <v>130</v>
      </c>
      <c r="DR142">
        <v>2615</v>
      </c>
      <c r="DS142">
        <v>855</v>
      </c>
      <c r="DT142">
        <v>2005</v>
      </c>
      <c r="DU142">
        <v>333</v>
      </c>
      <c r="DV142">
        <v>574</v>
      </c>
      <c r="DW142">
        <v>370</v>
      </c>
      <c r="DX142">
        <v>1912</v>
      </c>
      <c r="DY142">
        <v>221</v>
      </c>
      <c r="DZ142">
        <v>242</v>
      </c>
      <c r="EA142">
        <v>980</v>
      </c>
      <c r="EB142">
        <v>490</v>
      </c>
      <c r="EC142">
        <v>571</v>
      </c>
      <c r="ED142">
        <v>740</v>
      </c>
      <c r="EE142">
        <v>80</v>
      </c>
      <c r="EF142">
        <v>107</v>
      </c>
      <c r="EG142">
        <v>711</v>
      </c>
      <c r="EH142">
        <v>248</v>
      </c>
      <c r="EI142">
        <v>1159</v>
      </c>
      <c r="EJ142">
        <v>134</v>
      </c>
      <c r="EK142">
        <v>28763</v>
      </c>
      <c r="EL142">
        <v>2634</v>
      </c>
      <c r="EM142">
        <v>278</v>
      </c>
      <c r="EN142">
        <v>1646</v>
      </c>
      <c r="EO142">
        <v>479</v>
      </c>
      <c r="EP142">
        <v>79</v>
      </c>
      <c r="EQ142">
        <v>61</v>
      </c>
      <c r="ER142">
        <v>541</v>
      </c>
      <c r="ES142">
        <v>1104</v>
      </c>
    </row>
    <row r="143" spans="1:149" x14ac:dyDescent="0.25">
      <c r="A143" s="3"/>
      <c r="B143" s="9">
        <v>129</v>
      </c>
      <c r="C143" s="3"/>
      <c r="D143" s="3"/>
      <c r="E143" s="36" t="s">
        <v>119</v>
      </c>
      <c r="F143" s="40"/>
      <c r="G143" s="40">
        <f>HLOOKUP($E$3,$P$3:$CE$269,O143,FALSE)</f>
        <v>1404.3058823529411</v>
      </c>
      <c r="H143" s="40">
        <f>(G143*14+H142)/15</f>
        <v>1420.0854901960784</v>
      </c>
      <c r="I143" s="40">
        <f>(H143*15+I142)/16</f>
        <v>1433.8926470588235</v>
      </c>
      <c r="J143" s="40">
        <f>(I143*16+J142)/17</f>
        <v>1446.0754325259516</v>
      </c>
      <c r="K143" s="40">
        <f>(J143*17+K142)/18</f>
        <v>1456.9045751633987</v>
      </c>
      <c r="L143" s="40">
        <f>(K143*17+L142)/18</f>
        <v>1467.1320987654321</v>
      </c>
      <c r="M143" s="40">
        <f>(L143*17+M142)/18</f>
        <v>1476.7914266117971</v>
      </c>
      <c r="N143" s="194"/>
      <c r="O143" s="108">
        <v>141</v>
      </c>
      <c r="P143" s="108">
        <v>0</v>
      </c>
      <c r="Q143" s="153">
        <v>18885.28823529412</v>
      </c>
      <c r="R143" s="153">
        <v>1841.4588235294118</v>
      </c>
      <c r="S143" s="153">
        <v>92.088235294117652</v>
      </c>
      <c r="T143" s="153">
        <v>772.4</v>
      </c>
      <c r="U143" s="153">
        <v>501.76470588235293</v>
      </c>
      <c r="V143" s="153">
        <v>1531.8764705882354</v>
      </c>
      <c r="W143" s="153">
        <v>986.45882352941169</v>
      </c>
      <c r="X143" s="188">
        <v>147.58823529411765</v>
      </c>
      <c r="Y143" s="153">
        <v>27.441176470588236</v>
      </c>
      <c r="Z143" s="153">
        <v>334.35294117647061</v>
      </c>
      <c r="AA143" s="153">
        <v>29.652941176470591</v>
      </c>
      <c r="AB143" s="153">
        <v>148.44117647058826</v>
      </c>
      <c r="AC143" s="153">
        <v>1528.3941176470589</v>
      </c>
      <c r="AD143" s="153">
        <v>1176.6235294117646</v>
      </c>
      <c r="AE143" s="153">
        <v>1578.1764705882354</v>
      </c>
      <c r="AF143" s="153">
        <v>326.08235294117645</v>
      </c>
      <c r="AG143" s="153">
        <v>137.32941176470584</v>
      </c>
      <c r="AH143" s="153">
        <v>456.25294117647059</v>
      </c>
      <c r="AI143" s="153">
        <v>269.74705882352936</v>
      </c>
      <c r="AJ143" s="153">
        <v>80.45882352941176</v>
      </c>
      <c r="AK143" s="153">
        <v>935.75294117647059</v>
      </c>
      <c r="AL143" s="109">
        <v>283.88235294117646</v>
      </c>
      <c r="AM143" s="109">
        <v>1053.0941176470587</v>
      </c>
      <c r="AN143" s="109">
        <v>1404.3058823529411</v>
      </c>
      <c r="AO143" s="109">
        <v>70.894117647058806</v>
      </c>
      <c r="AP143" s="109">
        <v>21.176470588235293</v>
      </c>
      <c r="AQ143" s="109">
        <v>66.558823529411768</v>
      </c>
      <c r="AR143" s="109">
        <v>122370.49411764706</v>
      </c>
      <c r="AS143" s="109">
        <v>5423.4705882352937</v>
      </c>
      <c r="AT143" s="109">
        <v>725.58823529411768</v>
      </c>
      <c r="AU143" s="109">
        <v>98</v>
      </c>
      <c r="AV143" s="109">
        <v>352.57647058823534</v>
      </c>
      <c r="AW143" s="109">
        <v>1850.2941176470588</v>
      </c>
      <c r="AX143" s="109">
        <v>136.88235294117646</v>
      </c>
      <c r="AY143" s="109">
        <v>509.29411764705884</v>
      </c>
      <c r="AZ143" s="109">
        <v>2736.3529411764707</v>
      </c>
      <c r="BA143" s="109"/>
      <c r="BB143" s="109">
        <v>1261.2058823529412</v>
      </c>
      <c r="BC143" s="109">
        <v>1068.7647058823529</v>
      </c>
      <c r="BD143" s="109">
        <v>2025.3529411764705</v>
      </c>
      <c r="BE143" s="109">
        <v>334.2705882352941</v>
      </c>
      <c r="BF143" s="109">
        <v>586.29411764705878</v>
      </c>
      <c r="BG143" s="109">
        <v>370</v>
      </c>
      <c r="BH143" s="109">
        <v>1554.0588235294117</v>
      </c>
      <c r="BI143" s="109">
        <v>188.54705882352943</v>
      </c>
      <c r="BJ143" s="109">
        <v>275.90000000000003</v>
      </c>
      <c r="BK143" s="109">
        <v>1131.5882352941176</v>
      </c>
      <c r="BL143" s="109">
        <v>193.30588235294115</v>
      </c>
      <c r="BM143" s="109">
        <v>551.52941176470586</v>
      </c>
      <c r="BN143" s="109">
        <v>730.23529411764707</v>
      </c>
      <c r="BO143" s="109">
        <v>66.117647058823536</v>
      </c>
      <c r="BP143" s="109">
        <v>95.199999999999989</v>
      </c>
      <c r="BQ143" s="109">
        <v>294.08235294117645</v>
      </c>
      <c r="BR143" s="109"/>
      <c r="BS143" s="109">
        <v>1147.4411764705883</v>
      </c>
      <c r="BT143" s="109">
        <v>150.47647058823526</v>
      </c>
      <c r="BU143" s="109">
        <v>15909.764705882353</v>
      </c>
      <c r="BV143" s="109">
        <v>2226.8294117647056</v>
      </c>
      <c r="BW143" s="109">
        <v>244.55882352941177</v>
      </c>
      <c r="BX143" s="194">
        <v>1502.3352941176472</v>
      </c>
      <c r="BY143" s="109">
        <v>439.2823529411765</v>
      </c>
      <c r="BZ143" s="109">
        <v>93.352941176470594</v>
      </c>
      <c r="CA143" s="109">
        <v>63.970588235294116</v>
      </c>
      <c r="CB143" s="109">
        <v>478.18823529411765</v>
      </c>
      <c r="CC143" s="109">
        <v>1033.8764705882354</v>
      </c>
      <c r="CG143">
        <v>18822.056250000001</v>
      </c>
      <c r="CH143">
        <v>1840.9875</v>
      </c>
      <c r="CI143">
        <v>92.09375</v>
      </c>
      <c r="CJ143">
        <v>771.73749999999995</v>
      </c>
      <c r="CK143">
        <v>501.25</v>
      </c>
      <c r="CL143">
        <v>1531.6812500000001</v>
      </c>
      <c r="CM143">
        <v>983.23749999999995</v>
      </c>
      <c r="CN143">
        <v>147.0625</v>
      </c>
      <c r="CO143">
        <v>27.28125</v>
      </c>
      <c r="CP143">
        <v>332.625</v>
      </c>
      <c r="CQ143">
        <v>29.256250000000001</v>
      </c>
      <c r="CR143">
        <v>147.59375000000003</v>
      </c>
      <c r="CS143">
        <v>1529.54375</v>
      </c>
      <c r="CT143">
        <v>926.78750000000002</v>
      </c>
      <c r="CU143">
        <v>1385.0625</v>
      </c>
      <c r="CV143">
        <v>324.46249999999998</v>
      </c>
      <c r="CW143">
        <v>137.09999999999997</v>
      </c>
      <c r="CX143">
        <v>456.20625000000001</v>
      </c>
      <c r="CY143">
        <v>270.29374999999993</v>
      </c>
      <c r="CZ143">
        <v>80.424999999999997</v>
      </c>
      <c r="DA143">
        <v>931.17499999999995</v>
      </c>
      <c r="DB143">
        <v>258.5625</v>
      </c>
      <c r="DC143">
        <v>1046.9124999999999</v>
      </c>
      <c r="DD143">
        <v>1389.5125</v>
      </c>
      <c r="DE143">
        <v>69.262499999999989</v>
      </c>
      <c r="DF143">
        <v>21.1875</v>
      </c>
      <c r="DG143">
        <v>66.34375</v>
      </c>
      <c r="DH143">
        <v>122320.15</v>
      </c>
      <c r="DI143">
        <v>5402</v>
      </c>
      <c r="DJ143">
        <v>716</v>
      </c>
      <c r="DK143">
        <v>98</v>
      </c>
      <c r="DL143">
        <v>353.73750000000007</v>
      </c>
      <c r="DM143">
        <v>1842.5625</v>
      </c>
      <c r="DN143">
        <v>131.9375</v>
      </c>
      <c r="DO143">
        <v>519</v>
      </c>
      <c r="DP143">
        <v>2717.75</v>
      </c>
      <c r="DQ143">
        <v>130.88749999999999</v>
      </c>
      <c r="DR143">
        <v>1174.34375</v>
      </c>
      <c r="DS143">
        <v>940.98749999999995</v>
      </c>
      <c r="DT143">
        <v>2025.4375</v>
      </c>
      <c r="DU143">
        <v>332.16249999999997</v>
      </c>
      <c r="DV143">
        <v>587</v>
      </c>
      <c r="DW143">
        <v>370</v>
      </c>
      <c r="DX143">
        <v>1531.5625</v>
      </c>
      <c r="DY143">
        <v>186.45625000000001</v>
      </c>
      <c r="DZ143">
        <v>277.95625000000001</v>
      </c>
      <c r="EA143">
        <v>1140.75</v>
      </c>
      <c r="EB143">
        <v>174.76249999999999</v>
      </c>
      <c r="EC143">
        <v>550.1875</v>
      </c>
      <c r="ED143">
        <v>729.625</v>
      </c>
      <c r="EE143">
        <v>65.1875</v>
      </c>
      <c r="EF143">
        <v>94.462499999999991</v>
      </c>
      <c r="EG143">
        <v>268.02499999999998</v>
      </c>
      <c r="EH143">
        <v>245.6875</v>
      </c>
      <c r="EI143">
        <v>1147.03125</v>
      </c>
      <c r="EJ143">
        <v>151.38124999999997</v>
      </c>
      <c r="EK143">
        <v>15109</v>
      </c>
      <c r="EL143">
        <v>2200.3812499999999</v>
      </c>
      <c r="EM143">
        <v>242.34375</v>
      </c>
      <c r="EN143">
        <v>1492.98125</v>
      </c>
      <c r="EO143">
        <v>436.67500000000001</v>
      </c>
      <c r="EP143">
        <v>94.25</v>
      </c>
      <c r="EQ143">
        <v>64.15625</v>
      </c>
      <c r="ER143">
        <v>474.01249999999999</v>
      </c>
      <c r="ES143">
        <v>1027.5562500000001</v>
      </c>
    </row>
    <row r="144" spans="1:149" x14ac:dyDescent="0.25">
      <c r="A144" s="3"/>
      <c r="B144" s="9">
        <v>130</v>
      </c>
      <c r="C144" s="3"/>
      <c r="D144" s="3"/>
      <c r="E144" s="36" t="s">
        <v>120</v>
      </c>
      <c r="F144" s="7"/>
      <c r="G144" s="7">
        <f>HLOOKUP($E$3,$P$3:$CE$269,O144,FALSE)</f>
        <v>20818</v>
      </c>
      <c r="H144" s="7"/>
      <c r="I144" s="7"/>
      <c r="J144" s="7"/>
      <c r="K144" s="7"/>
      <c r="L144" s="7"/>
      <c r="M144" s="7"/>
      <c r="N144" s="204"/>
      <c r="O144" s="108">
        <v>142</v>
      </c>
      <c r="P144" s="108">
        <v>0</v>
      </c>
      <c r="Q144" s="153">
        <v>864662</v>
      </c>
      <c r="R144" s="153">
        <v>11587</v>
      </c>
      <c r="S144" s="153">
        <v>1676</v>
      </c>
      <c r="T144" s="153">
        <v>36218</v>
      </c>
      <c r="U144" s="153">
        <v>37473</v>
      </c>
      <c r="V144" s="153">
        <v>62737</v>
      </c>
      <c r="W144" s="153">
        <v>28388</v>
      </c>
      <c r="X144" s="188">
        <v>6309</v>
      </c>
      <c r="Y144" s="153">
        <v>1335</v>
      </c>
      <c r="Z144" s="153">
        <v>14387</v>
      </c>
      <c r="AA144" s="153">
        <v>1936</v>
      </c>
      <c r="AB144" s="153">
        <v>10853</v>
      </c>
      <c r="AC144" s="153">
        <v>49297</v>
      </c>
      <c r="AD144" s="153">
        <v>55253</v>
      </c>
      <c r="AE144" s="153">
        <v>84644</v>
      </c>
      <c r="AF144" s="153">
        <v>16319</v>
      </c>
      <c r="AG144" s="153">
        <v>3349</v>
      </c>
      <c r="AH144" s="153">
        <v>27929</v>
      </c>
      <c r="AI144" s="153">
        <v>19394</v>
      </c>
      <c r="AJ144" s="153">
        <v>4001</v>
      </c>
      <c r="AK144" s="153">
        <v>46215</v>
      </c>
      <c r="AL144" s="109">
        <v>9937</v>
      </c>
      <c r="AM144" s="109">
        <v>48914</v>
      </c>
      <c r="AN144" s="109">
        <v>20818</v>
      </c>
      <c r="AO144" s="109">
        <v>2763</v>
      </c>
      <c r="AP144" s="109">
        <v>1177</v>
      </c>
      <c r="AQ144" s="109">
        <v>5375</v>
      </c>
      <c r="AR144" s="109">
        <v>1241519</v>
      </c>
      <c r="AS144" s="109">
        <v>291639</v>
      </c>
      <c r="AT144" s="109">
        <v>14471</v>
      </c>
      <c r="AU144" s="109">
        <v>5583</v>
      </c>
      <c r="AV144" s="109">
        <v>26940</v>
      </c>
      <c r="AW144" s="109">
        <v>84195</v>
      </c>
      <c r="AX144" s="109">
        <v>9215</v>
      </c>
      <c r="AY144" s="109">
        <v>12651</v>
      </c>
      <c r="AZ144" s="109">
        <v>143797</v>
      </c>
      <c r="BA144" s="109"/>
      <c r="BB144" s="109">
        <v>25373</v>
      </c>
      <c r="BC144" s="109">
        <v>38647</v>
      </c>
      <c r="BD144" s="109">
        <v>50255</v>
      </c>
      <c r="BE144" s="109">
        <v>7798</v>
      </c>
      <c r="BF144" s="109">
        <v>23669</v>
      </c>
      <c r="BG144" s="109">
        <v>6055</v>
      </c>
      <c r="BH144" s="109">
        <v>62038</v>
      </c>
      <c r="BI144" s="109">
        <v>10881</v>
      </c>
      <c r="BJ144" s="109">
        <v>12797</v>
      </c>
      <c r="BK144" s="109">
        <v>51813</v>
      </c>
      <c r="BL144" s="109">
        <v>10381</v>
      </c>
      <c r="BM144" s="109">
        <v>34349</v>
      </c>
      <c r="BN144" s="109">
        <v>32734</v>
      </c>
      <c r="BO144" s="109">
        <v>4194</v>
      </c>
      <c r="BP144" s="109">
        <v>5859</v>
      </c>
      <c r="BQ144" s="109">
        <v>2734</v>
      </c>
      <c r="BR144" s="109"/>
      <c r="BS144" s="109">
        <v>49361</v>
      </c>
      <c r="BT144" s="109">
        <v>6622</v>
      </c>
      <c r="BU144" s="109">
        <v>684145</v>
      </c>
      <c r="BV144" s="109">
        <v>110861</v>
      </c>
      <c r="BW144" s="109">
        <v>11660</v>
      </c>
      <c r="BX144" s="194">
        <v>50478</v>
      </c>
      <c r="BY144" s="109">
        <v>21706</v>
      </c>
      <c r="BZ144" s="109">
        <v>3535</v>
      </c>
      <c r="CA144" s="109">
        <v>3878</v>
      </c>
      <c r="CB144" s="109">
        <v>21592</v>
      </c>
      <c r="CC144" s="109">
        <v>39225</v>
      </c>
      <c r="CG144">
        <v>846989</v>
      </c>
      <c r="CH144">
        <v>11522</v>
      </c>
      <c r="CI144">
        <v>1711</v>
      </c>
      <c r="CJ144">
        <v>35906</v>
      </c>
      <c r="CK144">
        <v>37108</v>
      </c>
      <c r="CL144">
        <v>61776</v>
      </c>
      <c r="CM144">
        <v>28205</v>
      </c>
      <c r="CN144">
        <v>6239</v>
      </c>
      <c r="CO144">
        <v>1338</v>
      </c>
      <c r="CP144">
        <v>14325</v>
      </c>
      <c r="CQ144">
        <v>1882</v>
      </c>
      <c r="CR144">
        <v>10719</v>
      </c>
      <c r="CS144">
        <v>48944</v>
      </c>
      <c r="CT144">
        <v>39163</v>
      </c>
      <c r="CU144">
        <v>84757</v>
      </c>
      <c r="CV144">
        <v>17854</v>
      </c>
      <c r="CW144">
        <v>3316</v>
      </c>
      <c r="CX144">
        <v>27789</v>
      </c>
      <c r="CY144">
        <v>19262</v>
      </c>
      <c r="CZ144">
        <v>3864</v>
      </c>
      <c r="DA144">
        <v>46451</v>
      </c>
      <c r="DB144">
        <v>9792</v>
      </c>
      <c r="DC144">
        <v>47720</v>
      </c>
      <c r="DD144">
        <v>20078</v>
      </c>
      <c r="DE144">
        <v>2772</v>
      </c>
      <c r="DF144">
        <v>1159</v>
      </c>
      <c r="DG144">
        <v>5428</v>
      </c>
      <c r="DH144">
        <v>1173360</v>
      </c>
      <c r="DI144">
        <v>287006</v>
      </c>
      <c r="DJ144">
        <v>14120</v>
      </c>
      <c r="DK144">
        <v>5642</v>
      </c>
      <c r="DL144">
        <v>26632</v>
      </c>
      <c r="DM144">
        <v>82599</v>
      </c>
      <c r="DN144">
        <v>9057</v>
      </c>
      <c r="DO144">
        <v>9135</v>
      </c>
      <c r="DP144">
        <v>142105</v>
      </c>
      <c r="DQ144">
        <v>6709</v>
      </c>
      <c r="DR144">
        <v>22811</v>
      </c>
      <c r="DS144">
        <v>31193</v>
      </c>
      <c r="DT144">
        <v>50195</v>
      </c>
      <c r="DU144">
        <v>7778</v>
      </c>
      <c r="DV144">
        <v>23642</v>
      </c>
      <c r="DW144">
        <v>6112</v>
      </c>
      <c r="DX144">
        <v>59883</v>
      </c>
      <c r="DY144">
        <v>10811</v>
      </c>
      <c r="DZ144">
        <v>12648</v>
      </c>
      <c r="EA144">
        <v>50980</v>
      </c>
      <c r="EB144">
        <v>10230</v>
      </c>
      <c r="EC144">
        <v>34161</v>
      </c>
      <c r="ED144">
        <v>32512</v>
      </c>
      <c r="EE144">
        <v>4149</v>
      </c>
      <c r="EF144">
        <v>5864</v>
      </c>
      <c r="EG144">
        <v>2754</v>
      </c>
      <c r="EH144">
        <v>15919</v>
      </c>
      <c r="EI144">
        <v>49421</v>
      </c>
      <c r="EJ144">
        <v>6571</v>
      </c>
      <c r="EK144">
        <v>679913</v>
      </c>
      <c r="EL144">
        <v>109225</v>
      </c>
      <c r="EM144">
        <v>11311</v>
      </c>
      <c r="EN144">
        <v>49558</v>
      </c>
      <c r="EO144">
        <v>21389</v>
      </c>
      <c r="EP144">
        <v>3486</v>
      </c>
      <c r="EQ144">
        <v>3853</v>
      </c>
      <c r="ER144">
        <v>21297</v>
      </c>
      <c r="ES144">
        <v>38278</v>
      </c>
    </row>
    <row r="145" spans="1:149" x14ac:dyDescent="0.25">
      <c r="A145" s="3"/>
      <c r="B145" s="9">
        <v>131</v>
      </c>
      <c r="C145" s="3"/>
      <c r="D145" s="3"/>
      <c r="E145" s="36" t="s">
        <v>121</v>
      </c>
      <c r="F145" s="29"/>
      <c r="G145" s="29">
        <f>HLOOKUP($E$3,$P$3:$CE$269,O145,FALSE)</f>
        <v>7.8009414929388024E-2</v>
      </c>
      <c r="H145" s="29">
        <f>'Model Inputs'!H17</f>
        <v>7.8009414929388024E-2</v>
      </c>
      <c r="I145" s="29">
        <f>'Model Inputs'!I17</f>
        <v>7.8009414929388024E-2</v>
      </c>
      <c r="J145" s="29">
        <f>'Model Inputs'!J17</f>
        <v>7.8009414929388024E-2</v>
      </c>
      <c r="K145" s="29">
        <f>'Model Inputs'!K17</f>
        <v>7.8009414929388024E-2</v>
      </c>
      <c r="L145" s="29">
        <f>'Model Inputs'!L17</f>
        <v>7.8009414929388024E-2</v>
      </c>
      <c r="M145" s="29">
        <f>'Model Inputs'!M17</f>
        <v>7.8009414929388024E-2</v>
      </c>
      <c r="N145" s="195"/>
      <c r="O145" s="108">
        <v>143</v>
      </c>
      <c r="P145" s="108">
        <v>0</v>
      </c>
      <c r="Q145" s="153">
        <v>0.14623170672470862</v>
      </c>
      <c r="R145" s="153">
        <v>1.1564684560283076E-2</v>
      </c>
      <c r="S145" s="153">
        <v>-2.386634844868735E-2</v>
      </c>
      <c r="T145" s="153">
        <v>1.3059804517090949E-2</v>
      </c>
      <c r="U145" s="153">
        <v>6.4900061377525145E-2</v>
      </c>
      <c r="V145" s="153">
        <v>8.2933516106922553E-2</v>
      </c>
      <c r="W145" s="153">
        <v>3.0224038326053262E-2</v>
      </c>
      <c r="X145" s="188">
        <v>0.11301315580916152</v>
      </c>
      <c r="Y145" s="153">
        <v>-9.5131086142322102E-2</v>
      </c>
      <c r="Z145" s="153">
        <v>0.20998123305762145</v>
      </c>
      <c r="AA145" s="153">
        <v>0.190599173553719</v>
      </c>
      <c r="AB145" s="153">
        <v>0.143646917902884</v>
      </c>
      <c r="AC145" s="153">
        <v>0.32673387832931011</v>
      </c>
      <c r="AD145" s="153">
        <v>7.1199753859518947E-2</v>
      </c>
      <c r="AE145" s="153">
        <v>5.1202684183167146E-2</v>
      </c>
      <c r="AF145" s="153">
        <v>0.17911636742447454</v>
      </c>
      <c r="AG145" s="153">
        <v>-1.3735443415945058E-2</v>
      </c>
      <c r="AH145" s="153">
        <v>7.4725196032797453E-2</v>
      </c>
      <c r="AI145" s="153">
        <v>0.10183561926368979</v>
      </c>
      <c r="AJ145" s="153">
        <v>-6.3984003999000255E-2</v>
      </c>
      <c r="AK145" s="153">
        <v>3.0531212809693821E-2</v>
      </c>
      <c r="AL145" s="109">
        <v>0.16252390057361377</v>
      </c>
      <c r="AM145" s="109">
        <v>0.13818129778795438</v>
      </c>
      <c r="AN145" s="109">
        <v>7.8009414929388024E-2</v>
      </c>
      <c r="AO145" s="109">
        <v>-2.3887079261672096E-2</v>
      </c>
      <c r="AP145" s="109">
        <v>7.2217502124044181E-2</v>
      </c>
      <c r="AQ145" s="109">
        <v>3.2000000000000001E-2</v>
      </c>
      <c r="AR145" s="109">
        <v>7.4458787984718722E-2</v>
      </c>
      <c r="AS145" s="109">
        <v>0.14977763605004818</v>
      </c>
      <c r="AT145" s="109">
        <v>0.25513095155828897</v>
      </c>
      <c r="AU145" s="109">
        <v>-3.2240730789897904E-3</v>
      </c>
      <c r="AV145" s="109">
        <v>2.6651818856718634E-2</v>
      </c>
      <c r="AW145" s="109">
        <v>0.15004453946196331</v>
      </c>
      <c r="AX145" s="109">
        <v>0.13402061855670103</v>
      </c>
      <c r="AY145" s="109">
        <v>7.8491818828551108E-2</v>
      </c>
      <c r="AZ145" s="109">
        <v>0.10599664805246285</v>
      </c>
      <c r="BA145" s="109"/>
      <c r="BB145" s="109">
        <v>0.55988649351673037</v>
      </c>
      <c r="BC145" s="109">
        <v>0.12619349496726784</v>
      </c>
      <c r="BD145" s="109">
        <v>0.10621828673763804</v>
      </c>
      <c r="BE145" s="109">
        <v>0.21325981020774556</v>
      </c>
      <c r="BF145" s="109">
        <v>2.1251425915754785E-2</v>
      </c>
      <c r="BG145" s="109">
        <v>-2.5103220478943023E-2</v>
      </c>
      <c r="BH145" s="109">
        <v>0.16233598762049067</v>
      </c>
      <c r="BI145" s="109">
        <v>0.15641944674202737</v>
      </c>
      <c r="BJ145" s="109">
        <v>0.10111744940220364</v>
      </c>
      <c r="BK145" s="109">
        <v>0.13378881747823906</v>
      </c>
      <c r="BL145" s="109">
        <v>8.3421635680570275E-2</v>
      </c>
      <c r="BM145" s="109">
        <v>8.12250720544994E-2</v>
      </c>
      <c r="BN145" s="109">
        <v>2.6852813588317957E-2</v>
      </c>
      <c r="BO145" s="109">
        <v>2.8135431568907965E-2</v>
      </c>
      <c r="BP145" s="109">
        <v>8.5338795016214365E-3</v>
      </c>
      <c r="BQ145" s="109">
        <v>3.840526700804682E-2</v>
      </c>
      <c r="BR145" s="109"/>
      <c r="BS145" s="109">
        <v>3.2191406170863635E-2</v>
      </c>
      <c r="BT145" s="109">
        <v>7.5656901238296589E-2</v>
      </c>
      <c r="BU145" s="109">
        <v>0.12932784716690177</v>
      </c>
      <c r="BV145" s="109">
        <v>9.8907641100116364E-2</v>
      </c>
      <c r="BW145" s="109">
        <v>0.18259005145797599</v>
      </c>
      <c r="BX145" s="194">
        <v>0.13855541027774476</v>
      </c>
      <c r="BY145" s="109">
        <v>7.6476550262600196E-2</v>
      </c>
      <c r="BZ145" s="109">
        <v>7.6379066478076379E-2</v>
      </c>
      <c r="CA145" s="109">
        <v>-2.3207839092315627E-3</v>
      </c>
      <c r="CB145" s="109">
        <v>9.0542793627269358E-2</v>
      </c>
      <c r="CC145" s="109">
        <v>9.3843212237093687E-2</v>
      </c>
      <c r="CG145">
        <v>0.15942828065063419</v>
      </c>
      <c r="CH145">
        <v>1.7531678528033327E-2</v>
      </c>
      <c r="CI145">
        <v>-4.3249561659848043E-2</v>
      </c>
      <c r="CJ145">
        <v>1.8910488497744109E-2</v>
      </c>
      <c r="CK145">
        <v>6.7775142826344725E-2</v>
      </c>
      <c r="CL145">
        <v>8.6538461538461536E-2</v>
      </c>
      <c r="CM145">
        <v>3.0207410033681971E-2</v>
      </c>
      <c r="CN145">
        <v>0.10851097932360955</v>
      </c>
      <c r="CO145">
        <v>-7.2496263079222717E-2</v>
      </c>
      <c r="CP145">
        <v>0.1987434554973822</v>
      </c>
      <c r="CQ145">
        <v>0.19128586609989373</v>
      </c>
      <c r="CR145">
        <v>0.15169325496781416</v>
      </c>
      <c r="CS145">
        <v>0.32245014710689768</v>
      </c>
      <c r="CT145">
        <v>5.0557924571662027E-2</v>
      </c>
      <c r="CU145">
        <v>4.3241266208100808E-2</v>
      </c>
      <c r="CV145">
        <v>6.1498823792987566E-2</v>
      </c>
      <c r="CW145">
        <v>-8.4439083232810616E-3</v>
      </c>
      <c r="CX145">
        <v>7.078340350498398E-2</v>
      </c>
      <c r="CY145">
        <v>9.5836361748520407E-2</v>
      </c>
      <c r="CZ145">
        <v>-3.0020703933747412E-2</v>
      </c>
      <c r="DA145">
        <v>2.1011388344707328E-2</v>
      </c>
      <c r="DB145">
        <v>0.15951797385620914</v>
      </c>
      <c r="DC145">
        <v>0.15756496227996647</v>
      </c>
      <c r="DD145">
        <v>0.1054387887239765</v>
      </c>
      <c r="DE145">
        <v>-2.7056277056277056E-2</v>
      </c>
      <c r="DF145">
        <v>8.1967213114754092E-2</v>
      </c>
      <c r="DG145">
        <v>1.9528371407516582E-2</v>
      </c>
      <c r="DH145">
        <v>0.12508863434921932</v>
      </c>
      <c r="DI145">
        <v>0.15599325449642168</v>
      </c>
      <c r="DJ145">
        <v>0.22011331444759208</v>
      </c>
      <c r="DK145">
        <v>-1.0811768876285006E-2</v>
      </c>
      <c r="DL145">
        <v>3.5671372784620008E-2</v>
      </c>
      <c r="DM145">
        <v>0.15931185607573942</v>
      </c>
      <c r="DN145">
        <v>0.14265209230429501</v>
      </c>
      <c r="DO145">
        <v>0.47684729064039411</v>
      </c>
      <c r="DP145">
        <v>0.10613982618486331</v>
      </c>
      <c r="DQ145">
        <v>8.3171858697272325E-2</v>
      </c>
      <c r="DR145">
        <v>0.66125991846039189</v>
      </c>
      <c r="DS145">
        <v>0.14487224697848877</v>
      </c>
      <c r="DT145">
        <v>9.4112959458113363E-2</v>
      </c>
      <c r="DU145">
        <v>0.20557984057598355</v>
      </c>
      <c r="DV145">
        <v>2.0091362828863885E-2</v>
      </c>
      <c r="DW145">
        <v>-2.1596858638743454E-2</v>
      </c>
      <c r="DX145">
        <v>0.17716213282567675</v>
      </c>
      <c r="DY145">
        <v>0.14374248450652113</v>
      </c>
      <c r="DZ145">
        <v>9.3453510436432644E-2</v>
      </c>
      <c r="EA145">
        <v>0.12954099646920361</v>
      </c>
      <c r="EB145">
        <v>8.5923753665689148E-2</v>
      </c>
      <c r="EC145">
        <v>9.3322795000146369E-2</v>
      </c>
      <c r="ED145">
        <v>3.2818651574803147E-2</v>
      </c>
      <c r="EE145">
        <v>3.6394311882381299E-2</v>
      </c>
      <c r="EF145">
        <v>4.9454297407912689E-3</v>
      </c>
      <c r="EG145">
        <v>3.195352214960058E-2</v>
      </c>
      <c r="EH145">
        <v>0.10050882593127709</v>
      </c>
      <c r="EI145">
        <v>2.8793427895024381E-2</v>
      </c>
      <c r="EJ145">
        <v>9.5875817988129663E-2</v>
      </c>
      <c r="EK145">
        <v>0.12947685953938223</v>
      </c>
      <c r="EL145">
        <v>0.10283360036621653</v>
      </c>
      <c r="EM145">
        <v>0.20166209884183539</v>
      </c>
      <c r="EN145">
        <v>0.15101497235562372</v>
      </c>
      <c r="EO145">
        <v>7.7563233437748375E-2</v>
      </c>
      <c r="EP145">
        <v>8.1468732071141706E-2</v>
      </c>
      <c r="EQ145">
        <v>6.2289125356864783E-3</v>
      </c>
      <c r="ER145">
        <v>9.7478518101141012E-2</v>
      </c>
      <c r="ES145">
        <v>0.11024609436229688</v>
      </c>
    </row>
    <row r="146" spans="1:149" x14ac:dyDescent="0.25">
      <c r="A146" s="3"/>
      <c r="B146" s="9">
        <v>132</v>
      </c>
      <c r="C146" s="3"/>
      <c r="D146" s="3"/>
      <c r="M146" s="87"/>
      <c r="O146" s="108">
        <v>144</v>
      </c>
      <c r="P146" s="108">
        <v>0</v>
      </c>
      <c r="Q146" s="153"/>
      <c r="R146" s="153"/>
      <c r="S146" s="153"/>
      <c r="T146" s="153"/>
      <c r="U146" s="153"/>
      <c r="V146" s="153"/>
      <c r="W146" s="153"/>
      <c r="X146" s="188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  <c r="BH146" s="109"/>
      <c r="BI146" s="109"/>
      <c r="BJ146" s="109"/>
      <c r="BK146" s="109"/>
      <c r="BL146" s="109"/>
      <c r="BM146" s="109"/>
      <c r="BN146" s="109"/>
      <c r="BO146" s="109"/>
      <c r="BP146" s="109"/>
      <c r="BQ146" s="109"/>
      <c r="BR146" s="109"/>
      <c r="BS146" s="109"/>
      <c r="BT146" s="109"/>
      <c r="BU146" s="109"/>
      <c r="BV146" s="109"/>
      <c r="BW146" s="109"/>
      <c r="BX146" s="194"/>
      <c r="BY146" s="109"/>
      <c r="BZ146" s="109"/>
      <c r="CA146" s="109"/>
      <c r="CB146" s="109"/>
      <c r="CC146" s="109"/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O146">
        <v>0</v>
      </c>
      <c r="EP146">
        <v>0</v>
      </c>
      <c r="EQ146">
        <v>0</v>
      </c>
      <c r="ER146">
        <v>0</v>
      </c>
      <c r="ES146">
        <v>0</v>
      </c>
    </row>
    <row r="147" spans="1:149" x14ac:dyDescent="0.25">
      <c r="A147" s="3"/>
      <c r="B147" s="9">
        <v>133</v>
      </c>
      <c r="C147" s="42" t="s">
        <v>122</v>
      </c>
      <c r="D147" s="3"/>
      <c r="E147" s="36"/>
      <c r="M147" s="87"/>
      <c r="O147" s="108">
        <v>145</v>
      </c>
      <c r="P147" s="108">
        <v>0</v>
      </c>
      <c r="Q147" s="153"/>
      <c r="R147" s="153"/>
      <c r="S147" s="153"/>
      <c r="T147" s="153"/>
      <c r="U147" s="153"/>
      <c r="V147" s="153"/>
      <c r="W147" s="153"/>
      <c r="X147" s="188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09"/>
      <c r="BG147" s="109"/>
      <c r="BH147" s="109"/>
      <c r="BI147" s="109"/>
      <c r="BJ147" s="109"/>
      <c r="BK147" s="109"/>
      <c r="BL147" s="109"/>
      <c r="BM147" s="109"/>
      <c r="BN147" s="109"/>
      <c r="BO147" s="109"/>
      <c r="BP147" s="109"/>
      <c r="BQ147" s="109"/>
      <c r="BR147" s="109"/>
      <c r="BS147" s="109"/>
      <c r="BT147" s="109"/>
      <c r="BU147" s="109"/>
      <c r="BV147" s="109"/>
      <c r="BW147" s="109"/>
      <c r="BX147" s="194"/>
      <c r="BY147" s="109"/>
      <c r="BZ147" s="109"/>
      <c r="CA147" s="109"/>
      <c r="CB147" s="109"/>
      <c r="CC147" s="109"/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O147">
        <v>0</v>
      </c>
      <c r="EP147">
        <v>0</v>
      </c>
      <c r="EQ147">
        <v>0</v>
      </c>
      <c r="ER147">
        <v>0</v>
      </c>
      <c r="ES147">
        <v>0</v>
      </c>
    </row>
    <row r="148" spans="1:149" x14ac:dyDescent="0.25">
      <c r="A148" s="3"/>
      <c r="B148" s="9">
        <v>134</v>
      </c>
      <c r="C148" s="3"/>
      <c r="D148" s="3"/>
      <c r="E148" s="36"/>
      <c r="M148" s="87"/>
      <c r="O148" s="108">
        <v>146</v>
      </c>
      <c r="P148" s="108">
        <v>0</v>
      </c>
      <c r="Q148" s="153"/>
      <c r="R148" s="153"/>
      <c r="S148" s="153"/>
      <c r="T148" s="153"/>
      <c r="U148" s="153"/>
      <c r="V148" s="153"/>
      <c r="W148" s="153"/>
      <c r="X148" s="188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  <c r="AJ148" s="153"/>
      <c r="AK148" s="153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  <c r="BH148" s="109"/>
      <c r="BI148" s="109"/>
      <c r="BJ148" s="109"/>
      <c r="BK148" s="109"/>
      <c r="BL148" s="109"/>
      <c r="BM148" s="109"/>
      <c r="BN148" s="109"/>
      <c r="BO148" s="109"/>
      <c r="BP148" s="109"/>
      <c r="BQ148" s="109"/>
      <c r="BR148" s="109"/>
      <c r="BS148" s="109"/>
      <c r="BT148" s="109"/>
      <c r="BU148" s="109"/>
      <c r="BV148" s="109"/>
      <c r="BW148" s="109"/>
      <c r="BX148" s="194"/>
      <c r="BY148" s="109"/>
      <c r="BZ148" s="109"/>
      <c r="CA148" s="109"/>
      <c r="CB148" s="109"/>
      <c r="CC148" s="109"/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O148">
        <v>0</v>
      </c>
      <c r="EP148">
        <v>0</v>
      </c>
      <c r="EQ148">
        <v>0</v>
      </c>
      <c r="ER148">
        <v>0</v>
      </c>
      <c r="ES148">
        <v>0</v>
      </c>
    </row>
    <row r="149" spans="1:149" outlineLevel="1" x14ac:dyDescent="0.25">
      <c r="A149" s="3"/>
      <c r="B149" s="9">
        <v>135</v>
      </c>
      <c r="C149" s="27" t="s">
        <v>123</v>
      </c>
      <c r="D149" s="27"/>
      <c r="E149" s="36"/>
      <c r="M149" s="87"/>
      <c r="O149" s="108">
        <v>147</v>
      </c>
      <c r="P149" s="108">
        <v>0</v>
      </c>
      <c r="Q149" s="153"/>
      <c r="R149" s="153"/>
      <c r="S149" s="153"/>
      <c r="T149" s="153"/>
      <c r="U149" s="153"/>
      <c r="V149" s="153"/>
      <c r="W149" s="153"/>
      <c r="X149" s="188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  <c r="BH149" s="109"/>
      <c r="BI149" s="109"/>
      <c r="BJ149" s="109"/>
      <c r="BK149" s="109"/>
      <c r="BL149" s="109"/>
      <c r="BM149" s="109"/>
      <c r="BN149" s="109"/>
      <c r="BO149" s="109"/>
      <c r="BP149" s="109"/>
      <c r="BQ149" s="109"/>
      <c r="BR149" s="109"/>
      <c r="BS149" s="109"/>
      <c r="BT149" s="109"/>
      <c r="BU149" s="109"/>
      <c r="BV149" s="109"/>
      <c r="BW149" s="109"/>
      <c r="BX149" s="194"/>
      <c r="BY149" s="109"/>
      <c r="BZ149" s="109"/>
      <c r="CA149" s="109"/>
      <c r="CB149" s="109"/>
      <c r="CC149" s="109"/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O149">
        <v>0</v>
      </c>
      <c r="EP149">
        <v>0</v>
      </c>
      <c r="EQ149">
        <v>0</v>
      </c>
      <c r="ER149">
        <v>0</v>
      </c>
      <c r="ES149">
        <v>0</v>
      </c>
    </row>
    <row r="150" spans="1:149" outlineLevel="1" x14ac:dyDescent="0.25">
      <c r="A150" s="3"/>
      <c r="B150" s="9">
        <v>136</v>
      </c>
      <c r="C150" s="27"/>
      <c r="D150" s="27"/>
      <c r="E150" s="36"/>
      <c r="M150" s="87"/>
      <c r="O150" s="108">
        <v>148</v>
      </c>
      <c r="P150" s="108">
        <v>0</v>
      </c>
      <c r="Q150" s="153"/>
      <c r="R150" s="153"/>
      <c r="S150" s="153"/>
      <c r="T150" s="153"/>
      <c r="U150" s="153"/>
      <c r="V150" s="153"/>
      <c r="W150" s="153"/>
      <c r="X150" s="188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O150" s="109"/>
      <c r="BP150" s="109"/>
      <c r="BQ150" s="109"/>
      <c r="BR150" s="109"/>
      <c r="BS150" s="109"/>
      <c r="BT150" s="109"/>
      <c r="BU150" s="109"/>
      <c r="BV150" s="109"/>
      <c r="BW150" s="109"/>
      <c r="BX150" s="194"/>
      <c r="BY150" s="109"/>
      <c r="BZ150" s="109"/>
      <c r="CA150" s="109"/>
      <c r="CB150" s="109"/>
      <c r="CC150" s="109"/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O150">
        <v>0</v>
      </c>
      <c r="EP150">
        <v>0</v>
      </c>
      <c r="EQ150">
        <v>0</v>
      </c>
      <c r="ER150">
        <v>0</v>
      </c>
      <c r="ES150">
        <v>0</v>
      </c>
    </row>
    <row r="151" spans="1:149" outlineLevel="1" x14ac:dyDescent="0.25">
      <c r="A151" s="3"/>
      <c r="B151" s="9">
        <v>137</v>
      </c>
      <c r="C151" s="3"/>
      <c r="D151" s="3"/>
      <c r="E151" s="36" t="s">
        <v>125</v>
      </c>
      <c r="F151" s="31"/>
      <c r="G151" s="31">
        <f t="shared" ref="G151:G158" si="31">HLOOKUP($E$3,$P$3:$CE$269,O151,FALSE)</f>
        <v>1</v>
      </c>
      <c r="H151" s="31">
        <f t="shared" ref="H151:M151" si="32">G151</f>
        <v>1</v>
      </c>
      <c r="I151" s="31">
        <f t="shared" si="32"/>
        <v>1</v>
      </c>
      <c r="J151" s="31">
        <f t="shared" si="32"/>
        <v>1</v>
      </c>
      <c r="K151" s="31">
        <f t="shared" si="32"/>
        <v>1</v>
      </c>
      <c r="L151" s="31">
        <f t="shared" si="32"/>
        <v>1</v>
      </c>
      <c r="M151" s="31">
        <f t="shared" si="32"/>
        <v>1</v>
      </c>
      <c r="N151" s="209"/>
      <c r="O151" s="108">
        <v>149</v>
      </c>
      <c r="P151" s="108">
        <v>0</v>
      </c>
      <c r="Q151" s="153">
        <v>1</v>
      </c>
      <c r="R151" s="153">
        <v>1</v>
      </c>
      <c r="S151" s="153">
        <v>1</v>
      </c>
      <c r="T151" s="153">
        <v>1</v>
      </c>
      <c r="U151" s="153">
        <v>1</v>
      </c>
      <c r="V151" s="153">
        <v>1</v>
      </c>
      <c r="W151" s="153">
        <v>1</v>
      </c>
      <c r="X151" s="188">
        <v>1</v>
      </c>
      <c r="Y151" s="153">
        <v>1</v>
      </c>
      <c r="Z151" s="153">
        <v>1</v>
      </c>
      <c r="AA151" s="153">
        <v>1</v>
      </c>
      <c r="AB151" s="153">
        <v>1</v>
      </c>
      <c r="AC151" s="153">
        <v>1</v>
      </c>
      <c r="AD151" s="153">
        <v>1</v>
      </c>
      <c r="AE151" s="153">
        <v>1</v>
      </c>
      <c r="AF151" s="153">
        <v>1</v>
      </c>
      <c r="AG151" s="153">
        <v>1</v>
      </c>
      <c r="AH151" s="153">
        <v>1</v>
      </c>
      <c r="AI151" s="153">
        <v>1</v>
      </c>
      <c r="AJ151" s="153">
        <v>1</v>
      </c>
      <c r="AK151" s="153">
        <v>1</v>
      </c>
      <c r="AL151" s="109">
        <v>1</v>
      </c>
      <c r="AM151" s="109">
        <v>1</v>
      </c>
      <c r="AN151" s="109">
        <v>1</v>
      </c>
      <c r="AO151" s="109">
        <v>1</v>
      </c>
      <c r="AP151" s="109">
        <v>1</v>
      </c>
      <c r="AQ151" s="109">
        <v>1</v>
      </c>
      <c r="AR151" s="109">
        <v>1</v>
      </c>
      <c r="AS151" s="109">
        <v>1</v>
      </c>
      <c r="AT151" s="109">
        <v>1</v>
      </c>
      <c r="AU151" s="109">
        <v>1</v>
      </c>
      <c r="AV151" s="109">
        <v>1</v>
      </c>
      <c r="AW151" s="109">
        <v>1</v>
      </c>
      <c r="AX151" s="109">
        <v>1</v>
      </c>
      <c r="AY151" s="109">
        <v>1</v>
      </c>
      <c r="AZ151" s="109">
        <v>1</v>
      </c>
      <c r="BA151" s="109"/>
      <c r="BB151" s="109">
        <v>1</v>
      </c>
      <c r="BC151" s="109">
        <v>1</v>
      </c>
      <c r="BD151" s="109">
        <v>1</v>
      </c>
      <c r="BE151" s="109">
        <v>1</v>
      </c>
      <c r="BF151" s="109">
        <v>1</v>
      </c>
      <c r="BG151" s="109">
        <v>1</v>
      </c>
      <c r="BH151" s="109">
        <v>1</v>
      </c>
      <c r="BI151" s="109">
        <v>1</v>
      </c>
      <c r="BJ151" s="109">
        <v>1</v>
      </c>
      <c r="BK151" s="109">
        <v>1</v>
      </c>
      <c r="BL151" s="109">
        <v>1</v>
      </c>
      <c r="BM151" s="109">
        <v>1</v>
      </c>
      <c r="BN151" s="109">
        <v>1</v>
      </c>
      <c r="BO151" s="109">
        <v>1</v>
      </c>
      <c r="BP151" s="109">
        <v>1</v>
      </c>
      <c r="BQ151" s="109">
        <v>1</v>
      </c>
      <c r="BR151" s="109"/>
      <c r="BS151" s="109">
        <v>1</v>
      </c>
      <c r="BT151" s="109">
        <v>1</v>
      </c>
      <c r="BU151" s="109">
        <v>1</v>
      </c>
      <c r="BV151" s="109">
        <v>1</v>
      </c>
      <c r="BW151" s="109">
        <v>1</v>
      </c>
      <c r="BX151" s="194">
        <v>1</v>
      </c>
      <c r="BY151" s="109">
        <v>1</v>
      </c>
      <c r="BZ151" s="109">
        <v>1</v>
      </c>
      <c r="CA151" s="109">
        <v>1</v>
      </c>
      <c r="CB151" s="109">
        <v>1</v>
      </c>
      <c r="CC151" s="109">
        <v>1</v>
      </c>
      <c r="CG151">
        <v>1</v>
      </c>
      <c r="CH151">
        <v>1</v>
      </c>
      <c r="CI151">
        <v>1</v>
      </c>
      <c r="CJ151">
        <v>1</v>
      </c>
      <c r="CK151">
        <v>1</v>
      </c>
      <c r="CL151">
        <v>1</v>
      </c>
      <c r="CM151">
        <v>1</v>
      </c>
      <c r="CN151">
        <v>1</v>
      </c>
      <c r="CO151">
        <v>1</v>
      </c>
      <c r="CP151">
        <v>1</v>
      </c>
      <c r="CQ151">
        <v>1</v>
      </c>
      <c r="CR151">
        <v>1</v>
      </c>
      <c r="CS151">
        <v>1</v>
      </c>
      <c r="CT151">
        <v>1</v>
      </c>
      <c r="CU151">
        <v>1</v>
      </c>
      <c r="CV151">
        <v>1</v>
      </c>
      <c r="CW151">
        <v>1</v>
      </c>
      <c r="CX151">
        <v>1</v>
      </c>
      <c r="CY151">
        <v>1</v>
      </c>
      <c r="CZ151">
        <v>1</v>
      </c>
      <c r="DA151">
        <v>1</v>
      </c>
      <c r="DB151">
        <v>1</v>
      </c>
      <c r="DC151">
        <v>1</v>
      </c>
      <c r="DD151">
        <v>1</v>
      </c>
      <c r="DE151">
        <v>1</v>
      </c>
      <c r="DF151">
        <v>1</v>
      </c>
      <c r="DG151">
        <v>1</v>
      </c>
      <c r="DH151">
        <v>1</v>
      </c>
      <c r="DI151">
        <v>1</v>
      </c>
      <c r="DJ151">
        <v>1</v>
      </c>
      <c r="DK151">
        <v>1</v>
      </c>
      <c r="DL151">
        <v>1</v>
      </c>
      <c r="DM151">
        <v>1</v>
      </c>
      <c r="DN151">
        <v>1</v>
      </c>
      <c r="DO151">
        <v>1</v>
      </c>
      <c r="DP151">
        <v>1</v>
      </c>
      <c r="DQ151">
        <v>1</v>
      </c>
      <c r="DR151">
        <v>1</v>
      </c>
      <c r="DS151">
        <v>1</v>
      </c>
      <c r="DT151">
        <v>1</v>
      </c>
      <c r="DU151">
        <v>1</v>
      </c>
      <c r="DV151">
        <v>1</v>
      </c>
      <c r="DW151">
        <v>1</v>
      </c>
      <c r="DX151">
        <v>1</v>
      </c>
      <c r="DY151">
        <v>1</v>
      </c>
      <c r="DZ151">
        <v>1</v>
      </c>
      <c r="EA151">
        <v>1</v>
      </c>
      <c r="EB151">
        <v>1</v>
      </c>
      <c r="EC151">
        <v>1</v>
      </c>
      <c r="ED151">
        <v>1</v>
      </c>
      <c r="EE151">
        <v>1</v>
      </c>
      <c r="EF151">
        <v>1</v>
      </c>
      <c r="EG151">
        <v>1</v>
      </c>
      <c r="EH151">
        <v>1</v>
      </c>
      <c r="EI151">
        <v>1</v>
      </c>
      <c r="EJ151">
        <v>1</v>
      </c>
      <c r="EK151">
        <v>1</v>
      </c>
      <c r="EL151">
        <v>1</v>
      </c>
      <c r="EM151">
        <v>1</v>
      </c>
      <c r="EN151">
        <v>1</v>
      </c>
      <c r="EO151">
        <v>1</v>
      </c>
      <c r="EP151">
        <v>1</v>
      </c>
      <c r="EQ151">
        <v>1</v>
      </c>
      <c r="ER151">
        <v>1</v>
      </c>
      <c r="ES151">
        <v>1</v>
      </c>
    </row>
    <row r="152" spans="1:149" outlineLevel="1" x14ac:dyDescent="0.25">
      <c r="A152" s="3"/>
      <c r="B152" s="9">
        <v>138</v>
      </c>
      <c r="C152" s="3"/>
      <c r="D152" s="3"/>
      <c r="E152" s="36" t="s">
        <v>126</v>
      </c>
      <c r="F152" s="43"/>
      <c r="G152" s="43">
        <f t="shared" si="31"/>
        <v>0.1227727553695052</v>
      </c>
      <c r="H152" s="43">
        <f t="shared" ref="H152:K152" si="33">H113/H137</f>
        <v>0.12167971604093425</v>
      </c>
      <c r="I152" s="43">
        <f t="shared" si="33"/>
        <v>0.12059640798352529</v>
      </c>
      <c r="J152" s="43">
        <f t="shared" si="33"/>
        <v>0.11952274456028732</v>
      </c>
      <c r="K152" s="43">
        <f t="shared" si="33"/>
        <v>0.11845863990555393</v>
      </c>
      <c r="L152" s="43">
        <f t="shared" ref="L152:M152" si="34">L113/L137</f>
        <v>0.11740400891811614</v>
      </c>
      <c r="M152" s="43">
        <f t="shared" si="34"/>
        <v>0.11635876725441663</v>
      </c>
      <c r="N152" s="210"/>
      <c r="O152" s="108">
        <v>150</v>
      </c>
      <c r="P152" s="108">
        <v>0</v>
      </c>
      <c r="Q152" s="153">
        <v>0.12035748771496339</v>
      </c>
      <c r="R152" s="153">
        <v>0.15175430490161901</v>
      </c>
      <c r="S152" s="153">
        <v>0.14294274799417989</v>
      </c>
      <c r="T152" s="153">
        <v>0.13202522704140493</v>
      </c>
      <c r="U152" s="153">
        <v>0.14076035330708811</v>
      </c>
      <c r="V152" s="153">
        <v>0.12528694464583795</v>
      </c>
      <c r="W152" s="153">
        <v>0.14272957280131546</v>
      </c>
      <c r="X152" s="188">
        <v>0.13402235911477359</v>
      </c>
      <c r="Y152" s="153">
        <v>0.14109136101231642</v>
      </c>
      <c r="Z152" s="153">
        <v>0.14794968264186428</v>
      </c>
      <c r="AA152" s="153">
        <v>0.12128945539979806</v>
      </c>
      <c r="AB152" s="153">
        <v>0.11758929931070607</v>
      </c>
      <c r="AC152" s="153">
        <v>0.12897187733236012</v>
      </c>
      <c r="AD152" s="153">
        <v>0.13818638028960634</v>
      </c>
      <c r="AE152" s="153">
        <v>0.11758929931070607</v>
      </c>
      <c r="AF152" s="153">
        <v>0.13735705712628146</v>
      </c>
      <c r="AG152" s="153">
        <v>0.14109136101231642</v>
      </c>
      <c r="AH152" s="153">
        <v>0.11758929931070607</v>
      </c>
      <c r="AI152" s="153">
        <v>0.14060386026275265</v>
      </c>
      <c r="AJ152" s="153">
        <v>0.14294274799417989</v>
      </c>
      <c r="AK152" s="153">
        <v>0.14109136101231642</v>
      </c>
      <c r="AL152" s="109">
        <v>0.12528694464583795</v>
      </c>
      <c r="AM152" s="109">
        <v>0.13402235911477359</v>
      </c>
      <c r="AN152" s="109">
        <v>0.1227727553695052</v>
      </c>
      <c r="AO152" s="109">
        <v>0.14109136101231642</v>
      </c>
      <c r="AP152" s="109">
        <v>0.15475825410216063</v>
      </c>
      <c r="AQ152" s="109">
        <v>0.15475825410216063</v>
      </c>
      <c r="AR152" s="109">
        <v>0.12717011915915591</v>
      </c>
      <c r="AS152" s="109">
        <v>0.12128945539979806</v>
      </c>
      <c r="AT152" s="109">
        <v>0.12828315693692913</v>
      </c>
      <c r="AU152" s="109">
        <v>0.13442198825505788</v>
      </c>
      <c r="AV152" s="109">
        <v>0.14805806280776218</v>
      </c>
      <c r="AW152" s="109">
        <v>0.12897187733236012</v>
      </c>
      <c r="AX152" s="109">
        <v>0.14010755422023355</v>
      </c>
      <c r="AY152" s="109">
        <v>0.13885733713878595</v>
      </c>
      <c r="AZ152" s="109">
        <v>0.13735705712628146</v>
      </c>
      <c r="BA152" s="109"/>
      <c r="BB152" s="109">
        <v>0.12528694464583795</v>
      </c>
      <c r="BC152" s="109">
        <v>0.12419400300935969</v>
      </c>
      <c r="BD152" s="109">
        <v>0.14272957280131546</v>
      </c>
      <c r="BE152" s="109">
        <v>0.14272957280131546</v>
      </c>
      <c r="BF152" s="109">
        <v>0.15133134333595327</v>
      </c>
      <c r="BG152" s="109">
        <v>0.13604243124175344</v>
      </c>
      <c r="BH152" s="109">
        <v>0.1227727553695052</v>
      </c>
      <c r="BI152" s="109">
        <v>0.12419400300935969</v>
      </c>
      <c r="BJ152" s="109">
        <v>0.12828315693692913</v>
      </c>
      <c r="BK152" s="109">
        <v>0.12035748771496339</v>
      </c>
      <c r="BL152" s="109">
        <v>0.16444144261267693</v>
      </c>
      <c r="BM152" s="109">
        <v>0.14906796603536279</v>
      </c>
      <c r="BN152" s="109">
        <v>0.15175430490161901</v>
      </c>
      <c r="BO152" s="109">
        <v>0.16444144261267693</v>
      </c>
      <c r="BP152" s="109">
        <v>0.14221819010198952</v>
      </c>
      <c r="BQ152" s="109">
        <v>0.14294274799417989</v>
      </c>
      <c r="BR152" s="109"/>
      <c r="BS152" s="109">
        <v>0.14294274799417989</v>
      </c>
      <c r="BT152" s="109">
        <v>0.13336414159246796</v>
      </c>
      <c r="BU152" s="109">
        <v>0.12035748771496339</v>
      </c>
      <c r="BV152" s="109">
        <v>0.11978679303401332</v>
      </c>
      <c r="BW152" s="109">
        <v>0.12828315693692913</v>
      </c>
      <c r="BX152" s="194">
        <v>0.12897187733236012</v>
      </c>
      <c r="BY152" s="109">
        <v>0.14272957280131546</v>
      </c>
      <c r="BZ152" s="109">
        <v>0.14128488375610723</v>
      </c>
      <c r="CA152" s="109">
        <v>0.12897187733236012</v>
      </c>
      <c r="CB152" s="109">
        <v>0.15619709461258019</v>
      </c>
      <c r="CC152" s="109">
        <v>0.11978679303401332</v>
      </c>
      <c r="CG152">
        <v>0.1175522731766046</v>
      </c>
      <c r="CH152">
        <v>0.14821731363958202</v>
      </c>
      <c r="CI152">
        <v>0.13961113080575982</v>
      </c>
      <c r="CJ152">
        <v>0.12894806837551642</v>
      </c>
      <c r="CK152">
        <v>0.13747960196358469</v>
      </c>
      <c r="CL152">
        <v>0.12236683751117099</v>
      </c>
      <c r="CM152">
        <v>0.13940292416251862</v>
      </c>
      <c r="CN152">
        <v>0.13089865258523656</v>
      </c>
      <c r="CO152">
        <v>0.13780289475514501</v>
      </c>
      <c r="CP152">
        <v>0.14450136705658537</v>
      </c>
      <c r="CQ152">
        <v>0.11846251916095836</v>
      </c>
      <c r="CR152">
        <v>0.11484860391863361</v>
      </c>
      <c r="CS152">
        <v>0.12596588416815432</v>
      </c>
      <c r="CT152">
        <v>0.1349656214456729</v>
      </c>
      <c r="CU152">
        <v>0.11484860391863361</v>
      </c>
      <c r="CV152">
        <v>0.13415562761065924</v>
      </c>
      <c r="CW152">
        <v>0.13780289475514501</v>
      </c>
      <c r="CX152">
        <v>0.11484860391863361</v>
      </c>
      <c r="CY152">
        <v>0.13732675635798741</v>
      </c>
      <c r="CZ152">
        <v>0.13961113080575982</v>
      </c>
      <c r="DA152">
        <v>0.13780289475514501</v>
      </c>
      <c r="DB152">
        <v>0.12236683751117099</v>
      </c>
      <c r="DC152">
        <v>0.13089865258523656</v>
      </c>
      <c r="DD152">
        <v>0.11991124733360685</v>
      </c>
      <c r="DE152">
        <v>0.13780289475514501</v>
      </c>
      <c r="DF152">
        <v>0.15115124873356622</v>
      </c>
      <c r="DG152">
        <v>0.15115124873356622</v>
      </c>
      <c r="DH152">
        <v>0.12420612021000094</v>
      </c>
      <c r="DI152">
        <v>0.11846251916095836</v>
      </c>
      <c r="DJ152">
        <v>0.12529321602259003</v>
      </c>
      <c r="DK152">
        <v>0.13128896742779361</v>
      </c>
      <c r="DL152">
        <v>0.14460722116762104</v>
      </c>
      <c r="DM152">
        <v>0.12596588416815432</v>
      </c>
      <c r="DN152">
        <v>0.13684201789595196</v>
      </c>
      <c r="DO152">
        <v>0.13562094006624154</v>
      </c>
      <c r="DP152">
        <v>0.13415562761065924</v>
      </c>
      <c r="DQ152">
        <v>0.14719110777198124</v>
      </c>
      <c r="DR152">
        <v>0.12236683751117099</v>
      </c>
      <c r="DS152">
        <v>0.1212993694520034</v>
      </c>
      <c r="DT152">
        <v>0.13940292416251862</v>
      </c>
      <c r="DU152">
        <v>0.13940292416251862</v>
      </c>
      <c r="DV152">
        <v>0.14780421018873485</v>
      </c>
      <c r="DW152">
        <v>0.13287164217662412</v>
      </c>
      <c r="DX152">
        <v>0.11991124733360685</v>
      </c>
      <c r="DY152">
        <v>0.1212993694520034</v>
      </c>
      <c r="DZ152">
        <v>0.12529321602259003</v>
      </c>
      <c r="EA152">
        <v>0.1175522731766046</v>
      </c>
      <c r="EB152">
        <v>0.160608747744384</v>
      </c>
      <c r="EC152">
        <v>0.14559358622347857</v>
      </c>
      <c r="ED152">
        <v>0.14821731363958202</v>
      </c>
      <c r="EE152">
        <v>0.160608747744384</v>
      </c>
      <c r="EF152">
        <v>0.13890346044064936</v>
      </c>
      <c r="EG152">
        <v>0.13961113080575982</v>
      </c>
      <c r="EH152">
        <v>0.13415562761065924</v>
      </c>
      <c r="EI152">
        <v>0.13961113080575982</v>
      </c>
      <c r="EJ152">
        <v>0.13025577637154434</v>
      </c>
      <c r="EK152">
        <v>0.1175522731766046</v>
      </c>
      <c r="EL152">
        <v>0.11699487987844641</v>
      </c>
      <c r="EM152">
        <v>0.12529321602259003</v>
      </c>
      <c r="EN152">
        <v>0.12596588416815432</v>
      </c>
      <c r="EO152">
        <v>0.13940292416251862</v>
      </c>
      <c r="EP152">
        <v>0.13799190699589453</v>
      </c>
      <c r="EQ152">
        <v>0.12596588416815432</v>
      </c>
      <c r="ER152">
        <v>0.15255655367927073</v>
      </c>
      <c r="ES152">
        <v>0.11699487987844641</v>
      </c>
    </row>
    <row r="153" spans="1:149" outlineLevel="1" x14ac:dyDescent="0.25">
      <c r="A153" s="3"/>
      <c r="B153" s="9">
        <v>139</v>
      </c>
      <c r="C153" s="3"/>
      <c r="D153" s="3"/>
      <c r="E153" s="36" t="s">
        <v>127</v>
      </c>
      <c r="F153" s="24"/>
      <c r="G153" s="24">
        <f t="shared" si="31"/>
        <v>22442</v>
      </c>
      <c r="H153" s="24">
        <f t="shared" ref="H153:K153" si="35">H96</f>
        <v>22887</v>
      </c>
      <c r="I153" s="24">
        <f t="shared" si="35"/>
        <v>23156</v>
      </c>
      <c r="J153" s="24">
        <f t="shared" si="35"/>
        <v>23315</v>
      </c>
      <c r="K153" s="24">
        <f t="shared" si="35"/>
        <v>23548.15</v>
      </c>
      <c r="L153" s="24">
        <f t="shared" ref="L153:M153" si="36">L96</f>
        <v>23783.631500000003</v>
      </c>
      <c r="M153" s="24">
        <f t="shared" si="36"/>
        <v>24140.3859725</v>
      </c>
      <c r="N153" s="205"/>
      <c r="O153" s="108">
        <v>151</v>
      </c>
      <c r="P153" s="108">
        <v>0</v>
      </c>
      <c r="Q153" s="153">
        <v>991103</v>
      </c>
      <c r="R153" s="153">
        <v>11721</v>
      </c>
      <c r="S153" s="153">
        <v>1636</v>
      </c>
      <c r="T153" s="153">
        <v>36691</v>
      </c>
      <c r="U153" s="153">
        <v>39905</v>
      </c>
      <c r="V153" s="153">
        <v>67940</v>
      </c>
      <c r="W153" s="153">
        <v>29246</v>
      </c>
      <c r="X153" s="188">
        <v>7022</v>
      </c>
      <c r="Y153" s="153">
        <v>1208</v>
      </c>
      <c r="Z153" s="153">
        <v>17408</v>
      </c>
      <c r="AA153" s="153">
        <v>2305</v>
      </c>
      <c r="AB153" s="153">
        <v>12412</v>
      </c>
      <c r="AC153" s="153">
        <v>65404</v>
      </c>
      <c r="AD153" s="153">
        <v>59187</v>
      </c>
      <c r="AE153" s="153">
        <v>88978</v>
      </c>
      <c r="AF153" s="153">
        <v>19242</v>
      </c>
      <c r="AG153" s="153">
        <v>3303</v>
      </c>
      <c r="AH153" s="153">
        <v>30016</v>
      </c>
      <c r="AI153" s="153">
        <v>21369</v>
      </c>
      <c r="AJ153" s="153">
        <v>3745</v>
      </c>
      <c r="AK153" s="153">
        <v>47626</v>
      </c>
      <c r="AL153" s="109">
        <v>11552</v>
      </c>
      <c r="AM153" s="109">
        <v>55673</v>
      </c>
      <c r="AN153" s="109">
        <v>22442</v>
      </c>
      <c r="AO153" s="109">
        <v>2697</v>
      </c>
      <c r="AP153" s="109">
        <v>1262</v>
      </c>
      <c r="AQ153" s="109">
        <v>5547</v>
      </c>
      <c r="AR153" s="109">
        <v>1333961</v>
      </c>
      <c r="AS153" s="109">
        <v>335320</v>
      </c>
      <c r="AT153" s="109">
        <v>18163</v>
      </c>
      <c r="AU153" s="109">
        <v>5565</v>
      </c>
      <c r="AV153" s="109">
        <v>27658</v>
      </c>
      <c r="AW153" s="109">
        <v>96828</v>
      </c>
      <c r="AX153" s="109">
        <v>10450</v>
      </c>
      <c r="AY153" s="109">
        <v>13644</v>
      </c>
      <c r="AZ153" s="109">
        <v>159039</v>
      </c>
      <c r="BA153" s="109"/>
      <c r="BB153" s="109">
        <v>39579</v>
      </c>
      <c r="BC153" s="109">
        <v>43524</v>
      </c>
      <c r="BD153" s="109">
        <v>55593</v>
      </c>
      <c r="BE153" s="109">
        <v>9461</v>
      </c>
      <c r="BF153" s="109">
        <v>24172</v>
      </c>
      <c r="BG153" s="109">
        <v>5903</v>
      </c>
      <c r="BH153" s="109">
        <v>72109</v>
      </c>
      <c r="BI153" s="109">
        <v>12583</v>
      </c>
      <c r="BJ153" s="109">
        <v>14091</v>
      </c>
      <c r="BK153" s="109">
        <v>58745</v>
      </c>
      <c r="BL153" s="109">
        <v>11247</v>
      </c>
      <c r="BM153" s="109">
        <v>37139</v>
      </c>
      <c r="BN153" s="109">
        <v>33613</v>
      </c>
      <c r="BO153" s="109">
        <v>4312</v>
      </c>
      <c r="BP153" s="109">
        <v>5909</v>
      </c>
      <c r="BQ153" s="109">
        <v>2839</v>
      </c>
      <c r="BR153" s="109"/>
      <c r="BS153" s="109">
        <v>50950</v>
      </c>
      <c r="BT153" s="109">
        <v>7123</v>
      </c>
      <c r="BU153" s="109">
        <v>772624</v>
      </c>
      <c r="BV153" s="109">
        <v>121826</v>
      </c>
      <c r="BW153" s="109">
        <v>13789</v>
      </c>
      <c r="BX153" s="194">
        <v>57472</v>
      </c>
      <c r="BY153" s="109">
        <v>23366</v>
      </c>
      <c r="BZ153" s="109">
        <v>3805</v>
      </c>
      <c r="CA153" s="109">
        <v>3869</v>
      </c>
      <c r="CB153" s="109">
        <v>23547</v>
      </c>
      <c r="CC153" s="109">
        <v>42906</v>
      </c>
      <c r="CG153">
        <v>982023</v>
      </c>
      <c r="CH153">
        <v>11724</v>
      </c>
      <c r="CI153">
        <v>1637</v>
      </c>
      <c r="CJ153">
        <v>36585</v>
      </c>
      <c r="CK153">
        <v>39623</v>
      </c>
      <c r="CL153">
        <v>67122</v>
      </c>
      <c r="CM153">
        <v>29057</v>
      </c>
      <c r="CN153">
        <v>6916</v>
      </c>
      <c r="CO153">
        <v>1241</v>
      </c>
      <c r="CP153">
        <v>17172</v>
      </c>
      <c r="CQ153">
        <v>2242</v>
      </c>
      <c r="CR153">
        <v>12345</v>
      </c>
      <c r="CS153">
        <v>64726</v>
      </c>
      <c r="CT153">
        <v>41143</v>
      </c>
      <c r="CU153">
        <v>88422</v>
      </c>
      <c r="CV153">
        <v>18952</v>
      </c>
      <c r="CW153">
        <v>3288</v>
      </c>
      <c r="CX153">
        <v>29756</v>
      </c>
      <c r="CY153">
        <v>21108</v>
      </c>
      <c r="CZ153">
        <v>3748</v>
      </c>
      <c r="DA153">
        <v>47427</v>
      </c>
      <c r="DB153">
        <v>11354</v>
      </c>
      <c r="DC153">
        <v>55239</v>
      </c>
      <c r="DD153">
        <v>22195</v>
      </c>
      <c r="DE153">
        <v>2697</v>
      </c>
      <c r="DF153">
        <v>1254</v>
      </c>
      <c r="DG153">
        <v>5534</v>
      </c>
      <c r="DH153">
        <v>1320134</v>
      </c>
      <c r="DI153">
        <v>331777</v>
      </c>
      <c r="DJ153">
        <v>17228</v>
      </c>
      <c r="DK153">
        <v>5581</v>
      </c>
      <c r="DL153">
        <v>27582</v>
      </c>
      <c r="DM153">
        <v>95758</v>
      </c>
      <c r="DN153">
        <v>10349</v>
      </c>
      <c r="DO153">
        <v>13491</v>
      </c>
      <c r="DP153">
        <v>157188</v>
      </c>
      <c r="DQ153">
        <v>7267</v>
      </c>
      <c r="DR153">
        <v>37895</v>
      </c>
      <c r="DS153">
        <v>35712</v>
      </c>
      <c r="DT153">
        <v>54919</v>
      </c>
      <c r="DU153">
        <v>9377</v>
      </c>
      <c r="DV153">
        <v>24117</v>
      </c>
      <c r="DW153">
        <v>5980</v>
      </c>
      <c r="DX153">
        <v>70492</v>
      </c>
      <c r="DY153">
        <v>12365</v>
      </c>
      <c r="DZ153">
        <v>13830</v>
      </c>
      <c r="EA153">
        <v>57584</v>
      </c>
      <c r="EB153">
        <v>11109</v>
      </c>
      <c r="EC153">
        <v>37349</v>
      </c>
      <c r="ED153">
        <v>33579</v>
      </c>
      <c r="EE153">
        <v>4300</v>
      </c>
      <c r="EF153">
        <v>5893</v>
      </c>
      <c r="EG153">
        <v>2842</v>
      </c>
      <c r="EH153">
        <v>17519</v>
      </c>
      <c r="EI153">
        <v>50844</v>
      </c>
      <c r="EJ153">
        <v>7201</v>
      </c>
      <c r="EK153">
        <v>767946</v>
      </c>
      <c r="EL153">
        <v>120457</v>
      </c>
      <c r="EM153">
        <v>13592</v>
      </c>
      <c r="EN153">
        <v>57042</v>
      </c>
      <c r="EO153">
        <v>23048</v>
      </c>
      <c r="EP153">
        <v>3770</v>
      </c>
      <c r="EQ153">
        <v>3877</v>
      </c>
      <c r="ER153">
        <v>23373</v>
      </c>
      <c r="ES153">
        <v>42498</v>
      </c>
    </row>
    <row r="154" spans="1:149" outlineLevel="1" x14ac:dyDescent="0.25">
      <c r="A154" s="3"/>
      <c r="B154" s="9">
        <v>140</v>
      </c>
      <c r="C154" s="3"/>
      <c r="D154" s="3"/>
      <c r="E154" s="36" t="s">
        <v>128</v>
      </c>
      <c r="F154" s="24"/>
      <c r="G154" s="24">
        <f t="shared" si="31"/>
        <v>214152</v>
      </c>
      <c r="H154" s="24">
        <f t="shared" ref="H154:K154" si="37">H131</f>
        <v>214152</v>
      </c>
      <c r="I154" s="24">
        <f t="shared" si="37"/>
        <v>214152</v>
      </c>
      <c r="J154" s="24">
        <f t="shared" si="37"/>
        <v>214152</v>
      </c>
      <c r="K154" s="24">
        <f t="shared" si="37"/>
        <v>214152</v>
      </c>
      <c r="L154" s="24">
        <f t="shared" ref="L154:M154" si="38">L131</f>
        <v>214152</v>
      </c>
      <c r="M154" s="24">
        <f t="shared" si="38"/>
        <v>214152</v>
      </c>
      <c r="N154" s="205"/>
      <c r="O154" s="108">
        <v>152</v>
      </c>
      <c r="P154" s="108">
        <v>0</v>
      </c>
      <c r="Q154" s="153">
        <v>5811998.2599999998</v>
      </c>
      <c r="R154" s="153">
        <v>47365</v>
      </c>
      <c r="S154" s="153">
        <v>8722</v>
      </c>
      <c r="T154" s="153">
        <v>219364</v>
      </c>
      <c r="U154" s="153">
        <v>197591</v>
      </c>
      <c r="V154" s="153">
        <v>379690</v>
      </c>
      <c r="W154" s="153">
        <v>116948</v>
      </c>
      <c r="X154" s="188">
        <v>39945</v>
      </c>
      <c r="Y154" s="153">
        <v>8879</v>
      </c>
      <c r="Z154" s="153">
        <v>70523</v>
      </c>
      <c r="AA154" s="153">
        <v>7251</v>
      </c>
      <c r="AB154" s="153">
        <v>65612</v>
      </c>
      <c r="AC154" s="153">
        <v>382435</v>
      </c>
      <c r="AD154" s="153">
        <v>314474</v>
      </c>
      <c r="AE154" s="153">
        <v>656700</v>
      </c>
      <c r="AF154" s="153">
        <v>108683</v>
      </c>
      <c r="AG154" s="153">
        <v>15590</v>
      </c>
      <c r="AH154" s="153">
        <v>143420</v>
      </c>
      <c r="AI154" s="153">
        <v>111673</v>
      </c>
      <c r="AJ154" s="153">
        <v>18859</v>
      </c>
      <c r="AK154" s="153">
        <v>206940</v>
      </c>
      <c r="AL154" s="109">
        <v>57081</v>
      </c>
      <c r="AM154" s="109">
        <v>298913</v>
      </c>
      <c r="AN154" s="109">
        <v>214152</v>
      </c>
      <c r="AO154" s="109">
        <v>22617</v>
      </c>
      <c r="AP154" s="109">
        <v>7653</v>
      </c>
      <c r="AQ154" s="109">
        <v>40003</v>
      </c>
      <c r="AR154" s="109">
        <v>6507824.9978430755</v>
      </c>
      <c r="AS154" s="109">
        <v>1518168</v>
      </c>
      <c r="AT154" s="109">
        <v>66861</v>
      </c>
      <c r="AU154" s="109">
        <v>23000</v>
      </c>
      <c r="AV154" s="109">
        <v>147462</v>
      </c>
      <c r="AW154" s="109">
        <v>386568</v>
      </c>
      <c r="AX154" s="109">
        <v>50701</v>
      </c>
      <c r="AY154" s="109">
        <v>69984</v>
      </c>
      <c r="AZ154" s="109">
        <v>719375</v>
      </c>
      <c r="BA154" s="109"/>
      <c r="BB154" s="109">
        <v>180305</v>
      </c>
      <c r="BC154" s="109">
        <v>204588</v>
      </c>
      <c r="BD154" s="109">
        <v>269269</v>
      </c>
      <c r="BE154" s="109">
        <v>52067</v>
      </c>
      <c r="BF154" s="109">
        <v>121809</v>
      </c>
      <c r="BG154" s="109">
        <v>26895</v>
      </c>
      <c r="BH154" s="109">
        <v>380100</v>
      </c>
      <c r="BI154" s="109">
        <v>53650</v>
      </c>
      <c r="BJ154" s="109">
        <v>74924</v>
      </c>
      <c r="BK154" s="109">
        <v>234849</v>
      </c>
      <c r="BL154" s="109">
        <v>47940</v>
      </c>
      <c r="BM154" s="109">
        <v>161697</v>
      </c>
      <c r="BN154" s="109">
        <v>156336</v>
      </c>
      <c r="BO154" s="109">
        <v>19991</v>
      </c>
      <c r="BP154" s="109">
        <v>39622</v>
      </c>
      <c r="BQ154" s="109">
        <v>22753</v>
      </c>
      <c r="BR154" s="109"/>
      <c r="BS154" s="109">
        <v>198752</v>
      </c>
      <c r="BT154" s="109">
        <v>48436</v>
      </c>
      <c r="BU154" s="109">
        <v>5018278</v>
      </c>
      <c r="BV154" s="109">
        <v>531367</v>
      </c>
      <c r="BW154" s="109">
        <v>37410</v>
      </c>
      <c r="BX154" s="194">
        <v>295130</v>
      </c>
      <c r="BY154" s="109">
        <v>104372</v>
      </c>
      <c r="BZ154" s="109">
        <v>17897</v>
      </c>
      <c r="CA154" s="109">
        <v>27606</v>
      </c>
      <c r="CB154" s="109">
        <v>94390</v>
      </c>
      <c r="CC154" s="109">
        <v>208479</v>
      </c>
      <c r="CG154">
        <v>5811998.2599999998</v>
      </c>
      <c r="CH154">
        <v>47365</v>
      </c>
      <c r="CI154">
        <v>8722</v>
      </c>
      <c r="CJ154">
        <v>219364</v>
      </c>
      <c r="CK154">
        <v>197591</v>
      </c>
      <c r="CL154">
        <v>379690</v>
      </c>
      <c r="CM154">
        <v>116948</v>
      </c>
      <c r="CN154">
        <v>39945</v>
      </c>
      <c r="CO154">
        <v>8879</v>
      </c>
      <c r="CP154">
        <v>70523</v>
      </c>
      <c r="CQ154">
        <v>7251</v>
      </c>
      <c r="CR154">
        <v>64272</v>
      </c>
      <c r="CS154">
        <v>382435</v>
      </c>
      <c r="CT154">
        <v>236974</v>
      </c>
      <c r="CU154">
        <v>656700</v>
      </c>
      <c r="CV154">
        <v>108683</v>
      </c>
      <c r="CW154">
        <v>15590</v>
      </c>
      <c r="CX154">
        <v>143420</v>
      </c>
      <c r="CY154">
        <v>111673</v>
      </c>
      <c r="CZ154">
        <v>18859</v>
      </c>
      <c r="DA154">
        <v>206940</v>
      </c>
      <c r="DB154">
        <v>57081</v>
      </c>
      <c r="DC154">
        <v>298913</v>
      </c>
      <c r="DD154">
        <v>214152</v>
      </c>
      <c r="DE154">
        <v>22617</v>
      </c>
      <c r="DF154">
        <v>7653</v>
      </c>
      <c r="DG154">
        <v>40003</v>
      </c>
      <c r="DH154">
        <v>6507824.9978430755</v>
      </c>
      <c r="DI154">
        <v>1518168</v>
      </c>
      <c r="DJ154">
        <v>66861</v>
      </c>
      <c r="DK154">
        <v>23000</v>
      </c>
      <c r="DL154">
        <v>147462</v>
      </c>
      <c r="DM154">
        <v>386568</v>
      </c>
      <c r="DN154">
        <v>50701</v>
      </c>
      <c r="DO154">
        <v>69984</v>
      </c>
      <c r="DP154">
        <v>719375</v>
      </c>
      <c r="DQ154">
        <v>40658</v>
      </c>
      <c r="DR154">
        <v>178292</v>
      </c>
      <c r="DS154">
        <v>163930</v>
      </c>
      <c r="DT154">
        <v>269269</v>
      </c>
      <c r="DU154">
        <v>45910</v>
      </c>
      <c r="DV154">
        <v>121809</v>
      </c>
      <c r="DW154">
        <v>26895</v>
      </c>
      <c r="DX154">
        <v>380100</v>
      </c>
      <c r="DY154">
        <v>53650</v>
      </c>
      <c r="DZ154">
        <v>74924</v>
      </c>
      <c r="EA154">
        <v>234849</v>
      </c>
      <c r="EB154">
        <v>47940</v>
      </c>
      <c r="EC154">
        <v>161697</v>
      </c>
      <c r="ED154">
        <v>156336</v>
      </c>
      <c r="EE154">
        <v>19991</v>
      </c>
      <c r="EF154">
        <v>39622</v>
      </c>
      <c r="EG154">
        <v>22753</v>
      </c>
      <c r="EH154">
        <v>77500</v>
      </c>
      <c r="EI154">
        <v>198752</v>
      </c>
      <c r="EJ154">
        <v>48436</v>
      </c>
      <c r="EK154">
        <v>5018278</v>
      </c>
      <c r="EL154">
        <v>531367</v>
      </c>
      <c r="EM154">
        <v>31515</v>
      </c>
      <c r="EN154">
        <v>295130</v>
      </c>
      <c r="EO154">
        <v>104372</v>
      </c>
      <c r="EP154">
        <v>17897</v>
      </c>
      <c r="EQ154">
        <v>27606</v>
      </c>
      <c r="ER154">
        <v>94390</v>
      </c>
      <c r="ES154">
        <v>208479</v>
      </c>
    </row>
    <row r="155" spans="1:149" outlineLevel="1" x14ac:dyDescent="0.25">
      <c r="A155" s="3"/>
      <c r="B155" s="9">
        <v>141</v>
      </c>
      <c r="C155" s="3"/>
      <c r="D155" s="3"/>
      <c r="E155" s="36" t="s">
        <v>129</v>
      </c>
      <c r="F155" s="38"/>
      <c r="G155" s="38">
        <f t="shared" si="31"/>
        <v>497133892</v>
      </c>
      <c r="H155" s="38">
        <f t="shared" ref="H155:K155" si="39">H97</f>
        <v>493960561</v>
      </c>
      <c r="I155" s="38">
        <f t="shared" si="39"/>
        <v>463663230</v>
      </c>
      <c r="J155" s="38">
        <f t="shared" si="39"/>
        <v>459373031</v>
      </c>
      <c r="K155" s="38">
        <f t="shared" si="39"/>
        <v>440100836</v>
      </c>
      <c r="L155" s="38">
        <f t="shared" ref="L155:M155" si="40">L97</f>
        <v>444501844</v>
      </c>
      <c r="M155" s="38">
        <f t="shared" si="40"/>
        <v>448946842</v>
      </c>
      <c r="N155" s="206"/>
      <c r="O155" s="108">
        <v>153</v>
      </c>
      <c r="P155" s="108">
        <v>0</v>
      </c>
      <c r="Q155" s="153">
        <v>25280291057</v>
      </c>
      <c r="R155" s="153">
        <v>223988678.07520866</v>
      </c>
      <c r="S155" s="153">
        <v>29726073.119999997</v>
      </c>
      <c r="T155" s="153">
        <v>985257711</v>
      </c>
      <c r="U155" s="153">
        <v>973189790.19000006</v>
      </c>
      <c r="V155" s="153">
        <v>1587097140</v>
      </c>
      <c r="W155" s="153">
        <v>473473781.3066833</v>
      </c>
      <c r="X155" s="188">
        <v>142194816.25999999</v>
      </c>
      <c r="Y155" s="153">
        <v>24228193</v>
      </c>
      <c r="Z155" s="153">
        <v>307635771.03999996</v>
      </c>
      <c r="AA155" s="153">
        <v>29043489</v>
      </c>
      <c r="AB155" s="153">
        <v>244678551</v>
      </c>
      <c r="AC155" s="153">
        <v>1693068324</v>
      </c>
      <c r="AD155" s="153">
        <v>1211909343</v>
      </c>
      <c r="AE155" s="153">
        <v>2429022729</v>
      </c>
      <c r="AF155" s="153">
        <v>506809214.88</v>
      </c>
      <c r="AG155" s="153">
        <v>56436105.189999998</v>
      </c>
      <c r="AH155" s="153">
        <v>514149798.70999998</v>
      </c>
      <c r="AI155" s="153">
        <v>609956991</v>
      </c>
      <c r="AJ155" s="153">
        <v>73312156.159999996</v>
      </c>
      <c r="AK155" s="153">
        <v>873638798.22000003</v>
      </c>
      <c r="AL155" s="109">
        <v>226242421.21999997</v>
      </c>
      <c r="AM155" s="109">
        <v>1666447879.6200001</v>
      </c>
      <c r="AN155" s="109">
        <v>497133892</v>
      </c>
      <c r="AO155" s="109">
        <v>77821848.609999999</v>
      </c>
      <c r="AP155" s="109">
        <v>21998708</v>
      </c>
      <c r="AQ155" s="109">
        <v>143266333.07999998</v>
      </c>
      <c r="AR155" s="109">
        <v>36002283411.610085</v>
      </c>
      <c r="AS155" s="109">
        <v>7349859347</v>
      </c>
      <c r="AT155" s="109">
        <v>262295964.63</v>
      </c>
      <c r="AU155" s="109">
        <v>98208425</v>
      </c>
      <c r="AV155" s="109">
        <v>702207945.8499999</v>
      </c>
      <c r="AW155" s="109">
        <v>1807212729.6290998</v>
      </c>
      <c r="AX155" s="109">
        <v>247696716.55000001</v>
      </c>
      <c r="AY155" s="109">
        <v>287415294.99600005</v>
      </c>
      <c r="AZ155" s="109">
        <v>3193879713.8000002</v>
      </c>
      <c r="BA155" s="109"/>
      <c r="BB155" s="109">
        <v>902899754</v>
      </c>
      <c r="BC155" s="109">
        <v>841191226</v>
      </c>
      <c r="BD155" s="109">
        <v>1217476816</v>
      </c>
      <c r="BE155" s="109">
        <v>216409943.73000002</v>
      </c>
      <c r="BF155" s="109">
        <v>494782600.01999998</v>
      </c>
      <c r="BG155" s="109">
        <v>116346396</v>
      </c>
      <c r="BH155" s="109">
        <v>1607780775.79</v>
      </c>
      <c r="BI155" s="109">
        <v>253408988.52000001</v>
      </c>
      <c r="BJ155" s="109">
        <v>319448599</v>
      </c>
      <c r="BK155" s="109">
        <v>1092720775</v>
      </c>
      <c r="BL155" s="109">
        <v>183278900</v>
      </c>
      <c r="BM155" s="109">
        <v>786048575</v>
      </c>
      <c r="BN155" s="109">
        <v>630195378.25999999</v>
      </c>
      <c r="BO155" s="109">
        <v>85522356</v>
      </c>
      <c r="BP155" s="109">
        <v>100495104</v>
      </c>
      <c r="BQ155" s="109">
        <v>78418164.890000001</v>
      </c>
      <c r="BR155" s="109"/>
      <c r="BS155" s="109">
        <v>887153173</v>
      </c>
      <c r="BT155" s="109">
        <v>181745328.26999998</v>
      </c>
      <c r="BU155" s="109">
        <v>24639744439.139999</v>
      </c>
      <c r="BV155" s="109">
        <v>2621351006</v>
      </c>
      <c r="BW155" s="109">
        <v>133313021</v>
      </c>
      <c r="BX155" s="194">
        <v>1452552393</v>
      </c>
      <c r="BY155" s="109">
        <v>376054897</v>
      </c>
      <c r="BZ155" s="109">
        <v>99147429.620000005</v>
      </c>
      <c r="CA155" s="109">
        <v>137199764</v>
      </c>
      <c r="CB155" s="109">
        <v>439426852.25999999</v>
      </c>
      <c r="CC155" s="109">
        <v>865407362</v>
      </c>
      <c r="CG155">
        <v>24226360755</v>
      </c>
      <c r="CH155">
        <v>202481240.72000003</v>
      </c>
      <c r="CI155">
        <v>29155291.82</v>
      </c>
      <c r="CJ155">
        <v>970536909</v>
      </c>
      <c r="CK155">
        <v>933023699.69000006</v>
      </c>
      <c r="CL155">
        <v>1544296648</v>
      </c>
      <c r="CM155">
        <v>449467120.70000005</v>
      </c>
      <c r="CN155">
        <v>136491826.69999999</v>
      </c>
      <c r="CO155">
        <v>24275428</v>
      </c>
      <c r="CP155">
        <v>289670361.49000001</v>
      </c>
      <c r="CQ155">
        <v>27528706</v>
      </c>
      <c r="CR155">
        <v>218050999</v>
      </c>
      <c r="CS155">
        <v>1632222561.6700001</v>
      </c>
      <c r="CT155">
        <v>878822638.74000013</v>
      </c>
      <c r="CU155">
        <v>2357005920.04</v>
      </c>
      <c r="CV155">
        <v>475598345.38999999</v>
      </c>
      <c r="CW155">
        <v>54029013.310000002</v>
      </c>
      <c r="CX155">
        <v>486056497.75</v>
      </c>
      <c r="CY155">
        <v>589356772.60000002</v>
      </c>
      <c r="CZ155">
        <v>71814133.549999997</v>
      </c>
      <c r="DA155">
        <v>838657079.18999994</v>
      </c>
      <c r="DB155">
        <v>171849084.98000002</v>
      </c>
      <c r="DC155">
        <v>1589990377.8799999</v>
      </c>
      <c r="DD155">
        <v>478905081</v>
      </c>
      <c r="DE155">
        <v>76802531</v>
      </c>
      <c r="DF155">
        <v>8844181</v>
      </c>
      <c r="DG155">
        <v>138089158.22999999</v>
      </c>
      <c r="DH155">
        <v>33644689155.620003</v>
      </c>
      <c r="DI155">
        <v>7167732847.9300003</v>
      </c>
      <c r="DJ155">
        <v>241133567.51999998</v>
      </c>
      <c r="DK155">
        <v>93475495</v>
      </c>
      <c r="DL155">
        <v>684577454.99000001</v>
      </c>
      <c r="DM155">
        <v>1710613898.3195999</v>
      </c>
      <c r="DN155">
        <v>234672333.33000001</v>
      </c>
      <c r="DO155">
        <v>277468488.36000001</v>
      </c>
      <c r="DP155">
        <v>3044210532.4000001</v>
      </c>
      <c r="DQ155">
        <v>181367705.70999998</v>
      </c>
      <c r="DR155">
        <v>852977631</v>
      </c>
      <c r="DS155">
        <v>588204045</v>
      </c>
      <c r="DT155">
        <v>1158320478.3299999</v>
      </c>
      <c r="DU155">
        <v>195849659.70000002</v>
      </c>
      <c r="DV155">
        <v>480190167.87</v>
      </c>
      <c r="DW155">
        <v>115262629</v>
      </c>
      <c r="DX155">
        <v>1535329501.6400001</v>
      </c>
      <c r="DY155">
        <v>246122190.97999999</v>
      </c>
      <c r="DZ155">
        <v>299586449</v>
      </c>
      <c r="EA155">
        <v>1030453834</v>
      </c>
      <c r="EB155">
        <v>175821399.01999998</v>
      </c>
      <c r="EC155">
        <v>752870945</v>
      </c>
      <c r="ED155">
        <v>619022917.96000004</v>
      </c>
      <c r="EE155">
        <v>83879169</v>
      </c>
      <c r="EF155">
        <v>97482636</v>
      </c>
      <c r="EG155">
        <v>73870972.099999994</v>
      </c>
      <c r="EH155">
        <v>273444573.47000003</v>
      </c>
      <c r="EI155">
        <v>878540448</v>
      </c>
      <c r="EJ155">
        <v>181827516.44400001</v>
      </c>
      <c r="EK155">
        <v>23766238909.93755</v>
      </c>
      <c r="EL155">
        <v>2483896484</v>
      </c>
      <c r="EM155">
        <v>123771289.62</v>
      </c>
      <c r="EN155">
        <v>1394725460</v>
      </c>
      <c r="EO155">
        <v>350635830</v>
      </c>
      <c r="EP155">
        <v>100053641</v>
      </c>
      <c r="EQ155">
        <v>138754314</v>
      </c>
      <c r="ER155">
        <v>415075636.78999996</v>
      </c>
      <c r="ES155">
        <v>816810815</v>
      </c>
    </row>
    <row r="156" spans="1:149" outlineLevel="1" x14ac:dyDescent="0.25">
      <c r="A156" s="3"/>
      <c r="B156" s="9">
        <v>142</v>
      </c>
      <c r="C156" s="3"/>
      <c r="D156" s="3"/>
      <c r="E156" s="36" t="s">
        <v>140</v>
      </c>
      <c r="F156" s="44"/>
      <c r="G156" s="44">
        <f t="shared" si="31"/>
        <v>1404.3058823529411</v>
      </c>
      <c r="H156" s="44">
        <f t="shared" ref="H156:K156" si="41">H143</f>
        <v>1420.0854901960784</v>
      </c>
      <c r="I156" s="44">
        <f t="shared" si="41"/>
        <v>1433.8926470588235</v>
      </c>
      <c r="J156" s="44">
        <f t="shared" si="41"/>
        <v>1446.0754325259516</v>
      </c>
      <c r="K156" s="44">
        <f t="shared" si="41"/>
        <v>1456.9045751633987</v>
      </c>
      <c r="L156" s="44">
        <f t="shared" ref="L156:M156" si="42">L143</f>
        <v>1467.1320987654321</v>
      </c>
      <c r="M156" s="44">
        <f t="shared" si="42"/>
        <v>1476.7914266117971</v>
      </c>
      <c r="N156" s="211"/>
      <c r="O156" s="108">
        <v>154</v>
      </c>
      <c r="P156" s="108">
        <v>0</v>
      </c>
      <c r="Q156" s="153">
        <v>18885.28823529412</v>
      </c>
      <c r="R156" s="153">
        <v>1841.4588235294118</v>
      </c>
      <c r="S156" s="153">
        <v>92.088235294117652</v>
      </c>
      <c r="T156" s="153">
        <v>772.4</v>
      </c>
      <c r="U156" s="153">
        <v>501.76470588235293</v>
      </c>
      <c r="V156" s="153">
        <v>1531.8764705882354</v>
      </c>
      <c r="W156" s="153">
        <v>986.45882352941169</v>
      </c>
      <c r="X156" s="188">
        <v>147.58823529411765</v>
      </c>
      <c r="Y156" s="153">
        <v>27.441176470588236</v>
      </c>
      <c r="Z156" s="153">
        <v>334.35294117647061</v>
      </c>
      <c r="AA156" s="153">
        <v>29.652941176470591</v>
      </c>
      <c r="AB156" s="153">
        <v>148.44117647058826</v>
      </c>
      <c r="AC156" s="153">
        <v>1528.3941176470589</v>
      </c>
      <c r="AD156" s="153">
        <v>1176.6235294117646</v>
      </c>
      <c r="AE156" s="153">
        <v>1578.1764705882354</v>
      </c>
      <c r="AF156" s="153">
        <v>326.08235294117645</v>
      </c>
      <c r="AG156" s="153">
        <v>137.32941176470584</v>
      </c>
      <c r="AH156" s="153">
        <v>456.25294117647059</v>
      </c>
      <c r="AI156" s="153">
        <v>269.74705882352936</v>
      </c>
      <c r="AJ156" s="153">
        <v>80.45882352941176</v>
      </c>
      <c r="AK156" s="153">
        <v>935.75294117647059</v>
      </c>
      <c r="AL156" s="109">
        <v>283.88235294117646</v>
      </c>
      <c r="AM156" s="109">
        <v>1053.0941176470587</v>
      </c>
      <c r="AN156" s="109">
        <v>1404.3058823529411</v>
      </c>
      <c r="AO156" s="109">
        <v>70.894117647058806</v>
      </c>
      <c r="AP156" s="109">
        <v>21.176470588235293</v>
      </c>
      <c r="AQ156" s="109">
        <v>66.558823529411768</v>
      </c>
      <c r="AR156" s="109">
        <v>122370.49411764706</v>
      </c>
      <c r="AS156" s="109">
        <v>5423.4705882352937</v>
      </c>
      <c r="AT156" s="109">
        <v>725.58823529411768</v>
      </c>
      <c r="AU156" s="109">
        <v>98</v>
      </c>
      <c r="AV156" s="109">
        <v>352.57647058823534</v>
      </c>
      <c r="AW156" s="109">
        <v>1850.2941176470588</v>
      </c>
      <c r="AX156" s="109">
        <v>136.88235294117646</v>
      </c>
      <c r="AY156" s="109">
        <v>509.29411764705884</v>
      </c>
      <c r="AZ156" s="109">
        <v>2736.3529411764707</v>
      </c>
      <c r="BA156" s="109"/>
      <c r="BB156" s="109">
        <v>1261.2058823529412</v>
      </c>
      <c r="BC156" s="109">
        <v>1068.7647058823529</v>
      </c>
      <c r="BD156" s="109">
        <v>2025.3529411764705</v>
      </c>
      <c r="BE156" s="109">
        <v>334.2705882352941</v>
      </c>
      <c r="BF156" s="109">
        <v>586.29411764705878</v>
      </c>
      <c r="BG156" s="109">
        <v>370</v>
      </c>
      <c r="BH156" s="109">
        <v>1554.0588235294117</v>
      </c>
      <c r="BI156" s="109">
        <v>188.54705882352943</v>
      </c>
      <c r="BJ156" s="109">
        <v>275.90000000000003</v>
      </c>
      <c r="BK156" s="109">
        <v>1131.5882352941176</v>
      </c>
      <c r="BL156" s="109">
        <v>193.30588235294115</v>
      </c>
      <c r="BM156" s="109">
        <v>551.52941176470586</v>
      </c>
      <c r="BN156" s="109">
        <v>730.23529411764707</v>
      </c>
      <c r="BO156" s="109">
        <v>66.117647058823536</v>
      </c>
      <c r="BP156" s="109">
        <v>95.199999999999989</v>
      </c>
      <c r="BQ156" s="109">
        <v>294.08235294117645</v>
      </c>
      <c r="BR156" s="109"/>
      <c r="BS156" s="109">
        <v>1147.4411764705883</v>
      </c>
      <c r="BT156" s="109">
        <v>150.47647058823526</v>
      </c>
      <c r="BU156" s="109">
        <v>15909.764705882353</v>
      </c>
      <c r="BV156" s="109">
        <v>2226.8294117647056</v>
      </c>
      <c r="BW156" s="109">
        <v>244.55882352941177</v>
      </c>
      <c r="BX156" s="194">
        <v>1502.3352941176472</v>
      </c>
      <c r="BY156" s="109">
        <v>439.2823529411765</v>
      </c>
      <c r="BZ156" s="109">
        <v>93.352941176470594</v>
      </c>
      <c r="CA156" s="109">
        <v>63.970588235294116</v>
      </c>
      <c r="CB156" s="109">
        <v>478.18823529411765</v>
      </c>
      <c r="CC156" s="109">
        <v>1033.8764705882354</v>
      </c>
      <c r="CG156">
        <v>18822.056250000001</v>
      </c>
      <c r="CH156">
        <v>1840.9875</v>
      </c>
      <c r="CI156">
        <v>92.09375</v>
      </c>
      <c r="CJ156">
        <v>771.73749999999995</v>
      </c>
      <c r="CK156">
        <v>501.25</v>
      </c>
      <c r="CL156">
        <v>1531.6812500000001</v>
      </c>
      <c r="CM156">
        <v>983.23749999999995</v>
      </c>
      <c r="CN156">
        <v>147.0625</v>
      </c>
      <c r="CO156">
        <v>27.28125</v>
      </c>
      <c r="CP156">
        <v>332.625</v>
      </c>
      <c r="CQ156">
        <v>29.256250000000001</v>
      </c>
      <c r="CR156">
        <v>147.59375000000003</v>
      </c>
      <c r="CS156">
        <v>1529.54375</v>
      </c>
      <c r="CT156">
        <v>926.78750000000002</v>
      </c>
      <c r="CU156">
        <v>1385.0625</v>
      </c>
      <c r="CV156">
        <v>324.46249999999998</v>
      </c>
      <c r="CW156">
        <v>137.09999999999997</v>
      </c>
      <c r="CX156">
        <v>456.20625000000001</v>
      </c>
      <c r="CY156">
        <v>270.29374999999993</v>
      </c>
      <c r="CZ156">
        <v>80.424999999999997</v>
      </c>
      <c r="DA156">
        <v>931.17499999999995</v>
      </c>
      <c r="DB156">
        <v>258.5625</v>
      </c>
      <c r="DC156">
        <v>1046.9124999999999</v>
      </c>
      <c r="DD156">
        <v>1389.5125</v>
      </c>
      <c r="DE156">
        <v>69.262499999999989</v>
      </c>
      <c r="DF156">
        <v>21.1875</v>
      </c>
      <c r="DG156">
        <v>66.34375</v>
      </c>
      <c r="DH156">
        <v>122320.15</v>
      </c>
      <c r="DI156">
        <v>5402</v>
      </c>
      <c r="DJ156">
        <v>716</v>
      </c>
      <c r="DK156">
        <v>98</v>
      </c>
      <c r="DL156">
        <v>353.73750000000007</v>
      </c>
      <c r="DM156">
        <v>1842.5625</v>
      </c>
      <c r="DN156">
        <v>131.9375</v>
      </c>
      <c r="DO156">
        <v>519</v>
      </c>
      <c r="DP156">
        <v>2717.75</v>
      </c>
      <c r="DQ156">
        <v>130.88749999999999</v>
      </c>
      <c r="DR156">
        <v>1174.34375</v>
      </c>
      <c r="DS156">
        <v>940.98749999999995</v>
      </c>
      <c r="DT156">
        <v>2025.4375</v>
      </c>
      <c r="DU156">
        <v>332.16249999999997</v>
      </c>
      <c r="DV156">
        <v>587</v>
      </c>
      <c r="DW156">
        <v>370</v>
      </c>
      <c r="DX156">
        <v>1531.5625</v>
      </c>
      <c r="DY156">
        <v>186.45625000000001</v>
      </c>
      <c r="DZ156">
        <v>277.95625000000001</v>
      </c>
      <c r="EA156">
        <v>1140.75</v>
      </c>
      <c r="EB156">
        <v>174.76249999999999</v>
      </c>
      <c r="EC156">
        <v>550.1875</v>
      </c>
      <c r="ED156">
        <v>729.625</v>
      </c>
      <c r="EE156">
        <v>65.1875</v>
      </c>
      <c r="EF156">
        <v>94.462499999999991</v>
      </c>
      <c r="EG156">
        <v>268.02499999999998</v>
      </c>
      <c r="EH156">
        <v>245.6875</v>
      </c>
      <c r="EI156">
        <v>1147.03125</v>
      </c>
      <c r="EJ156">
        <v>151.38124999999997</v>
      </c>
      <c r="EK156">
        <v>15109</v>
      </c>
      <c r="EL156">
        <v>2200.3812499999999</v>
      </c>
      <c r="EM156">
        <v>242.34375</v>
      </c>
      <c r="EN156">
        <v>1492.98125</v>
      </c>
      <c r="EO156">
        <v>436.67500000000001</v>
      </c>
      <c r="EP156">
        <v>94.25</v>
      </c>
      <c r="EQ156">
        <v>64.15625</v>
      </c>
      <c r="ER156">
        <v>474.01249999999999</v>
      </c>
      <c r="ES156">
        <v>1027.5562500000001</v>
      </c>
    </row>
    <row r="157" spans="1:149" outlineLevel="1" x14ac:dyDescent="0.25">
      <c r="A157" s="3"/>
      <c r="B157" s="9">
        <v>143</v>
      </c>
      <c r="C157" s="3"/>
      <c r="D157" s="3"/>
      <c r="E157" s="36" t="s">
        <v>141</v>
      </c>
      <c r="F157" s="30"/>
      <c r="G157" s="30">
        <f t="shared" si="31"/>
        <v>7.8009414929388024E-2</v>
      </c>
      <c r="H157" s="30">
        <f t="shared" ref="H157:L157" si="43">H145</f>
        <v>7.8009414929388024E-2</v>
      </c>
      <c r="I157" s="30">
        <f t="shared" si="43"/>
        <v>7.8009414929388024E-2</v>
      </c>
      <c r="J157" s="30">
        <f t="shared" si="43"/>
        <v>7.8009414929388024E-2</v>
      </c>
      <c r="K157" s="30">
        <f t="shared" si="43"/>
        <v>7.8009414929388024E-2</v>
      </c>
      <c r="L157" s="30">
        <f t="shared" si="43"/>
        <v>7.8009414929388024E-2</v>
      </c>
      <c r="M157" s="30">
        <f t="shared" ref="M157" si="44">M145</f>
        <v>7.8009414929388024E-2</v>
      </c>
      <c r="N157" s="212"/>
      <c r="O157" s="108">
        <v>155</v>
      </c>
      <c r="P157" s="108">
        <v>0</v>
      </c>
      <c r="Q157" s="153">
        <v>0.14623170672470862</v>
      </c>
      <c r="R157" s="153">
        <v>1.1564684560283076E-2</v>
      </c>
      <c r="S157" s="153">
        <v>-2.386634844868735E-2</v>
      </c>
      <c r="T157" s="153">
        <v>1.3059804517090949E-2</v>
      </c>
      <c r="U157" s="153">
        <v>6.4900061377525145E-2</v>
      </c>
      <c r="V157" s="153">
        <v>8.2933516106922553E-2</v>
      </c>
      <c r="W157" s="153">
        <v>3.0224038326053262E-2</v>
      </c>
      <c r="X157" s="188">
        <v>0.11301315580916152</v>
      </c>
      <c r="Y157" s="153">
        <v>-9.5131086142322102E-2</v>
      </c>
      <c r="Z157" s="153">
        <v>0.20998123305762145</v>
      </c>
      <c r="AA157" s="153">
        <v>0.190599173553719</v>
      </c>
      <c r="AB157" s="153">
        <v>0.143646917902884</v>
      </c>
      <c r="AC157" s="153">
        <v>0.32673387832931011</v>
      </c>
      <c r="AD157" s="153">
        <v>7.1199753859518947E-2</v>
      </c>
      <c r="AE157" s="153">
        <v>5.1202684183167146E-2</v>
      </c>
      <c r="AF157" s="153">
        <v>0.17911636742447454</v>
      </c>
      <c r="AG157" s="153">
        <v>-1.3735443415945058E-2</v>
      </c>
      <c r="AH157" s="153">
        <v>7.4725196032797453E-2</v>
      </c>
      <c r="AI157" s="153">
        <v>0.10183561926368979</v>
      </c>
      <c r="AJ157" s="153">
        <v>-6.3984003999000255E-2</v>
      </c>
      <c r="AK157" s="153">
        <v>3.0531212809693821E-2</v>
      </c>
      <c r="AL157" s="109">
        <v>0.16252390057361377</v>
      </c>
      <c r="AM157" s="109">
        <v>0.13818129778795438</v>
      </c>
      <c r="AN157" s="109">
        <v>7.8009414929388024E-2</v>
      </c>
      <c r="AO157" s="109">
        <v>-2.3887079261672096E-2</v>
      </c>
      <c r="AP157" s="109">
        <v>7.2217502124044181E-2</v>
      </c>
      <c r="AQ157" s="109">
        <v>3.2000000000000001E-2</v>
      </c>
      <c r="AR157" s="109">
        <v>7.4458787984718722E-2</v>
      </c>
      <c r="AS157" s="109">
        <v>0.14977763605004818</v>
      </c>
      <c r="AT157" s="109">
        <v>0.25513095155828897</v>
      </c>
      <c r="AU157" s="109">
        <v>-3.2240730789897904E-3</v>
      </c>
      <c r="AV157" s="109">
        <v>2.6651818856718634E-2</v>
      </c>
      <c r="AW157" s="109">
        <v>0.15004453946196331</v>
      </c>
      <c r="AX157" s="109">
        <v>0.13402061855670103</v>
      </c>
      <c r="AY157" s="109">
        <v>7.8491818828551108E-2</v>
      </c>
      <c r="AZ157" s="109">
        <v>0.10599664805246285</v>
      </c>
      <c r="BA157" s="109"/>
      <c r="BB157" s="109">
        <v>0.55988649351673037</v>
      </c>
      <c r="BC157" s="109">
        <v>0.12619349496726784</v>
      </c>
      <c r="BD157" s="109">
        <v>0.10621828673763804</v>
      </c>
      <c r="BE157" s="109">
        <v>0.21325981020774556</v>
      </c>
      <c r="BF157" s="109">
        <v>2.1251425915754785E-2</v>
      </c>
      <c r="BG157" s="109">
        <v>-2.5103220478943023E-2</v>
      </c>
      <c r="BH157" s="109">
        <v>0.16233598762049067</v>
      </c>
      <c r="BI157" s="109">
        <v>0.15641944674202737</v>
      </c>
      <c r="BJ157" s="109">
        <v>0.10111744940220364</v>
      </c>
      <c r="BK157" s="109">
        <v>0.13378881747823906</v>
      </c>
      <c r="BL157" s="109">
        <v>8.3421635680570275E-2</v>
      </c>
      <c r="BM157" s="109">
        <v>8.12250720544994E-2</v>
      </c>
      <c r="BN157" s="109">
        <v>2.6852813588317957E-2</v>
      </c>
      <c r="BO157" s="109">
        <v>2.8135431568907965E-2</v>
      </c>
      <c r="BP157" s="109">
        <v>8.5338795016214365E-3</v>
      </c>
      <c r="BQ157" s="109">
        <v>3.840526700804682E-2</v>
      </c>
      <c r="BR157" s="109"/>
      <c r="BS157" s="109">
        <v>3.2191406170863635E-2</v>
      </c>
      <c r="BT157" s="109">
        <v>7.5656901238296589E-2</v>
      </c>
      <c r="BU157" s="109">
        <v>0.12932784716690177</v>
      </c>
      <c r="BV157" s="109">
        <v>9.8907641100116364E-2</v>
      </c>
      <c r="BW157" s="109">
        <v>0.18259005145797599</v>
      </c>
      <c r="BX157" s="194">
        <v>0.13855541027774476</v>
      </c>
      <c r="BY157" s="109">
        <v>7.6476550262600196E-2</v>
      </c>
      <c r="BZ157" s="109">
        <v>7.6379066478076379E-2</v>
      </c>
      <c r="CA157" s="109">
        <v>-2.3207839092315627E-3</v>
      </c>
      <c r="CB157" s="109">
        <v>9.0542793627269358E-2</v>
      </c>
      <c r="CC157" s="109">
        <v>9.3843212237093687E-2</v>
      </c>
      <c r="CG157">
        <v>0.15942828065063419</v>
      </c>
      <c r="CH157">
        <v>1.7531678528033327E-2</v>
      </c>
      <c r="CI157">
        <v>-4.3249561659848043E-2</v>
      </c>
      <c r="CJ157">
        <v>1.8910488497744109E-2</v>
      </c>
      <c r="CK157">
        <v>6.7775142826344725E-2</v>
      </c>
      <c r="CL157">
        <v>8.6538461538461536E-2</v>
      </c>
      <c r="CM157">
        <v>3.0207410033681971E-2</v>
      </c>
      <c r="CN157">
        <v>0.10851097932360955</v>
      </c>
      <c r="CO157">
        <v>-7.2496263079222717E-2</v>
      </c>
      <c r="CP157">
        <v>0.1987434554973822</v>
      </c>
      <c r="CQ157">
        <v>0.19128586609989373</v>
      </c>
      <c r="CR157">
        <v>0.15169325496781416</v>
      </c>
      <c r="CS157">
        <v>0.32245014710689768</v>
      </c>
      <c r="CT157">
        <v>5.0557924571662027E-2</v>
      </c>
      <c r="CU157">
        <v>4.3241266208100808E-2</v>
      </c>
      <c r="CV157">
        <v>6.1498823792987566E-2</v>
      </c>
      <c r="CW157">
        <v>-8.4439083232810616E-3</v>
      </c>
      <c r="CX157">
        <v>7.078340350498398E-2</v>
      </c>
      <c r="CY157">
        <v>9.5836361748520407E-2</v>
      </c>
      <c r="CZ157">
        <v>-3.0020703933747412E-2</v>
      </c>
      <c r="DA157">
        <v>2.1011388344707328E-2</v>
      </c>
      <c r="DB157">
        <v>0.15951797385620914</v>
      </c>
      <c r="DC157">
        <v>0.15756496227996647</v>
      </c>
      <c r="DD157">
        <v>0.1054387887239765</v>
      </c>
      <c r="DE157">
        <v>-2.7056277056277056E-2</v>
      </c>
      <c r="DF157">
        <v>8.1967213114754092E-2</v>
      </c>
      <c r="DG157">
        <v>1.9528371407516582E-2</v>
      </c>
      <c r="DH157">
        <v>0.12508863434921932</v>
      </c>
      <c r="DI157">
        <v>0.15599325449642168</v>
      </c>
      <c r="DJ157">
        <v>0.22011331444759208</v>
      </c>
      <c r="DK157">
        <v>-1.0811768876285006E-2</v>
      </c>
      <c r="DL157">
        <v>3.5671372784620008E-2</v>
      </c>
      <c r="DM157">
        <v>0.15931185607573942</v>
      </c>
      <c r="DN157">
        <v>0.14265209230429501</v>
      </c>
      <c r="DO157">
        <v>0.47684729064039411</v>
      </c>
      <c r="DP157">
        <v>0.10613982618486331</v>
      </c>
      <c r="DQ157">
        <v>8.3171858697272325E-2</v>
      </c>
      <c r="DR157">
        <v>0.66125991846039189</v>
      </c>
      <c r="DS157">
        <v>0.14487224697848877</v>
      </c>
      <c r="DT157">
        <v>9.4112959458113363E-2</v>
      </c>
      <c r="DU157">
        <v>0.20557984057598355</v>
      </c>
      <c r="DV157">
        <v>2.0091362828863885E-2</v>
      </c>
      <c r="DW157">
        <v>-2.1596858638743454E-2</v>
      </c>
      <c r="DX157">
        <v>0.17716213282567675</v>
      </c>
      <c r="DY157">
        <v>0.14374248450652113</v>
      </c>
      <c r="DZ157">
        <v>9.3453510436432644E-2</v>
      </c>
      <c r="EA157">
        <v>0.12954099646920361</v>
      </c>
      <c r="EB157">
        <v>8.5923753665689148E-2</v>
      </c>
      <c r="EC157">
        <v>9.3322795000146369E-2</v>
      </c>
      <c r="ED157">
        <v>3.2818651574803147E-2</v>
      </c>
      <c r="EE157">
        <v>3.6394311882381299E-2</v>
      </c>
      <c r="EF157">
        <v>4.9454297407912689E-3</v>
      </c>
      <c r="EG157">
        <v>3.195352214960058E-2</v>
      </c>
      <c r="EH157">
        <v>0.10050882593127709</v>
      </c>
      <c r="EI157">
        <v>2.8793427895024381E-2</v>
      </c>
      <c r="EJ157">
        <v>9.5875817988129663E-2</v>
      </c>
      <c r="EK157">
        <v>0.12947685953938223</v>
      </c>
      <c r="EL157">
        <v>0.10283360036621653</v>
      </c>
      <c r="EM157">
        <v>0.20166209884183539</v>
      </c>
      <c r="EN157">
        <v>0.15101497235562372</v>
      </c>
      <c r="EO157">
        <v>7.7563233437748375E-2</v>
      </c>
      <c r="EP157">
        <v>8.1468732071141706E-2</v>
      </c>
      <c r="EQ157">
        <v>6.2289125356864783E-3</v>
      </c>
      <c r="ER157">
        <v>9.7478518101141012E-2</v>
      </c>
      <c r="ES157">
        <v>0.11024609436229688</v>
      </c>
    </row>
    <row r="158" spans="1:149" outlineLevel="1" x14ac:dyDescent="0.25">
      <c r="A158" s="3"/>
      <c r="B158" s="9">
        <v>144</v>
      </c>
      <c r="C158" s="3"/>
      <c r="D158" s="3"/>
      <c r="E158" s="36" t="s">
        <v>142</v>
      </c>
      <c r="G158" s="3">
        <f t="shared" si="31"/>
        <v>12</v>
      </c>
      <c r="H158" s="3">
        <f t="shared" ref="H158:M158" si="45">H5-2006</f>
        <v>13</v>
      </c>
      <c r="I158" s="3">
        <f t="shared" si="45"/>
        <v>14</v>
      </c>
      <c r="J158" s="3">
        <f t="shared" si="45"/>
        <v>15</v>
      </c>
      <c r="K158" s="3">
        <f t="shared" si="45"/>
        <v>16</v>
      </c>
      <c r="L158" s="3">
        <f t="shared" si="45"/>
        <v>17</v>
      </c>
      <c r="M158" s="3">
        <f t="shared" si="45"/>
        <v>18</v>
      </c>
      <c r="O158" s="108">
        <v>156</v>
      </c>
      <c r="P158" s="108">
        <v>0</v>
      </c>
      <c r="Q158" s="153">
        <v>12</v>
      </c>
      <c r="R158" s="153">
        <v>12</v>
      </c>
      <c r="S158" s="153">
        <v>12</v>
      </c>
      <c r="T158" s="153">
        <v>12</v>
      </c>
      <c r="U158" s="153">
        <v>12</v>
      </c>
      <c r="V158" s="153">
        <v>12</v>
      </c>
      <c r="W158" s="153">
        <v>12</v>
      </c>
      <c r="X158" s="188">
        <v>12</v>
      </c>
      <c r="Y158" s="153">
        <v>12</v>
      </c>
      <c r="Z158" s="153">
        <v>12</v>
      </c>
      <c r="AA158" s="153">
        <v>12</v>
      </c>
      <c r="AB158" s="153">
        <v>12</v>
      </c>
      <c r="AC158" s="153">
        <v>12</v>
      </c>
      <c r="AD158" s="153">
        <v>12</v>
      </c>
      <c r="AE158" s="153">
        <v>12</v>
      </c>
      <c r="AF158" s="153">
        <v>12</v>
      </c>
      <c r="AG158" s="153">
        <v>12</v>
      </c>
      <c r="AH158" s="153">
        <v>12</v>
      </c>
      <c r="AI158" s="153">
        <v>12</v>
      </c>
      <c r="AJ158" s="153">
        <v>12</v>
      </c>
      <c r="AK158" s="153">
        <v>12</v>
      </c>
      <c r="AL158" s="109">
        <v>12</v>
      </c>
      <c r="AM158" s="109">
        <v>12</v>
      </c>
      <c r="AN158" s="109">
        <v>12</v>
      </c>
      <c r="AO158" s="109">
        <v>12</v>
      </c>
      <c r="AP158" s="109">
        <v>12</v>
      </c>
      <c r="AQ158" s="109">
        <v>12</v>
      </c>
      <c r="AR158" s="109">
        <v>12</v>
      </c>
      <c r="AS158" s="109">
        <v>12</v>
      </c>
      <c r="AT158" s="109">
        <v>12</v>
      </c>
      <c r="AU158" s="109">
        <v>12</v>
      </c>
      <c r="AV158" s="109">
        <v>12</v>
      </c>
      <c r="AW158" s="109">
        <v>12</v>
      </c>
      <c r="AX158" s="109">
        <v>12</v>
      </c>
      <c r="AY158" s="109">
        <v>12</v>
      </c>
      <c r="AZ158" s="109">
        <v>12</v>
      </c>
      <c r="BA158" s="109"/>
      <c r="BB158" s="109">
        <v>12</v>
      </c>
      <c r="BC158" s="109">
        <v>12</v>
      </c>
      <c r="BD158" s="109">
        <v>12</v>
      </c>
      <c r="BE158" s="109">
        <v>12</v>
      </c>
      <c r="BF158" s="109">
        <v>12</v>
      </c>
      <c r="BG158" s="109">
        <v>12</v>
      </c>
      <c r="BH158" s="109">
        <v>12</v>
      </c>
      <c r="BI158" s="109">
        <v>12</v>
      </c>
      <c r="BJ158" s="109">
        <v>12</v>
      </c>
      <c r="BK158" s="109">
        <v>12</v>
      </c>
      <c r="BL158" s="109">
        <v>12</v>
      </c>
      <c r="BM158" s="109">
        <v>12</v>
      </c>
      <c r="BN158" s="109">
        <v>12</v>
      </c>
      <c r="BO158" s="109">
        <v>12</v>
      </c>
      <c r="BP158" s="109">
        <v>12</v>
      </c>
      <c r="BQ158" s="109">
        <v>12</v>
      </c>
      <c r="BR158" s="109"/>
      <c r="BS158" s="109">
        <v>12</v>
      </c>
      <c r="BT158" s="109">
        <v>12</v>
      </c>
      <c r="BU158" s="109">
        <v>12</v>
      </c>
      <c r="BV158" s="109">
        <v>12</v>
      </c>
      <c r="BW158" s="109">
        <v>12</v>
      </c>
      <c r="BX158" s="194">
        <v>12</v>
      </c>
      <c r="BY158" s="109">
        <v>12</v>
      </c>
      <c r="BZ158" s="109">
        <v>12</v>
      </c>
      <c r="CA158" s="109">
        <v>12</v>
      </c>
      <c r="CB158" s="109">
        <v>12</v>
      </c>
      <c r="CC158" s="109">
        <v>12</v>
      </c>
      <c r="CG158">
        <v>11</v>
      </c>
      <c r="CH158">
        <v>11</v>
      </c>
      <c r="CI158">
        <v>11</v>
      </c>
      <c r="CJ158">
        <v>11</v>
      </c>
      <c r="CK158">
        <v>11</v>
      </c>
      <c r="CL158">
        <v>11</v>
      </c>
      <c r="CM158">
        <v>11</v>
      </c>
      <c r="CN158">
        <v>11</v>
      </c>
      <c r="CO158">
        <v>11</v>
      </c>
      <c r="CP158">
        <v>11</v>
      </c>
      <c r="CQ158">
        <v>11</v>
      </c>
      <c r="CR158">
        <v>11</v>
      </c>
      <c r="CS158">
        <v>11</v>
      </c>
      <c r="CT158">
        <v>11</v>
      </c>
      <c r="CU158">
        <v>11</v>
      </c>
      <c r="CV158">
        <v>11</v>
      </c>
      <c r="CW158">
        <v>11</v>
      </c>
      <c r="CX158">
        <v>11</v>
      </c>
      <c r="CY158">
        <v>11</v>
      </c>
      <c r="CZ158">
        <v>11</v>
      </c>
      <c r="DA158">
        <v>11</v>
      </c>
      <c r="DB158">
        <v>11</v>
      </c>
      <c r="DC158">
        <v>11</v>
      </c>
      <c r="DD158">
        <v>11</v>
      </c>
      <c r="DE158">
        <v>11</v>
      </c>
      <c r="DF158">
        <v>11</v>
      </c>
      <c r="DG158">
        <v>11</v>
      </c>
      <c r="DH158">
        <v>11</v>
      </c>
      <c r="DI158">
        <v>11</v>
      </c>
      <c r="DJ158">
        <v>11</v>
      </c>
      <c r="DK158">
        <v>11</v>
      </c>
      <c r="DL158">
        <v>11</v>
      </c>
      <c r="DM158">
        <v>11</v>
      </c>
      <c r="DN158">
        <v>11</v>
      </c>
      <c r="DO158">
        <v>11</v>
      </c>
      <c r="DP158">
        <v>11</v>
      </c>
      <c r="DQ158">
        <v>11</v>
      </c>
      <c r="DR158">
        <v>11</v>
      </c>
      <c r="DS158">
        <v>11</v>
      </c>
      <c r="DT158">
        <v>11</v>
      </c>
      <c r="DU158">
        <v>11</v>
      </c>
      <c r="DV158">
        <v>11</v>
      </c>
      <c r="DW158">
        <v>11</v>
      </c>
      <c r="DX158">
        <v>11</v>
      </c>
      <c r="DY158">
        <v>11</v>
      </c>
      <c r="DZ158">
        <v>11</v>
      </c>
      <c r="EA158">
        <v>11</v>
      </c>
      <c r="EB158">
        <v>11</v>
      </c>
      <c r="EC158">
        <v>11</v>
      </c>
      <c r="ED158">
        <v>11</v>
      </c>
      <c r="EE158">
        <v>11</v>
      </c>
      <c r="EF158">
        <v>11</v>
      </c>
      <c r="EG158">
        <v>11</v>
      </c>
      <c r="EH158">
        <v>11</v>
      </c>
      <c r="EI158">
        <v>11</v>
      </c>
      <c r="EJ158">
        <v>11</v>
      </c>
      <c r="EK158">
        <v>11</v>
      </c>
      <c r="EL158">
        <v>11</v>
      </c>
      <c r="EM158">
        <v>11</v>
      </c>
      <c r="EN158">
        <v>11</v>
      </c>
      <c r="EO158">
        <v>11</v>
      </c>
      <c r="EP158">
        <v>11</v>
      </c>
      <c r="EQ158">
        <v>11</v>
      </c>
      <c r="ER158">
        <v>11</v>
      </c>
      <c r="ES158">
        <v>11</v>
      </c>
    </row>
    <row r="159" spans="1:149" outlineLevel="1" x14ac:dyDescent="0.25">
      <c r="A159" s="3"/>
      <c r="B159" s="9">
        <v>145</v>
      </c>
      <c r="D159" s="3"/>
      <c r="E159" s="36"/>
      <c r="M159" s="87"/>
      <c r="O159" s="108">
        <v>157</v>
      </c>
      <c r="P159" s="108">
        <v>0</v>
      </c>
      <c r="Q159" s="153"/>
      <c r="R159" s="153"/>
      <c r="S159" s="153"/>
      <c r="T159" s="153"/>
      <c r="U159" s="153"/>
      <c r="V159" s="153"/>
      <c r="W159" s="153"/>
      <c r="X159" s="188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09"/>
      <c r="BO159" s="109"/>
      <c r="BP159" s="109"/>
      <c r="BQ159" s="109"/>
      <c r="BR159" s="109"/>
      <c r="BS159" s="109"/>
      <c r="BT159" s="109"/>
      <c r="BU159" s="109"/>
      <c r="BV159" s="109"/>
      <c r="BW159" s="109"/>
      <c r="BX159" s="194"/>
      <c r="BY159" s="109"/>
      <c r="BZ159" s="109"/>
      <c r="CA159" s="109"/>
      <c r="CB159" s="109"/>
      <c r="CC159" s="109"/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O159">
        <v>0</v>
      </c>
      <c r="EP159">
        <v>0</v>
      </c>
      <c r="EQ159">
        <v>0</v>
      </c>
      <c r="ER159">
        <v>0</v>
      </c>
      <c r="ES159">
        <v>0</v>
      </c>
    </row>
    <row r="160" spans="1:149" outlineLevel="1" x14ac:dyDescent="0.25">
      <c r="A160" s="3"/>
      <c r="B160" s="9">
        <v>146</v>
      </c>
      <c r="D160" s="27"/>
      <c r="E160" s="36"/>
      <c r="M160" s="87"/>
      <c r="O160" s="108">
        <v>158</v>
      </c>
      <c r="P160" s="108">
        <v>0</v>
      </c>
      <c r="Q160" s="153"/>
      <c r="R160" s="153"/>
      <c r="S160" s="153"/>
      <c r="T160" s="153"/>
      <c r="U160" s="153"/>
      <c r="V160" s="153"/>
      <c r="W160" s="153"/>
      <c r="X160" s="188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09"/>
      <c r="BO160" s="109"/>
      <c r="BP160" s="109"/>
      <c r="BQ160" s="109"/>
      <c r="BR160" s="109"/>
      <c r="BS160" s="109"/>
      <c r="BT160" s="109"/>
      <c r="BU160" s="109"/>
      <c r="BV160" s="109"/>
      <c r="BW160" s="109"/>
      <c r="BX160" s="194"/>
      <c r="BY160" s="109"/>
      <c r="BZ160" s="109"/>
      <c r="CA160" s="109"/>
      <c r="CB160" s="109"/>
      <c r="CC160" s="109"/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O160">
        <v>0</v>
      </c>
      <c r="EP160">
        <v>0</v>
      </c>
      <c r="EQ160">
        <v>0</v>
      </c>
      <c r="ER160">
        <v>0</v>
      </c>
      <c r="ES160">
        <v>0</v>
      </c>
    </row>
    <row r="161" spans="1:149" outlineLevel="1" x14ac:dyDescent="0.25">
      <c r="A161" s="3"/>
      <c r="B161" s="9">
        <v>147</v>
      </c>
      <c r="C161" s="27" t="s">
        <v>124</v>
      </c>
      <c r="D161" s="27"/>
      <c r="E161" s="36"/>
      <c r="M161" s="87"/>
      <c r="O161" s="108">
        <v>159</v>
      </c>
      <c r="P161" s="108">
        <v>0</v>
      </c>
      <c r="Q161" s="153"/>
      <c r="R161" s="153"/>
      <c r="S161" s="153"/>
      <c r="T161" s="153"/>
      <c r="U161" s="153"/>
      <c r="V161" s="153"/>
      <c r="W161" s="153"/>
      <c r="X161" s="188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09"/>
      <c r="BO161" s="109"/>
      <c r="BP161" s="109"/>
      <c r="BQ161" s="109"/>
      <c r="BR161" s="109"/>
      <c r="BS161" s="109"/>
      <c r="BT161" s="109"/>
      <c r="BU161" s="109"/>
      <c r="BV161" s="109"/>
      <c r="BW161" s="109"/>
      <c r="BX161" s="194"/>
      <c r="BY161" s="109"/>
      <c r="BZ161" s="109"/>
      <c r="CA161" s="109"/>
      <c r="CB161" s="109"/>
      <c r="CC161" s="109"/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O161">
        <v>0</v>
      </c>
      <c r="EP161">
        <v>0</v>
      </c>
      <c r="EQ161">
        <v>0</v>
      </c>
      <c r="ER161">
        <v>0</v>
      </c>
      <c r="ES161">
        <v>0</v>
      </c>
    </row>
    <row r="162" spans="1:149" outlineLevel="1" x14ac:dyDescent="0.25">
      <c r="A162" s="3"/>
      <c r="B162" s="9">
        <v>148</v>
      </c>
      <c r="C162" s="3"/>
      <c r="D162" s="3">
        <v>91</v>
      </c>
      <c r="E162" s="36" t="s">
        <v>125</v>
      </c>
      <c r="F162" s="102"/>
      <c r="G162" s="102">
        <f t="shared" ref="G162:G179" si="46">HLOOKUP($E$3,$P$3:$CE$269,O162,FALSE)</f>
        <v>12.81145662132478</v>
      </c>
      <c r="H162" s="48">
        <f t="shared" ref="H162:M179" si="47">G162</f>
        <v>12.81145662132478</v>
      </c>
      <c r="I162" s="48">
        <f t="shared" si="47"/>
        <v>12.81145662132478</v>
      </c>
      <c r="J162" s="48">
        <f t="shared" si="47"/>
        <v>12.81145662132478</v>
      </c>
      <c r="K162" s="48">
        <f t="shared" si="47"/>
        <v>12.81145662132478</v>
      </c>
      <c r="L162" s="48">
        <f t="shared" si="47"/>
        <v>12.81145662132478</v>
      </c>
      <c r="M162" s="48">
        <f t="shared" si="47"/>
        <v>12.81145662132478</v>
      </c>
      <c r="N162" s="213"/>
      <c r="O162" s="108">
        <v>160</v>
      </c>
      <c r="P162" s="108">
        <v>0</v>
      </c>
      <c r="Q162" s="153">
        <v>12.817219145404639</v>
      </c>
      <c r="R162" s="153">
        <v>12.809732041092667</v>
      </c>
      <c r="S162" s="153">
        <v>12.815667288766317</v>
      </c>
      <c r="T162" s="153">
        <v>12.814549938113361</v>
      </c>
      <c r="U162" s="153">
        <v>12.81527413480965</v>
      </c>
      <c r="V162" s="153">
        <v>12.816805233884939</v>
      </c>
      <c r="W162" s="153">
        <v>12.81288440307239</v>
      </c>
      <c r="X162" s="188">
        <v>12.81331330994302</v>
      </c>
      <c r="Y162" s="153">
        <v>12.814736982825067</v>
      </c>
      <c r="Z162" s="153">
        <v>12.812338831390388</v>
      </c>
      <c r="AA162" s="153">
        <v>12.810934558134596</v>
      </c>
      <c r="AB162" s="153">
        <v>12.811148202512005</v>
      </c>
      <c r="AC162" s="153">
        <v>12.816571389915095</v>
      </c>
      <c r="AD162" s="153">
        <v>12.821412544937436</v>
      </c>
      <c r="AE162" s="153">
        <v>12.819095782593745</v>
      </c>
      <c r="AF162" s="153">
        <v>12.812096781482326</v>
      </c>
      <c r="AG162" s="153">
        <v>12.820454839694522</v>
      </c>
      <c r="AH162" s="153">
        <v>12.815345078290729</v>
      </c>
      <c r="AI162" s="153">
        <v>12.815711468242117</v>
      </c>
      <c r="AJ162" s="153">
        <v>12.812372588661209</v>
      </c>
      <c r="AK162" s="153">
        <v>12.816091448430351</v>
      </c>
      <c r="AL162" s="109">
        <v>12.814546852239651</v>
      </c>
      <c r="AM162" s="109">
        <v>12.810940759039308</v>
      </c>
      <c r="AN162" s="109">
        <v>12.81145662132478</v>
      </c>
      <c r="AO162" s="109">
        <v>12.814922528786086</v>
      </c>
      <c r="AP162" s="109">
        <v>12.817662753008971</v>
      </c>
      <c r="AQ162" s="109">
        <v>12.806567709189416</v>
      </c>
      <c r="AR162" s="109">
        <v>12.815090519596231</v>
      </c>
      <c r="AS162" s="109">
        <v>12.815281989642113</v>
      </c>
      <c r="AT162" s="109">
        <v>12.815901074724351</v>
      </c>
      <c r="AU162" s="109">
        <v>12.813206597855897</v>
      </c>
      <c r="AV162" s="109">
        <v>12.814116835927887</v>
      </c>
      <c r="AW162" s="109">
        <v>12.820177946526355</v>
      </c>
      <c r="AX162" s="109">
        <v>12.812859046489152</v>
      </c>
      <c r="AY162" s="109">
        <v>12.819461334344746</v>
      </c>
      <c r="AZ162" s="109">
        <v>12.813083541286099</v>
      </c>
      <c r="BA162" s="109"/>
      <c r="BB162" s="109">
        <v>12.819261214706257</v>
      </c>
      <c r="BC162" s="109">
        <v>12.814306444850608</v>
      </c>
      <c r="BD162" s="109">
        <v>12.787701892268222</v>
      </c>
      <c r="BE162" s="109">
        <v>12.810935258155617</v>
      </c>
      <c r="BF162" s="109">
        <v>12.814773798938791</v>
      </c>
      <c r="BG162" s="109">
        <v>12.831090199996751</v>
      </c>
      <c r="BH162" s="109">
        <v>12.811928566157505</v>
      </c>
      <c r="BI162" s="109">
        <v>12.814734709841771</v>
      </c>
      <c r="BJ162" s="109">
        <v>12.814137975902941</v>
      </c>
      <c r="BK162" s="109">
        <v>12.819457458886518</v>
      </c>
      <c r="BL162" s="109">
        <v>12.814374704096441</v>
      </c>
      <c r="BM162" s="109">
        <v>12.812937993392623</v>
      </c>
      <c r="BN162" s="109">
        <v>12.806437742471982</v>
      </c>
      <c r="BO162" s="109">
        <v>12.822060011014516</v>
      </c>
      <c r="BP162" s="109">
        <v>12.812317891678893</v>
      </c>
      <c r="BQ162" s="109">
        <v>12.814570121024731</v>
      </c>
      <c r="BR162" s="109"/>
      <c r="BS162" s="109">
        <v>12.809840579464703</v>
      </c>
      <c r="BT162" s="109">
        <v>12.814244071673096</v>
      </c>
      <c r="BU162" s="109">
        <v>12.802268129032575</v>
      </c>
      <c r="BV162" s="109">
        <v>12.814879887835255</v>
      </c>
      <c r="BW162" s="109">
        <v>12.815287046759257</v>
      </c>
      <c r="BX162" s="194">
        <v>12.81359917943923</v>
      </c>
      <c r="BY162" s="109">
        <v>12.815763359841434</v>
      </c>
      <c r="BZ162" s="109">
        <v>12.815289735331385</v>
      </c>
      <c r="CA162" s="109">
        <v>12.814503173948188</v>
      </c>
      <c r="CB162" s="109">
        <v>12.813463903341642</v>
      </c>
      <c r="CC162" s="109">
        <v>12.813263187749161</v>
      </c>
      <c r="CG162">
        <v>12.817219145404639</v>
      </c>
      <c r="CH162">
        <v>12.809732041092667</v>
      </c>
      <c r="CI162">
        <v>12.815667288766317</v>
      </c>
      <c r="CJ162">
        <v>12.814549938113361</v>
      </c>
      <c r="CK162">
        <v>12.81527413480965</v>
      </c>
      <c r="CL162">
        <v>12.816805233884939</v>
      </c>
      <c r="CM162">
        <v>12.81288440307239</v>
      </c>
      <c r="CN162">
        <v>12.81331330994302</v>
      </c>
      <c r="CO162">
        <v>12.814736982825067</v>
      </c>
      <c r="CP162">
        <v>12.812338831390388</v>
      </c>
      <c r="CQ162">
        <v>12.810934558134596</v>
      </c>
      <c r="CR162">
        <v>12.811148202512005</v>
      </c>
      <c r="CS162">
        <v>12.816571389915095</v>
      </c>
      <c r="CT162">
        <v>12.821412544937436</v>
      </c>
      <c r="CU162">
        <v>12.819095782593745</v>
      </c>
      <c r="CV162">
        <v>12.812096781482326</v>
      </c>
      <c r="CW162">
        <v>12.820454839694522</v>
      </c>
      <c r="CX162">
        <v>12.815345078290729</v>
      </c>
      <c r="CY162">
        <v>12.815711468242117</v>
      </c>
      <c r="CZ162">
        <v>12.812372588661209</v>
      </c>
      <c r="DA162">
        <v>12.816091448430351</v>
      </c>
      <c r="DB162">
        <v>12.814546852239651</v>
      </c>
      <c r="DC162">
        <v>12.810940759039308</v>
      </c>
      <c r="DD162">
        <v>12.81145662132478</v>
      </c>
      <c r="DE162">
        <v>12.814922528786086</v>
      </c>
      <c r="DF162">
        <v>12.817662753008971</v>
      </c>
      <c r="DG162">
        <v>12.806567709189416</v>
      </c>
      <c r="DH162">
        <v>12.815090519596231</v>
      </c>
      <c r="DI162">
        <v>12.815281989642113</v>
      </c>
      <c r="DJ162">
        <v>12.815901074724351</v>
      </c>
      <c r="DK162">
        <v>12.813206597855897</v>
      </c>
      <c r="DL162">
        <v>12.814116835927887</v>
      </c>
      <c r="DM162">
        <v>12.820177946526355</v>
      </c>
      <c r="DN162">
        <v>12.812859046489152</v>
      </c>
      <c r="DO162">
        <v>12.819461334344746</v>
      </c>
      <c r="DP162">
        <v>12.813083541286099</v>
      </c>
      <c r="DQ162">
        <v>12.814420946768353</v>
      </c>
      <c r="DR162">
        <v>12.819261214706257</v>
      </c>
      <c r="DS162">
        <v>12.814306444850608</v>
      </c>
      <c r="DT162">
        <v>12.787701892268222</v>
      </c>
      <c r="DU162">
        <v>12.810935258155617</v>
      </c>
      <c r="DV162">
        <v>12.814773798938791</v>
      </c>
      <c r="DW162">
        <v>12.831090199996751</v>
      </c>
      <c r="DX162">
        <v>12.811928566157505</v>
      </c>
      <c r="DY162">
        <v>12.814734709841771</v>
      </c>
      <c r="DZ162">
        <v>12.814137975902941</v>
      </c>
      <c r="EA162">
        <v>12.819457458886518</v>
      </c>
      <c r="EB162">
        <v>12.814374704096441</v>
      </c>
      <c r="EC162">
        <v>12.812937993392623</v>
      </c>
      <c r="ED162">
        <v>12.806437742471982</v>
      </c>
      <c r="EE162">
        <v>12.822060011014516</v>
      </c>
      <c r="EF162">
        <v>12.812317891678893</v>
      </c>
      <c r="EG162">
        <v>12.814570121024731</v>
      </c>
      <c r="EH162">
        <v>12.814778731479111</v>
      </c>
      <c r="EI162">
        <v>12.809840579464703</v>
      </c>
      <c r="EJ162">
        <v>12.814244071673096</v>
      </c>
      <c r="EK162">
        <v>12.802268129032575</v>
      </c>
      <c r="EL162">
        <v>12.814879887835255</v>
      </c>
      <c r="EM162">
        <v>12.815287046759257</v>
      </c>
      <c r="EN162">
        <v>12.81359917943923</v>
      </c>
      <c r="EO162">
        <v>12.815763359841434</v>
      </c>
      <c r="EP162">
        <v>12.815289735331385</v>
      </c>
      <c r="EQ162">
        <v>12.814503173948188</v>
      </c>
      <c r="ER162">
        <v>12.813463903341642</v>
      </c>
      <c r="ES162">
        <v>12.813263187749161</v>
      </c>
    </row>
    <row r="163" spans="1:149" outlineLevel="1" x14ac:dyDescent="0.25">
      <c r="A163" s="3"/>
      <c r="B163" s="9">
        <v>149</v>
      </c>
      <c r="C163" s="3"/>
      <c r="D163" s="3">
        <v>92</v>
      </c>
      <c r="E163" s="36" t="s">
        <v>126</v>
      </c>
      <c r="F163" s="102"/>
      <c r="G163" s="102">
        <f t="shared" si="46"/>
        <v>0.62561845200004551</v>
      </c>
      <c r="H163" s="48">
        <f t="shared" si="47"/>
        <v>0.62561845200004551</v>
      </c>
      <c r="I163" s="48">
        <f t="shared" si="47"/>
        <v>0.62561845200004551</v>
      </c>
      <c r="J163" s="48">
        <f t="shared" si="47"/>
        <v>0.62561845200004551</v>
      </c>
      <c r="K163" s="48">
        <f t="shared" si="47"/>
        <v>0.62561845200004551</v>
      </c>
      <c r="L163" s="48">
        <f t="shared" si="47"/>
        <v>0.62561845200004551</v>
      </c>
      <c r="M163" s="48">
        <f t="shared" si="47"/>
        <v>0.62561845200004551</v>
      </c>
      <c r="N163" s="213"/>
      <c r="O163" s="108">
        <v>161</v>
      </c>
      <c r="P163" s="108">
        <v>0</v>
      </c>
      <c r="Q163" s="153">
        <v>0.62712970811613922</v>
      </c>
      <c r="R163" s="153">
        <v>0.62643242664315246</v>
      </c>
      <c r="S163" s="153">
        <v>0.62653853064688692</v>
      </c>
      <c r="T163" s="153">
        <v>0.6328047547232748</v>
      </c>
      <c r="U163" s="153">
        <v>0.6266420475927259</v>
      </c>
      <c r="V163" s="153">
        <v>0.62645281025512112</v>
      </c>
      <c r="W163" s="153">
        <v>0.62777892695115167</v>
      </c>
      <c r="X163" s="188">
        <v>0.62722193683244376</v>
      </c>
      <c r="Y163" s="153">
        <v>0.62665786861574369</v>
      </c>
      <c r="Z163" s="153">
        <v>0.6293676487913592</v>
      </c>
      <c r="AA163" s="153">
        <v>0.63118119214696933</v>
      </c>
      <c r="AB163" s="153">
        <v>0.62748695413763633</v>
      </c>
      <c r="AC163" s="153">
        <v>0.62625791288463828</v>
      </c>
      <c r="AD163" s="153">
        <v>0.62821524004612495</v>
      </c>
      <c r="AE163" s="153">
        <v>0.62671730298834671</v>
      </c>
      <c r="AF163" s="153">
        <v>0.62771962840268625</v>
      </c>
      <c r="AG163" s="153">
        <v>0.62649571916465363</v>
      </c>
      <c r="AH163" s="153">
        <v>0.62607624823750918</v>
      </c>
      <c r="AI163" s="153">
        <v>0.62209521131343637</v>
      </c>
      <c r="AJ163" s="153">
        <v>0.62704150513783619</v>
      </c>
      <c r="AK163" s="153">
        <v>0.62747095513449158</v>
      </c>
      <c r="AL163" s="109">
        <v>0.6287665026882101</v>
      </c>
      <c r="AM163" s="109">
        <v>0.62628012665005395</v>
      </c>
      <c r="AN163" s="109">
        <v>0.62561845200004551</v>
      </c>
      <c r="AO163" s="109">
        <v>0.62749416150340098</v>
      </c>
      <c r="AP163" s="109">
        <v>0.62696440111624496</v>
      </c>
      <c r="AQ163" s="109">
        <v>0.630250030542991</v>
      </c>
      <c r="AR163" s="109">
        <v>0.63013282520267999</v>
      </c>
      <c r="AS163" s="109">
        <v>0.62764389189673109</v>
      </c>
      <c r="AT163" s="109">
        <v>0.62779738691986353</v>
      </c>
      <c r="AU163" s="109">
        <v>0.62593041592282184</v>
      </c>
      <c r="AV163" s="109">
        <v>0.62903862070960403</v>
      </c>
      <c r="AW163" s="109">
        <v>0.62523314168334332</v>
      </c>
      <c r="AX163" s="109">
        <v>0.62667799323262352</v>
      </c>
      <c r="AY163" s="109">
        <v>0.62706798998948121</v>
      </c>
      <c r="AZ163" s="109">
        <v>0.63057730008522872</v>
      </c>
      <c r="BA163" s="109"/>
      <c r="BB163" s="109">
        <v>0.62545240797989465</v>
      </c>
      <c r="BC163" s="109">
        <v>0.62769902096511809</v>
      </c>
      <c r="BD163" s="109">
        <v>0.62881456567055571</v>
      </c>
      <c r="BE163" s="109">
        <v>0.62469391589931944</v>
      </c>
      <c r="BF163" s="109">
        <v>0.62569353366657343</v>
      </c>
      <c r="BG163" s="109">
        <v>0.62680751453324146</v>
      </c>
      <c r="BH163" s="109">
        <v>0.62460732905682403</v>
      </c>
      <c r="BI163" s="109">
        <v>0.62743525406525413</v>
      </c>
      <c r="BJ163" s="109">
        <v>0.62651916394216123</v>
      </c>
      <c r="BK163" s="109">
        <v>0.62689304939036861</v>
      </c>
      <c r="BL163" s="109">
        <v>0.62692417872216433</v>
      </c>
      <c r="BM163" s="109">
        <v>0.62560506060476007</v>
      </c>
      <c r="BN163" s="109">
        <v>0.63089926250244477</v>
      </c>
      <c r="BO163" s="109">
        <v>0.62426122025757624</v>
      </c>
      <c r="BP163" s="109">
        <v>0.62763723446719488</v>
      </c>
      <c r="BQ163" s="109">
        <v>0.62666654379396858</v>
      </c>
      <c r="BR163" s="109"/>
      <c r="BS163" s="109">
        <v>0.63219180354371862</v>
      </c>
      <c r="BT163" s="109">
        <v>0.62698617183391536</v>
      </c>
      <c r="BU163" s="109">
        <v>0.63227166604871299</v>
      </c>
      <c r="BV163" s="109">
        <v>0.62695084028967196</v>
      </c>
      <c r="BW163" s="109">
        <v>0.62622775446724177</v>
      </c>
      <c r="BX163" s="194">
        <v>0.62557067618694218</v>
      </c>
      <c r="BY163" s="109">
        <v>0.62845189561653692</v>
      </c>
      <c r="BZ163" s="109">
        <v>0.62705212360064444</v>
      </c>
      <c r="CA163" s="109">
        <v>0.62665140849649814</v>
      </c>
      <c r="CB163" s="109">
        <v>0.62689728434480774</v>
      </c>
      <c r="CC163" s="109">
        <v>0.62650156425066361</v>
      </c>
      <c r="CG163">
        <v>0.62712970811613922</v>
      </c>
      <c r="CH163">
        <v>0.62643242664315246</v>
      </c>
      <c r="CI163">
        <v>0.62653853064688692</v>
      </c>
      <c r="CJ163">
        <v>0.6328047547232748</v>
      </c>
      <c r="CK163">
        <v>0.6266420475927259</v>
      </c>
      <c r="CL163">
        <v>0.62645281025512112</v>
      </c>
      <c r="CM163">
        <v>0.62777892695115167</v>
      </c>
      <c r="CN163">
        <v>0.62722193683244376</v>
      </c>
      <c r="CO163">
        <v>0.62665786861574369</v>
      </c>
      <c r="CP163">
        <v>0.6293676487913592</v>
      </c>
      <c r="CQ163">
        <v>0.63118119214696933</v>
      </c>
      <c r="CR163">
        <v>0.62748695413763633</v>
      </c>
      <c r="CS163">
        <v>0.62625791288463828</v>
      </c>
      <c r="CT163">
        <v>0.62821524004612495</v>
      </c>
      <c r="CU163">
        <v>0.62671730298834671</v>
      </c>
      <c r="CV163">
        <v>0.62771962840268625</v>
      </c>
      <c r="CW163">
        <v>0.62649571916465363</v>
      </c>
      <c r="CX163">
        <v>0.62607624823750918</v>
      </c>
      <c r="CY163">
        <v>0.62209521131343637</v>
      </c>
      <c r="CZ163">
        <v>0.62704150513783619</v>
      </c>
      <c r="DA163">
        <v>0.62747095513449158</v>
      </c>
      <c r="DB163">
        <v>0.6287665026882101</v>
      </c>
      <c r="DC163">
        <v>0.62628012665005395</v>
      </c>
      <c r="DD163">
        <v>0.62561845200004551</v>
      </c>
      <c r="DE163">
        <v>0.62749416150340098</v>
      </c>
      <c r="DF163">
        <v>0.62696440111624496</v>
      </c>
      <c r="DG163">
        <v>0.630250030542991</v>
      </c>
      <c r="DH163">
        <v>0.63013282520267999</v>
      </c>
      <c r="DI163">
        <v>0.62764389189673109</v>
      </c>
      <c r="DJ163">
        <v>0.62779738691986353</v>
      </c>
      <c r="DK163">
        <v>0.62593041592282184</v>
      </c>
      <c r="DL163">
        <v>0.62903862070960403</v>
      </c>
      <c r="DM163">
        <v>0.62523314168334332</v>
      </c>
      <c r="DN163">
        <v>0.62667799323262352</v>
      </c>
      <c r="DO163">
        <v>0.62706798998948121</v>
      </c>
      <c r="DP163">
        <v>0.63057730008522872</v>
      </c>
      <c r="DQ163">
        <v>0.62706462770942051</v>
      </c>
      <c r="DR163">
        <v>0.62545240797989465</v>
      </c>
      <c r="DS163">
        <v>0.62769902096511809</v>
      </c>
      <c r="DT163">
        <v>0.62881456567055571</v>
      </c>
      <c r="DU163">
        <v>0.62469391589931944</v>
      </c>
      <c r="DV163">
        <v>0.62569353366657343</v>
      </c>
      <c r="DW163">
        <v>0.62680751453324146</v>
      </c>
      <c r="DX163">
        <v>0.62460732905682403</v>
      </c>
      <c r="DY163">
        <v>0.62743525406525413</v>
      </c>
      <c r="DZ163">
        <v>0.62651916394216123</v>
      </c>
      <c r="EA163">
        <v>0.62689304939036861</v>
      </c>
      <c r="EB163">
        <v>0.62692417872216433</v>
      </c>
      <c r="EC163">
        <v>0.62560506060476007</v>
      </c>
      <c r="ED163">
        <v>0.63089926250244477</v>
      </c>
      <c r="EE163">
        <v>0.62426122025757624</v>
      </c>
      <c r="EF163">
        <v>0.62763723446719488</v>
      </c>
      <c r="EG163">
        <v>0.62666654379396858</v>
      </c>
      <c r="EH163">
        <v>0.62669041886364918</v>
      </c>
      <c r="EI163">
        <v>0.63219180354371862</v>
      </c>
      <c r="EJ163">
        <v>0.62698617183391536</v>
      </c>
      <c r="EK163">
        <v>0.63227166604871299</v>
      </c>
      <c r="EL163">
        <v>0.62695084028967196</v>
      </c>
      <c r="EM163">
        <v>0.62622775446724177</v>
      </c>
      <c r="EN163">
        <v>0.62557067618694218</v>
      </c>
      <c r="EO163">
        <v>0.62845189561653692</v>
      </c>
      <c r="EP163">
        <v>0.62705212360064444</v>
      </c>
      <c r="EQ163">
        <v>0.62665140849649814</v>
      </c>
      <c r="ER163">
        <v>0.62689728434480774</v>
      </c>
      <c r="ES163">
        <v>0.62650156425066361</v>
      </c>
    </row>
    <row r="164" spans="1:149" outlineLevel="1" x14ac:dyDescent="0.25">
      <c r="A164" s="3"/>
      <c r="B164" s="9">
        <v>150</v>
      </c>
      <c r="C164" s="3"/>
      <c r="D164" s="3">
        <v>93</v>
      </c>
      <c r="E164" s="36" t="s">
        <v>127</v>
      </c>
      <c r="F164" s="102"/>
      <c r="G164" s="102">
        <f t="shared" si="46"/>
        <v>0.43647701585188614</v>
      </c>
      <c r="H164" s="48">
        <f t="shared" si="47"/>
        <v>0.43647701585188614</v>
      </c>
      <c r="I164" s="48">
        <f t="shared" si="47"/>
        <v>0.43647701585188614</v>
      </c>
      <c r="J164" s="48">
        <f t="shared" si="47"/>
        <v>0.43647701585188614</v>
      </c>
      <c r="K164" s="48">
        <f t="shared" si="47"/>
        <v>0.43647701585188614</v>
      </c>
      <c r="L164" s="48">
        <f t="shared" si="47"/>
        <v>0.43647701585188614</v>
      </c>
      <c r="M164" s="48">
        <f t="shared" si="47"/>
        <v>0.43647701585188614</v>
      </c>
      <c r="N164" s="213"/>
      <c r="O164" s="108">
        <v>162</v>
      </c>
      <c r="P164" s="108">
        <v>0</v>
      </c>
      <c r="Q164" s="153">
        <v>0.42381762023795266</v>
      </c>
      <c r="R164" s="153">
        <v>0.45713993689039062</v>
      </c>
      <c r="S164" s="153">
        <v>0.4439023607460244</v>
      </c>
      <c r="T164" s="153">
        <v>0.44057142147939932</v>
      </c>
      <c r="U164" s="153">
        <v>0.44477792881448552</v>
      </c>
      <c r="V164" s="153">
        <v>0.43873386187248575</v>
      </c>
      <c r="W164" s="153">
        <v>0.44479564805494209</v>
      </c>
      <c r="X164" s="188">
        <v>0.44755158910340032</v>
      </c>
      <c r="Y164" s="153">
        <v>0.44524665751828291</v>
      </c>
      <c r="Z164" s="153">
        <v>0.44061715082506375</v>
      </c>
      <c r="AA164" s="153">
        <v>0.44745410998208301</v>
      </c>
      <c r="AB164" s="153">
        <v>0.44313835605104801</v>
      </c>
      <c r="AC164" s="153">
        <v>0.4358896076051535</v>
      </c>
      <c r="AD164" s="153">
        <v>0.42638488478866743</v>
      </c>
      <c r="AE164" s="153">
        <v>0.45244742162916041</v>
      </c>
      <c r="AF164" s="153">
        <v>0.45271762057555354</v>
      </c>
      <c r="AG164" s="153">
        <v>0.44521613602173082</v>
      </c>
      <c r="AH164" s="153">
        <v>0.44682826788847246</v>
      </c>
      <c r="AI164" s="153">
        <v>0.45201542149564689</v>
      </c>
      <c r="AJ164" s="153">
        <v>0.4464027375197227</v>
      </c>
      <c r="AK164" s="153">
        <v>0.43862936786240148</v>
      </c>
      <c r="AL164" s="109">
        <v>0.43902133767751522</v>
      </c>
      <c r="AM164" s="109">
        <v>0.4744381767411836</v>
      </c>
      <c r="AN164" s="109">
        <v>0.43647701585188614</v>
      </c>
      <c r="AO164" s="109">
        <v>0.43962692290821337</v>
      </c>
      <c r="AP164" s="109">
        <v>0.45389437066785804</v>
      </c>
      <c r="AQ164" s="109">
        <v>0.44425993474703762</v>
      </c>
      <c r="AR164" s="109">
        <v>0.40372588554868494</v>
      </c>
      <c r="AS164" s="109">
        <v>0.44481289096321819</v>
      </c>
      <c r="AT164" s="109">
        <v>0.44245966585891083</v>
      </c>
      <c r="AU164" s="109">
        <v>0.44821775695201793</v>
      </c>
      <c r="AV164" s="109">
        <v>0.44290459816855243</v>
      </c>
      <c r="AW164" s="109">
        <v>0.48009712300465496</v>
      </c>
      <c r="AX164" s="109">
        <v>0.448688905956176</v>
      </c>
      <c r="AY164" s="109">
        <v>0.43982965445396532</v>
      </c>
      <c r="AZ164" s="109">
        <v>0.4500217885029455</v>
      </c>
      <c r="BA164" s="109"/>
      <c r="BB164" s="109">
        <v>0.45820846274877775</v>
      </c>
      <c r="BC164" s="109">
        <v>0.44786381497226846</v>
      </c>
      <c r="BD164" s="109">
        <v>0.49067198763245296</v>
      </c>
      <c r="BE164" s="109">
        <v>0.44850949404180862</v>
      </c>
      <c r="BF164" s="109">
        <v>0.44530287863498574</v>
      </c>
      <c r="BG164" s="109">
        <v>0.42476869962767549</v>
      </c>
      <c r="BH164" s="109">
        <v>0.45612132967833618</v>
      </c>
      <c r="BI164" s="109">
        <v>0.44337554057814377</v>
      </c>
      <c r="BJ164" s="109">
        <v>0.44709862395546524</v>
      </c>
      <c r="BK164" s="109">
        <v>0.45682379493569403</v>
      </c>
      <c r="BL164" s="109">
        <v>0.44494767057280865</v>
      </c>
      <c r="BM164" s="109">
        <v>0.37201213786515019</v>
      </c>
      <c r="BN164" s="109">
        <v>0.44131893231242408</v>
      </c>
      <c r="BO164" s="109">
        <v>0.43709079094380021</v>
      </c>
      <c r="BP164" s="109">
        <v>0.45048620372916154</v>
      </c>
      <c r="BQ164" s="109">
        <v>0.44556299156779983</v>
      </c>
      <c r="BR164" s="109"/>
      <c r="BS164" s="109">
        <v>0.42625427330755833</v>
      </c>
      <c r="BT164" s="109">
        <v>0.44494104793733213</v>
      </c>
      <c r="BU164" s="109">
        <v>0.46436063113248105</v>
      </c>
      <c r="BV164" s="109">
        <v>0.44037823971385298</v>
      </c>
      <c r="BW164" s="109">
        <v>0.44449362529585673</v>
      </c>
      <c r="BX164" s="194">
        <v>0.44953008725980731</v>
      </c>
      <c r="BY164" s="109">
        <v>0.44342744550240265</v>
      </c>
      <c r="BZ164" s="109">
        <v>0.44683231305323856</v>
      </c>
      <c r="CA164" s="109">
        <v>0.45067578913947226</v>
      </c>
      <c r="CB164" s="109">
        <v>0.44532584848564594</v>
      </c>
      <c r="CC164" s="109">
        <v>0.44551658211236922</v>
      </c>
      <c r="CG164">
        <v>0.42381762023795266</v>
      </c>
      <c r="CH164">
        <v>0.45713993689039062</v>
      </c>
      <c r="CI164">
        <v>0.4439023607460244</v>
      </c>
      <c r="CJ164">
        <v>0.44057142147939932</v>
      </c>
      <c r="CK164">
        <v>0.44477792881448552</v>
      </c>
      <c r="CL164">
        <v>0.43873386187248575</v>
      </c>
      <c r="CM164">
        <v>0.44479564805494209</v>
      </c>
      <c r="CN164">
        <v>0.44755158910340032</v>
      </c>
      <c r="CO164">
        <v>0.44524665751828291</v>
      </c>
      <c r="CP164">
        <v>0.44061715082506375</v>
      </c>
      <c r="CQ164">
        <v>0.44745410998208301</v>
      </c>
      <c r="CR164">
        <v>0.44313835605104801</v>
      </c>
      <c r="CS164">
        <v>0.4358896076051535</v>
      </c>
      <c r="CT164">
        <v>0.42638488478866743</v>
      </c>
      <c r="CU164">
        <v>0.45244742162916041</v>
      </c>
      <c r="CV164">
        <v>0.45271762057555354</v>
      </c>
      <c r="CW164">
        <v>0.44521613602173082</v>
      </c>
      <c r="CX164">
        <v>0.44682826788847246</v>
      </c>
      <c r="CY164">
        <v>0.45201542149564689</v>
      </c>
      <c r="CZ164">
        <v>0.4464027375197227</v>
      </c>
      <c r="DA164">
        <v>0.43862936786240148</v>
      </c>
      <c r="DB164">
        <v>0.43902133767751522</v>
      </c>
      <c r="DC164">
        <v>0.4744381767411836</v>
      </c>
      <c r="DD164">
        <v>0.43647701585188614</v>
      </c>
      <c r="DE164">
        <v>0.43962692290821337</v>
      </c>
      <c r="DF164">
        <v>0.45389437066785804</v>
      </c>
      <c r="DG164">
        <v>0.44425993474703762</v>
      </c>
      <c r="DH164">
        <v>0.40372588554868494</v>
      </c>
      <c r="DI164">
        <v>0.44481289096321819</v>
      </c>
      <c r="DJ164">
        <v>0.44245966585891083</v>
      </c>
      <c r="DK164">
        <v>0.44821775695201793</v>
      </c>
      <c r="DL164">
        <v>0.44290459816855243</v>
      </c>
      <c r="DM164">
        <v>0.48009712300465496</v>
      </c>
      <c r="DN164">
        <v>0.448688905956176</v>
      </c>
      <c r="DO164">
        <v>0.43982965445396532</v>
      </c>
      <c r="DP164">
        <v>0.4500217885029455</v>
      </c>
      <c r="DQ164">
        <v>0.4457443182280692</v>
      </c>
      <c r="DR164">
        <v>0.45820846274877775</v>
      </c>
      <c r="DS164">
        <v>0.44786381497226846</v>
      </c>
      <c r="DT164">
        <v>0.49067198763245296</v>
      </c>
      <c r="DU164">
        <v>0.44850949404180862</v>
      </c>
      <c r="DV164">
        <v>0.44530287863498574</v>
      </c>
      <c r="DW164">
        <v>0.42476869962767549</v>
      </c>
      <c r="DX164">
        <v>0.45612132967833618</v>
      </c>
      <c r="DY164">
        <v>0.44337554057814377</v>
      </c>
      <c r="DZ164">
        <v>0.44709862395546524</v>
      </c>
      <c r="EA164">
        <v>0.45682379493569403</v>
      </c>
      <c r="EB164">
        <v>0.44494767057280865</v>
      </c>
      <c r="EC164">
        <v>0.37201213786515019</v>
      </c>
      <c r="ED164">
        <v>0.44131893231242408</v>
      </c>
      <c r="EE164">
        <v>0.43709079094380021</v>
      </c>
      <c r="EF164">
        <v>0.45048620372916154</v>
      </c>
      <c r="EG164">
        <v>0.44556299156779983</v>
      </c>
      <c r="EH164">
        <v>0.444646753415468</v>
      </c>
      <c r="EI164">
        <v>0.42625427330755833</v>
      </c>
      <c r="EJ164">
        <v>0.44494104793733213</v>
      </c>
      <c r="EK164">
        <v>0.46436063113248105</v>
      </c>
      <c r="EL164">
        <v>0.44037823971385298</v>
      </c>
      <c r="EM164">
        <v>0.44449362529585673</v>
      </c>
      <c r="EN164">
        <v>0.44953008725980731</v>
      </c>
      <c r="EO164">
        <v>0.44342744550240265</v>
      </c>
      <c r="EP164">
        <v>0.44683231305323856</v>
      </c>
      <c r="EQ164">
        <v>0.45067578913947226</v>
      </c>
      <c r="ER164">
        <v>0.44532584848564594</v>
      </c>
      <c r="ES164">
        <v>0.44551658211236922</v>
      </c>
    </row>
    <row r="165" spans="1:149" outlineLevel="1" x14ac:dyDescent="0.25">
      <c r="A165" s="3"/>
      <c r="B165" s="9">
        <v>151</v>
      </c>
      <c r="C165" s="3"/>
      <c r="D165" s="3">
        <v>94</v>
      </c>
      <c r="E165" s="36" t="s">
        <v>128</v>
      </c>
      <c r="F165" s="102"/>
      <c r="G165" s="102">
        <f t="shared" si="46"/>
        <v>0.17461819600232706</v>
      </c>
      <c r="H165" s="48">
        <f t="shared" si="47"/>
        <v>0.17461819600232706</v>
      </c>
      <c r="I165" s="48">
        <f t="shared" si="47"/>
        <v>0.17461819600232706</v>
      </c>
      <c r="J165" s="48">
        <f t="shared" si="47"/>
        <v>0.17461819600232706</v>
      </c>
      <c r="K165" s="48">
        <f t="shared" si="47"/>
        <v>0.17461819600232706</v>
      </c>
      <c r="L165" s="48">
        <f t="shared" si="47"/>
        <v>0.17461819600232706</v>
      </c>
      <c r="M165" s="48">
        <f t="shared" si="47"/>
        <v>0.17461819600232706</v>
      </c>
      <c r="N165" s="213"/>
      <c r="O165" s="108">
        <v>163</v>
      </c>
      <c r="P165" s="108">
        <v>0</v>
      </c>
      <c r="Q165" s="153">
        <v>0.19096276480396263</v>
      </c>
      <c r="R165" s="153">
        <v>0.15665784699970534</v>
      </c>
      <c r="S165" s="153">
        <v>0.1617444919555816</v>
      </c>
      <c r="T165" s="153">
        <v>0.16082604962565611</v>
      </c>
      <c r="U165" s="153">
        <v>0.15980624732477092</v>
      </c>
      <c r="V165" s="153">
        <v>0.16310337583390586</v>
      </c>
      <c r="W165" s="153">
        <v>0.16252049393951762</v>
      </c>
      <c r="X165" s="188">
        <v>0.15481466094418173</v>
      </c>
      <c r="Y165" s="153">
        <v>0.15517605381023231</v>
      </c>
      <c r="Z165" s="153">
        <v>0.16553001458055727</v>
      </c>
      <c r="AA165" s="153">
        <v>0.16256292839174574</v>
      </c>
      <c r="AB165" s="153">
        <v>0.16819202909035297</v>
      </c>
      <c r="AC165" s="153">
        <v>0.16831921619179602</v>
      </c>
      <c r="AD165" s="153">
        <v>0.16915297456674111</v>
      </c>
      <c r="AE165" s="153">
        <v>0.16696938333937167</v>
      </c>
      <c r="AF165" s="153">
        <v>0.15509730054549328</v>
      </c>
      <c r="AG165" s="153">
        <v>0.15784576240515069</v>
      </c>
      <c r="AH165" s="153">
        <v>0.16157425539342624</v>
      </c>
      <c r="AI165" s="153">
        <v>0.15455513331555285</v>
      </c>
      <c r="AJ165" s="153">
        <v>0.16160336889525384</v>
      </c>
      <c r="AK165" s="153">
        <v>0.16456895098040686</v>
      </c>
      <c r="AL165" s="109">
        <v>0.15671309770681655</v>
      </c>
      <c r="AM165" s="109">
        <v>0.1441581876797372</v>
      </c>
      <c r="AN165" s="109">
        <v>0.17461819600232706</v>
      </c>
      <c r="AO165" s="109">
        <v>0.15973801818190592</v>
      </c>
      <c r="AP165" s="109">
        <v>0.15558244874183169</v>
      </c>
      <c r="AQ165" s="109">
        <v>0.16039174713949583</v>
      </c>
      <c r="AR165" s="109">
        <v>0.19340777889018368</v>
      </c>
      <c r="AS165" s="109">
        <v>0.16028930385074378</v>
      </c>
      <c r="AT165" s="109">
        <v>0.16088555495078627</v>
      </c>
      <c r="AU165" s="109">
        <v>0.16089871597868671</v>
      </c>
      <c r="AV165" s="109">
        <v>0.16303950431475447</v>
      </c>
      <c r="AW165" s="109">
        <v>0.13324360811210118</v>
      </c>
      <c r="AX165" s="109">
        <v>0.16588739365653263</v>
      </c>
      <c r="AY165" s="109">
        <v>0.15708779987464641</v>
      </c>
      <c r="AZ165" s="109">
        <v>0.15932646742524642</v>
      </c>
      <c r="BA165" s="109"/>
      <c r="BB165" s="109">
        <v>0.16040733392949291</v>
      </c>
      <c r="BC165" s="109">
        <v>0.15920812956331759</v>
      </c>
      <c r="BD165" s="109">
        <v>0.13794101340892354</v>
      </c>
      <c r="BE165" s="109">
        <v>0.16228813491112656</v>
      </c>
      <c r="BF165" s="109">
        <v>0.15851879459963403</v>
      </c>
      <c r="BG165" s="109">
        <v>0.14776809242987449</v>
      </c>
      <c r="BH165" s="109">
        <v>0.15299708425545441</v>
      </c>
      <c r="BI165" s="109">
        <v>0.16051635196057754</v>
      </c>
      <c r="BJ165" s="109">
        <v>0.15840720771787323</v>
      </c>
      <c r="BK165" s="109">
        <v>0.15097438860357479</v>
      </c>
      <c r="BL165" s="109">
        <v>0.16021524631856379</v>
      </c>
      <c r="BM165" s="109">
        <v>0.22133468679295701</v>
      </c>
      <c r="BN165" s="109">
        <v>0.16787525933291775</v>
      </c>
      <c r="BO165" s="109">
        <v>0.1556297157235631</v>
      </c>
      <c r="BP165" s="109">
        <v>0.15673422967828587</v>
      </c>
      <c r="BQ165" s="109">
        <v>0.15984140060233723</v>
      </c>
      <c r="BR165" s="109"/>
      <c r="BS165" s="109">
        <v>0.1755219698118943</v>
      </c>
      <c r="BT165" s="109">
        <v>0.15947803333162081</v>
      </c>
      <c r="BU165" s="109">
        <v>0.13103812705228901</v>
      </c>
      <c r="BV165" s="109">
        <v>0.16531318919302812</v>
      </c>
      <c r="BW165" s="109">
        <v>0.16304420261765296</v>
      </c>
      <c r="BX165" s="194">
        <v>0.15805738529391053</v>
      </c>
      <c r="BY165" s="109">
        <v>0.1623917780574746</v>
      </c>
      <c r="BZ165" s="109">
        <v>0.15925517629622021</v>
      </c>
      <c r="CA165" s="109">
        <v>0.1613932911786638</v>
      </c>
      <c r="CB165" s="109">
        <v>0.16259340762324623</v>
      </c>
      <c r="CC165" s="109">
        <v>0.1624092653520125</v>
      </c>
      <c r="CG165">
        <v>0.19096276480396263</v>
      </c>
      <c r="CH165">
        <v>0.15665784699970534</v>
      </c>
      <c r="CI165">
        <v>0.1617444919555816</v>
      </c>
      <c r="CJ165">
        <v>0.16082604962565611</v>
      </c>
      <c r="CK165">
        <v>0.15980624732477092</v>
      </c>
      <c r="CL165">
        <v>0.16310337583390586</v>
      </c>
      <c r="CM165">
        <v>0.16252049393951762</v>
      </c>
      <c r="CN165">
        <v>0.15481466094418173</v>
      </c>
      <c r="CO165">
        <v>0.15517605381023231</v>
      </c>
      <c r="CP165">
        <v>0.16553001458055727</v>
      </c>
      <c r="CQ165">
        <v>0.16256292839174574</v>
      </c>
      <c r="CR165">
        <v>0.16819202909035297</v>
      </c>
      <c r="CS165">
        <v>0.16831921619179602</v>
      </c>
      <c r="CT165">
        <v>0.16915297456674111</v>
      </c>
      <c r="CU165">
        <v>0.16696938333937167</v>
      </c>
      <c r="CV165">
        <v>0.15509730054549328</v>
      </c>
      <c r="CW165">
        <v>0.15784576240515069</v>
      </c>
      <c r="CX165">
        <v>0.16157425539342624</v>
      </c>
      <c r="CY165">
        <v>0.15455513331555285</v>
      </c>
      <c r="CZ165">
        <v>0.16160336889525384</v>
      </c>
      <c r="DA165">
        <v>0.16456895098040686</v>
      </c>
      <c r="DB165">
        <v>0.15671309770681655</v>
      </c>
      <c r="DC165">
        <v>0.1441581876797372</v>
      </c>
      <c r="DD165">
        <v>0.17461819600232706</v>
      </c>
      <c r="DE165">
        <v>0.15973801818190592</v>
      </c>
      <c r="DF165">
        <v>0.15558244874183169</v>
      </c>
      <c r="DG165">
        <v>0.16039174713949583</v>
      </c>
      <c r="DH165">
        <v>0.19340777889018368</v>
      </c>
      <c r="DI165">
        <v>0.16028930385074378</v>
      </c>
      <c r="DJ165">
        <v>0.16088555495078627</v>
      </c>
      <c r="DK165">
        <v>0.16089871597868671</v>
      </c>
      <c r="DL165">
        <v>0.16303950431475447</v>
      </c>
      <c r="DM165">
        <v>0.13324360811210118</v>
      </c>
      <c r="DN165">
        <v>0.16588739365653263</v>
      </c>
      <c r="DO165">
        <v>0.15708779987464641</v>
      </c>
      <c r="DP165">
        <v>0.15932646742524642</v>
      </c>
      <c r="DQ165">
        <v>0.15813459527300394</v>
      </c>
      <c r="DR165">
        <v>0.16040733392949291</v>
      </c>
      <c r="DS165">
        <v>0.15920812956331759</v>
      </c>
      <c r="DT165">
        <v>0.13794101340892354</v>
      </c>
      <c r="DU165">
        <v>0.16228813491112656</v>
      </c>
      <c r="DV165">
        <v>0.15851879459963403</v>
      </c>
      <c r="DW165">
        <v>0.14776809242987449</v>
      </c>
      <c r="DX165">
        <v>0.15299708425545441</v>
      </c>
      <c r="DY165">
        <v>0.16051635196057754</v>
      </c>
      <c r="DZ165">
        <v>0.15840720771787323</v>
      </c>
      <c r="EA165">
        <v>0.15097438860357479</v>
      </c>
      <c r="EB165">
        <v>0.16021524631856379</v>
      </c>
      <c r="EC165">
        <v>0.22133468679295701</v>
      </c>
      <c r="ED165">
        <v>0.16787525933291775</v>
      </c>
      <c r="EE165">
        <v>0.1556297157235631</v>
      </c>
      <c r="EF165">
        <v>0.15673422967828587</v>
      </c>
      <c r="EG165">
        <v>0.15984140060233723</v>
      </c>
      <c r="EH165">
        <v>0.16111502938499189</v>
      </c>
      <c r="EI165">
        <v>0.1755219698118943</v>
      </c>
      <c r="EJ165">
        <v>0.15947803333162081</v>
      </c>
      <c r="EK165">
        <v>0.13103812705228901</v>
      </c>
      <c r="EL165">
        <v>0.16531318919302812</v>
      </c>
      <c r="EM165">
        <v>0.16304420261765296</v>
      </c>
      <c r="EN165">
        <v>0.15805738529391053</v>
      </c>
      <c r="EO165">
        <v>0.1623917780574746</v>
      </c>
      <c r="EP165">
        <v>0.15925517629622021</v>
      </c>
      <c r="EQ165">
        <v>0.1613932911786638</v>
      </c>
      <c r="ER165">
        <v>0.16259340762324623</v>
      </c>
      <c r="ES165">
        <v>0.1624092653520125</v>
      </c>
    </row>
    <row r="166" spans="1:149" outlineLevel="1" x14ac:dyDescent="0.25">
      <c r="A166" s="3"/>
      <c r="B166" s="9">
        <v>152</v>
      </c>
      <c r="C166" s="3"/>
      <c r="D166" s="3">
        <v>95</v>
      </c>
      <c r="E166" s="36" t="s">
        <v>129</v>
      </c>
      <c r="F166" s="102"/>
      <c r="G166" s="102">
        <f t="shared" si="46"/>
        <v>0.10573805416740537</v>
      </c>
      <c r="H166" s="48">
        <f t="shared" si="47"/>
        <v>0.10573805416740537</v>
      </c>
      <c r="I166" s="48">
        <f t="shared" si="47"/>
        <v>0.10573805416740537</v>
      </c>
      <c r="J166" s="48">
        <f t="shared" si="47"/>
        <v>0.10573805416740537</v>
      </c>
      <c r="K166" s="48">
        <f t="shared" si="47"/>
        <v>0.10573805416740537</v>
      </c>
      <c r="L166" s="48">
        <f t="shared" si="47"/>
        <v>0.10573805416740537</v>
      </c>
      <c r="M166" s="48">
        <f t="shared" si="47"/>
        <v>0.10573805416740537</v>
      </c>
      <c r="N166" s="213"/>
      <c r="O166" s="108">
        <v>164</v>
      </c>
      <c r="P166" s="108">
        <v>0</v>
      </c>
      <c r="Q166" s="153">
        <v>9.4677511393098171E-2</v>
      </c>
      <c r="R166" s="153">
        <v>0.11095634019827018</v>
      </c>
      <c r="S166" s="153">
        <v>9.9479524361308885E-2</v>
      </c>
      <c r="T166" s="153">
        <v>0.11006314761137045</v>
      </c>
      <c r="U166" s="153">
        <v>0.10505984096412749</v>
      </c>
      <c r="V166" s="153">
        <v>0.10907159670629264</v>
      </c>
      <c r="W166" s="153">
        <v>0.10179342606131343</v>
      </c>
      <c r="X166" s="188">
        <v>0.10977007445625103</v>
      </c>
      <c r="Y166" s="153">
        <v>0.10876831095024361</v>
      </c>
      <c r="Z166" s="153">
        <v>0.10466523755598584</v>
      </c>
      <c r="AA166" s="153">
        <v>0.10661130436832145</v>
      </c>
      <c r="AB166" s="153">
        <v>0.1018364785179439</v>
      </c>
      <c r="AC166" s="153">
        <v>0.10745367871077752</v>
      </c>
      <c r="AD166" s="153">
        <v>0.11285150840872868</v>
      </c>
      <c r="AE166" s="153">
        <v>8.6397660773184212E-2</v>
      </c>
      <c r="AF166" s="153">
        <v>0.1057203064698805</v>
      </c>
      <c r="AG166" s="153">
        <v>0.10302773180002736</v>
      </c>
      <c r="AH166" s="153">
        <v>0.10431420693070237</v>
      </c>
      <c r="AI166" s="153">
        <v>9.2676138236125125E-2</v>
      </c>
      <c r="AJ166" s="153">
        <v>0.10612395466848289</v>
      </c>
      <c r="AK166" s="153">
        <v>0.10433170770676883</v>
      </c>
      <c r="AL166" s="109">
        <v>0.11427851674253658</v>
      </c>
      <c r="AM166" s="109">
        <v>9.5699160131832592E-2</v>
      </c>
      <c r="AN166" s="109">
        <v>0.10573805416740537</v>
      </c>
      <c r="AO166" s="109">
        <v>0.10851015848503008</v>
      </c>
      <c r="AP166" s="109">
        <v>9.9503014400384018E-2</v>
      </c>
      <c r="AQ166" s="109">
        <v>0.11689601504617993</v>
      </c>
      <c r="AR166" s="109">
        <v>0.10604040724435995</v>
      </c>
      <c r="AS166" s="109">
        <v>0.10539415660645776</v>
      </c>
      <c r="AT166" s="109">
        <v>0.10313938778589071</v>
      </c>
      <c r="AU166" s="109">
        <v>0.10307493055803828</v>
      </c>
      <c r="AV166" s="109">
        <v>0.10524242364690309</v>
      </c>
      <c r="AW166" s="109">
        <v>0.10888926911656939</v>
      </c>
      <c r="AX166" s="109">
        <v>0.10020252734990942</v>
      </c>
      <c r="AY166" s="109">
        <v>0.10423208482699614</v>
      </c>
      <c r="AZ166" s="109">
        <v>0.10628989100841502</v>
      </c>
      <c r="BA166" s="109"/>
      <c r="BB166" s="109">
        <v>0.10062789653882867</v>
      </c>
      <c r="BC166" s="109">
        <v>0.10380892089426159</v>
      </c>
      <c r="BD166" s="109">
        <v>0.10317535760217442</v>
      </c>
      <c r="BE166" s="109">
        <v>0.1083221198069267</v>
      </c>
      <c r="BF166" s="109">
        <v>0.10727913758209669</v>
      </c>
      <c r="BG166" s="109">
        <v>0.11598211536671865</v>
      </c>
      <c r="BH166" s="109">
        <v>0.10317943236699752</v>
      </c>
      <c r="BI166" s="109">
        <v>0.10657520088673479</v>
      </c>
      <c r="BJ166" s="109">
        <v>0.10527782657464585</v>
      </c>
      <c r="BK166" s="109">
        <v>0.10513039650977005</v>
      </c>
      <c r="BL166" s="109">
        <v>0.10578038524992366</v>
      </c>
      <c r="BM166" s="109">
        <v>9.0321762302703806E-2</v>
      </c>
      <c r="BN166" s="109">
        <v>0.10111247781969618</v>
      </c>
      <c r="BO166" s="109">
        <v>0.10923611475842263</v>
      </c>
      <c r="BP166" s="109">
        <v>0.10739102691223297</v>
      </c>
      <c r="BQ166" s="109">
        <v>0.10708229676935903</v>
      </c>
      <c r="BR166" s="109"/>
      <c r="BS166" s="109">
        <v>0.10676639878525551</v>
      </c>
      <c r="BT166" s="109">
        <v>0.10513060531848911</v>
      </c>
      <c r="BU166" s="109">
        <v>8.9453099906663405E-2</v>
      </c>
      <c r="BV166" s="109">
        <v>0.10395212049695503</v>
      </c>
      <c r="BW166" s="109">
        <v>0.10219327879520154</v>
      </c>
      <c r="BX166" s="194">
        <v>0.10392772758871294</v>
      </c>
      <c r="BY166" s="109">
        <v>0.10415743115331262</v>
      </c>
      <c r="BZ166" s="109">
        <v>0.1042627293398468</v>
      </c>
      <c r="CA166" s="109">
        <v>0.10057762104709515</v>
      </c>
      <c r="CB166" s="109">
        <v>0.10388159705056238</v>
      </c>
      <c r="CC166" s="109">
        <v>0.1083093955727209</v>
      </c>
      <c r="CG166">
        <v>9.4677511393098171E-2</v>
      </c>
      <c r="CH166">
        <v>0.11095634019827018</v>
      </c>
      <c r="CI166">
        <v>9.9479524361308885E-2</v>
      </c>
      <c r="CJ166">
        <v>0.11006314761137045</v>
      </c>
      <c r="CK166">
        <v>0.10505984096412749</v>
      </c>
      <c r="CL166">
        <v>0.10907159670629264</v>
      </c>
      <c r="CM166">
        <v>0.10179342606131343</v>
      </c>
      <c r="CN166">
        <v>0.10977007445625103</v>
      </c>
      <c r="CO166">
        <v>0.10876831095024361</v>
      </c>
      <c r="CP166">
        <v>0.10466523755598584</v>
      </c>
      <c r="CQ166">
        <v>0.10661130436832145</v>
      </c>
      <c r="CR166">
        <v>0.1018364785179439</v>
      </c>
      <c r="CS166">
        <v>0.10745367871077752</v>
      </c>
      <c r="CT166">
        <v>0.11285150840872868</v>
      </c>
      <c r="CU166">
        <v>8.6397660773184212E-2</v>
      </c>
      <c r="CV166">
        <v>0.1057203064698805</v>
      </c>
      <c r="CW166">
        <v>0.10302773180002736</v>
      </c>
      <c r="CX166">
        <v>0.10431420693070237</v>
      </c>
      <c r="CY166">
        <v>9.2676138236125125E-2</v>
      </c>
      <c r="CZ166">
        <v>0.10612395466848289</v>
      </c>
      <c r="DA166">
        <v>0.10433170770676883</v>
      </c>
      <c r="DB166">
        <v>0.11427851674253658</v>
      </c>
      <c r="DC166">
        <v>9.5699160131832592E-2</v>
      </c>
      <c r="DD166">
        <v>0.10573805416740537</v>
      </c>
      <c r="DE166">
        <v>0.10851015848503008</v>
      </c>
      <c r="DF166">
        <v>9.9503014400384018E-2</v>
      </c>
      <c r="DG166">
        <v>0.11689601504617993</v>
      </c>
      <c r="DH166">
        <v>0.10604040724435995</v>
      </c>
      <c r="DI166">
        <v>0.10539415660645776</v>
      </c>
      <c r="DJ166">
        <v>0.10313938778589071</v>
      </c>
      <c r="DK166">
        <v>0.10307493055803828</v>
      </c>
      <c r="DL166">
        <v>0.10524242364690309</v>
      </c>
      <c r="DM166">
        <v>0.10888926911656939</v>
      </c>
      <c r="DN166">
        <v>0.10020252734990942</v>
      </c>
      <c r="DO166">
        <v>0.10423208482699614</v>
      </c>
      <c r="DP166">
        <v>0.10628989100841502</v>
      </c>
      <c r="DQ166">
        <v>0.10737515684912674</v>
      </c>
      <c r="DR166">
        <v>0.10062789653882867</v>
      </c>
      <c r="DS166">
        <v>0.10380892089426159</v>
      </c>
      <c r="DT166">
        <v>0.10317535760217442</v>
      </c>
      <c r="DU166">
        <v>0.1083221198069267</v>
      </c>
      <c r="DV166">
        <v>0.10727913758209669</v>
      </c>
      <c r="DW166">
        <v>0.11598211536671865</v>
      </c>
      <c r="DX166">
        <v>0.10317943236699752</v>
      </c>
      <c r="DY166">
        <v>0.10657520088673479</v>
      </c>
      <c r="DZ166">
        <v>0.10527782657464585</v>
      </c>
      <c r="EA166">
        <v>0.10513039650977005</v>
      </c>
      <c r="EB166">
        <v>0.10578038524992366</v>
      </c>
      <c r="EC166">
        <v>9.0321762302703806E-2</v>
      </c>
      <c r="ED166">
        <v>0.10111247781969618</v>
      </c>
      <c r="EE166">
        <v>0.10923611475842263</v>
      </c>
      <c r="EF166">
        <v>0.10739102691223297</v>
      </c>
      <c r="EG166">
        <v>0.10708229676935903</v>
      </c>
      <c r="EH166">
        <v>0.10420612745703645</v>
      </c>
      <c r="EI166">
        <v>0.10676639878525551</v>
      </c>
      <c r="EJ166">
        <v>0.10513060531848911</v>
      </c>
      <c r="EK166">
        <v>8.9453099906663405E-2</v>
      </c>
      <c r="EL166">
        <v>0.10395212049695503</v>
      </c>
      <c r="EM166">
        <v>0.10219327879520154</v>
      </c>
      <c r="EN166">
        <v>0.10392772758871294</v>
      </c>
      <c r="EO166">
        <v>0.10415743115331262</v>
      </c>
      <c r="EP166">
        <v>0.1042627293398468</v>
      </c>
      <c r="EQ166">
        <v>0.10057762104709515</v>
      </c>
      <c r="ER166">
        <v>0.10388159705056238</v>
      </c>
      <c r="ES166">
        <v>0.1083093955727209</v>
      </c>
    </row>
    <row r="167" spans="1:149" outlineLevel="1" x14ac:dyDescent="0.25">
      <c r="A167" s="3"/>
      <c r="B167" s="9">
        <v>153</v>
      </c>
      <c r="C167" s="3"/>
      <c r="D167" s="3">
        <v>96</v>
      </c>
      <c r="E167" s="36" t="s">
        <v>130</v>
      </c>
      <c r="F167" s="102"/>
      <c r="G167" s="102">
        <f t="shared" si="46"/>
        <v>0.13146065398894646</v>
      </c>
      <c r="H167" s="48">
        <f t="shared" si="47"/>
        <v>0.13146065398894646</v>
      </c>
      <c r="I167" s="48">
        <f t="shared" si="47"/>
        <v>0.13146065398894646</v>
      </c>
      <c r="J167" s="48">
        <f t="shared" si="47"/>
        <v>0.13146065398894646</v>
      </c>
      <c r="K167" s="48">
        <f t="shared" si="47"/>
        <v>0.13146065398894646</v>
      </c>
      <c r="L167" s="48">
        <f t="shared" si="47"/>
        <v>0.13146065398894646</v>
      </c>
      <c r="M167" s="48">
        <f t="shared" si="47"/>
        <v>0.13146065398894646</v>
      </c>
      <c r="N167" s="213"/>
      <c r="O167" s="108">
        <v>165</v>
      </c>
      <c r="P167" s="108">
        <v>0</v>
      </c>
      <c r="Q167" s="153">
        <v>0.12150468166324147</v>
      </c>
      <c r="R167" s="153">
        <v>0.12359159685608501</v>
      </c>
      <c r="S167" s="153">
        <v>0.12324787238901624</v>
      </c>
      <c r="T167" s="153">
        <v>0.13217376575351314</v>
      </c>
      <c r="U167" s="153">
        <v>0.12013030694372406</v>
      </c>
      <c r="V167" s="153">
        <v>0.12288769765677032</v>
      </c>
      <c r="W167" s="153">
        <v>0.12919440994006814</v>
      </c>
      <c r="X167" s="188">
        <v>0.12487470386764654</v>
      </c>
      <c r="Y167" s="153">
        <v>0.12097350377727345</v>
      </c>
      <c r="Z167" s="153">
        <v>0.12794174119086588</v>
      </c>
      <c r="AA167" s="153">
        <v>0.13706018401500897</v>
      </c>
      <c r="AB167" s="153">
        <v>0.12870964222518633</v>
      </c>
      <c r="AC167" s="153">
        <v>0.12189278087833144</v>
      </c>
      <c r="AD167" s="153">
        <v>0.13726772631351714</v>
      </c>
      <c r="AE167" s="153">
        <v>0.12198175940059586</v>
      </c>
      <c r="AF167" s="153">
        <v>0.12676771898688943</v>
      </c>
      <c r="AG167" s="153">
        <v>0.12173752796686821</v>
      </c>
      <c r="AH167" s="153">
        <v>0.12171966210426044</v>
      </c>
      <c r="AI167" s="153">
        <v>0.11428480170755995</v>
      </c>
      <c r="AJ167" s="153">
        <v>0.12321666434535516</v>
      </c>
      <c r="AK167" s="153">
        <v>0.13002499084082975</v>
      </c>
      <c r="AL167" s="109">
        <v>0.12618436838216662</v>
      </c>
      <c r="AM167" s="109">
        <v>0.12000471124962564</v>
      </c>
      <c r="AN167" s="109">
        <v>0.13146065398894646</v>
      </c>
      <c r="AO167" s="109">
        <v>0.1218073782663498</v>
      </c>
      <c r="AP167" s="109">
        <v>0.12595743134646198</v>
      </c>
      <c r="AQ167" s="109">
        <v>0.13567249409377924</v>
      </c>
      <c r="AR167" s="109">
        <v>0.12455488549148441</v>
      </c>
      <c r="AS167" s="109">
        <v>0.12368805787968395</v>
      </c>
      <c r="AT167" s="109">
        <v>0.12460459341251928</v>
      </c>
      <c r="AU167" s="109">
        <v>0.11836281035814622</v>
      </c>
      <c r="AV167" s="109">
        <v>0.13311598005915859</v>
      </c>
      <c r="AW167" s="109">
        <v>0.12362413787767235</v>
      </c>
      <c r="AX167" s="109">
        <v>0.12499651430944181</v>
      </c>
      <c r="AY167" s="109">
        <v>0.12617818185698848</v>
      </c>
      <c r="AZ167" s="109">
        <v>0.13060779866809447</v>
      </c>
      <c r="BA167" s="109"/>
      <c r="BB167" s="109">
        <v>0.1313154023425287</v>
      </c>
      <c r="BC167" s="109">
        <v>0.12893595599785801</v>
      </c>
      <c r="BD167" s="109">
        <v>0.12284409942711516</v>
      </c>
      <c r="BE167" s="109">
        <v>0.11202169308850274</v>
      </c>
      <c r="BF167" s="109">
        <v>0.12071467044070472</v>
      </c>
      <c r="BG167" s="109">
        <v>0.111167860155029</v>
      </c>
      <c r="BH167" s="109">
        <v>0.12795101592373048</v>
      </c>
      <c r="BI167" s="109">
        <v>0.12693574858162182</v>
      </c>
      <c r="BJ167" s="109">
        <v>0.12261170231418994</v>
      </c>
      <c r="BK167" s="109">
        <v>0.12510208424137748</v>
      </c>
      <c r="BL167" s="109">
        <v>0.12357587300745609</v>
      </c>
      <c r="BM167" s="109">
        <v>0.11810437475003943</v>
      </c>
      <c r="BN167" s="109">
        <v>0.14193855805786137</v>
      </c>
      <c r="BO167" s="109">
        <v>0.11139862192050343</v>
      </c>
      <c r="BP167" s="109">
        <v>0.12416910854387986</v>
      </c>
      <c r="BQ167" s="109">
        <v>0.12342821347674704</v>
      </c>
      <c r="BR167" s="109"/>
      <c r="BS167" s="109">
        <v>0.14249648757510736</v>
      </c>
      <c r="BT167" s="109">
        <v>0.12527638712442601</v>
      </c>
      <c r="BU167" s="109">
        <v>0.12445997451312252</v>
      </c>
      <c r="BV167" s="109">
        <v>0.12307953610340672</v>
      </c>
      <c r="BW167" s="109">
        <v>0.12100049828728121</v>
      </c>
      <c r="BX167" s="194">
        <v>0.1306730089827155</v>
      </c>
      <c r="BY167" s="109">
        <v>0.1233185145088953</v>
      </c>
      <c r="BZ167" s="109">
        <v>0.12567133584468748</v>
      </c>
      <c r="CA167" s="109">
        <v>0.12078347002043022</v>
      </c>
      <c r="CB167" s="109">
        <v>0.12657540754975516</v>
      </c>
      <c r="CC167" s="109">
        <v>0.13015388559119367</v>
      </c>
      <c r="CG167">
        <v>0.12150468166324147</v>
      </c>
      <c r="CH167">
        <v>0.12359159685608501</v>
      </c>
      <c r="CI167">
        <v>0.12324787238901624</v>
      </c>
      <c r="CJ167">
        <v>0.13217376575351314</v>
      </c>
      <c r="CK167">
        <v>0.12013030694372406</v>
      </c>
      <c r="CL167">
        <v>0.12288769765677032</v>
      </c>
      <c r="CM167">
        <v>0.12919440994006814</v>
      </c>
      <c r="CN167">
        <v>0.12487470386764654</v>
      </c>
      <c r="CO167">
        <v>0.12097350377727345</v>
      </c>
      <c r="CP167">
        <v>0.12794174119086588</v>
      </c>
      <c r="CQ167">
        <v>0.13706018401500897</v>
      </c>
      <c r="CR167">
        <v>0.12870964222518633</v>
      </c>
      <c r="CS167">
        <v>0.12189278087833144</v>
      </c>
      <c r="CT167">
        <v>0.13726772631351714</v>
      </c>
      <c r="CU167">
        <v>0.12198175940059586</v>
      </c>
      <c r="CV167">
        <v>0.12676771898688943</v>
      </c>
      <c r="CW167">
        <v>0.12173752796686821</v>
      </c>
      <c r="CX167">
        <v>0.12171966210426044</v>
      </c>
      <c r="CY167">
        <v>0.11428480170755995</v>
      </c>
      <c r="CZ167">
        <v>0.12321666434535516</v>
      </c>
      <c r="DA167">
        <v>0.13002499084082975</v>
      </c>
      <c r="DB167">
        <v>0.12618436838216662</v>
      </c>
      <c r="DC167">
        <v>0.12000471124962564</v>
      </c>
      <c r="DD167">
        <v>0.13146065398894646</v>
      </c>
      <c r="DE167">
        <v>0.1218073782663498</v>
      </c>
      <c r="DF167">
        <v>0.12595743134646198</v>
      </c>
      <c r="DG167">
        <v>0.13567249409377924</v>
      </c>
      <c r="DH167">
        <v>0.12455488549148441</v>
      </c>
      <c r="DI167">
        <v>0.12368805787968395</v>
      </c>
      <c r="DJ167">
        <v>0.12460459341251928</v>
      </c>
      <c r="DK167">
        <v>0.11836281035814622</v>
      </c>
      <c r="DL167">
        <v>0.13311598005915859</v>
      </c>
      <c r="DM167">
        <v>0.12362413787767235</v>
      </c>
      <c r="DN167">
        <v>0.12499651430944181</v>
      </c>
      <c r="DO167">
        <v>0.12617818185698848</v>
      </c>
      <c r="DP167">
        <v>0.13060779866809447</v>
      </c>
      <c r="DQ167">
        <v>0.12542391091997662</v>
      </c>
      <c r="DR167">
        <v>0.1313154023425287</v>
      </c>
      <c r="DS167">
        <v>0.12893595599785801</v>
      </c>
      <c r="DT167">
        <v>0.12284409942711516</v>
      </c>
      <c r="DU167">
        <v>0.11202169308850274</v>
      </c>
      <c r="DV167">
        <v>0.12071467044070472</v>
      </c>
      <c r="DW167">
        <v>0.111167860155029</v>
      </c>
      <c r="DX167">
        <v>0.12795101592373048</v>
      </c>
      <c r="DY167">
        <v>0.12693574858162182</v>
      </c>
      <c r="DZ167">
        <v>0.12261170231418994</v>
      </c>
      <c r="EA167">
        <v>0.12510208424137748</v>
      </c>
      <c r="EB167">
        <v>0.12357587300745609</v>
      </c>
      <c r="EC167">
        <v>0.11810437475003943</v>
      </c>
      <c r="ED167">
        <v>0.14193855805786137</v>
      </c>
      <c r="EE167">
        <v>0.11139862192050343</v>
      </c>
      <c r="EF167">
        <v>0.12416910854387986</v>
      </c>
      <c r="EG167">
        <v>0.12342821347674704</v>
      </c>
      <c r="EH167">
        <v>0.12113916284441517</v>
      </c>
      <c r="EI167">
        <v>0.14249648757510736</v>
      </c>
      <c r="EJ167">
        <v>0.12527638712442601</v>
      </c>
      <c r="EK167">
        <v>0.12445997451312252</v>
      </c>
      <c r="EL167">
        <v>0.12307953610340672</v>
      </c>
      <c r="EM167">
        <v>0.12100049828728121</v>
      </c>
      <c r="EN167">
        <v>0.1306730089827155</v>
      </c>
      <c r="EO167">
        <v>0.1233185145088953</v>
      </c>
      <c r="EP167">
        <v>0.12567133584468748</v>
      </c>
      <c r="EQ167">
        <v>0.12078347002043022</v>
      </c>
      <c r="ER167">
        <v>0.12657540754975516</v>
      </c>
      <c r="ES167">
        <v>0.13015388559119367</v>
      </c>
    </row>
    <row r="168" spans="1:149" outlineLevel="1" x14ac:dyDescent="0.25">
      <c r="A168" s="3"/>
      <c r="B168" s="9">
        <v>154</v>
      </c>
      <c r="C168" s="3"/>
      <c r="D168" s="3">
        <v>97</v>
      </c>
      <c r="E168" s="36" t="s">
        <v>131</v>
      </c>
      <c r="F168" s="102"/>
      <c r="G168" s="102">
        <f t="shared" si="46"/>
        <v>-0.31747603649379857</v>
      </c>
      <c r="H168" s="48">
        <f t="shared" si="47"/>
        <v>-0.31747603649379857</v>
      </c>
      <c r="I168" s="48">
        <f t="shared" si="47"/>
        <v>-0.31747603649379857</v>
      </c>
      <c r="J168" s="48">
        <f t="shared" si="47"/>
        <v>-0.31747603649379857</v>
      </c>
      <c r="K168" s="48">
        <f t="shared" si="47"/>
        <v>-0.31747603649379857</v>
      </c>
      <c r="L168" s="48">
        <f t="shared" si="47"/>
        <v>-0.31747603649379857</v>
      </c>
      <c r="M168" s="48">
        <f t="shared" si="47"/>
        <v>-0.31747603649379857</v>
      </c>
      <c r="N168" s="213"/>
      <c r="O168" s="108">
        <v>166</v>
      </c>
      <c r="P168" s="108">
        <v>0</v>
      </c>
      <c r="Q168" s="153">
        <v>-0.37229165620323451</v>
      </c>
      <c r="R168" s="153">
        <v>-0.40029655329034286</v>
      </c>
      <c r="S168" s="153">
        <v>-0.35409746395880048</v>
      </c>
      <c r="T168" s="153">
        <v>-0.38079269995727272</v>
      </c>
      <c r="U168" s="153">
        <v>-0.36934413846152148</v>
      </c>
      <c r="V168" s="153">
        <v>-0.37238802143178218</v>
      </c>
      <c r="W168" s="153">
        <v>-0.3479372427761262</v>
      </c>
      <c r="X168" s="188">
        <v>-0.39556858220062985</v>
      </c>
      <c r="Y168" s="153">
        <v>-0.41443878646004056</v>
      </c>
      <c r="Z168" s="153">
        <v>-0.42901924253101764</v>
      </c>
      <c r="AA168" s="153">
        <v>-0.33467907529638907</v>
      </c>
      <c r="AB168" s="153">
        <v>-0.39218484854447522</v>
      </c>
      <c r="AC168" s="153">
        <v>-0.34925812609869589</v>
      </c>
      <c r="AD168" s="153">
        <v>-0.36636745662078835</v>
      </c>
      <c r="AE168" s="153">
        <v>-0.45925238847230287</v>
      </c>
      <c r="AF168" s="153">
        <v>-0.37266565684339747</v>
      </c>
      <c r="AG168" s="153">
        <v>-0.43179131955659478</v>
      </c>
      <c r="AH168" s="153">
        <v>-0.37734922005510918</v>
      </c>
      <c r="AI168" s="153">
        <v>-0.35842476957809133</v>
      </c>
      <c r="AJ168" s="153">
        <v>-0.35454392671765556</v>
      </c>
      <c r="AK168" s="153">
        <v>-0.39269300695857801</v>
      </c>
      <c r="AL168" s="109">
        <v>-0.389404678686189</v>
      </c>
      <c r="AM168" s="109">
        <v>-0.37945720060836563</v>
      </c>
      <c r="AN168" s="109">
        <v>-0.31747603649379857</v>
      </c>
      <c r="AO168" s="109">
        <v>-0.22895369706124347</v>
      </c>
      <c r="AP168" s="109">
        <v>-0.43886947995862802</v>
      </c>
      <c r="AQ168" s="109">
        <v>-0.37337600290101314</v>
      </c>
      <c r="AR168" s="109">
        <v>-0.40141903726022066</v>
      </c>
      <c r="AS168" s="109">
        <v>-0.37924679976802611</v>
      </c>
      <c r="AT168" s="109">
        <v>-0.37932477859397951</v>
      </c>
      <c r="AU168" s="109">
        <v>-0.32350172182936532</v>
      </c>
      <c r="AV168" s="109">
        <v>-0.37138961260064557</v>
      </c>
      <c r="AW168" s="109">
        <v>-0.34806187446929693</v>
      </c>
      <c r="AX168" s="109">
        <v>-0.3742197508901331</v>
      </c>
      <c r="AY168" s="109">
        <v>-0.37768395522454962</v>
      </c>
      <c r="AZ168" s="109">
        <v>-0.38956149181062166</v>
      </c>
      <c r="BA168" s="109"/>
      <c r="BB168" s="109">
        <v>-0.46205209541916481</v>
      </c>
      <c r="BC168" s="109">
        <v>-0.37218652822928527</v>
      </c>
      <c r="BD168" s="109">
        <v>-0.30443575165854886</v>
      </c>
      <c r="BE168" s="109">
        <v>-0.37415836912025918</v>
      </c>
      <c r="BF168" s="109">
        <v>-0.35102507535006755</v>
      </c>
      <c r="BG168" s="109">
        <v>-0.51829590350545818</v>
      </c>
      <c r="BH168" s="109">
        <v>-0.40931439487207433</v>
      </c>
      <c r="BI168" s="109">
        <v>-0.37469032273540276</v>
      </c>
      <c r="BJ168" s="109">
        <v>-0.39600165294843515</v>
      </c>
      <c r="BK168" s="109">
        <v>-0.405987541344832</v>
      </c>
      <c r="BL168" s="109">
        <v>-0.37280827648908577</v>
      </c>
      <c r="BM168" s="109">
        <v>-0.51307049283325834</v>
      </c>
      <c r="BN168" s="109">
        <v>-0.40964494938947582</v>
      </c>
      <c r="BO168" s="109">
        <v>-0.25488962993383857</v>
      </c>
      <c r="BP168" s="109">
        <v>-0.40561202090393783</v>
      </c>
      <c r="BQ168" s="109">
        <v>-0.33851096182861345</v>
      </c>
      <c r="BR168" s="109"/>
      <c r="BS168" s="109">
        <v>-0.44696440822760047</v>
      </c>
      <c r="BT168" s="109">
        <v>-0.39134946530999126</v>
      </c>
      <c r="BU168" s="109">
        <v>-0.35637045987491234</v>
      </c>
      <c r="BV168" s="109">
        <v>-0.37352077511780502</v>
      </c>
      <c r="BW168" s="109">
        <v>-0.24160753933709078</v>
      </c>
      <c r="BX168" s="194">
        <v>-0.3760363967227357</v>
      </c>
      <c r="BY168" s="109">
        <v>-0.3760580341659242</v>
      </c>
      <c r="BZ168" s="109">
        <v>-0.39025396151577973</v>
      </c>
      <c r="CA168" s="109">
        <v>-0.41490662478154905</v>
      </c>
      <c r="CB168" s="109">
        <v>-0.38195668509070285</v>
      </c>
      <c r="CC168" s="109">
        <v>-0.3902227978483408</v>
      </c>
      <c r="CG168">
        <v>-0.37229165620323451</v>
      </c>
      <c r="CH168">
        <v>-0.40029655329034286</v>
      </c>
      <c r="CI168">
        <v>-0.35409746395880048</v>
      </c>
      <c r="CJ168">
        <v>-0.38079269995727272</v>
      </c>
      <c r="CK168">
        <v>-0.36934413846152148</v>
      </c>
      <c r="CL168">
        <v>-0.37238802143178218</v>
      </c>
      <c r="CM168">
        <v>-0.3479372427761262</v>
      </c>
      <c r="CN168">
        <v>-0.39556858220062985</v>
      </c>
      <c r="CO168">
        <v>-0.41443878646004056</v>
      </c>
      <c r="CP168">
        <v>-0.42901924253101764</v>
      </c>
      <c r="CQ168">
        <v>-0.33467907529638907</v>
      </c>
      <c r="CR168">
        <v>-0.39218484854447522</v>
      </c>
      <c r="CS168">
        <v>-0.34925812609869589</v>
      </c>
      <c r="CT168">
        <v>-0.36636745662078835</v>
      </c>
      <c r="CU168">
        <v>-0.45925238847230287</v>
      </c>
      <c r="CV168">
        <v>-0.37266565684339747</v>
      </c>
      <c r="CW168">
        <v>-0.43179131955659478</v>
      </c>
      <c r="CX168">
        <v>-0.37734922005510918</v>
      </c>
      <c r="CY168">
        <v>-0.35842476957809133</v>
      </c>
      <c r="CZ168">
        <v>-0.35454392671765556</v>
      </c>
      <c r="DA168">
        <v>-0.39269300695857801</v>
      </c>
      <c r="DB168">
        <v>-0.389404678686189</v>
      </c>
      <c r="DC168">
        <v>-0.37945720060836563</v>
      </c>
      <c r="DD168">
        <v>-0.31747603649379857</v>
      </c>
      <c r="DE168">
        <v>-0.22895369706124347</v>
      </c>
      <c r="DF168">
        <v>-0.43886947995862802</v>
      </c>
      <c r="DG168">
        <v>-0.37337600290101314</v>
      </c>
      <c r="DH168">
        <v>-0.40141903726022066</v>
      </c>
      <c r="DI168">
        <v>-0.37924679976802611</v>
      </c>
      <c r="DJ168">
        <v>-0.37932477859397951</v>
      </c>
      <c r="DK168">
        <v>-0.32350172182936532</v>
      </c>
      <c r="DL168">
        <v>-0.37138961260064557</v>
      </c>
      <c r="DM168">
        <v>-0.34806187446929693</v>
      </c>
      <c r="DN168">
        <v>-0.3742197508901331</v>
      </c>
      <c r="DO168">
        <v>-0.37768395522454962</v>
      </c>
      <c r="DP168">
        <v>-0.38956149181062166</v>
      </c>
      <c r="DQ168">
        <v>-0.31507885698961069</v>
      </c>
      <c r="DR168">
        <v>-0.46205209541916481</v>
      </c>
      <c r="DS168">
        <v>-0.37218652822928527</v>
      </c>
      <c r="DT168">
        <v>-0.30443575165854886</v>
      </c>
      <c r="DU168">
        <v>-0.37415836912025918</v>
      </c>
      <c r="DV168">
        <v>-0.35102507535006755</v>
      </c>
      <c r="DW168">
        <v>-0.51829590350545818</v>
      </c>
      <c r="DX168">
        <v>-0.40931439487207433</v>
      </c>
      <c r="DY168">
        <v>-0.37469032273540276</v>
      </c>
      <c r="DZ168">
        <v>-0.39600165294843515</v>
      </c>
      <c r="EA168">
        <v>-0.405987541344832</v>
      </c>
      <c r="EB168">
        <v>-0.37280827648908577</v>
      </c>
      <c r="EC168">
        <v>-0.51307049283325834</v>
      </c>
      <c r="ED168">
        <v>-0.40964494938947582</v>
      </c>
      <c r="EE168">
        <v>-0.25488962993383857</v>
      </c>
      <c r="EF168">
        <v>-0.40561202090393783</v>
      </c>
      <c r="EG168">
        <v>-0.33851096182861345</v>
      </c>
      <c r="EH168">
        <v>-0.38744065213890316</v>
      </c>
      <c r="EI168">
        <v>-0.44696440822760047</v>
      </c>
      <c r="EJ168">
        <v>-0.39134946530999126</v>
      </c>
      <c r="EK168">
        <v>-0.35637045987491234</v>
      </c>
      <c r="EL168">
        <v>-0.37352077511780502</v>
      </c>
      <c r="EM168">
        <v>-0.24160753933709078</v>
      </c>
      <c r="EN168">
        <v>-0.3760363967227357</v>
      </c>
      <c r="EO168">
        <v>-0.3760580341659242</v>
      </c>
      <c r="EP168">
        <v>-0.39025396151577973</v>
      </c>
      <c r="EQ168">
        <v>-0.41490662478154905</v>
      </c>
      <c r="ER168">
        <v>-0.38195668509070285</v>
      </c>
      <c r="ES168">
        <v>-0.3902227978483408</v>
      </c>
    </row>
    <row r="169" spans="1:149" outlineLevel="1" x14ac:dyDescent="0.25">
      <c r="A169" s="3"/>
      <c r="B169" s="9">
        <v>155</v>
      </c>
      <c r="C169" s="3"/>
      <c r="D169" s="3">
        <v>98</v>
      </c>
      <c r="E169" s="36" t="s">
        <v>132</v>
      </c>
      <c r="F169" s="102"/>
      <c r="G169" s="102">
        <f t="shared" si="46"/>
        <v>0.27740749094919742</v>
      </c>
      <c r="H169" s="48">
        <f t="shared" si="47"/>
        <v>0.27740749094919742</v>
      </c>
      <c r="I169" s="48">
        <f t="shared" si="47"/>
        <v>0.27740749094919742</v>
      </c>
      <c r="J169" s="48">
        <f t="shared" si="47"/>
        <v>0.27740749094919742</v>
      </c>
      <c r="K169" s="48">
        <f t="shared" si="47"/>
        <v>0.27740749094919742</v>
      </c>
      <c r="L169" s="48">
        <f t="shared" si="47"/>
        <v>0.27740749094919742</v>
      </c>
      <c r="M169" s="48">
        <f t="shared" si="47"/>
        <v>0.27740749094919742</v>
      </c>
      <c r="N169" s="213"/>
      <c r="O169" s="108">
        <v>167</v>
      </c>
      <c r="P169" s="108">
        <v>0</v>
      </c>
      <c r="Q169" s="153">
        <v>0.25107352360474089</v>
      </c>
      <c r="R169" s="153">
        <v>0.22272730217267106</v>
      </c>
      <c r="S169" s="153">
        <v>0.21300959127088095</v>
      </c>
      <c r="T169" s="153">
        <v>0.17335542337902538</v>
      </c>
      <c r="U169" s="153">
        <v>0.19756385978967794</v>
      </c>
      <c r="V169" s="153">
        <v>0.18996236641101552</v>
      </c>
      <c r="W169" s="153">
        <v>0.20381579665316127</v>
      </c>
      <c r="X169" s="188">
        <v>0.25152891820417489</v>
      </c>
      <c r="Y169" s="153">
        <v>0.17811555362105094</v>
      </c>
      <c r="Z169" s="153">
        <v>0.16844599337173957</v>
      </c>
      <c r="AA169" s="153">
        <v>0.20463766697671296</v>
      </c>
      <c r="AB169" s="153">
        <v>0.16958826570242688</v>
      </c>
      <c r="AC169" s="153">
        <v>0.20491353114258057</v>
      </c>
      <c r="AD169" s="153">
        <v>0.18249730011161983</v>
      </c>
      <c r="AE169" s="153">
        <v>0.15794361855622402</v>
      </c>
      <c r="AF169" s="153">
        <v>0.11632977868088479</v>
      </c>
      <c r="AG169" s="153">
        <v>0.1251282609437471</v>
      </c>
      <c r="AH169" s="153">
        <v>0.18855649782772993</v>
      </c>
      <c r="AI169" s="153">
        <v>0.21778015067159809</v>
      </c>
      <c r="AJ169" s="153">
        <v>0.1956193740023032</v>
      </c>
      <c r="AK169" s="153">
        <v>0.18107885978200972</v>
      </c>
      <c r="AL169" s="109">
        <v>0.17302448085604266</v>
      </c>
      <c r="AM169" s="109">
        <v>0.2037462989516087</v>
      </c>
      <c r="AN169" s="109">
        <v>0.27740749094919742</v>
      </c>
      <c r="AO169" s="109">
        <v>0.23571949757047889</v>
      </c>
      <c r="AP169" s="109">
        <v>0.17421493243426237</v>
      </c>
      <c r="AQ169" s="109">
        <v>0.10588288610709412</v>
      </c>
      <c r="AR169" s="109">
        <v>0.18618116751437797</v>
      </c>
      <c r="AS169" s="109">
        <v>0.19081218843470027</v>
      </c>
      <c r="AT169" s="109">
        <v>0.1805822018903388</v>
      </c>
      <c r="AU169" s="109">
        <v>0.25101480115264524</v>
      </c>
      <c r="AV169" s="109">
        <v>0.18884973319552725</v>
      </c>
      <c r="AW169" s="109">
        <v>0.20334885650391998</v>
      </c>
      <c r="AX169" s="109">
        <v>0.18686585189078467</v>
      </c>
      <c r="AY169" s="109">
        <v>0.17512836761040085</v>
      </c>
      <c r="AZ169" s="109">
        <v>0.1674170193964844</v>
      </c>
      <c r="BA169" s="109"/>
      <c r="BB169" s="109">
        <v>0.17121564819836485</v>
      </c>
      <c r="BC169" s="109">
        <v>0.18869188478016991</v>
      </c>
      <c r="BD169" s="109">
        <v>0.2328630013255388</v>
      </c>
      <c r="BE169" s="109">
        <v>0.19218571466043591</v>
      </c>
      <c r="BF169" s="109">
        <v>0.20632116545564333</v>
      </c>
      <c r="BG169" s="109">
        <v>0.16659946607288456</v>
      </c>
      <c r="BH169" s="109">
        <v>0.17928178064532294</v>
      </c>
      <c r="BI169" s="109">
        <v>0.19330688239669644</v>
      </c>
      <c r="BJ169" s="109">
        <v>0.18084866382798676</v>
      </c>
      <c r="BK169" s="109">
        <v>0.1859902829732617</v>
      </c>
      <c r="BL169" s="109">
        <v>0.2290697476813679</v>
      </c>
      <c r="BM169" s="109">
        <v>6.6008262535650897E-3</v>
      </c>
      <c r="BN169" s="109">
        <v>0.16813952291116996</v>
      </c>
      <c r="BO169" s="109">
        <v>0.23846949280649632</v>
      </c>
      <c r="BP169" s="109">
        <v>0.17994301787009193</v>
      </c>
      <c r="BQ169" s="109">
        <v>0.17481390584244072</v>
      </c>
      <c r="BR169" s="109"/>
      <c r="BS169" s="109">
        <v>0.15426972026093408</v>
      </c>
      <c r="BT169" s="109">
        <v>0.17867650841945085</v>
      </c>
      <c r="BU169" s="109">
        <v>0.20320354247111899</v>
      </c>
      <c r="BV169" s="109">
        <v>0.18635031529150531</v>
      </c>
      <c r="BW169" s="109">
        <v>0.30866308158943717</v>
      </c>
      <c r="BX169" s="194">
        <v>0.189825746196991</v>
      </c>
      <c r="BY169" s="109">
        <v>0.18276575431779585</v>
      </c>
      <c r="BZ169" s="109">
        <v>0.19466101229742394</v>
      </c>
      <c r="CA169" s="109">
        <v>0.18263289182349302</v>
      </c>
      <c r="CB169" s="109">
        <v>0.19408398963548201</v>
      </c>
      <c r="CC169" s="109">
        <v>0.21380425825097774</v>
      </c>
      <c r="CG169">
        <v>0.25107352360474089</v>
      </c>
      <c r="CH169">
        <v>0.22272730217267106</v>
      </c>
      <c r="CI169">
        <v>0.21300959127088095</v>
      </c>
      <c r="CJ169">
        <v>0.17335542337902538</v>
      </c>
      <c r="CK169">
        <v>0.19756385978967794</v>
      </c>
      <c r="CL169">
        <v>0.18996236641101552</v>
      </c>
      <c r="CM169">
        <v>0.20381579665316127</v>
      </c>
      <c r="CN169">
        <v>0.25152891820417489</v>
      </c>
      <c r="CO169">
        <v>0.17811555362105094</v>
      </c>
      <c r="CP169">
        <v>0.16844599337173957</v>
      </c>
      <c r="CQ169">
        <v>0.20463766697671296</v>
      </c>
      <c r="CR169">
        <v>0.16958826570242688</v>
      </c>
      <c r="CS169">
        <v>0.20491353114258057</v>
      </c>
      <c r="CT169">
        <v>0.18249730011161983</v>
      </c>
      <c r="CU169">
        <v>0.15794361855622402</v>
      </c>
      <c r="CV169">
        <v>0.11632977868088479</v>
      </c>
      <c r="CW169">
        <v>0.1251282609437471</v>
      </c>
      <c r="CX169">
        <v>0.18855649782772993</v>
      </c>
      <c r="CY169">
        <v>0.21778015067159809</v>
      </c>
      <c r="CZ169">
        <v>0.1956193740023032</v>
      </c>
      <c r="DA169">
        <v>0.18107885978200972</v>
      </c>
      <c r="DB169">
        <v>0.17302448085604266</v>
      </c>
      <c r="DC169">
        <v>0.2037462989516087</v>
      </c>
      <c r="DD169">
        <v>0.27740749094919742</v>
      </c>
      <c r="DE169">
        <v>0.23571949757047889</v>
      </c>
      <c r="DF169">
        <v>0.17421493243426237</v>
      </c>
      <c r="DG169">
        <v>0.10588288610709412</v>
      </c>
      <c r="DH169">
        <v>0.18618116751437797</v>
      </c>
      <c r="DI169">
        <v>0.19081218843470027</v>
      </c>
      <c r="DJ169">
        <v>0.1805822018903388</v>
      </c>
      <c r="DK169">
        <v>0.25101480115264524</v>
      </c>
      <c r="DL169">
        <v>0.18884973319552725</v>
      </c>
      <c r="DM169">
        <v>0.20334885650391998</v>
      </c>
      <c r="DN169">
        <v>0.18686585189078467</v>
      </c>
      <c r="DO169">
        <v>0.17512836761040085</v>
      </c>
      <c r="DP169">
        <v>0.1674170193964844</v>
      </c>
      <c r="DQ169">
        <v>0.21824049077183857</v>
      </c>
      <c r="DR169">
        <v>0.17121564819836485</v>
      </c>
      <c r="DS169">
        <v>0.18869188478016991</v>
      </c>
      <c r="DT169">
        <v>0.2328630013255388</v>
      </c>
      <c r="DU169">
        <v>0.19218571466043591</v>
      </c>
      <c r="DV169">
        <v>0.20632116545564333</v>
      </c>
      <c r="DW169">
        <v>0.16659946607288456</v>
      </c>
      <c r="DX169">
        <v>0.17928178064532294</v>
      </c>
      <c r="DY169">
        <v>0.19330688239669644</v>
      </c>
      <c r="DZ169">
        <v>0.18084866382798676</v>
      </c>
      <c r="EA169">
        <v>0.1859902829732617</v>
      </c>
      <c r="EB169">
        <v>0.2290697476813679</v>
      </c>
      <c r="EC169">
        <v>6.6008262535650897E-3</v>
      </c>
      <c r="ED169">
        <v>0.16813952291116996</v>
      </c>
      <c r="EE169">
        <v>0.23846949280649632</v>
      </c>
      <c r="EF169">
        <v>0.17994301787009193</v>
      </c>
      <c r="EG169">
        <v>0.17481390584244072</v>
      </c>
      <c r="EH169">
        <v>0.19022532846439644</v>
      </c>
      <c r="EI169">
        <v>0.15426972026093408</v>
      </c>
      <c r="EJ169">
        <v>0.17867650841945085</v>
      </c>
      <c r="EK169">
        <v>0.20320354247111899</v>
      </c>
      <c r="EL169">
        <v>0.18635031529150531</v>
      </c>
      <c r="EM169">
        <v>0.30866308158943717</v>
      </c>
      <c r="EN169">
        <v>0.189825746196991</v>
      </c>
      <c r="EO169">
        <v>0.18276575431779585</v>
      </c>
      <c r="EP169">
        <v>0.19466101229742394</v>
      </c>
      <c r="EQ169">
        <v>0.18263289182349302</v>
      </c>
      <c r="ER169">
        <v>0.19408398963548201</v>
      </c>
      <c r="ES169">
        <v>0.21380425825097774</v>
      </c>
    </row>
    <row r="170" spans="1:149" outlineLevel="1" x14ac:dyDescent="0.25">
      <c r="A170" s="3"/>
      <c r="B170" s="9">
        <v>156</v>
      </c>
      <c r="C170" s="3"/>
      <c r="D170" s="3">
        <v>99</v>
      </c>
      <c r="E170" s="36" t="s">
        <v>133</v>
      </c>
      <c r="F170" s="102"/>
      <c r="G170" s="102">
        <f t="shared" si="46"/>
        <v>0.15393852902841731</v>
      </c>
      <c r="H170" s="48">
        <f t="shared" si="47"/>
        <v>0.15393852902841731</v>
      </c>
      <c r="I170" s="48">
        <f t="shared" si="47"/>
        <v>0.15393852902841731</v>
      </c>
      <c r="J170" s="48">
        <f t="shared" si="47"/>
        <v>0.15393852902841731</v>
      </c>
      <c r="K170" s="48">
        <f t="shared" si="47"/>
        <v>0.15393852902841731</v>
      </c>
      <c r="L170" s="48">
        <f t="shared" si="47"/>
        <v>0.15393852902841731</v>
      </c>
      <c r="M170" s="48">
        <f t="shared" si="47"/>
        <v>0.15393852902841731</v>
      </c>
      <c r="N170" s="213"/>
      <c r="O170" s="108">
        <v>168</v>
      </c>
      <c r="P170" s="108">
        <v>0</v>
      </c>
      <c r="Q170" s="153">
        <v>0.14596830485981666</v>
      </c>
      <c r="R170" s="153">
        <v>0.17177849581388829</v>
      </c>
      <c r="S170" s="153">
        <v>0.15483886501318267</v>
      </c>
      <c r="T170" s="153">
        <v>0.17794974498286584</v>
      </c>
      <c r="U170" s="153">
        <v>0.16646675427234686</v>
      </c>
      <c r="V170" s="153">
        <v>0.17188676846649997</v>
      </c>
      <c r="W170" s="153">
        <v>0.16001913836834675</v>
      </c>
      <c r="X170" s="188">
        <v>0.17826995710647331</v>
      </c>
      <c r="Y170" s="153">
        <v>0.17432798980667397</v>
      </c>
      <c r="Z170" s="153">
        <v>0.16437855724120906</v>
      </c>
      <c r="AA170" s="153">
        <v>0.16941256687878514</v>
      </c>
      <c r="AB170" s="153">
        <v>0.15529711493754556</v>
      </c>
      <c r="AC170" s="153">
        <v>0.16731089891616763</v>
      </c>
      <c r="AD170" s="153">
        <v>0.18664684042524549</v>
      </c>
      <c r="AE170" s="153">
        <v>0.1547561951000799</v>
      </c>
      <c r="AF170" s="153">
        <v>0.14311942948519987</v>
      </c>
      <c r="AG170" s="153">
        <v>0.15578145602833682</v>
      </c>
      <c r="AH170" s="153">
        <v>0.16396621973346462</v>
      </c>
      <c r="AI170" s="153">
        <v>0.13416837582546362</v>
      </c>
      <c r="AJ170" s="153">
        <v>0.16890950559847798</v>
      </c>
      <c r="AK170" s="153">
        <v>0.1640777783447091</v>
      </c>
      <c r="AL170" s="109">
        <v>0.21577666473416468</v>
      </c>
      <c r="AM170" s="109">
        <v>0.14260908353524326</v>
      </c>
      <c r="AN170" s="109">
        <v>0.15393852902841731</v>
      </c>
      <c r="AO170" s="109">
        <v>0.18140575466897618</v>
      </c>
      <c r="AP170" s="109">
        <v>0.14620866802689342</v>
      </c>
      <c r="AQ170" s="109">
        <v>0.20678713176491742</v>
      </c>
      <c r="AR170" s="109">
        <v>0.15656134120190557</v>
      </c>
      <c r="AS170" s="109">
        <v>0.16404114759948579</v>
      </c>
      <c r="AT170" s="109">
        <v>0.16782890461962829</v>
      </c>
      <c r="AU170" s="109">
        <v>0.15957942932999436</v>
      </c>
      <c r="AV170" s="109">
        <v>0.16660033235186913</v>
      </c>
      <c r="AW170" s="109">
        <v>0.16900299808417318</v>
      </c>
      <c r="AX170" s="109">
        <v>0.15194285464472035</v>
      </c>
      <c r="AY170" s="109">
        <v>0.16973497702744425</v>
      </c>
      <c r="AZ170" s="109">
        <v>0.16720910089759156</v>
      </c>
      <c r="BA170" s="109"/>
      <c r="BB170" s="109">
        <v>0.14751708740856675</v>
      </c>
      <c r="BC170" s="109">
        <v>0.16766663884915775</v>
      </c>
      <c r="BD170" s="109">
        <v>0.16213456734626613</v>
      </c>
      <c r="BE170" s="109">
        <v>0.17567013467705989</v>
      </c>
      <c r="BF170" s="109">
        <v>0.17125280694478112</v>
      </c>
      <c r="BG170" s="109">
        <v>0.17821555056517674</v>
      </c>
      <c r="BH170" s="109">
        <v>0.16291602092212651</v>
      </c>
      <c r="BI170" s="109">
        <v>0.17114358176948108</v>
      </c>
      <c r="BJ170" s="109">
        <v>0.16716122087415469</v>
      </c>
      <c r="BK170" s="109">
        <v>0.15716899407163007</v>
      </c>
      <c r="BL170" s="109">
        <v>0.16151670357314785</v>
      </c>
      <c r="BM170" s="109">
        <v>0.1422161409682251</v>
      </c>
      <c r="BN170" s="109">
        <v>0.15569732564767053</v>
      </c>
      <c r="BO170" s="109">
        <v>0.17968558232475068</v>
      </c>
      <c r="BP170" s="109">
        <v>0.16936180917785057</v>
      </c>
      <c r="BQ170" s="109">
        <v>0.17654307212838749</v>
      </c>
      <c r="BR170" s="109"/>
      <c r="BS170" s="109">
        <v>0.16679861288402542</v>
      </c>
      <c r="BT170" s="109">
        <v>0.16929474667119218</v>
      </c>
      <c r="BU170" s="109">
        <v>0.14636389987504791</v>
      </c>
      <c r="BV170" s="109">
        <v>0.16484460359808092</v>
      </c>
      <c r="BW170" s="109">
        <v>0.15542489375565871</v>
      </c>
      <c r="BX170" s="194">
        <v>0.16232933514104553</v>
      </c>
      <c r="BY170" s="109">
        <v>0.16373590283611791</v>
      </c>
      <c r="BZ170" s="109">
        <v>0.16202335231267001</v>
      </c>
      <c r="CA170" s="109">
        <v>0.14954689120769832</v>
      </c>
      <c r="CB170" s="109">
        <v>0.1597645481501179</v>
      </c>
      <c r="CC170" s="109">
        <v>0.14705809784239759</v>
      </c>
      <c r="CG170">
        <v>0.14596830485981666</v>
      </c>
      <c r="CH170">
        <v>0.17177849581388829</v>
      </c>
      <c r="CI170">
        <v>0.15483886501318267</v>
      </c>
      <c r="CJ170">
        <v>0.17794974498286584</v>
      </c>
      <c r="CK170">
        <v>0.16646675427234686</v>
      </c>
      <c r="CL170">
        <v>0.17188676846649997</v>
      </c>
      <c r="CM170">
        <v>0.16001913836834675</v>
      </c>
      <c r="CN170">
        <v>0.17826995710647331</v>
      </c>
      <c r="CO170">
        <v>0.17432798980667397</v>
      </c>
      <c r="CP170">
        <v>0.16437855724120906</v>
      </c>
      <c r="CQ170">
        <v>0.16941256687878514</v>
      </c>
      <c r="CR170">
        <v>0.15529711493754556</v>
      </c>
      <c r="CS170">
        <v>0.16731089891616763</v>
      </c>
      <c r="CT170">
        <v>0.18664684042524549</v>
      </c>
      <c r="CU170">
        <v>0.1547561951000799</v>
      </c>
      <c r="CV170">
        <v>0.14311942948519987</v>
      </c>
      <c r="CW170">
        <v>0.15578145602833682</v>
      </c>
      <c r="CX170">
        <v>0.16396621973346462</v>
      </c>
      <c r="CY170">
        <v>0.13416837582546362</v>
      </c>
      <c r="CZ170">
        <v>0.16890950559847798</v>
      </c>
      <c r="DA170">
        <v>0.1640777783447091</v>
      </c>
      <c r="DB170">
        <v>0.21577666473416468</v>
      </c>
      <c r="DC170">
        <v>0.14260908353524326</v>
      </c>
      <c r="DD170">
        <v>0.15393852902841731</v>
      </c>
      <c r="DE170">
        <v>0.18140575466897618</v>
      </c>
      <c r="DF170">
        <v>0.14620866802689342</v>
      </c>
      <c r="DG170">
        <v>0.20678713176491742</v>
      </c>
      <c r="DH170">
        <v>0.15656134120190557</v>
      </c>
      <c r="DI170">
        <v>0.16404114759948579</v>
      </c>
      <c r="DJ170">
        <v>0.16782890461962829</v>
      </c>
      <c r="DK170">
        <v>0.15957942932999436</v>
      </c>
      <c r="DL170">
        <v>0.16660033235186913</v>
      </c>
      <c r="DM170">
        <v>0.16900299808417318</v>
      </c>
      <c r="DN170">
        <v>0.15194285464472035</v>
      </c>
      <c r="DO170">
        <v>0.16973497702744425</v>
      </c>
      <c r="DP170">
        <v>0.16720910089759156</v>
      </c>
      <c r="DQ170">
        <v>0.17101722675154812</v>
      </c>
      <c r="DR170">
        <v>0.14751708740856675</v>
      </c>
      <c r="DS170">
        <v>0.16766663884915775</v>
      </c>
      <c r="DT170">
        <v>0.16213456734626613</v>
      </c>
      <c r="DU170">
        <v>0.17567013467705989</v>
      </c>
      <c r="DV170">
        <v>0.17125280694478112</v>
      </c>
      <c r="DW170">
        <v>0.17821555056517674</v>
      </c>
      <c r="DX170">
        <v>0.16291602092212651</v>
      </c>
      <c r="DY170">
        <v>0.17114358176948108</v>
      </c>
      <c r="DZ170">
        <v>0.16716122087415469</v>
      </c>
      <c r="EA170">
        <v>0.15716899407163007</v>
      </c>
      <c r="EB170">
        <v>0.16151670357314785</v>
      </c>
      <c r="EC170">
        <v>0.1422161409682251</v>
      </c>
      <c r="ED170">
        <v>0.15569732564767053</v>
      </c>
      <c r="EE170">
        <v>0.17968558232475068</v>
      </c>
      <c r="EF170">
        <v>0.16936180917785057</v>
      </c>
      <c r="EG170">
        <v>0.17654307212838749</v>
      </c>
      <c r="EH170">
        <v>0.16143487747770865</v>
      </c>
      <c r="EI170">
        <v>0.16679861288402542</v>
      </c>
      <c r="EJ170">
        <v>0.16929474667119218</v>
      </c>
      <c r="EK170">
        <v>0.14636389987504791</v>
      </c>
      <c r="EL170">
        <v>0.16484460359808092</v>
      </c>
      <c r="EM170">
        <v>0.15542489375565871</v>
      </c>
      <c r="EN170">
        <v>0.16232933514104553</v>
      </c>
      <c r="EO170">
        <v>0.16373590283611791</v>
      </c>
      <c r="EP170">
        <v>0.16202335231267001</v>
      </c>
      <c r="EQ170">
        <v>0.14954689120769832</v>
      </c>
      <c r="ER170">
        <v>0.1597645481501179</v>
      </c>
      <c r="ES170">
        <v>0.14705809784239759</v>
      </c>
    </row>
    <row r="171" spans="1:149" outlineLevel="1" x14ac:dyDescent="0.25">
      <c r="A171" s="3"/>
      <c r="B171" s="9">
        <v>157</v>
      </c>
      <c r="C171" s="3"/>
      <c r="D171" s="3">
        <v>100</v>
      </c>
      <c r="E171" s="36" t="s">
        <v>134</v>
      </c>
      <c r="F171" s="102"/>
      <c r="G171" s="102">
        <f t="shared" si="46"/>
        <v>3.92884225511968E-2</v>
      </c>
      <c r="H171" s="48">
        <f t="shared" si="47"/>
        <v>3.92884225511968E-2</v>
      </c>
      <c r="I171" s="48">
        <f t="shared" si="47"/>
        <v>3.92884225511968E-2</v>
      </c>
      <c r="J171" s="48">
        <f t="shared" si="47"/>
        <v>3.92884225511968E-2</v>
      </c>
      <c r="K171" s="48">
        <f t="shared" si="47"/>
        <v>3.92884225511968E-2</v>
      </c>
      <c r="L171" s="48">
        <f t="shared" si="47"/>
        <v>3.92884225511968E-2</v>
      </c>
      <c r="M171" s="48">
        <f t="shared" si="47"/>
        <v>3.92884225511968E-2</v>
      </c>
      <c r="N171" s="213"/>
      <c r="O171" s="108">
        <v>169</v>
      </c>
      <c r="P171" s="108">
        <v>0</v>
      </c>
      <c r="Q171" s="153">
        <v>5.503990155228089E-2</v>
      </c>
      <c r="R171" s="153">
        <v>4.916034883349274E-2</v>
      </c>
      <c r="S171" s="153">
        <v>5.3284587002275452E-2</v>
      </c>
      <c r="T171" s="153">
        <v>4.6438770495822568E-2</v>
      </c>
      <c r="U171" s="153">
        <v>5.378123107436461E-2</v>
      </c>
      <c r="V171" s="153">
        <v>5.4123928392651788E-2</v>
      </c>
      <c r="W171" s="153">
        <v>5.3204514285881799E-2</v>
      </c>
      <c r="X171" s="188">
        <v>5.3512745703827136E-2</v>
      </c>
      <c r="Y171" s="153">
        <v>5.2580154946279323E-2</v>
      </c>
      <c r="Z171" s="153">
        <v>5.4667101446115196E-2</v>
      </c>
      <c r="AA171" s="153">
        <v>5.0296776035877011E-2</v>
      </c>
      <c r="AB171" s="153">
        <v>5.4182273542130122E-2</v>
      </c>
      <c r="AC171" s="153">
        <v>5.5403825613348445E-2</v>
      </c>
      <c r="AD171" s="153">
        <v>5.13127303109433E-2</v>
      </c>
      <c r="AE171" s="153">
        <v>5.288435121579127E-2</v>
      </c>
      <c r="AF171" s="153">
        <v>5.147941371628928E-2</v>
      </c>
      <c r="AG171" s="153">
        <v>5.3175575741781445E-2</v>
      </c>
      <c r="AH171" s="153">
        <v>5.4158651158093707E-2</v>
      </c>
      <c r="AI171" s="153">
        <v>5.8419685387726017E-2</v>
      </c>
      <c r="AJ171" s="153">
        <v>5.3813202937880944E-2</v>
      </c>
      <c r="AK171" s="153">
        <v>5.5239256895829203E-2</v>
      </c>
      <c r="AL171" s="109">
        <v>4.9449949373317037E-2</v>
      </c>
      <c r="AM171" s="109">
        <v>5.510177459757104E-2</v>
      </c>
      <c r="AN171" s="109">
        <v>3.92884225511968E-2</v>
      </c>
      <c r="AO171" s="109">
        <v>5.0210375098082127E-2</v>
      </c>
      <c r="AP171" s="109">
        <v>5.2589972630502468E-2</v>
      </c>
      <c r="AQ171" s="109">
        <v>4.8389909273165221E-2</v>
      </c>
      <c r="AR171" s="109">
        <v>6.0341732873607445E-2</v>
      </c>
      <c r="AS171" s="109">
        <v>5.4713049229756505E-2</v>
      </c>
      <c r="AT171" s="109">
        <v>5.0898468907486172E-2</v>
      </c>
      <c r="AU171" s="109">
        <v>5.3634879307653871E-2</v>
      </c>
      <c r="AV171" s="109">
        <v>5.3265333346367405E-2</v>
      </c>
      <c r="AW171" s="109">
        <v>5.2298936624469383E-2</v>
      </c>
      <c r="AX171" s="109">
        <v>5.4883074935938692E-2</v>
      </c>
      <c r="AY171" s="109">
        <v>5.2741199780716452E-2</v>
      </c>
      <c r="AZ171" s="109">
        <v>5.5237188358003841E-2</v>
      </c>
      <c r="BA171" s="109"/>
      <c r="BB171" s="109">
        <v>5.6033918204693167E-2</v>
      </c>
      <c r="BC171" s="109">
        <v>5.0554854145639982E-2</v>
      </c>
      <c r="BD171" s="109">
        <v>5.4390477619424615E-2</v>
      </c>
      <c r="BE171" s="109">
        <v>5.6170591256039626E-2</v>
      </c>
      <c r="BF171" s="109">
        <v>5.4009750189700778E-2</v>
      </c>
      <c r="BG171" s="109">
        <v>5.4392669295586948E-2</v>
      </c>
      <c r="BH171" s="109">
        <v>5.5090168412796126E-2</v>
      </c>
      <c r="BI171" s="109">
        <v>5.3716614384770489E-2</v>
      </c>
      <c r="BJ171" s="109">
        <v>5.353540498508691E-2</v>
      </c>
      <c r="BK171" s="109">
        <v>5.3225749366978548E-2</v>
      </c>
      <c r="BL171" s="109">
        <v>5.4270127536606649E-2</v>
      </c>
      <c r="BM171" s="109">
        <v>5.3855187171518715E-2</v>
      </c>
      <c r="BN171" s="109">
        <v>5.3373379568857682E-2</v>
      </c>
      <c r="BO171" s="109">
        <v>5.5167258833257127E-2</v>
      </c>
      <c r="BP171" s="109">
        <v>4.6101284287109245E-2</v>
      </c>
      <c r="BQ171" s="109">
        <v>5.4131604166514968E-2</v>
      </c>
      <c r="BR171" s="109"/>
      <c r="BS171" s="109">
        <v>5.9101216571373683E-2</v>
      </c>
      <c r="BT171" s="109">
        <v>5.4762699359683475E-2</v>
      </c>
      <c r="BU171" s="109">
        <v>5.3565988595264846E-2</v>
      </c>
      <c r="BV171" s="109">
        <v>5.4044621134801796E-2</v>
      </c>
      <c r="BW171" s="109">
        <v>5.3358879624143984E-2</v>
      </c>
      <c r="BX171" s="194">
        <v>5.2963073937608462E-2</v>
      </c>
      <c r="BY171" s="109">
        <v>5.5990134811783165E-2</v>
      </c>
      <c r="BZ171" s="109">
        <v>5.4452989613549385E-2</v>
      </c>
      <c r="CA171" s="109">
        <v>5.0135942746284523E-2</v>
      </c>
      <c r="CB171" s="109">
        <v>5.3965274109464501E-2</v>
      </c>
      <c r="CC171" s="109">
        <v>5.2537973833140517E-2</v>
      </c>
      <c r="CG171">
        <v>5.503990155228089E-2</v>
      </c>
      <c r="CH171">
        <v>4.916034883349274E-2</v>
      </c>
      <c r="CI171">
        <v>5.3284587002275452E-2</v>
      </c>
      <c r="CJ171">
        <v>4.6438770495822568E-2</v>
      </c>
      <c r="CK171">
        <v>5.378123107436461E-2</v>
      </c>
      <c r="CL171">
        <v>5.4123928392651788E-2</v>
      </c>
      <c r="CM171">
        <v>5.3204514285881799E-2</v>
      </c>
      <c r="CN171">
        <v>5.3512745703827136E-2</v>
      </c>
      <c r="CO171">
        <v>5.2580154946279323E-2</v>
      </c>
      <c r="CP171">
        <v>5.4667101446115196E-2</v>
      </c>
      <c r="CQ171">
        <v>5.0296776035877011E-2</v>
      </c>
      <c r="CR171">
        <v>5.4182273542130122E-2</v>
      </c>
      <c r="CS171">
        <v>5.5403825613348445E-2</v>
      </c>
      <c r="CT171">
        <v>5.13127303109433E-2</v>
      </c>
      <c r="CU171">
        <v>5.288435121579127E-2</v>
      </c>
      <c r="CV171">
        <v>5.147941371628928E-2</v>
      </c>
      <c r="CW171">
        <v>5.3175575741781445E-2</v>
      </c>
      <c r="CX171">
        <v>5.4158651158093707E-2</v>
      </c>
      <c r="CY171">
        <v>5.8419685387726017E-2</v>
      </c>
      <c r="CZ171">
        <v>5.3813202937880944E-2</v>
      </c>
      <c r="DA171">
        <v>5.5239256895829203E-2</v>
      </c>
      <c r="DB171">
        <v>4.9449949373317037E-2</v>
      </c>
      <c r="DC171">
        <v>5.510177459757104E-2</v>
      </c>
      <c r="DD171">
        <v>3.92884225511968E-2</v>
      </c>
      <c r="DE171">
        <v>5.0210375098082127E-2</v>
      </c>
      <c r="DF171">
        <v>5.2589972630502468E-2</v>
      </c>
      <c r="DG171">
        <v>4.8389909273165221E-2</v>
      </c>
      <c r="DH171">
        <v>6.0341732873607445E-2</v>
      </c>
      <c r="DI171">
        <v>5.4713049229756505E-2</v>
      </c>
      <c r="DJ171">
        <v>5.0898468907486172E-2</v>
      </c>
      <c r="DK171">
        <v>5.3634879307653871E-2</v>
      </c>
      <c r="DL171">
        <v>5.3265333346367405E-2</v>
      </c>
      <c r="DM171">
        <v>5.2298936624469383E-2</v>
      </c>
      <c r="DN171">
        <v>5.4883074935938692E-2</v>
      </c>
      <c r="DO171">
        <v>5.2741199780716452E-2</v>
      </c>
      <c r="DP171">
        <v>5.5237188358003841E-2</v>
      </c>
      <c r="DQ171">
        <v>5.3501901429098941E-2</v>
      </c>
      <c r="DR171">
        <v>5.6033918204693167E-2</v>
      </c>
      <c r="DS171">
        <v>5.0554854145639982E-2</v>
      </c>
      <c r="DT171">
        <v>5.4390477619424615E-2</v>
      </c>
      <c r="DU171">
        <v>5.6170591256039626E-2</v>
      </c>
      <c r="DV171">
        <v>5.4009750189700778E-2</v>
      </c>
      <c r="DW171">
        <v>5.4392669295586948E-2</v>
      </c>
      <c r="DX171">
        <v>5.5090168412796126E-2</v>
      </c>
      <c r="DY171">
        <v>5.3716614384770489E-2</v>
      </c>
      <c r="DZ171">
        <v>5.353540498508691E-2</v>
      </c>
      <c r="EA171">
        <v>5.3225749366978548E-2</v>
      </c>
      <c r="EB171">
        <v>5.4270127536606649E-2</v>
      </c>
      <c r="EC171">
        <v>5.3855187171518715E-2</v>
      </c>
      <c r="ED171">
        <v>5.3373379568857682E-2</v>
      </c>
      <c r="EE171">
        <v>5.5167258833257127E-2</v>
      </c>
      <c r="EF171">
        <v>4.6101284287109245E-2</v>
      </c>
      <c r="EG171">
        <v>5.4131604166514968E-2</v>
      </c>
      <c r="EH171">
        <v>5.3735279456927132E-2</v>
      </c>
      <c r="EI171">
        <v>5.9101216571373683E-2</v>
      </c>
      <c r="EJ171">
        <v>5.4762699359683475E-2</v>
      </c>
      <c r="EK171">
        <v>5.3565988595264846E-2</v>
      </c>
      <c r="EL171">
        <v>5.4044621134801796E-2</v>
      </c>
      <c r="EM171">
        <v>5.3358879624143984E-2</v>
      </c>
      <c r="EN171">
        <v>5.2963073937608462E-2</v>
      </c>
      <c r="EO171">
        <v>5.5990134811783165E-2</v>
      </c>
      <c r="EP171">
        <v>5.4452989613549385E-2</v>
      </c>
      <c r="EQ171">
        <v>5.0135942746284523E-2</v>
      </c>
      <c r="ER171">
        <v>5.3965274109464501E-2</v>
      </c>
      <c r="ES171">
        <v>5.2537973833140517E-2</v>
      </c>
    </row>
    <row r="172" spans="1:149" outlineLevel="1" x14ac:dyDescent="0.25">
      <c r="A172" s="3"/>
      <c r="B172" s="9">
        <v>158</v>
      </c>
      <c r="C172" s="3"/>
      <c r="D172" s="3">
        <v>101</v>
      </c>
      <c r="E172" s="36" t="s">
        <v>135</v>
      </c>
      <c r="F172" s="102"/>
      <c r="G172" s="102">
        <f t="shared" si="46"/>
        <v>2.5779559549943265E-2</v>
      </c>
      <c r="H172" s="48">
        <f t="shared" si="47"/>
        <v>2.5779559549943265E-2</v>
      </c>
      <c r="I172" s="48">
        <f t="shared" si="47"/>
        <v>2.5779559549943265E-2</v>
      </c>
      <c r="J172" s="48">
        <f t="shared" si="47"/>
        <v>2.5779559549943265E-2</v>
      </c>
      <c r="K172" s="48">
        <f t="shared" si="47"/>
        <v>2.5779559549943265E-2</v>
      </c>
      <c r="L172" s="48">
        <f t="shared" si="47"/>
        <v>2.5779559549943265E-2</v>
      </c>
      <c r="M172" s="48">
        <f t="shared" si="47"/>
        <v>2.5779559549943265E-2</v>
      </c>
      <c r="N172" s="213"/>
      <c r="O172" s="108">
        <v>170</v>
      </c>
      <c r="P172" s="108">
        <v>0</v>
      </c>
      <c r="Q172" s="153">
        <v>8.1411608494639243E-3</v>
      </c>
      <c r="R172" s="153">
        <v>8.3780809469955475E-3</v>
      </c>
      <c r="S172" s="153">
        <v>9.7871670027535052E-3</v>
      </c>
      <c r="T172" s="153">
        <v>1.635269041024201E-2</v>
      </c>
      <c r="U172" s="153">
        <v>9.1957660950107156E-3</v>
      </c>
      <c r="V172" s="153">
        <v>9.421783718003951E-3</v>
      </c>
      <c r="W172" s="153">
        <v>1.0619573680694994E-2</v>
      </c>
      <c r="X172" s="188">
        <v>9.2589979425976576E-3</v>
      </c>
      <c r="Y172" s="153">
        <v>1.0484673502828501E-2</v>
      </c>
      <c r="Z172" s="153">
        <v>7.9388349901480249E-3</v>
      </c>
      <c r="AA172" s="153">
        <v>1.3605974269170984E-2</v>
      </c>
      <c r="AB172" s="153">
        <v>9.5944400375493899E-3</v>
      </c>
      <c r="AC172" s="153">
        <v>8.3371804494174473E-3</v>
      </c>
      <c r="AD172" s="153">
        <v>1.0491982213276518E-2</v>
      </c>
      <c r="AE172" s="153">
        <v>1.0884982180299985E-2</v>
      </c>
      <c r="AF172" s="153">
        <v>1.1006053941147842E-2</v>
      </c>
      <c r="AG172" s="153">
        <v>9.7635545924857903E-3</v>
      </c>
      <c r="AH172" s="153">
        <v>9.4711672338345654E-3</v>
      </c>
      <c r="AI172" s="153">
        <v>8.0165151496298659E-3</v>
      </c>
      <c r="AJ172" s="153">
        <v>9.6281305977349296E-3</v>
      </c>
      <c r="AK172" s="153">
        <v>8.7768246463334476E-3</v>
      </c>
      <c r="AL172" s="109">
        <v>1.1464544361095563E-2</v>
      </c>
      <c r="AM172" s="109">
        <v>9.1021959170886624E-3</v>
      </c>
      <c r="AN172" s="109">
        <v>2.5779559549943265E-2</v>
      </c>
      <c r="AO172" s="109">
        <v>1.1840717811787527E-2</v>
      </c>
      <c r="AP172" s="109">
        <v>1.1165903805033572E-2</v>
      </c>
      <c r="AQ172" s="109">
        <v>1.306357983546147E-2</v>
      </c>
      <c r="AR172" s="109">
        <v>7.0053012385223878E-3</v>
      </c>
      <c r="AS172" s="109">
        <v>9.4875654709910551E-3</v>
      </c>
      <c r="AT172" s="109">
        <v>1.07932400511217E-2</v>
      </c>
      <c r="AU172" s="109">
        <v>8.9648463668951517E-3</v>
      </c>
      <c r="AV172" s="109">
        <v>1.0124985957135957E-2</v>
      </c>
      <c r="AW172" s="109">
        <v>1.0697811739488916E-2</v>
      </c>
      <c r="AX172" s="109">
        <v>9.1358843325688444E-3</v>
      </c>
      <c r="AY172" s="109">
        <v>1.1020866526093354E-2</v>
      </c>
      <c r="AZ172" s="109">
        <v>1.0118646189356317E-2</v>
      </c>
      <c r="BA172" s="109"/>
      <c r="BB172" s="109">
        <v>9.9902254520090605E-3</v>
      </c>
      <c r="BC172" s="109">
        <v>1.0346625185687741E-2</v>
      </c>
      <c r="BD172" s="109">
        <v>9.2014059929463876E-3</v>
      </c>
      <c r="BE172" s="109">
        <v>7.9296125178026644E-3</v>
      </c>
      <c r="BF172" s="109">
        <v>9.5805310949350631E-3</v>
      </c>
      <c r="BG172" s="109">
        <v>6.4690505508058771E-3</v>
      </c>
      <c r="BH172" s="109">
        <v>8.6619930215187102E-3</v>
      </c>
      <c r="BI172" s="109">
        <v>1.0171824601749035E-2</v>
      </c>
      <c r="BJ172" s="109">
        <v>1.0015898125792844E-2</v>
      </c>
      <c r="BK172" s="109">
        <v>1.0145632960995909E-2</v>
      </c>
      <c r="BL172" s="109">
        <v>9.3677093679656043E-3</v>
      </c>
      <c r="BM172" s="109">
        <v>9.4352482025605311E-3</v>
      </c>
      <c r="BN172" s="109">
        <v>1.1248129432982201E-2</v>
      </c>
      <c r="BO172" s="109">
        <v>8.9178394128427985E-3</v>
      </c>
      <c r="BP172" s="109">
        <v>1.8022794006242293E-2</v>
      </c>
      <c r="BQ172" s="109">
        <v>9.3352609250269558E-3</v>
      </c>
      <c r="BR172" s="109"/>
      <c r="BS172" s="109">
        <v>6.5931192565729102E-3</v>
      </c>
      <c r="BT172" s="109">
        <v>9.537342017168271E-3</v>
      </c>
      <c r="BU172" s="109">
        <v>1.3022518819600537E-2</v>
      </c>
      <c r="BV172" s="109">
        <v>9.5187289016650523E-3</v>
      </c>
      <c r="BW172" s="109">
        <v>9.8020658333177746E-3</v>
      </c>
      <c r="BX172" s="194">
        <v>1.0508978475099684E-2</v>
      </c>
      <c r="BY172" s="109">
        <v>8.7628386700441263E-3</v>
      </c>
      <c r="BZ172" s="109">
        <v>9.9897516161615574E-3</v>
      </c>
      <c r="CA172" s="109">
        <v>1.0791809526784157E-2</v>
      </c>
      <c r="CB172" s="109">
        <v>9.7205101496112833E-3</v>
      </c>
      <c r="CC172" s="109">
        <v>1.1579271828662918E-2</v>
      </c>
      <c r="CG172">
        <v>8.1411608494639243E-3</v>
      </c>
      <c r="CH172">
        <v>8.3780809469955475E-3</v>
      </c>
      <c r="CI172">
        <v>9.7871670027535052E-3</v>
      </c>
      <c r="CJ172">
        <v>1.635269041024201E-2</v>
      </c>
      <c r="CK172">
        <v>9.1957660950107156E-3</v>
      </c>
      <c r="CL172">
        <v>9.421783718003951E-3</v>
      </c>
      <c r="CM172">
        <v>1.0619573680694994E-2</v>
      </c>
      <c r="CN172">
        <v>9.2589979425976576E-3</v>
      </c>
      <c r="CO172">
        <v>1.0484673502828501E-2</v>
      </c>
      <c r="CP172">
        <v>7.9388349901480249E-3</v>
      </c>
      <c r="CQ172">
        <v>1.3605974269170984E-2</v>
      </c>
      <c r="CR172">
        <v>9.5944400375493899E-3</v>
      </c>
      <c r="CS172">
        <v>8.3371804494174473E-3</v>
      </c>
      <c r="CT172">
        <v>1.0491982213276518E-2</v>
      </c>
      <c r="CU172">
        <v>1.0884982180299985E-2</v>
      </c>
      <c r="CV172">
        <v>1.1006053941147842E-2</v>
      </c>
      <c r="CW172">
        <v>9.7635545924857903E-3</v>
      </c>
      <c r="CX172">
        <v>9.4711672338345654E-3</v>
      </c>
      <c r="CY172">
        <v>8.0165151496298659E-3</v>
      </c>
      <c r="CZ172">
        <v>9.6281305977349296E-3</v>
      </c>
      <c r="DA172">
        <v>8.7768246463334476E-3</v>
      </c>
      <c r="DB172">
        <v>1.1464544361095563E-2</v>
      </c>
      <c r="DC172">
        <v>9.1021959170886624E-3</v>
      </c>
      <c r="DD172">
        <v>2.5779559549943265E-2</v>
      </c>
      <c r="DE172">
        <v>1.1840717811787527E-2</v>
      </c>
      <c r="DF172">
        <v>1.1165903805033572E-2</v>
      </c>
      <c r="DG172">
        <v>1.306357983546147E-2</v>
      </c>
      <c r="DH172">
        <v>7.0053012385223878E-3</v>
      </c>
      <c r="DI172">
        <v>9.4875654709910551E-3</v>
      </c>
      <c r="DJ172">
        <v>1.07932400511217E-2</v>
      </c>
      <c r="DK172">
        <v>8.9648463668951517E-3</v>
      </c>
      <c r="DL172">
        <v>1.0124985957135957E-2</v>
      </c>
      <c r="DM172">
        <v>1.0697811739488916E-2</v>
      </c>
      <c r="DN172">
        <v>9.1358843325688444E-3</v>
      </c>
      <c r="DO172">
        <v>1.1020866526093354E-2</v>
      </c>
      <c r="DP172">
        <v>1.0118646189356317E-2</v>
      </c>
      <c r="DQ172">
        <v>9.9979889545190881E-3</v>
      </c>
      <c r="DR172">
        <v>9.9902254520090605E-3</v>
      </c>
      <c r="DS172">
        <v>1.0346625185687741E-2</v>
      </c>
      <c r="DT172">
        <v>9.2014059929463876E-3</v>
      </c>
      <c r="DU172">
        <v>7.9296125178026644E-3</v>
      </c>
      <c r="DV172">
        <v>9.5805310949350631E-3</v>
      </c>
      <c r="DW172">
        <v>6.4690505508058771E-3</v>
      </c>
      <c r="DX172">
        <v>8.6619930215187102E-3</v>
      </c>
      <c r="DY172">
        <v>1.0171824601749035E-2</v>
      </c>
      <c r="DZ172">
        <v>1.0015898125792844E-2</v>
      </c>
      <c r="EA172">
        <v>1.0145632960995909E-2</v>
      </c>
      <c r="EB172">
        <v>9.3677093679656043E-3</v>
      </c>
      <c r="EC172">
        <v>9.4352482025605311E-3</v>
      </c>
      <c r="ED172">
        <v>1.1248129432982201E-2</v>
      </c>
      <c r="EE172">
        <v>8.9178394128427985E-3</v>
      </c>
      <c r="EF172">
        <v>1.8022794006242293E-2</v>
      </c>
      <c r="EG172">
        <v>9.3352609250269558E-3</v>
      </c>
      <c r="EH172">
        <v>9.8400229973298892E-3</v>
      </c>
      <c r="EI172">
        <v>6.5931192565729102E-3</v>
      </c>
      <c r="EJ172">
        <v>9.537342017168271E-3</v>
      </c>
      <c r="EK172">
        <v>1.3022518819600537E-2</v>
      </c>
      <c r="EL172">
        <v>9.5187289016650523E-3</v>
      </c>
      <c r="EM172">
        <v>9.8020658333177746E-3</v>
      </c>
      <c r="EN172">
        <v>1.0508978475099684E-2</v>
      </c>
      <c r="EO172">
        <v>8.7628386700441263E-3</v>
      </c>
      <c r="EP172">
        <v>9.9897516161615574E-3</v>
      </c>
      <c r="EQ172">
        <v>1.0791809526784157E-2</v>
      </c>
      <c r="ER172">
        <v>9.7205101496112833E-3</v>
      </c>
      <c r="ES172">
        <v>1.1579271828662918E-2</v>
      </c>
    </row>
    <row r="173" spans="1:149" outlineLevel="1" x14ac:dyDescent="0.25">
      <c r="A173" s="3"/>
      <c r="B173" s="9">
        <v>159</v>
      </c>
      <c r="C173" s="3"/>
      <c r="D173" s="3">
        <v>102</v>
      </c>
      <c r="E173" s="36" t="s">
        <v>136</v>
      </c>
      <c r="F173" s="102"/>
      <c r="G173" s="102">
        <f t="shared" si="46"/>
        <v>-1.4134374886796142E-3</v>
      </c>
      <c r="H173" s="48">
        <f t="shared" si="47"/>
        <v>-1.4134374886796142E-3</v>
      </c>
      <c r="I173" s="48">
        <f t="shared" si="47"/>
        <v>-1.4134374886796142E-3</v>
      </c>
      <c r="J173" s="48">
        <f t="shared" si="47"/>
        <v>-1.4134374886796142E-3</v>
      </c>
      <c r="K173" s="48">
        <f t="shared" si="47"/>
        <v>-1.4134374886796142E-3</v>
      </c>
      <c r="L173" s="48">
        <f t="shared" si="47"/>
        <v>-1.4134374886796142E-3</v>
      </c>
      <c r="M173" s="48">
        <f t="shared" si="47"/>
        <v>-1.4134374886796142E-3</v>
      </c>
      <c r="N173" s="213"/>
      <c r="O173" s="108">
        <v>171</v>
      </c>
      <c r="P173" s="108">
        <v>0</v>
      </c>
      <c r="Q173" s="153">
        <v>4.0338828404695715E-4</v>
      </c>
      <c r="R173" s="153">
        <v>5.9946940642715829E-3</v>
      </c>
      <c r="S173" s="153">
        <v>-6.5025914175914634E-4</v>
      </c>
      <c r="T173" s="153">
        <v>1.6759843612100256E-3</v>
      </c>
      <c r="U173" s="153">
        <v>2.7663053736157184E-4</v>
      </c>
      <c r="V173" s="153">
        <v>-2.6035614297739706E-4</v>
      </c>
      <c r="W173" s="153">
        <v>-2.2490720512663431E-4</v>
      </c>
      <c r="X173" s="188">
        <v>8.5376572339093681E-4</v>
      </c>
      <c r="Y173" s="153">
        <v>-9.4108140005183527E-4</v>
      </c>
      <c r="Z173" s="153">
        <v>6.1302371553551005E-5</v>
      </c>
      <c r="AA173" s="153">
        <v>6.8268178762295739E-4</v>
      </c>
      <c r="AB173" s="153">
        <v>3.4373713503621506E-5</v>
      </c>
      <c r="AC173" s="153">
        <v>-5.7365548392321331E-4</v>
      </c>
      <c r="AD173" s="153">
        <v>2.2701363569527511E-3</v>
      </c>
      <c r="AE173" s="153">
        <v>-3.2346528351723247E-4</v>
      </c>
      <c r="AF173" s="153">
        <v>1.140042255446172E-3</v>
      </c>
      <c r="AG173" s="153">
        <v>-5.9075973229821832E-4</v>
      </c>
      <c r="AH173" s="153">
        <v>-2.1441362403668007E-4</v>
      </c>
      <c r="AI173" s="153">
        <v>-2.3827479727646372E-3</v>
      </c>
      <c r="AJ173" s="153">
        <v>-1.5707053355296097E-5</v>
      </c>
      <c r="AK173" s="153">
        <v>-3.8825942909598288E-4</v>
      </c>
      <c r="AL173" s="109">
        <v>2.7192736585223976E-3</v>
      </c>
      <c r="AM173" s="109">
        <v>-8.2985391367038086E-4</v>
      </c>
      <c r="AN173" s="109">
        <v>-1.4134374886796142E-3</v>
      </c>
      <c r="AO173" s="109">
        <v>8.9397456847595258E-4</v>
      </c>
      <c r="AP173" s="109">
        <v>-1.1294551958965504E-3</v>
      </c>
      <c r="AQ173" s="109">
        <v>1.2109405594558365E-3</v>
      </c>
      <c r="AR173" s="109">
        <v>-1.094344426412347E-3</v>
      </c>
      <c r="AS173" s="109">
        <v>-9.2664484729276797E-5</v>
      </c>
      <c r="AT173" s="109">
        <v>2.0223953221643332E-3</v>
      </c>
      <c r="AU173" s="109">
        <v>3.0843628318241723E-4</v>
      </c>
      <c r="AV173" s="109">
        <v>3.1725297581755574E-4</v>
      </c>
      <c r="AW173" s="109">
        <v>-5.0436281801816141E-4</v>
      </c>
      <c r="AX173" s="109">
        <v>-4.4748950522163766E-4</v>
      </c>
      <c r="AY173" s="109">
        <v>-3.0347596960900169E-4</v>
      </c>
      <c r="AZ173" s="109">
        <v>-1.0413741656456477E-4</v>
      </c>
      <c r="BA173" s="109"/>
      <c r="BB173" s="109">
        <v>-2.2259690703941293E-3</v>
      </c>
      <c r="BC173" s="109">
        <v>2.5923324333866349E-3</v>
      </c>
      <c r="BD173" s="109">
        <v>3.2685217636735375E-4</v>
      </c>
      <c r="BE173" s="109">
        <v>1.4274970927439234E-3</v>
      </c>
      <c r="BF173" s="109">
        <v>-2.4676475388385466E-4</v>
      </c>
      <c r="BG173" s="109">
        <v>-1.4618171876717989E-4</v>
      </c>
      <c r="BH173" s="109">
        <v>-1.2931521650270394E-3</v>
      </c>
      <c r="BI173" s="109">
        <v>-1.8589471029353821E-4</v>
      </c>
      <c r="BJ173" s="109">
        <v>-4.6541624922236124E-5</v>
      </c>
      <c r="BK173" s="109">
        <v>3.9913554246706617E-5</v>
      </c>
      <c r="BL173" s="109">
        <v>-3.7943535359061253E-4</v>
      </c>
      <c r="BM173" s="109">
        <v>8.561929233125154E-6</v>
      </c>
      <c r="BN173" s="109">
        <v>-1.6964015473627803E-4</v>
      </c>
      <c r="BO173" s="109">
        <v>-3.2773297847610294E-4</v>
      </c>
      <c r="BP173" s="109">
        <v>-5.7988406067078779E-3</v>
      </c>
      <c r="BQ173" s="109">
        <v>-4.2344457436627181E-4</v>
      </c>
      <c r="BR173" s="109"/>
      <c r="BS173" s="109">
        <v>-3.7832146181729365E-4</v>
      </c>
      <c r="BT173" s="109">
        <v>-5.761489034696865E-4</v>
      </c>
      <c r="BU173" s="109">
        <v>8.631702700449273E-4</v>
      </c>
      <c r="BV173" s="109">
        <v>1.0600679838934646E-4</v>
      </c>
      <c r="BW173" s="109">
        <v>1.687118599302817E-5</v>
      </c>
      <c r="BX173" s="194">
        <v>-5.7384102735041909E-4</v>
      </c>
      <c r="BY173" s="109">
        <v>-1.367785384319864E-3</v>
      </c>
      <c r="BZ173" s="109">
        <v>-7.2531054784727433E-4</v>
      </c>
      <c r="CA173" s="109">
        <v>2.4768257822905815E-3</v>
      </c>
      <c r="CB173" s="109">
        <v>-1.6300306147759569E-4</v>
      </c>
      <c r="CC173" s="109">
        <v>-8.87775861540957E-4</v>
      </c>
      <c r="CG173">
        <v>4.0338828404695715E-4</v>
      </c>
      <c r="CH173">
        <v>5.9946940642715829E-3</v>
      </c>
      <c r="CI173">
        <v>-6.5025914175914634E-4</v>
      </c>
      <c r="CJ173">
        <v>1.6759843612100256E-3</v>
      </c>
      <c r="CK173">
        <v>2.7663053736157184E-4</v>
      </c>
      <c r="CL173">
        <v>-2.6035614297739706E-4</v>
      </c>
      <c r="CM173">
        <v>-2.2490720512663431E-4</v>
      </c>
      <c r="CN173">
        <v>8.5376572339093681E-4</v>
      </c>
      <c r="CO173">
        <v>-9.4108140005183527E-4</v>
      </c>
      <c r="CP173">
        <v>6.1302371553551005E-5</v>
      </c>
      <c r="CQ173">
        <v>6.8268178762295739E-4</v>
      </c>
      <c r="CR173">
        <v>3.4373713503621506E-5</v>
      </c>
      <c r="CS173">
        <v>-5.7365548392321331E-4</v>
      </c>
      <c r="CT173">
        <v>2.2701363569527511E-3</v>
      </c>
      <c r="CU173">
        <v>-3.2346528351723247E-4</v>
      </c>
      <c r="CV173">
        <v>1.140042255446172E-3</v>
      </c>
      <c r="CW173">
        <v>-5.9075973229821832E-4</v>
      </c>
      <c r="CX173">
        <v>-2.1441362403668007E-4</v>
      </c>
      <c r="CY173">
        <v>-2.3827479727646372E-3</v>
      </c>
      <c r="CZ173">
        <v>-1.5707053355296097E-5</v>
      </c>
      <c r="DA173">
        <v>-3.8825942909598288E-4</v>
      </c>
      <c r="DB173">
        <v>2.7192736585223976E-3</v>
      </c>
      <c r="DC173">
        <v>-8.2985391367038086E-4</v>
      </c>
      <c r="DD173">
        <v>-1.4134374886796142E-3</v>
      </c>
      <c r="DE173">
        <v>8.9397456847595258E-4</v>
      </c>
      <c r="DF173">
        <v>-1.1294551958965504E-3</v>
      </c>
      <c r="DG173">
        <v>1.2109405594558365E-3</v>
      </c>
      <c r="DH173">
        <v>-1.094344426412347E-3</v>
      </c>
      <c r="DI173">
        <v>-9.2664484729276797E-5</v>
      </c>
      <c r="DJ173">
        <v>2.0223953221643332E-3</v>
      </c>
      <c r="DK173">
        <v>3.0843628318241723E-4</v>
      </c>
      <c r="DL173">
        <v>3.1725297581755574E-4</v>
      </c>
      <c r="DM173">
        <v>-5.0436281801816141E-4</v>
      </c>
      <c r="DN173">
        <v>-4.4748950522163766E-4</v>
      </c>
      <c r="DO173">
        <v>-3.0347596960900169E-4</v>
      </c>
      <c r="DP173">
        <v>-1.0413741656456477E-4</v>
      </c>
      <c r="DQ173">
        <v>-9.667838359062042E-5</v>
      </c>
      <c r="DR173">
        <v>-2.2259690703941293E-3</v>
      </c>
      <c r="DS173">
        <v>2.5923324333866349E-3</v>
      </c>
      <c r="DT173">
        <v>3.2685217636735375E-4</v>
      </c>
      <c r="DU173">
        <v>1.4274970927439234E-3</v>
      </c>
      <c r="DV173">
        <v>-2.4676475388385466E-4</v>
      </c>
      <c r="DW173">
        <v>-1.4618171876717989E-4</v>
      </c>
      <c r="DX173">
        <v>-1.2931521650270394E-3</v>
      </c>
      <c r="DY173">
        <v>-1.8589471029353821E-4</v>
      </c>
      <c r="DZ173">
        <v>-4.6541624922236124E-5</v>
      </c>
      <c r="EA173">
        <v>3.9913554246706617E-5</v>
      </c>
      <c r="EB173">
        <v>-3.7943535359061253E-4</v>
      </c>
      <c r="EC173">
        <v>8.561929233125154E-6</v>
      </c>
      <c r="ED173">
        <v>-1.6964015473627803E-4</v>
      </c>
      <c r="EE173">
        <v>-3.2773297847610294E-4</v>
      </c>
      <c r="EF173">
        <v>-5.7988406067078779E-3</v>
      </c>
      <c r="EG173">
        <v>-4.2344457436627181E-4</v>
      </c>
      <c r="EH173">
        <v>-1.9944974844410268E-4</v>
      </c>
      <c r="EI173">
        <v>-3.7832146181729365E-4</v>
      </c>
      <c r="EJ173">
        <v>-5.761489034696865E-4</v>
      </c>
      <c r="EK173">
        <v>8.631702700449273E-4</v>
      </c>
      <c r="EL173">
        <v>1.0600679838934646E-4</v>
      </c>
      <c r="EM173">
        <v>1.687118599302817E-5</v>
      </c>
      <c r="EN173">
        <v>-5.7384102735041909E-4</v>
      </c>
      <c r="EO173">
        <v>-1.367785384319864E-3</v>
      </c>
      <c r="EP173">
        <v>-7.2531054784727433E-4</v>
      </c>
      <c r="EQ173">
        <v>2.4768257822905815E-3</v>
      </c>
      <c r="ER173">
        <v>-1.6300306147759569E-4</v>
      </c>
      <c r="ES173">
        <v>-8.87775861540957E-4</v>
      </c>
    </row>
    <row r="174" spans="1:149" outlineLevel="1" x14ac:dyDescent="0.25">
      <c r="A174" s="3"/>
      <c r="B174" s="9">
        <v>160</v>
      </c>
      <c r="C174" s="3"/>
      <c r="D174" s="3">
        <v>103</v>
      </c>
      <c r="E174" s="36" t="s">
        <v>137</v>
      </c>
      <c r="F174" s="102"/>
      <c r="G174" s="102">
        <f t="shared" si="46"/>
        <v>6.3150409965432669E-2</v>
      </c>
      <c r="H174" s="48">
        <f t="shared" si="47"/>
        <v>6.3150409965432669E-2</v>
      </c>
      <c r="I174" s="48">
        <f t="shared" si="47"/>
        <v>6.3150409965432669E-2</v>
      </c>
      <c r="J174" s="48">
        <f t="shared" si="47"/>
        <v>6.3150409965432669E-2</v>
      </c>
      <c r="K174" s="48">
        <f t="shared" si="47"/>
        <v>6.3150409965432669E-2</v>
      </c>
      <c r="L174" s="48">
        <f t="shared" si="47"/>
        <v>6.3150409965432669E-2</v>
      </c>
      <c r="M174" s="48">
        <f t="shared" si="47"/>
        <v>6.3150409965432669E-2</v>
      </c>
      <c r="N174" s="213"/>
      <c r="O174" s="108">
        <v>172</v>
      </c>
      <c r="P174" s="108">
        <v>0</v>
      </c>
      <c r="Q174" s="153">
        <v>0.10194906102051043</v>
      </c>
      <c r="R174" s="153">
        <v>0.13797223539543702</v>
      </c>
      <c r="S174" s="153">
        <v>0.11557135318483555</v>
      </c>
      <c r="T174" s="153">
        <v>0.15689125870107565</v>
      </c>
      <c r="U174" s="153">
        <v>0.13550366426895094</v>
      </c>
      <c r="V174" s="153">
        <v>0.1420445459839475</v>
      </c>
      <c r="W174" s="153">
        <v>0.11784423877075456</v>
      </c>
      <c r="X174" s="188">
        <v>0.12466894617253094</v>
      </c>
      <c r="Y174" s="153">
        <v>0.16991427230225328</v>
      </c>
      <c r="Z174" s="153">
        <v>0.17821776452137159</v>
      </c>
      <c r="AA174" s="153">
        <v>0.11405953951133221</v>
      </c>
      <c r="AB174" s="153">
        <v>0.15457317439348905</v>
      </c>
      <c r="AC174" s="153">
        <v>0.12037419191948384</v>
      </c>
      <c r="AD174" s="153">
        <v>0.14857425884810532</v>
      </c>
      <c r="AE174" s="153">
        <v>0.20277109741824062</v>
      </c>
      <c r="AF174" s="153">
        <v>0.16927832986658353</v>
      </c>
      <c r="AG174" s="153">
        <v>0.19844147105488796</v>
      </c>
      <c r="AH174" s="153">
        <v>0.14169574192628809</v>
      </c>
      <c r="AI174" s="153">
        <v>0.10564678612297607</v>
      </c>
      <c r="AJ174" s="153">
        <v>0.12594028554582348</v>
      </c>
      <c r="AK174" s="153">
        <v>0.15376739376769985</v>
      </c>
      <c r="AL174" s="109">
        <v>0.17713174311737548</v>
      </c>
      <c r="AM174" s="109">
        <v>0.12686878444662444</v>
      </c>
      <c r="AN174" s="109">
        <v>6.3150409965432669E-2</v>
      </c>
      <c r="AO174" s="109">
        <v>5.6930975555831653E-2</v>
      </c>
      <c r="AP174" s="109">
        <v>0.17368009391936112</v>
      </c>
      <c r="AQ174" s="109">
        <v>0.2065999902162769</v>
      </c>
      <c r="AR174" s="109">
        <v>0.14619652124988428</v>
      </c>
      <c r="AS174" s="109">
        <v>0.141222278744879</v>
      </c>
      <c r="AT174" s="109">
        <v>0.1482847141632227</v>
      </c>
      <c r="AU174" s="109">
        <v>8.1072932846977142E-2</v>
      </c>
      <c r="AV174" s="109">
        <v>0.1401574964782081</v>
      </c>
      <c r="AW174" s="109">
        <v>0.12197014541504286</v>
      </c>
      <c r="AX174" s="109">
        <v>0.13473180879929952</v>
      </c>
      <c r="AY174" s="109">
        <v>0.15126628844982973</v>
      </c>
      <c r="AZ174" s="109">
        <v>0.15909842334365082</v>
      </c>
      <c r="BA174" s="109"/>
      <c r="BB174" s="109">
        <v>0.18397040305579559</v>
      </c>
      <c r="BC174" s="109">
        <v>0.14104798504886482</v>
      </c>
      <c r="BD174" s="109">
        <v>8.3835597524175937E-2</v>
      </c>
      <c r="BE174" s="109">
        <v>0.14433696871551771</v>
      </c>
      <c r="BF174" s="109">
        <v>0.12437820874556793</v>
      </c>
      <c r="BG174" s="109">
        <v>0.2326447049863789</v>
      </c>
      <c r="BH174" s="109">
        <v>0.16333677799130095</v>
      </c>
      <c r="BI174" s="109">
        <v>0.14207316580340745</v>
      </c>
      <c r="BJ174" s="109">
        <v>0.15695911132868196</v>
      </c>
      <c r="BK174" s="109">
        <v>0.15314585004078135</v>
      </c>
      <c r="BL174" s="109">
        <v>0.11920026770553258</v>
      </c>
      <c r="BM174" s="109">
        <v>0.29721991232518447</v>
      </c>
      <c r="BN174" s="109">
        <v>0.1644240448695794</v>
      </c>
      <c r="BO174" s="109">
        <v>6.0242307161694902E-2</v>
      </c>
      <c r="BP174" s="109">
        <v>0.16295763663883825</v>
      </c>
      <c r="BQ174" s="109">
        <v>0.13835080358585455</v>
      </c>
      <c r="BR174" s="109"/>
      <c r="BS174" s="109">
        <v>0.19561400337153279</v>
      </c>
      <c r="BT174" s="109">
        <v>0.15732468491725349</v>
      </c>
      <c r="BU174" s="109">
        <v>0.1136957198299523</v>
      </c>
      <c r="BV174" s="109">
        <v>0.14168298109989297</v>
      </c>
      <c r="BW174" s="109">
        <v>1.0267065243983853E-2</v>
      </c>
      <c r="BX174" s="194">
        <v>0.14009774284449922</v>
      </c>
      <c r="BY174" s="109">
        <v>0.14373198907844248</v>
      </c>
      <c r="BZ174" s="109">
        <v>0.14463975314387012</v>
      </c>
      <c r="CA174" s="109">
        <v>0.1539784609852605</v>
      </c>
      <c r="CB174" s="109">
        <v>0.13961842490702145</v>
      </c>
      <c r="CC174" s="109">
        <v>0.12574468926822333</v>
      </c>
      <c r="CG174">
        <v>0.10194906102051043</v>
      </c>
      <c r="CH174">
        <v>0.13797223539543702</v>
      </c>
      <c r="CI174">
        <v>0.11557135318483555</v>
      </c>
      <c r="CJ174">
        <v>0.15689125870107565</v>
      </c>
      <c r="CK174">
        <v>0.13550366426895094</v>
      </c>
      <c r="CL174">
        <v>0.1420445459839475</v>
      </c>
      <c r="CM174">
        <v>0.11784423877075456</v>
      </c>
      <c r="CN174">
        <v>0.12466894617253094</v>
      </c>
      <c r="CO174">
        <v>0.16991427230225328</v>
      </c>
      <c r="CP174">
        <v>0.17821776452137159</v>
      </c>
      <c r="CQ174">
        <v>0.11405953951133221</v>
      </c>
      <c r="CR174">
        <v>0.15457317439348905</v>
      </c>
      <c r="CS174">
        <v>0.12037419191948384</v>
      </c>
      <c r="CT174">
        <v>0.14857425884810532</v>
      </c>
      <c r="CU174">
        <v>0.20277109741824062</v>
      </c>
      <c r="CV174">
        <v>0.16927832986658353</v>
      </c>
      <c r="CW174">
        <v>0.19844147105488796</v>
      </c>
      <c r="CX174">
        <v>0.14169574192628809</v>
      </c>
      <c r="CY174">
        <v>0.10564678612297607</v>
      </c>
      <c r="CZ174">
        <v>0.12594028554582348</v>
      </c>
      <c r="DA174">
        <v>0.15376739376769985</v>
      </c>
      <c r="DB174">
        <v>0.17713174311737548</v>
      </c>
      <c r="DC174">
        <v>0.12686878444662444</v>
      </c>
      <c r="DD174">
        <v>6.3150409965432669E-2</v>
      </c>
      <c r="DE174">
        <v>5.6930975555831653E-2</v>
      </c>
      <c r="DF174">
        <v>0.17368009391936112</v>
      </c>
      <c r="DG174">
        <v>0.2065999902162769</v>
      </c>
      <c r="DH174">
        <v>0.14619652124988428</v>
      </c>
      <c r="DI174">
        <v>0.141222278744879</v>
      </c>
      <c r="DJ174">
        <v>0.1482847141632227</v>
      </c>
      <c r="DK174">
        <v>8.1072932846977142E-2</v>
      </c>
      <c r="DL174">
        <v>0.1401574964782081</v>
      </c>
      <c r="DM174">
        <v>0.12197014541504286</v>
      </c>
      <c r="DN174">
        <v>0.13473180879929952</v>
      </c>
      <c r="DO174">
        <v>0.15126628844982973</v>
      </c>
      <c r="DP174">
        <v>0.15909842334365082</v>
      </c>
      <c r="DQ174">
        <v>0.10029623231852544</v>
      </c>
      <c r="DR174">
        <v>0.18397040305579559</v>
      </c>
      <c r="DS174">
        <v>0.14104798504886482</v>
      </c>
      <c r="DT174">
        <v>8.3835597524175937E-2</v>
      </c>
      <c r="DU174">
        <v>0.14433696871551771</v>
      </c>
      <c r="DV174">
        <v>0.12437820874556793</v>
      </c>
      <c r="DW174">
        <v>0.2326447049863789</v>
      </c>
      <c r="DX174">
        <v>0.16333677799130095</v>
      </c>
      <c r="DY174">
        <v>0.14207316580340745</v>
      </c>
      <c r="DZ174">
        <v>0.15695911132868196</v>
      </c>
      <c r="EA174">
        <v>0.15314585004078135</v>
      </c>
      <c r="EB174">
        <v>0.11920026770553258</v>
      </c>
      <c r="EC174">
        <v>0.29721991232518447</v>
      </c>
      <c r="ED174">
        <v>0.1644240448695794</v>
      </c>
      <c r="EE174">
        <v>6.0242307161694902E-2</v>
      </c>
      <c r="EF174">
        <v>0.16295763663883825</v>
      </c>
      <c r="EG174">
        <v>0.13835080358585455</v>
      </c>
      <c r="EH174">
        <v>0.14493296177992718</v>
      </c>
      <c r="EI174">
        <v>0.19561400337153279</v>
      </c>
      <c r="EJ174">
        <v>0.15732468491725349</v>
      </c>
      <c r="EK174">
        <v>0.1136957198299523</v>
      </c>
      <c r="EL174">
        <v>0.14168298109989297</v>
      </c>
      <c r="EM174">
        <v>1.0267065243983853E-2</v>
      </c>
      <c r="EN174">
        <v>0.14009774284449922</v>
      </c>
      <c r="EO174">
        <v>0.14373198907844248</v>
      </c>
      <c r="EP174">
        <v>0.14463975314387012</v>
      </c>
      <c r="EQ174">
        <v>0.1539784609852605</v>
      </c>
      <c r="ER174">
        <v>0.13961842490702145</v>
      </c>
      <c r="ES174">
        <v>0.12574468926822333</v>
      </c>
    </row>
    <row r="175" spans="1:149" outlineLevel="1" x14ac:dyDescent="0.25">
      <c r="A175" s="3"/>
      <c r="B175" s="9">
        <v>161</v>
      </c>
      <c r="C175" s="3"/>
      <c r="D175" s="3">
        <v>104</v>
      </c>
      <c r="E175" s="36" t="s">
        <v>138</v>
      </c>
      <c r="F175" s="102"/>
      <c r="G175" s="102">
        <f t="shared" si="46"/>
        <v>8.4004659034318335E-2</v>
      </c>
      <c r="H175" s="48">
        <f t="shared" si="47"/>
        <v>8.4004659034318335E-2</v>
      </c>
      <c r="I175" s="48">
        <f t="shared" si="47"/>
        <v>8.4004659034318335E-2</v>
      </c>
      <c r="J175" s="48">
        <f t="shared" si="47"/>
        <v>8.4004659034318335E-2</v>
      </c>
      <c r="K175" s="48">
        <f t="shared" si="47"/>
        <v>8.4004659034318335E-2</v>
      </c>
      <c r="L175" s="48">
        <f t="shared" si="47"/>
        <v>8.4004659034318335E-2</v>
      </c>
      <c r="M175" s="48">
        <f t="shared" si="47"/>
        <v>8.4004659034318335E-2</v>
      </c>
      <c r="N175" s="213"/>
      <c r="O175" s="108">
        <v>173</v>
      </c>
      <c r="P175" s="108">
        <v>0</v>
      </c>
      <c r="Q175" s="153">
        <v>9.1189738655948011E-2</v>
      </c>
      <c r="R175" s="153">
        <v>0.10143528458581824</v>
      </c>
      <c r="S175" s="153">
        <v>7.0267007453026831E-2</v>
      </c>
      <c r="T175" s="153">
        <v>5.232124614429616E-2</v>
      </c>
      <c r="U175" s="153">
        <v>6.6108571896744822E-2</v>
      </c>
      <c r="V175" s="153">
        <v>6.003319427512703E-2</v>
      </c>
      <c r="W175" s="153">
        <v>6.051504417461831E-2</v>
      </c>
      <c r="X175" s="188">
        <v>0.10565182817113133</v>
      </c>
      <c r="Y175" s="153">
        <v>7.102823441438598E-2</v>
      </c>
      <c r="Z175" s="153">
        <v>7.7925564110140705E-2</v>
      </c>
      <c r="AA175" s="153">
        <v>5.0262202405579666E-2</v>
      </c>
      <c r="AB175" s="153">
        <v>6.6071035432867714E-2</v>
      </c>
      <c r="AC175" s="153">
        <v>5.8429286772212735E-2</v>
      </c>
      <c r="AD175" s="153">
        <v>4.3348258892874789E-2</v>
      </c>
      <c r="AE175" s="153">
        <v>8.7725060705797123E-2</v>
      </c>
      <c r="AF175" s="153">
        <v>3.6828671976821645E-2</v>
      </c>
      <c r="AG175" s="153">
        <v>7.1961549152193563E-2</v>
      </c>
      <c r="AH175" s="153">
        <v>6.7324079211322413E-2</v>
      </c>
      <c r="AI175" s="153">
        <v>8.8855714342797237E-2</v>
      </c>
      <c r="AJ175" s="153">
        <v>5.8278593670142348E-2</v>
      </c>
      <c r="AK175" s="153">
        <v>6.8984448296552911E-2</v>
      </c>
      <c r="AL175" s="109">
        <v>3.8329632195606367E-2</v>
      </c>
      <c r="AM175" s="109">
        <v>9.4290957601617126E-2</v>
      </c>
      <c r="AN175" s="109">
        <v>8.4004659034318335E-2</v>
      </c>
      <c r="AO175" s="109">
        <v>2.2877463026163211E-2</v>
      </c>
      <c r="AP175" s="109">
        <v>9.9120475637581668E-2</v>
      </c>
      <c r="AQ175" s="109">
        <v>2.250803236897532E-2</v>
      </c>
      <c r="AR175" s="109">
        <v>6.5547648484522603E-2</v>
      </c>
      <c r="AS175" s="109">
        <v>6.9628395848584726E-2</v>
      </c>
      <c r="AT175" s="109">
        <v>6.0882088759193681E-2</v>
      </c>
      <c r="AU175" s="109">
        <v>6.9712278683907045E-2</v>
      </c>
      <c r="AV175" s="109">
        <v>6.2872155189259829E-2</v>
      </c>
      <c r="AW175" s="109">
        <v>7.1904631761291124E-2</v>
      </c>
      <c r="AX175" s="109">
        <v>7.281052872589204E-2</v>
      </c>
      <c r="AY175" s="109">
        <v>5.5763489209087289E-2</v>
      </c>
      <c r="AZ175" s="109">
        <v>6.450385986571594E-2</v>
      </c>
      <c r="BA175" s="109"/>
      <c r="BB175" s="109">
        <v>0.10485309734642859</v>
      </c>
      <c r="BC175" s="109">
        <v>6.259227882158809E-2</v>
      </c>
      <c r="BD175" s="109">
        <v>6.8599197531240746E-2</v>
      </c>
      <c r="BE175" s="109">
        <v>5.8453936704806808E-2</v>
      </c>
      <c r="BF175" s="109">
        <v>6.0821786295606181E-2</v>
      </c>
      <c r="BG175" s="109">
        <v>0.10871200396356162</v>
      </c>
      <c r="BH175" s="109">
        <v>8.1234353309591445E-2</v>
      </c>
      <c r="BI175" s="109">
        <v>6.3907524365019161E-2</v>
      </c>
      <c r="BJ175" s="109">
        <v>6.9725850879947981E-2</v>
      </c>
      <c r="BK175" s="109">
        <v>8.6219061139922698E-2</v>
      </c>
      <c r="BL175" s="109">
        <v>8.4039391655790538E-2</v>
      </c>
      <c r="BM175" s="109">
        <v>3.5907807191767394E-2</v>
      </c>
      <c r="BN175" s="109">
        <v>7.2918304926018515E-2</v>
      </c>
      <c r="BO175" s="109">
        <v>3.3864956833131898E-2</v>
      </c>
      <c r="BP175" s="109">
        <v>6.8816641732062048E-2</v>
      </c>
      <c r="BQ175" s="109">
        <v>3.5810646123854012E-2</v>
      </c>
      <c r="BR175" s="109"/>
      <c r="BS175" s="109">
        <v>7.6883631560121374E-2</v>
      </c>
      <c r="BT175" s="109">
        <v>6.4616493049869009E-2</v>
      </c>
      <c r="BU175" s="109">
        <v>8.3766530586805971E-2</v>
      </c>
      <c r="BV175" s="109">
        <v>6.2218358729399931E-2</v>
      </c>
      <c r="BW175" s="109">
        <v>6.3660439793258597E-2</v>
      </c>
      <c r="BX175" s="194">
        <v>6.9424696868744168E-2</v>
      </c>
      <c r="BY175" s="109">
        <v>6.2914230789096276E-2</v>
      </c>
      <c r="BZ175" s="109">
        <v>7.6790539792661316E-2</v>
      </c>
      <c r="CA175" s="109">
        <v>8.8805523470779343E-2</v>
      </c>
      <c r="CB175" s="109">
        <v>7.3163749094575195E-2</v>
      </c>
      <c r="CC175" s="109">
        <v>9.8196503947286851E-2</v>
      </c>
      <c r="CG175">
        <v>9.1189738655948011E-2</v>
      </c>
      <c r="CH175">
        <v>0.10143528458581824</v>
      </c>
      <c r="CI175">
        <v>7.0267007453026831E-2</v>
      </c>
      <c r="CJ175">
        <v>5.232124614429616E-2</v>
      </c>
      <c r="CK175">
        <v>6.6108571896744822E-2</v>
      </c>
      <c r="CL175">
        <v>6.003319427512703E-2</v>
      </c>
      <c r="CM175">
        <v>6.051504417461831E-2</v>
      </c>
      <c r="CN175">
        <v>0.10565182817113133</v>
      </c>
      <c r="CO175">
        <v>7.102823441438598E-2</v>
      </c>
      <c r="CP175">
        <v>7.7925564110140705E-2</v>
      </c>
      <c r="CQ175">
        <v>5.0262202405579666E-2</v>
      </c>
      <c r="CR175">
        <v>6.6071035432867714E-2</v>
      </c>
      <c r="CS175">
        <v>5.8429286772212735E-2</v>
      </c>
      <c r="CT175">
        <v>4.3348258892874789E-2</v>
      </c>
      <c r="CU175">
        <v>8.7725060705797123E-2</v>
      </c>
      <c r="CV175">
        <v>3.6828671976821645E-2</v>
      </c>
      <c r="CW175">
        <v>7.1961549152193563E-2</v>
      </c>
      <c r="CX175">
        <v>6.7324079211322413E-2</v>
      </c>
      <c r="CY175">
        <v>8.8855714342797237E-2</v>
      </c>
      <c r="CZ175">
        <v>5.8278593670142348E-2</v>
      </c>
      <c r="DA175">
        <v>6.8984448296552911E-2</v>
      </c>
      <c r="DB175">
        <v>3.8329632195606367E-2</v>
      </c>
      <c r="DC175">
        <v>9.4290957601617126E-2</v>
      </c>
      <c r="DD175">
        <v>8.4004659034318335E-2</v>
      </c>
      <c r="DE175">
        <v>2.2877463026163211E-2</v>
      </c>
      <c r="DF175">
        <v>9.9120475637581668E-2</v>
      </c>
      <c r="DG175">
        <v>2.250803236897532E-2</v>
      </c>
      <c r="DH175">
        <v>6.5547648484522603E-2</v>
      </c>
      <c r="DI175">
        <v>6.9628395848584726E-2</v>
      </c>
      <c r="DJ175">
        <v>6.0882088759193681E-2</v>
      </c>
      <c r="DK175">
        <v>6.9712278683907045E-2</v>
      </c>
      <c r="DL175">
        <v>6.2872155189259829E-2</v>
      </c>
      <c r="DM175">
        <v>7.1904631761291124E-2</v>
      </c>
      <c r="DN175">
        <v>7.281052872589204E-2</v>
      </c>
      <c r="DO175">
        <v>5.5763489209087289E-2</v>
      </c>
      <c r="DP175">
        <v>6.450385986571594E-2</v>
      </c>
      <c r="DQ175">
        <v>4.9628669364692721E-2</v>
      </c>
      <c r="DR175">
        <v>0.10485309734642859</v>
      </c>
      <c r="DS175">
        <v>6.259227882158809E-2</v>
      </c>
      <c r="DT175">
        <v>6.8599197531240746E-2</v>
      </c>
      <c r="DU175">
        <v>5.8453936704806808E-2</v>
      </c>
      <c r="DV175">
        <v>6.0821786295606181E-2</v>
      </c>
      <c r="DW175">
        <v>0.10871200396356162</v>
      </c>
      <c r="DX175">
        <v>8.1234353309591445E-2</v>
      </c>
      <c r="DY175">
        <v>6.3907524365019161E-2</v>
      </c>
      <c r="DZ175">
        <v>6.9725850879947981E-2</v>
      </c>
      <c r="EA175">
        <v>8.6219061139922698E-2</v>
      </c>
      <c r="EB175">
        <v>8.4039391655790538E-2</v>
      </c>
      <c r="EC175">
        <v>3.5907807191767394E-2</v>
      </c>
      <c r="ED175">
        <v>7.2918304926018515E-2</v>
      </c>
      <c r="EE175">
        <v>3.3864956833131898E-2</v>
      </c>
      <c r="EF175">
        <v>6.8816641732062048E-2</v>
      </c>
      <c r="EG175">
        <v>3.5810646123854012E-2</v>
      </c>
      <c r="EH175">
        <v>7.3845437082521767E-2</v>
      </c>
      <c r="EI175">
        <v>7.6883631560121374E-2</v>
      </c>
      <c r="EJ175">
        <v>6.4616493049869009E-2</v>
      </c>
      <c r="EK175">
        <v>8.3766530586805971E-2</v>
      </c>
      <c r="EL175">
        <v>6.2218358729399931E-2</v>
      </c>
      <c r="EM175">
        <v>6.3660439793258597E-2</v>
      </c>
      <c r="EN175">
        <v>6.9424696868744168E-2</v>
      </c>
      <c r="EO175">
        <v>6.2914230789096276E-2</v>
      </c>
      <c r="EP175">
        <v>7.6790539792661316E-2</v>
      </c>
      <c r="EQ175">
        <v>8.8805523470779343E-2</v>
      </c>
      <c r="ER175">
        <v>7.3163749094575195E-2</v>
      </c>
      <c r="ES175">
        <v>9.8196503947286851E-2</v>
      </c>
    </row>
    <row r="176" spans="1:149" outlineLevel="1" x14ac:dyDescent="0.25">
      <c r="A176" s="3"/>
      <c r="B176" s="9">
        <v>162</v>
      </c>
      <c r="C176" s="3"/>
      <c r="D176" s="3">
        <v>105</v>
      </c>
      <c r="E176" s="36" t="s">
        <v>139</v>
      </c>
      <c r="F176" s="102"/>
      <c r="G176" s="102">
        <f t="shared" si="46"/>
        <v>-0.20481699911382095</v>
      </c>
      <c r="H176" s="48">
        <f t="shared" si="47"/>
        <v>-0.20481699911382095</v>
      </c>
      <c r="I176" s="48">
        <f t="shared" si="47"/>
        <v>-0.20481699911382095</v>
      </c>
      <c r="J176" s="48">
        <f t="shared" si="47"/>
        <v>-0.20481699911382095</v>
      </c>
      <c r="K176" s="48">
        <f t="shared" si="47"/>
        <v>-0.20481699911382095</v>
      </c>
      <c r="L176" s="48">
        <f t="shared" si="47"/>
        <v>-0.20481699911382095</v>
      </c>
      <c r="M176" s="48">
        <f t="shared" si="47"/>
        <v>-0.20481699911382095</v>
      </c>
      <c r="N176" s="213"/>
      <c r="O176" s="108">
        <v>174</v>
      </c>
      <c r="P176" s="108">
        <v>0</v>
      </c>
      <c r="Q176" s="153">
        <v>-0.20663672686964946</v>
      </c>
      <c r="R176" s="153">
        <v>-0.23963911110966085</v>
      </c>
      <c r="S176" s="153">
        <v>-0.19377556722487993</v>
      </c>
      <c r="T176" s="153">
        <v>-0.19667267056573109</v>
      </c>
      <c r="U176" s="153">
        <v>-0.19982454385291665</v>
      </c>
      <c r="V176" s="153">
        <v>-0.19832146792901736</v>
      </c>
      <c r="W176" s="153">
        <v>-0.18759065264887106</v>
      </c>
      <c r="X176" s="188">
        <v>-0.24875118665730625</v>
      </c>
      <c r="Y176" s="153">
        <v>-0.21250333013948025</v>
      </c>
      <c r="Z176" s="153">
        <v>-0.20941867398814357</v>
      </c>
      <c r="AA176" s="153">
        <v>-0.18345276323003798</v>
      </c>
      <c r="AB176" s="153">
        <v>-0.18794898767840035</v>
      </c>
      <c r="AC176" s="153">
        <v>-0.19208104501518797</v>
      </c>
      <c r="AD176" s="153">
        <v>-0.1965192649703878</v>
      </c>
      <c r="AE176" s="153">
        <v>-0.21876341378886505</v>
      </c>
      <c r="AF176" s="153">
        <v>-0.15025749458548762</v>
      </c>
      <c r="AG176" s="153">
        <v>-0.19453034814682924</v>
      </c>
      <c r="AH176" s="153">
        <v>-0.19831640106704812</v>
      </c>
      <c r="AI176" s="153">
        <v>-0.19063932476945222</v>
      </c>
      <c r="AJ176" s="153">
        <v>-0.19298885908759725</v>
      </c>
      <c r="AK176" s="153">
        <v>-0.19992696853124642</v>
      </c>
      <c r="AL176" s="109">
        <v>-0.21717851527880416</v>
      </c>
      <c r="AM176" s="109">
        <v>-0.2046460714481767</v>
      </c>
      <c r="AN176" s="109">
        <v>-0.20481699911382095</v>
      </c>
      <c r="AO176" s="109">
        <v>-0.17420665482110415</v>
      </c>
      <c r="AP176" s="109">
        <v>-0.2116235581971142</v>
      </c>
      <c r="AQ176" s="109">
        <v>-0.19950805269641952</v>
      </c>
      <c r="AR176" s="109">
        <v>-0.18735165460066494</v>
      </c>
      <c r="AS176" s="109">
        <v>-0.19997360443550533</v>
      </c>
      <c r="AT176" s="109">
        <v>-0.19546489563692088</v>
      </c>
      <c r="AU176" s="109">
        <v>-0.19570689637039543</v>
      </c>
      <c r="AV176" s="109">
        <v>-0.1965347725693373</v>
      </c>
      <c r="AW176" s="109">
        <v>-0.20667439190788128</v>
      </c>
      <c r="AX176" s="109">
        <v>-0.19131545113638782</v>
      </c>
      <c r="AY176" s="109">
        <v>-0.19213129090158865</v>
      </c>
      <c r="AZ176" s="109">
        <v>-0.19817626582076298</v>
      </c>
      <c r="BA176" s="109"/>
      <c r="BB176" s="109">
        <v>-0.21813974871200364</v>
      </c>
      <c r="BC176" s="109">
        <v>-0.19709701505492419</v>
      </c>
      <c r="BD176" s="109">
        <v>-0.19706067365865154</v>
      </c>
      <c r="BE176" s="109">
        <v>-0.20101963201828435</v>
      </c>
      <c r="BF176" s="109">
        <v>-0.19938526215996488</v>
      </c>
      <c r="BG176" s="109">
        <v>-0.25473357491781701</v>
      </c>
      <c r="BH176" s="109">
        <v>-0.21195870004978368</v>
      </c>
      <c r="BI176" s="109">
        <v>-0.20210733169486494</v>
      </c>
      <c r="BJ176" s="109">
        <v>-0.2038675949853031</v>
      </c>
      <c r="BK176" s="109">
        <v>-0.2089484017558583</v>
      </c>
      <c r="BL176" s="109">
        <v>-0.21329347547462973</v>
      </c>
      <c r="BM176" s="109">
        <v>-0.14835948861003165</v>
      </c>
      <c r="BN176" s="109">
        <v>-0.19593447283208443</v>
      </c>
      <c r="BO176" s="109">
        <v>-0.18136915734086642</v>
      </c>
      <c r="BP176" s="109">
        <v>-0.20477978882980941</v>
      </c>
      <c r="BQ176" s="109">
        <v>-0.18160352832288848</v>
      </c>
      <c r="BR176" s="109"/>
      <c r="BS176" s="109">
        <v>-0.21056030938333606</v>
      </c>
      <c r="BT176" s="109">
        <v>-0.20156858548674542</v>
      </c>
      <c r="BU176" s="109">
        <v>-0.20256662124834143</v>
      </c>
      <c r="BV176" s="109">
        <v>-0.19434568462543164</v>
      </c>
      <c r="BW176" s="109">
        <v>-0.18646926204413686</v>
      </c>
      <c r="BX176" s="194">
        <v>-0.19878385030461762</v>
      </c>
      <c r="BY176" s="109">
        <v>-0.19413898408103403</v>
      </c>
      <c r="BZ176" s="109">
        <v>-0.20575368498050087</v>
      </c>
      <c r="CA176" s="109">
        <v>-0.20264700323983714</v>
      </c>
      <c r="CB176" s="109">
        <v>-0.199694320532977</v>
      </c>
      <c r="CC176" s="109">
        <v>-0.2104030536722592</v>
      </c>
      <c r="CG176">
        <v>-0.20663672686964946</v>
      </c>
      <c r="CH176">
        <v>-0.23963911110966085</v>
      </c>
      <c r="CI176">
        <v>-0.19377556722487993</v>
      </c>
      <c r="CJ176">
        <v>-0.19667267056573109</v>
      </c>
      <c r="CK176">
        <v>-0.19982454385291665</v>
      </c>
      <c r="CL176">
        <v>-0.19832146792901736</v>
      </c>
      <c r="CM176">
        <v>-0.18759065264887106</v>
      </c>
      <c r="CN176">
        <v>-0.24875118665730625</v>
      </c>
      <c r="CO176">
        <v>-0.21250333013948025</v>
      </c>
      <c r="CP176">
        <v>-0.20941867398814357</v>
      </c>
      <c r="CQ176">
        <v>-0.18345276323003798</v>
      </c>
      <c r="CR176">
        <v>-0.18794898767840035</v>
      </c>
      <c r="CS176">
        <v>-0.19208104501518797</v>
      </c>
      <c r="CT176">
        <v>-0.1965192649703878</v>
      </c>
      <c r="CU176">
        <v>-0.21876341378886505</v>
      </c>
      <c r="CV176">
        <v>-0.15025749458548762</v>
      </c>
      <c r="CW176">
        <v>-0.19453034814682924</v>
      </c>
      <c r="CX176">
        <v>-0.19831640106704812</v>
      </c>
      <c r="CY176">
        <v>-0.19063932476945222</v>
      </c>
      <c r="CZ176">
        <v>-0.19298885908759725</v>
      </c>
      <c r="DA176">
        <v>-0.19992696853124642</v>
      </c>
      <c r="DB176">
        <v>-0.21717851527880416</v>
      </c>
      <c r="DC176">
        <v>-0.2046460714481767</v>
      </c>
      <c r="DD176">
        <v>-0.20481699911382095</v>
      </c>
      <c r="DE176">
        <v>-0.17420665482110415</v>
      </c>
      <c r="DF176">
        <v>-0.2116235581971142</v>
      </c>
      <c r="DG176">
        <v>-0.19950805269641952</v>
      </c>
      <c r="DH176">
        <v>-0.18735165460066494</v>
      </c>
      <c r="DI176">
        <v>-0.19997360443550533</v>
      </c>
      <c r="DJ176">
        <v>-0.19546489563692088</v>
      </c>
      <c r="DK176">
        <v>-0.19570689637039543</v>
      </c>
      <c r="DL176">
        <v>-0.1965347725693373</v>
      </c>
      <c r="DM176">
        <v>-0.20667439190788128</v>
      </c>
      <c r="DN176">
        <v>-0.19131545113638782</v>
      </c>
      <c r="DO176">
        <v>-0.19213129090158865</v>
      </c>
      <c r="DP176">
        <v>-0.19817626582076298</v>
      </c>
      <c r="DQ176">
        <v>-0.18849818208740332</v>
      </c>
      <c r="DR176">
        <v>-0.21813974871200364</v>
      </c>
      <c r="DS176">
        <v>-0.19709701505492419</v>
      </c>
      <c r="DT176">
        <v>-0.19706067365865154</v>
      </c>
      <c r="DU176">
        <v>-0.20101963201828435</v>
      </c>
      <c r="DV176">
        <v>-0.19938526215996488</v>
      </c>
      <c r="DW176">
        <v>-0.25473357491781701</v>
      </c>
      <c r="DX176">
        <v>-0.21195870004978368</v>
      </c>
      <c r="DY176">
        <v>-0.20210733169486494</v>
      </c>
      <c r="DZ176">
        <v>-0.2038675949853031</v>
      </c>
      <c r="EA176">
        <v>-0.2089484017558583</v>
      </c>
      <c r="EB176">
        <v>-0.21329347547462973</v>
      </c>
      <c r="EC176">
        <v>-0.14835948861003165</v>
      </c>
      <c r="ED176">
        <v>-0.19593447283208443</v>
      </c>
      <c r="EE176">
        <v>-0.18136915734086642</v>
      </c>
      <c r="EF176">
        <v>-0.20477978882980941</v>
      </c>
      <c r="EG176">
        <v>-0.18160352832288848</v>
      </c>
      <c r="EH176">
        <v>-0.20205345289841906</v>
      </c>
      <c r="EI176">
        <v>-0.21056030938333606</v>
      </c>
      <c r="EJ176">
        <v>-0.20156858548674542</v>
      </c>
      <c r="EK176">
        <v>-0.20256662124834143</v>
      </c>
      <c r="EL176">
        <v>-0.19434568462543164</v>
      </c>
      <c r="EM176">
        <v>-0.18646926204413686</v>
      </c>
      <c r="EN176">
        <v>-0.19878385030461762</v>
      </c>
      <c r="EO176">
        <v>-0.19413898408103403</v>
      </c>
      <c r="EP176">
        <v>-0.20575368498050087</v>
      </c>
      <c r="EQ176">
        <v>-0.20264700323983714</v>
      </c>
      <c r="ER176">
        <v>-0.199694320532977</v>
      </c>
      <c r="ES176">
        <v>-0.2104030536722592</v>
      </c>
    </row>
    <row r="177" spans="1:149" outlineLevel="1" x14ac:dyDescent="0.25">
      <c r="A177" s="3"/>
      <c r="B177" s="9">
        <v>163</v>
      </c>
      <c r="C177" s="3"/>
      <c r="D177" s="3">
        <v>106</v>
      </c>
      <c r="E177" s="36" t="s">
        <v>140</v>
      </c>
      <c r="F177" s="102"/>
      <c r="G177" s="102">
        <f t="shared" si="46"/>
        <v>0.27952983232604545</v>
      </c>
      <c r="H177" s="48">
        <f t="shared" si="47"/>
        <v>0.27952983232604545</v>
      </c>
      <c r="I177" s="48">
        <f t="shared" si="47"/>
        <v>0.27952983232604545</v>
      </c>
      <c r="J177" s="48">
        <f t="shared" si="47"/>
        <v>0.27952983232604545</v>
      </c>
      <c r="K177" s="48">
        <f t="shared" si="47"/>
        <v>0.27952983232604545</v>
      </c>
      <c r="L177" s="48">
        <f t="shared" si="47"/>
        <v>0.27952983232604545</v>
      </c>
      <c r="M177" s="48">
        <f t="shared" si="47"/>
        <v>0.27952983232604545</v>
      </c>
      <c r="N177" s="213"/>
      <c r="O177" s="108">
        <v>175</v>
      </c>
      <c r="P177" s="108">
        <v>0</v>
      </c>
      <c r="Q177" s="153">
        <v>0.28772900710890736</v>
      </c>
      <c r="R177" s="153">
        <v>0.27092696230975616</v>
      </c>
      <c r="S177" s="153">
        <v>0.2899842608063613</v>
      </c>
      <c r="T177" s="153">
        <v>0.28298512422600247</v>
      </c>
      <c r="U177" s="153">
        <v>0.28707892412431502</v>
      </c>
      <c r="V177" s="153">
        <v>0.2851490113700737</v>
      </c>
      <c r="W177" s="153">
        <v>0.28500958184648895</v>
      </c>
      <c r="X177" s="188">
        <v>0.28370267151158091</v>
      </c>
      <c r="Y177" s="153">
        <v>0.28674139316725961</v>
      </c>
      <c r="Z177" s="153">
        <v>0.28379003825737037</v>
      </c>
      <c r="AA177" s="153">
        <v>0.28175998233412042</v>
      </c>
      <c r="AB177" s="153">
        <v>0.2816386059607896</v>
      </c>
      <c r="AC177" s="153">
        <v>0.28420139449902559</v>
      </c>
      <c r="AD177" s="153">
        <v>0.28483022925532114</v>
      </c>
      <c r="AE177" s="153">
        <v>0.29049857880350527</v>
      </c>
      <c r="AF177" s="153">
        <v>0.28273774566805199</v>
      </c>
      <c r="AG177" s="153">
        <v>0.29120275902466158</v>
      </c>
      <c r="AH177" s="153">
        <v>0.2827376505232107</v>
      </c>
      <c r="AI177" s="153">
        <v>0.29843590380536777</v>
      </c>
      <c r="AJ177" s="153">
        <v>0.28144827104784864</v>
      </c>
      <c r="AK177" s="153">
        <v>0.28829362994568158</v>
      </c>
      <c r="AL177" s="109">
        <v>0.28413424093437806</v>
      </c>
      <c r="AM177" s="109">
        <v>0.28346477186532276</v>
      </c>
      <c r="AN177" s="109">
        <v>0.27952983232604545</v>
      </c>
      <c r="AO177" s="109">
        <v>0.28710962148426139</v>
      </c>
      <c r="AP177" s="109">
        <v>0.28962031145387657</v>
      </c>
      <c r="AQ177" s="109">
        <v>0.27114185557669329</v>
      </c>
      <c r="AR177" s="109">
        <v>0.28103942707747115</v>
      </c>
      <c r="AS177" s="109">
        <v>0.28514864990810113</v>
      </c>
      <c r="AT177" s="109">
        <v>0.28738107681180652</v>
      </c>
      <c r="AU177" s="109">
        <v>0.2824276179830254</v>
      </c>
      <c r="AV177" s="109">
        <v>0.28455904652676672</v>
      </c>
      <c r="AW177" s="109">
        <v>0.28037736243139383</v>
      </c>
      <c r="AX177" s="109">
        <v>0.28085824415958044</v>
      </c>
      <c r="AY177" s="109">
        <v>0.29238266824468462</v>
      </c>
      <c r="AZ177" s="109">
        <v>0.28031453942393714</v>
      </c>
      <c r="BA177" s="109"/>
      <c r="BB177" s="109">
        <v>0.27893679484614825</v>
      </c>
      <c r="BC177" s="109">
        <v>0.28512098255909085</v>
      </c>
      <c r="BD177" s="109">
        <v>0.26488534058798557</v>
      </c>
      <c r="BE177" s="109">
        <v>0.2778199459708583</v>
      </c>
      <c r="BF177" s="109">
        <v>0.28619542192321351</v>
      </c>
      <c r="BG177" s="109">
        <v>0.30806351907524121</v>
      </c>
      <c r="BH177" s="109">
        <v>0.28425444932860688</v>
      </c>
      <c r="BI177" s="109">
        <v>0.28618264020825912</v>
      </c>
      <c r="BJ177" s="109">
        <v>0.28527120082684115</v>
      </c>
      <c r="BK177" s="109">
        <v>0.28465242249808648</v>
      </c>
      <c r="BL177" s="109">
        <v>0.28471988958403216</v>
      </c>
      <c r="BM177" s="109">
        <v>0.31555461798107892</v>
      </c>
      <c r="BN177" s="109">
        <v>0.28165005765394108</v>
      </c>
      <c r="BO177" s="109">
        <v>0.29288374730803418</v>
      </c>
      <c r="BP177" s="109">
        <v>0.28111087216612968</v>
      </c>
      <c r="BQ177" s="109">
        <v>0.28413142627924287</v>
      </c>
      <c r="BR177" s="109"/>
      <c r="BS177" s="109">
        <v>0.28562150100728984</v>
      </c>
      <c r="BT177" s="109">
        <v>0.2856719537668066</v>
      </c>
      <c r="BU177" s="109">
        <v>0.28632240556882116</v>
      </c>
      <c r="BV177" s="109">
        <v>0.28536787107195966</v>
      </c>
      <c r="BW177" s="109">
        <v>0.28547139334660182</v>
      </c>
      <c r="BX177" s="194">
        <v>0.28451828333695223</v>
      </c>
      <c r="BY177" s="109">
        <v>0.28349120517139337</v>
      </c>
      <c r="BZ177" s="109">
        <v>0.28615083352883275</v>
      </c>
      <c r="CA177" s="109">
        <v>0.28487592510066162</v>
      </c>
      <c r="CB177" s="109">
        <v>0.2838741617953463</v>
      </c>
      <c r="CC177" s="109">
        <v>0.28112377097206753</v>
      </c>
      <c r="CG177">
        <v>0.28772900710890736</v>
      </c>
      <c r="CH177">
        <v>0.27092696230975616</v>
      </c>
      <c r="CI177">
        <v>0.2899842608063613</v>
      </c>
      <c r="CJ177">
        <v>0.28298512422600247</v>
      </c>
      <c r="CK177">
        <v>0.28707892412431502</v>
      </c>
      <c r="CL177">
        <v>0.2851490113700737</v>
      </c>
      <c r="CM177">
        <v>0.28500958184648895</v>
      </c>
      <c r="CN177">
        <v>0.28370267151158091</v>
      </c>
      <c r="CO177">
        <v>0.28674139316725961</v>
      </c>
      <c r="CP177">
        <v>0.28379003825737037</v>
      </c>
      <c r="CQ177">
        <v>0.28175998233412042</v>
      </c>
      <c r="CR177">
        <v>0.2816386059607896</v>
      </c>
      <c r="CS177">
        <v>0.28420139449902559</v>
      </c>
      <c r="CT177">
        <v>0.28483022925532114</v>
      </c>
      <c r="CU177">
        <v>0.29049857880350527</v>
      </c>
      <c r="CV177">
        <v>0.28273774566805199</v>
      </c>
      <c r="CW177">
        <v>0.29120275902466158</v>
      </c>
      <c r="CX177">
        <v>0.2827376505232107</v>
      </c>
      <c r="CY177">
        <v>0.29843590380536777</v>
      </c>
      <c r="CZ177">
        <v>0.28144827104784864</v>
      </c>
      <c r="DA177">
        <v>0.28829362994568158</v>
      </c>
      <c r="DB177">
        <v>0.28413424093437806</v>
      </c>
      <c r="DC177">
        <v>0.28346477186532276</v>
      </c>
      <c r="DD177">
        <v>0.27952983232604545</v>
      </c>
      <c r="DE177">
        <v>0.28710962148426139</v>
      </c>
      <c r="DF177">
        <v>0.28962031145387657</v>
      </c>
      <c r="DG177">
        <v>0.27114185557669329</v>
      </c>
      <c r="DH177">
        <v>0.28103942707747115</v>
      </c>
      <c r="DI177">
        <v>0.28514864990810113</v>
      </c>
      <c r="DJ177">
        <v>0.28738107681180652</v>
      </c>
      <c r="DK177">
        <v>0.2824276179830254</v>
      </c>
      <c r="DL177">
        <v>0.28455904652676672</v>
      </c>
      <c r="DM177">
        <v>0.28037736243139383</v>
      </c>
      <c r="DN177">
        <v>0.28085824415958044</v>
      </c>
      <c r="DO177">
        <v>0.29238266824468462</v>
      </c>
      <c r="DP177">
        <v>0.28031453942393714</v>
      </c>
      <c r="DQ177">
        <v>0.2845205344019151</v>
      </c>
      <c r="DR177">
        <v>0.27893679484614825</v>
      </c>
      <c r="DS177">
        <v>0.28512098255909085</v>
      </c>
      <c r="DT177">
        <v>0.26488534058798557</v>
      </c>
      <c r="DU177">
        <v>0.2778199459708583</v>
      </c>
      <c r="DV177">
        <v>0.28619542192321351</v>
      </c>
      <c r="DW177">
        <v>0.30806351907524121</v>
      </c>
      <c r="DX177">
        <v>0.28425444932860688</v>
      </c>
      <c r="DY177">
        <v>0.28618264020825912</v>
      </c>
      <c r="DZ177">
        <v>0.28527120082684115</v>
      </c>
      <c r="EA177">
        <v>0.28465242249808648</v>
      </c>
      <c r="EB177">
        <v>0.28471988958403216</v>
      </c>
      <c r="EC177">
        <v>0.31555461798107892</v>
      </c>
      <c r="ED177">
        <v>0.28165005765394108</v>
      </c>
      <c r="EE177">
        <v>0.29288374730803418</v>
      </c>
      <c r="EF177">
        <v>0.28111087216612968</v>
      </c>
      <c r="EG177">
        <v>0.28413142627924287</v>
      </c>
      <c r="EH177">
        <v>0.28543404325407423</v>
      </c>
      <c r="EI177">
        <v>0.28562150100728984</v>
      </c>
      <c r="EJ177">
        <v>0.2856719537668066</v>
      </c>
      <c r="EK177">
        <v>0.28632240556882116</v>
      </c>
      <c r="EL177">
        <v>0.28536787107195966</v>
      </c>
      <c r="EM177">
        <v>0.28547139334660182</v>
      </c>
      <c r="EN177">
        <v>0.28451828333695223</v>
      </c>
      <c r="EO177">
        <v>0.28349120517139337</v>
      </c>
      <c r="EP177">
        <v>0.28615083352883275</v>
      </c>
      <c r="EQ177">
        <v>0.28487592510066162</v>
      </c>
      <c r="ER177">
        <v>0.2838741617953463</v>
      </c>
      <c r="ES177">
        <v>0.28112377097206753</v>
      </c>
    </row>
    <row r="178" spans="1:149" outlineLevel="1" x14ac:dyDescent="0.25">
      <c r="A178" s="3"/>
      <c r="B178" s="9">
        <v>164</v>
      </c>
      <c r="C178" s="3"/>
      <c r="D178" s="3">
        <v>107</v>
      </c>
      <c r="E178" s="36" t="s">
        <v>141</v>
      </c>
      <c r="F178" s="102"/>
      <c r="G178" s="102">
        <f t="shared" si="46"/>
        <v>1.5547107133269608E-2</v>
      </c>
      <c r="H178" s="48">
        <f t="shared" si="47"/>
        <v>1.5547107133269608E-2</v>
      </c>
      <c r="I178" s="48">
        <f t="shared" si="47"/>
        <v>1.5547107133269608E-2</v>
      </c>
      <c r="J178" s="48">
        <f t="shared" si="47"/>
        <v>1.5547107133269608E-2</v>
      </c>
      <c r="K178" s="48">
        <f t="shared" si="47"/>
        <v>1.5547107133269608E-2</v>
      </c>
      <c r="L178" s="48">
        <f t="shared" si="47"/>
        <v>1.5547107133269608E-2</v>
      </c>
      <c r="M178" s="48">
        <f t="shared" si="47"/>
        <v>1.5547107133269608E-2</v>
      </c>
      <c r="N178" s="213"/>
      <c r="O178" s="108">
        <v>176</v>
      </c>
      <c r="P178" s="108">
        <v>0</v>
      </c>
      <c r="Q178" s="153">
        <v>1.7069606512678453E-2</v>
      </c>
      <c r="R178" s="153">
        <v>1.6552268024858856E-2</v>
      </c>
      <c r="S178" s="153">
        <v>1.6884808980926914E-2</v>
      </c>
      <c r="T178" s="153">
        <v>1.6313376266207182E-2</v>
      </c>
      <c r="U178" s="153">
        <v>1.6151696019241348E-2</v>
      </c>
      <c r="V178" s="153">
        <v>1.6393943148746228E-2</v>
      </c>
      <c r="W178" s="153">
        <v>1.6487334535780412E-2</v>
      </c>
      <c r="X178" s="188">
        <v>1.7042358123801227E-2</v>
      </c>
      <c r="Y178" s="153">
        <v>1.6397049080020095E-2</v>
      </c>
      <c r="Z178" s="153">
        <v>1.7164879005947407E-2</v>
      </c>
      <c r="AA178" s="153">
        <v>1.7148540698927305E-2</v>
      </c>
      <c r="AB178" s="153">
        <v>1.6568226227378101E-2</v>
      </c>
      <c r="AC178" s="153">
        <v>1.5919092215677562E-2</v>
      </c>
      <c r="AD178" s="153">
        <v>1.4944986467434054E-2</v>
      </c>
      <c r="AE178" s="153">
        <v>1.7398767402179435E-2</v>
      </c>
      <c r="AF178" s="153">
        <v>1.6514003246118299E-2</v>
      </c>
      <c r="AG178" s="153">
        <v>1.4787566347912307E-2</v>
      </c>
      <c r="AH178" s="153">
        <v>1.6099577033044595E-2</v>
      </c>
      <c r="AI178" s="153">
        <v>1.749210972384746E-2</v>
      </c>
      <c r="AJ178" s="153">
        <v>1.7776288552165551E-2</v>
      </c>
      <c r="AK178" s="153">
        <v>1.5675519503605795E-2</v>
      </c>
      <c r="AL178" s="109">
        <v>1.6630199052646653E-2</v>
      </c>
      <c r="AM178" s="109">
        <v>1.7246998534919594E-2</v>
      </c>
      <c r="AN178" s="109">
        <v>1.5547107133269608E-2</v>
      </c>
      <c r="AO178" s="109">
        <v>1.5159457625624144E-2</v>
      </c>
      <c r="AP178" s="109">
        <v>1.5823455220707411E-2</v>
      </c>
      <c r="AQ178" s="109">
        <v>1.6247560170027778E-2</v>
      </c>
      <c r="AR178" s="109">
        <v>1.5624869819731506E-2</v>
      </c>
      <c r="AS178" s="109">
        <v>1.6239413994782091E-2</v>
      </c>
      <c r="AT178" s="109">
        <v>1.6694250765189496E-2</v>
      </c>
      <c r="AU178" s="109">
        <v>1.6122492115473099E-2</v>
      </c>
      <c r="AV178" s="109">
        <v>1.6466061917639028E-2</v>
      </c>
      <c r="AW178" s="109">
        <v>1.8085973688710889E-2</v>
      </c>
      <c r="AX178" s="109">
        <v>1.6824620360180863E-2</v>
      </c>
      <c r="AY178" s="109">
        <v>1.6080247796990361E-2</v>
      </c>
      <c r="AZ178" s="109">
        <v>1.7765547889685835E-2</v>
      </c>
      <c r="BA178" s="109"/>
      <c r="BB178" s="109">
        <v>8.5354633160724946E-3</v>
      </c>
      <c r="BC178" s="109">
        <v>1.7100358087364081E-2</v>
      </c>
      <c r="BD178" s="109">
        <v>1.9257833067450301E-2</v>
      </c>
      <c r="BE178" s="109">
        <v>1.6493101393689487E-2</v>
      </c>
      <c r="BF178" s="109">
        <v>1.651676781430117E-2</v>
      </c>
      <c r="BG178" s="109">
        <v>1.3387604712142648E-2</v>
      </c>
      <c r="BH178" s="109">
        <v>1.681280839947228E-2</v>
      </c>
      <c r="BI178" s="109">
        <v>1.6332104112459469E-2</v>
      </c>
      <c r="BJ178" s="109">
        <v>1.6702637232819013E-2</v>
      </c>
      <c r="BK178" s="109">
        <v>1.596697492517023E-2</v>
      </c>
      <c r="BL178" s="109">
        <v>1.6073011167664714E-2</v>
      </c>
      <c r="BM178" s="109">
        <v>1.8282289803208236E-2</v>
      </c>
      <c r="BN178" s="109">
        <v>1.8271794694913294E-2</v>
      </c>
      <c r="BO178" s="109">
        <v>1.6741877542982252E-2</v>
      </c>
      <c r="BP178" s="109">
        <v>1.6560347928585229E-2</v>
      </c>
      <c r="BQ178" s="109">
        <v>1.5802795299602459E-2</v>
      </c>
      <c r="BR178" s="109"/>
      <c r="BS178" s="109">
        <v>1.7401119226232727E-2</v>
      </c>
      <c r="BT178" s="109">
        <v>1.6878832535802892E-2</v>
      </c>
      <c r="BU178" s="109">
        <v>1.9028847209653924E-2</v>
      </c>
      <c r="BV178" s="109">
        <v>1.6239658779423113E-2</v>
      </c>
      <c r="BW178" s="109">
        <v>1.6075484172332705E-2</v>
      </c>
      <c r="BX178" s="194">
        <v>1.6733010793387279E-2</v>
      </c>
      <c r="BY178" s="109">
        <v>1.6231890457665921E-2</v>
      </c>
      <c r="BZ178" s="109">
        <v>1.6206708644970012E-2</v>
      </c>
      <c r="CA178" s="109">
        <v>1.7372305699524911E-2</v>
      </c>
      <c r="CB178" s="109">
        <v>1.6324414371964677E-2</v>
      </c>
      <c r="CC178" s="109">
        <v>1.6521916507409327E-2</v>
      </c>
      <c r="CG178">
        <v>1.7069606512678453E-2</v>
      </c>
      <c r="CH178">
        <v>1.6552268024858856E-2</v>
      </c>
      <c r="CI178">
        <v>1.6884808980926914E-2</v>
      </c>
      <c r="CJ178">
        <v>1.6313376266207182E-2</v>
      </c>
      <c r="CK178">
        <v>1.6151696019241348E-2</v>
      </c>
      <c r="CL178">
        <v>1.6393943148746228E-2</v>
      </c>
      <c r="CM178">
        <v>1.6487334535780412E-2</v>
      </c>
      <c r="CN178">
        <v>1.7042358123801227E-2</v>
      </c>
      <c r="CO178">
        <v>1.6397049080020095E-2</v>
      </c>
      <c r="CP178">
        <v>1.7164879005947407E-2</v>
      </c>
      <c r="CQ178">
        <v>1.7148540698927305E-2</v>
      </c>
      <c r="CR178">
        <v>1.6568226227378101E-2</v>
      </c>
      <c r="CS178">
        <v>1.5919092215677562E-2</v>
      </c>
      <c r="CT178">
        <v>1.4944986467434054E-2</v>
      </c>
      <c r="CU178">
        <v>1.7398767402179435E-2</v>
      </c>
      <c r="CV178">
        <v>1.6514003246118299E-2</v>
      </c>
      <c r="CW178">
        <v>1.4787566347912307E-2</v>
      </c>
      <c r="CX178">
        <v>1.6099577033044595E-2</v>
      </c>
      <c r="CY178">
        <v>1.749210972384746E-2</v>
      </c>
      <c r="CZ178">
        <v>1.7776288552165551E-2</v>
      </c>
      <c r="DA178">
        <v>1.5675519503605795E-2</v>
      </c>
      <c r="DB178">
        <v>1.6630199052646653E-2</v>
      </c>
      <c r="DC178">
        <v>1.7246998534919594E-2</v>
      </c>
      <c r="DD178">
        <v>1.5547107133269608E-2</v>
      </c>
      <c r="DE178">
        <v>1.5159457625624144E-2</v>
      </c>
      <c r="DF178">
        <v>1.5823455220707411E-2</v>
      </c>
      <c r="DG178">
        <v>1.6247560170027778E-2</v>
      </c>
      <c r="DH178">
        <v>1.5624869819731506E-2</v>
      </c>
      <c r="DI178">
        <v>1.6239413994782091E-2</v>
      </c>
      <c r="DJ178">
        <v>1.6694250765189496E-2</v>
      </c>
      <c r="DK178">
        <v>1.6122492115473099E-2</v>
      </c>
      <c r="DL178">
        <v>1.6466061917639028E-2</v>
      </c>
      <c r="DM178">
        <v>1.8085973688710889E-2</v>
      </c>
      <c r="DN178">
        <v>1.6824620360180863E-2</v>
      </c>
      <c r="DO178">
        <v>1.6080247796990361E-2</v>
      </c>
      <c r="DP178">
        <v>1.7765547889685835E-2</v>
      </c>
      <c r="DQ178">
        <v>1.6227029509459773E-2</v>
      </c>
      <c r="DR178">
        <v>8.5354633160724946E-3</v>
      </c>
      <c r="DS178">
        <v>1.7100358087364081E-2</v>
      </c>
      <c r="DT178">
        <v>1.9257833067450301E-2</v>
      </c>
      <c r="DU178">
        <v>1.6493101393689487E-2</v>
      </c>
      <c r="DV178">
        <v>1.651676781430117E-2</v>
      </c>
      <c r="DW178">
        <v>1.3387604712142648E-2</v>
      </c>
      <c r="DX178">
        <v>1.681280839947228E-2</v>
      </c>
      <c r="DY178">
        <v>1.6332104112459469E-2</v>
      </c>
      <c r="DZ178">
        <v>1.6702637232819013E-2</v>
      </c>
      <c r="EA178">
        <v>1.596697492517023E-2</v>
      </c>
      <c r="EB178">
        <v>1.6073011167664714E-2</v>
      </c>
      <c r="EC178">
        <v>1.8282289803208236E-2</v>
      </c>
      <c r="ED178">
        <v>1.8271794694913294E-2</v>
      </c>
      <c r="EE178">
        <v>1.6741877542982252E-2</v>
      </c>
      <c r="EF178">
        <v>1.6560347928585229E-2</v>
      </c>
      <c r="EG178">
        <v>1.5802795299602459E-2</v>
      </c>
      <c r="EH178">
        <v>1.6195084643078297E-2</v>
      </c>
      <c r="EI178">
        <v>1.7401119226232727E-2</v>
      </c>
      <c r="EJ178">
        <v>1.6878832535802892E-2</v>
      </c>
      <c r="EK178">
        <v>1.9028847209653924E-2</v>
      </c>
      <c r="EL178">
        <v>1.6239658779423113E-2</v>
      </c>
      <c r="EM178">
        <v>1.6075484172332705E-2</v>
      </c>
      <c r="EN178">
        <v>1.6733010793387279E-2</v>
      </c>
      <c r="EO178">
        <v>1.6231890457665921E-2</v>
      </c>
      <c r="EP178">
        <v>1.6206708644970012E-2</v>
      </c>
      <c r="EQ178">
        <v>1.7372305699524911E-2</v>
      </c>
      <c r="ER178">
        <v>1.6324414371964677E-2</v>
      </c>
      <c r="ES178">
        <v>1.6521916507409327E-2</v>
      </c>
    </row>
    <row r="179" spans="1:149" outlineLevel="1" x14ac:dyDescent="0.25">
      <c r="A179" s="3"/>
      <c r="B179" s="9">
        <v>165</v>
      </c>
      <c r="C179" s="3"/>
      <c r="D179" s="3">
        <v>108</v>
      </c>
      <c r="E179" s="36" t="s">
        <v>142</v>
      </c>
      <c r="F179" s="102"/>
      <c r="G179" s="102">
        <f t="shared" si="46"/>
        <v>1.725507894387681E-2</v>
      </c>
      <c r="H179" s="48">
        <f t="shared" si="47"/>
        <v>1.725507894387681E-2</v>
      </c>
      <c r="I179" s="48">
        <f t="shared" si="47"/>
        <v>1.725507894387681E-2</v>
      </c>
      <c r="J179" s="48">
        <f t="shared" si="47"/>
        <v>1.725507894387681E-2</v>
      </c>
      <c r="K179" s="48">
        <f t="shared" si="47"/>
        <v>1.725507894387681E-2</v>
      </c>
      <c r="L179" s="48">
        <f t="shared" si="47"/>
        <v>1.725507894387681E-2</v>
      </c>
      <c r="M179" s="48">
        <f t="shared" si="47"/>
        <v>1.725507894387681E-2</v>
      </c>
      <c r="N179" s="213"/>
      <c r="O179" s="108">
        <v>177</v>
      </c>
      <c r="P179" s="108">
        <v>0</v>
      </c>
      <c r="Q179" s="153">
        <v>1.6786752067508934E-2</v>
      </c>
      <c r="R179" s="153">
        <v>1.6747525564226536E-2</v>
      </c>
      <c r="S179" s="153">
        <v>1.7009932059591473E-2</v>
      </c>
      <c r="T179" s="153">
        <v>1.6955520913816583E-2</v>
      </c>
      <c r="U179" s="153">
        <v>1.7203225696670724E-2</v>
      </c>
      <c r="V179" s="153">
        <v>1.7086999661839512E-2</v>
      </c>
      <c r="W179" s="153">
        <v>1.690720112802924E-2</v>
      </c>
      <c r="X179" s="188">
        <v>1.7168498267042372E-2</v>
      </c>
      <c r="Y179" s="153">
        <v>1.7428216497280095E-2</v>
      </c>
      <c r="Z179" s="153">
        <v>1.695041636105039E-2</v>
      </c>
      <c r="AA179" s="153">
        <v>1.7414061292593028E-2</v>
      </c>
      <c r="AB179" s="153">
        <v>1.720622198906013E-2</v>
      </c>
      <c r="AC179" s="153">
        <v>1.6996314400266339E-2</v>
      </c>
      <c r="AD179" s="153">
        <v>1.7313247671871868E-2</v>
      </c>
      <c r="AE179" s="153">
        <v>1.6956025473438538E-2</v>
      </c>
      <c r="AF179" s="153">
        <v>1.7117255131705159E-2</v>
      </c>
      <c r="AG179" s="153">
        <v>1.6814518779379978E-2</v>
      </c>
      <c r="AH179" s="153">
        <v>1.7069436046277635E-2</v>
      </c>
      <c r="AI179" s="153">
        <v>1.6939413316907893E-2</v>
      </c>
      <c r="AJ179" s="153">
        <v>1.719346265690247E-2</v>
      </c>
      <c r="AK179" s="153">
        <v>1.7161459713348436E-2</v>
      </c>
      <c r="AL179" s="109">
        <v>1.6860801541318384E-2</v>
      </c>
      <c r="AM179" s="109">
        <v>1.6992756604081418E-2</v>
      </c>
      <c r="AN179" s="109">
        <v>1.725507894387681E-2</v>
      </c>
      <c r="AO179" s="109">
        <v>1.7002749995337119E-2</v>
      </c>
      <c r="AP179" s="109">
        <v>1.6823080470422646E-2</v>
      </c>
      <c r="AQ179" s="109">
        <v>1.7381500251264996E-2</v>
      </c>
      <c r="AR179" s="109">
        <v>1.6978633925670391E-2</v>
      </c>
      <c r="AS179" s="109">
        <v>1.6908543562592665E-2</v>
      </c>
      <c r="AT179" s="109">
        <v>1.6810530680632627E-2</v>
      </c>
      <c r="AU179" s="109">
        <v>1.6892478484389146E-2</v>
      </c>
      <c r="AV179" s="109">
        <v>1.7124782362528762E-2</v>
      </c>
      <c r="AW179" s="109">
        <v>1.7190103196549511E-2</v>
      </c>
      <c r="AX179" s="109">
        <v>1.6923297552258253E-2</v>
      </c>
      <c r="AY179" s="109">
        <v>1.6879451969016607E-2</v>
      </c>
      <c r="AZ179" s="109">
        <v>1.6966263387364029E-2</v>
      </c>
      <c r="BA179" s="109"/>
      <c r="BB179" s="109">
        <v>1.7250460353881336E-2</v>
      </c>
      <c r="BC179" s="109">
        <v>1.7318240947118611E-2</v>
      </c>
      <c r="BD179" s="109">
        <v>1.6424473897077706E-2</v>
      </c>
      <c r="BE179" s="109">
        <v>1.6898903802612567E-2</v>
      </c>
      <c r="BF179" s="109">
        <v>1.7065638512686939E-2</v>
      </c>
      <c r="BG179" s="109">
        <v>1.7635386805908114E-2</v>
      </c>
      <c r="BH179" s="109">
        <v>1.715467325690679E-2</v>
      </c>
      <c r="BI179" s="109">
        <v>1.7190495573677769E-2</v>
      </c>
      <c r="BJ179" s="109">
        <v>1.7114629359302573E-2</v>
      </c>
      <c r="BK179" s="109">
        <v>1.6952934743774482E-2</v>
      </c>
      <c r="BL179" s="109">
        <v>1.7167145572104206E-2</v>
      </c>
      <c r="BM179" s="109">
        <v>1.7630669223099804E-2</v>
      </c>
      <c r="BN179" s="109">
        <v>1.7071273312970148E-2</v>
      </c>
      <c r="BO179" s="109">
        <v>1.7054156160156039E-2</v>
      </c>
      <c r="BP179" s="109">
        <v>1.6892411172958977E-2</v>
      </c>
      <c r="BQ179" s="109">
        <v>1.6875012456433913E-2</v>
      </c>
      <c r="BR179" s="109"/>
      <c r="BS179" s="109">
        <v>1.7276607721454604E-2</v>
      </c>
      <c r="BT179" s="109">
        <v>1.6922988035720829E-2</v>
      </c>
      <c r="BU179" s="109">
        <v>1.6870773683148002E-2</v>
      </c>
      <c r="BV179" s="109">
        <v>1.6977158990882913E-2</v>
      </c>
      <c r="BW179" s="109">
        <v>1.6762540532253616E-2</v>
      </c>
      <c r="BX179" s="194">
        <v>1.68594357359904E-2</v>
      </c>
      <c r="BY179" s="109">
        <v>1.6943170190737777E-2</v>
      </c>
      <c r="BZ179" s="109">
        <v>1.6836736100497216E-2</v>
      </c>
      <c r="CA179" s="109">
        <v>1.6995014078462347E-2</v>
      </c>
      <c r="CB179" s="109">
        <v>1.6954615724874465E-2</v>
      </c>
      <c r="CC179" s="109">
        <v>1.7261879459545361E-2</v>
      </c>
      <c r="CG179">
        <v>1.6786752067508934E-2</v>
      </c>
      <c r="CH179">
        <v>1.6747525564226536E-2</v>
      </c>
      <c r="CI179">
        <v>1.7009932059591473E-2</v>
      </c>
      <c r="CJ179">
        <v>1.6955520913816583E-2</v>
      </c>
      <c r="CK179">
        <v>1.7203225696670724E-2</v>
      </c>
      <c r="CL179">
        <v>1.7086999661839512E-2</v>
      </c>
      <c r="CM179">
        <v>1.690720112802924E-2</v>
      </c>
      <c r="CN179">
        <v>1.7168498267042372E-2</v>
      </c>
      <c r="CO179">
        <v>1.7428216497280095E-2</v>
      </c>
      <c r="CP179">
        <v>1.695041636105039E-2</v>
      </c>
      <c r="CQ179">
        <v>1.7414061292593028E-2</v>
      </c>
      <c r="CR179">
        <v>1.720622198906013E-2</v>
      </c>
      <c r="CS179">
        <v>1.6996314400266339E-2</v>
      </c>
      <c r="CT179">
        <v>1.7313247671871868E-2</v>
      </c>
      <c r="CU179">
        <v>1.6956025473438538E-2</v>
      </c>
      <c r="CV179">
        <v>1.7117255131705159E-2</v>
      </c>
      <c r="CW179">
        <v>1.6814518779379978E-2</v>
      </c>
      <c r="CX179">
        <v>1.7069436046277635E-2</v>
      </c>
      <c r="CY179">
        <v>1.6939413316907893E-2</v>
      </c>
      <c r="CZ179">
        <v>1.719346265690247E-2</v>
      </c>
      <c r="DA179">
        <v>1.7161459713348436E-2</v>
      </c>
      <c r="DB179">
        <v>1.6860801541318384E-2</v>
      </c>
      <c r="DC179">
        <v>1.6992756604081418E-2</v>
      </c>
      <c r="DD179">
        <v>1.725507894387681E-2</v>
      </c>
      <c r="DE179">
        <v>1.7002749995337119E-2</v>
      </c>
      <c r="DF179">
        <v>1.6823080470422646E-2</v>
      </c>
      <c r="DG179">
        <v>1.7381500251264996E-2</v>
      </c>
      <c r="DH179">
        <v>1.6978633925670391E-2</v>
      </c>
      <c r="DI179">
        <v>1.6908543562592665E-2</v>
      </c>
      <c r="DJ179">
        <v>1.6810530680632627E-2</v>
      </c>
      <c r="DK179">
        <v>1.6892478484389146E-2</v>
      </c>
      <c r="DL179">
        <v>1.7124782362528762E-2</v>
      </c>
      <c r="DM179">
        <v>1.7190103196549511E-2</v>
      </c>
      <c r="DN179">
        <v>1.6923297552258253E-2</v>
      </c>
      <c r="DO179">
        <v>1.6879451969016607E-2</v>
      </c>
      <c r="DP179">
        <v>1.6966263387364029E-2</v>
      </c>
      <c r="DQ179">
        <v>1.6986713033060617E-2</v>
      </c>
      <c r="DR179">
        <v>1.7250460353881336E-2</v>
      </c>
      <c r="DS179">
        <v>1.7318240947118611E-2</v>
      </c>
      <c r="DT179">
        <v>1.6424473897077706E-2</v>
      </c>
      <c r="DU179">
        <v>1.6898903802612567E-2</v>
      </c>
      <c r="DV179">
        <v>1.7065638512686939E-2</v>
      </c>
      <c r="DW179">
        <v>1.7635386805908114E-2</v>
      </c>
      <c r="DX179">
        <v>1.715467325690679E-2</v>
      </c>
      <c r="DY179">
        <v>1.7190495573677769E-2</v>
      </c>
      <c r="DZ179">
        <v>1.7114629359302573E-2</v>
      </c>
      <c r="EA179">
        <v>1.6952934743774482E-2</v>
      </c>
      <c r="EB179">
        <v>1.7167145572104206E-2</v>
      </c>
      <c r="EC179">
        <v>1.7630669223099804E-2</v>
      </c>
      <c r="ED179">
        <v>1.7071273312970148E-2</v>
      </c>
      <c r="EE179">
        <v>1.7054156160156039E-2</v>
      </c>
      <c r="EF179">
        <v>1.6892411172958977E-2</v>
      </c>
      <c r="EG179">
        <v>1.6875012456433913E-2</v>
      </c>
      <c r="EH179">
        <v>1.6863830652238253E-2</v>
      </c>
      <c r="EI179">
        <v>1.7276607721454604E-2</v>
      </c>
      <c r="EJ179">
        <v>1.6922988035720829E-2</v>
      </c>
      <c r="EK179">
        <v>1.6870773683148002E-2</v>
      </c>
      <c r="EL179">
        <v>1.6977158990882913E-2</v>
      </c>
      <c r="EM179">
        <v>1.6762540532253616E-2</v>
      </c>
      <c r="EN179">
        <v>1.68594357359904E-2</v>
      </c>
      <c r="EO179">
        <v>1.6943170190737777E-2</v>
      </c>
      <c r="EP179">
        <v>1.6836736100497216E-2</v>
      </c>
      <c r="EQ179">
        <v>1.6995014078462347E-2</v>
      </c>
      <c r="ER179">
        <v>1.6954615724874465E-2</v>
      </c>
      <c r="ES179">
        <v>1.7261879459545361E-2</v>
      </c>
    </row>
    <row r="180" spans="1:149" outlineLevel="1" x14ac:dyDescent="0.25">
      <c r="A180" s="3"/>
      <c r="B180" s="9">
        <v>166</v>
      </c>
      <c r="C180" s="3"/>
      <c r="D180" s="3"/>
      <c r="E180" s="36"/>
      <c r="M180" s="87"/>
      <c r="O180" s="108">
        <v>178</v>
      </c>
      <c r="P180" s="108">
        <v>0</v>
      </c>
      <c r="Q180" s="153"/>
      <c r="R180" s="153"/>
      <c r="S180" s="153"/>
      <c r="T180" s="153"/>
      <c r="U180" s="153"/>
      <c r="V180" s="153"/>
      <c r="W180" s="153"/>
      <c r="X180" s="188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  <c r="AJ180" s="153"/>
      <c r="AK180" s="153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109"/>
      <c r="BE180" s="109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09"/>
      <c r="BS180" s="109"/>
      <c r="BT180" s="109"/>
      <c r="BU180" s="109"/>
      <c r="BV180" s="109"/>
      <c r="BW180" s="109"/>
      <c r="BX180" s="194"/>
      <c r="BY180" s="109"/>
      <c r="BZ180" s="109"/>
      <c r="CA180" s="109"/>
      <c r="CB180" s="109"/>
      <c r="CC180" s="109"/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O180">
        <v>0</v>
      </c>
      <c r="EP180">
        <v>0</v>
      </c>
      <c r="EQ180">
        <v>0</v>
      </c>
      <c r="ER180">
        <v>0</v>
      </c>
      <c r="ES180">
        <v>0</v>
      </c>
    </row>
    <row r="181" spans="1:149" outlineLevel="1" x14ac:dyDescent="0.25">
      <c r="A181" s="3"/>
      <c r="B181" s="9">
        <v>167</v>
      </c>
      <c r="C181" s="27" t="s">
        <v>143</v>
      </c>
      <c r="D181" s="27"/>
      <c r="E181" s="36"/>
      <c r="M181" s="87"/>
      <c r="O181" s="108">
        <v>179</v>
      </c>
      <c r="P181" s="108">
        <v>0</v>
      </c>
      <c r="Q181" s="153"/>
      <c r="R181" s="153"/>
      <c r="S181" s="153"/>
      <c r="T181" s="153"/>
      <c r="U181" s="153"/>
      <c r="V181" s="153"/>
      <c r="W181" s="153"/>
      <c r="X181" s="188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09"/>
      <c r="BS181" s="109"/>
      <c r="BT181" s="109"/>
      <c r="BU181" s="109"/>
      <c r="BV181" s="109"/>
      <c r="BW181" s="109"/>
      <c r="BX181" s="194"/>
      <c r="BY181" s="109"/>
      <c r="BZ181" s="109"/>
      <c r="CA181" s="109"/>
      <c r="CB181" s="109"/>
      <c r="CC181" s="109"/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O181">
        <v>0</v>
      </c>
      <c r="EP181">
        <v>0</v>
      </c>
      <c r="EQ181">
        <v>0</v>
      </c>
      <c r="ER181">
        <v>0</v>
      </c>
      <c r="ES181">
        <v>0</v>
      </c>
    </row>
    <row r="182" spans="1:149" outlineLevel="1" x14ac:dyDescent="0.25">
      <c r="A182" s="3"/>
      <c r="B182" s="9">
        <v>168</v>
      </c>
      <c r="C182" s="3"/>
      <c r="D182" s="3"/>
      <c r="E182" s="36"/>
      <c r="M182" s="87"/>
      <c r="O182" s="108">
        <v>180</v>
      </c>
      <c r="P182" s="108">
        <v>0</v>
      </c>
      <c r="Q182" s="153"/>
      <c r="R182" s="153"/>
      <c r="S182" s="153"/>
      <c r="T182" s="153"/>
      <c r="U182" s="153"/>
      <c r="V182" s="153"/>
      <c r="W182" s="153"/>
      <c r="X182" s="188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109"/>
      <c r="BE182" s="109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09"/>
      <c r="BS182" s="109"/>
      <c r="BT182" s="109"/>
      <c r="BU182" s="109"/>
      <c r="BV182" s="109"/>
      <c r="BW182" s="109"/>
      <c r="BX182" s="194"/>
      <c r="BY182" s="109"/>
      <c r="BZ182" s="109"/>
      <c r="CA182" s="109"/>
      <c r="CB182" s="109"/>
      <c r="CC182" s="109"/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O182">
        <v>0</v>
      </c>
      <c r="EP182">
        <v>0</v>
      </c>
      <c r="EQ182">
        <v>0</v>
      </c>
      <c r="ER182">
        <v>0</v>
      </c>
      <c r="ES182">
        <v>0</v>
      </c>
    </row>
    <row r="183" spans="1:149" outlineLevel="1" x14ac:dyDescent="0.25">
      <c r="A183" s="3"/>
      <c r="B183" s="9">
        <v>169</v>
      </c>
      <c r="C183" s="49"/>
      <c r="D183" s="49"/>
      <c r="E183" s="45" t="s">
        <v>125</v>
      </c>
      <c r="F183" s="102"/>
      <c r="G183" s="102">
        <f t="shared" ref="G183:G199" si="48">HLOOKUP($E$3,$P$3:$CE$269,O183,FALSE)</f>
        <v>1</v>
      </c>
      <c r="H183" s="48">
        <f t="shared" ref="H183:M199" si="49">G183</f>
        <v>1</v>
      </c>
      <c r="I183" s="48">
        <f t="shared" si="49"/>
        <v>1</v>
      </c>
      <c r="J183" s="48">
        <f t="shared" si="49"/>
        <v>1</v>
      </c>
      <c r="K183" s="48">
        <f t="shared" si="49"/>
        <v>1</v>
      </c>
      <c r="L183" s="48">
        <f t="shared" si="49"/>
        <v>1</v>
      </c>
      <c r="M183" s="48">
        <f t="shared" si="49"/>
        <v>1</v>
      </c>
      <c r="N183" s="213"/>
      <c r="O183" s="108">
        <v>181</v>
      </c>
      <c r="P183" s="108">
        <v>0</v>
      </c>
      <c r="Q183" s="153">
        <v>1</v>
      </c>
      <c r="R183" s="153">
        <v>1</v>
      </c>
      <c r="S183" s="153">
        <v>1</v>
      </c>
      <c r="T183" s="153">
        <v>1</v>
      </c>
      <c r="U183" s="153">
        <v>1</v>
      </c>
      <c r="V183" s="153">
        <v>1</v>
      </c>
      <c r="W183" s="153">
        <v>1</v>
      </c>
      <c r="X183" s="188">
        <v>1</v>
      </c>
      <c r="Y183" s="153">
        <v>1</v>
      </c>
      <c r="Z183" s="153">
        <v>1</v>
      </c>
      <c r="AA183" s="153">
        <v>1</v>
      </c>
      <c r="AB183" s="153">
        <v>1</v>
      </c>
      <c r="AC183" s="153">
        <v>1</v>
      </c>
      <c r="AD183" s="153">
        <v>1</v>
      </c>
      <c r="AE183" s="153">
        <v>1</v>
      </c>
      <c r="AF183" s="153">
        <v>1</v>
      </c>
      <c r="AG183" s="153">
        <v>1</v>
      </c>
      <c r="AH183" s="153">
        <v>1</v>
      </c>
      <c r="AI183" s="153">
        <v>1</v>
      </c>
      <c r="AJ183" s="153">
        <v>1</v>
      </c>
      <c r="AK183" s="153">
        <v>1</v>
      </c>
      <c r="AL183" s="109">
        <v>1</v>
      </c>
      <c r="AM183" s="109">
        <v>1</v>
      </c>
      <c r="AN183" s="109">
        <v>1</v>
      </c>
      <c r="AO183" s="109">
        <v>1</v>
      </c>
      <c r="AP183" s="109">
        <v>1</v>
      </c>
      <c r="AQ183" s="109">
        <v>1</v>
      </c>
      <c r="AR183" s="109">
        <v>1</v>
      </c>
      <c r="AS183" s="109">
        <v>1</v>
      </c>
      <c r="AT183" s="109">
        <v>1</v>
      </c>
      <c r="AU183" s="109">
        <v>1</v>
      </c>
      <c r="AV183" s="109">
        <v>1</v>
      </c>
      <c r="AW183" s="109">
        <v>1</v>
      </c>
      <c r="AX183" s="109">
        <v>1</v>
      </c>
      <c r="AY183" s="109">
        <v>1</v>
      </c>
      <c r="AZ183" s="109">
        <v>1</v>
      </c>
      <c r="BA183" s="109"/>
      <c r="BB183" s="109">
        <v>1</v>
      </c>
      <c r="BC183" s="109">
        <v>1</v>
      </c>
      <c r="BD183" s="109">
        <v>1</v>
      </c>
      <c r="BE183" s="109">
        <v>1</v>
      </c>
      <c r="BF183" s="109">
        <v>1</v>
      </c>
      <c r="BG183" s="109">
        <v>1</v>
      </c>
      <c r="BH183" s="109">
        <v>1</v>
      </c>
      <c r="BI183" s="109">
        <v>1</v>
      </c>
      <c r="BJ183" s="109">
        <v>1</v>
      </c>
      <c r="BK183" s="109">
        <v>1</v>
      </c>
      <c r="BL183" s="109">
        <v>1</v>
      </c>
      <c r="BM183" s="109">
        <v>1</v>
      </c>
      <c r="BN183" s="109">
        <v>1</v>
      </c>
      <c r="BO183" s="109">
        <v>1</v>
      </c>
      <c r="BP183" s="109">
        <v>1</v>
      </c>
      <c r="BQ183" s="109">
        <v>1</v>
      </c>
      <c r="BR183" s="109"/>
      <c r="BS183" s="109">
        <v>1</v>
      </c>
      <c r="BT183" s="109">
        <v>1</v>
      </c>
      <c r="BU183" s="109">
        <v>1</v>
      </c>
      <c r="BV183" s="109">
        <v>1</v>
      </c>
      <c r="BW183" s="109">
        <v>1</v>
      </c>
      <c r="BX183" s="194">
        <v>1</v>
      </c>
      <c r="BY183" s="109">
        <v>1</v>
      </c>
      <c r="BZ183" s="109">
        <v>1</v>
      </c>
      <c r="CA183" s="109">
        <v>1</v>
      </c>
      <c r="CB183" s="109">
        <v>1</v>
      </c>
      <c r="CC183" s="109">
        <v>1</v>
      </c>
      <c r="CG183">
        <v>1</v>
      </c>
      <c r="CH183">
        <v>1</v>
      </c>
      <c r="CI183">
        <v>1</v>
      </c>
      <c r="CJ183">
        <v>1</v>
      </c>
      <c r="CK183">
        <v>1</v>
      </c>
      <c r="CL183">
        <v>1</v>
      </c>
      <c r="CM183">
        <v>1</v>
      </c>
      <c r="CN183">
        <v>1</v>
      </c>
      <c r="CO183">
        <v>1</v>
      </c>
      <c r="CP183">
        <v>1</v>
      </c>
      <c r="CQ183">
        <v>1</v>
      </c>
      <c r="CR183">
        <v>1</v>
      </c>
      <c r="CS183">
        <v>1</v>
      </c>
      <c r="CT183">
        <v>1</v>
      </c>
      <c r="CU183">
        <v>1</v>
      </c>
      <c r="CV183">
        <v>1</v>
      </c>
      <c r="CW183">
        <v>1</v>
      </c>
      <c r="CX183">
        <v>1</v>
      </c>
      <c r="CY183">
        <v>1</v>
      </c>
      <c r="CZ183">
        <v>1</v>
      </c>
      <c r="DA183">
        <v>1</v>
      </c>
      <c r="DB183">
        <v>1</v>
      </c>
      <c r="DC183">
        <v>1</v>
      </c>
      <c r="DD183">
        <v>1</v>
      </c>
      <c r="DE183">
        <v>1</v>
      </c>
      <c r="DF183">
        <v>1</v>
      </c>
      <c r="DG183">
        <v>1</v>
      </c>
      <c r="DH183">
        <v>1</v>
      </c>
      <c r="DI183">
        <v>1</v>
      </c>
      <c r="DJ183">
        <v>1</v>
      </c>
      <c r="DK183">
        <v>1</v>
      </c>
      <c r="DL183">
        <v>1</v>
      </c>
      <c r="DM183">
        <v>1</v>
      </c>
      <c r="DN183">
        <v>1</v>
      </c>
      <c r="DO183">
        <v>1</v>
      </c>
      <c r="DP183">
        <v>1</v>
      </c>
      <c r="DQ183">
        <v>1</v>
      </c>
      <c r="DR183">
        <v>1</v>
      </c>
      <c r="DS183">
        <v>1</v>
      </c>
      <c r="DT183">
        <v>1</v>
      </c>
      <c r="DU183">
        <v>1</v>
      </c>
      <c r="DV183">
        <v>1</v>
      </c>
      <c r="DW183">
        <v>1</v>
      </c>
      <c r="DX183">
        <v>1</v>
      </c>
      <c r="DY183">
        <v>1</v>
      </c>
      <c r="DZ183">
        <v>1</v>
      </c>
      <c r="EA183">
        <v>1</v>
      </c>
      <c r="EB183">
        <v>1</v>
      </c>
      <c r="EC183">
        <v>1</v>
      </c>
      <c r="ED183">
        <v>1</v>
      </c>
      <c r="EE183">
        <v>1</v>
      </c>
      <c r="EF183">
        <v>1</v>
      </c>
      <c r="EG183">
        <v>1</v>
      </c>
      <c r="EH183">
        <v>1</v>
      </c>
      <c r="EI183">
        <v>1</v>
      </c>
      <c r="EJ183">
        <v>1</v>
      </c>
      <c r="EK183">
        <v>1</v>
      </c>
      <c r="EL183">
        <v>1</v>
      </c>
      <c r="EM183">
        <v>1</v>
      </c>
      <c r="EN183">
        <v>1</v>
      </c>
      <c r="EO183">
        <v>1</v>
      </c>
      <c r="EP183">
        <v>1</v>
      </c>
      <c r="EQ183">
        <v>1</v>
      </c>
      <c r="ER183">
        <v>1</v>
      </c>
      <c r="ES183">
        <v>1</v>
      </c>
    </row>
    <row r="184" spans="1:149" outlineLevel="1" x14ac:dyDescent="0.25">
      <c r="A184" s="3"/>
      <c r="B184" s="9">
        <v>170</v>
      </c>
      <c r="C184" s="49"/>
      <c r="D184" s="49"/>
      <c r="E184" s="45" t="s">
        <v>126</v>
      </c>
      <c r="F184" s="102"/>
      <c r="G184" s="102">
        <f t="shared" si="48"/>
        <v>0.16439999999999999</v>
      </c>
      <c r="H184" s="48">
        <f t="shared" si="49"/>
        <v>0.16439999999999999</v>
      </c>
      <c r="I184" s="48">
        <f t="shared" si="49"/>
        <v>0.16439999999999999</v>
      </c>
      <c r="J184" s="48">
        <f t="shared" si="49"/>
        <v>0.16439999999999999</v>
      </c>
      <c r="K184" s="48">
        <f t="shared" si="49"/>
        <v>0.16439999999999999</v>
      </c>
      <c r="L184" s="48">
        <f t="shared" si="49"/>
        <v>0.16439999999999999</v>
      </c>
      <c r="M184" s="48">
        <f t="shared" si="49"/>
        <v>0.16439999999999999</v>
      </c>
      <c r="N184" s="213"/>
      <c r="O184" s="108">
        <v>182</v>
      </c>
      <c r="P184" s="108">
        <v>0</v>
      </c>
      <c r="Q184" s="153">
        <v>0.16439999999999999</v>
      </c>
      <c r="R184" s="153">
        <v>0.16439999999999999</v>
      </c>
      <c r="S184" s="153">
        <v>0.16439999999999999</v>
      </c>
      <c r="T184" s="153">
        <v>0.16439999999999999</v>
      </c>
      <c r="U184" s="153">
        <v>0.16439999999999999</v>
      </c>
      <c r="V184" s="153">
        <v>0.16439999999999999</v>
      </c>
      <c r="W184" s="153">
        <v>0.16439999999999999</v>
      </c>
      <c r="X184" s="188">
        <v>0.16439999999999999</v>
      </c>
      <c r="Y184" s="153">
        <v>0.16439999999999999</v>
      </c>
      <c r="Z184" s="153">
        <v>0.16439999999999999</v>
      </c>
      <c r="AA184" s="153">
        <v>0.16439999999999999</v>
      </c>
      <c r="AB184" s="153">
        <v>0.16439999999999999</v>
      </c>
      <c r="AC184" s="153">
        <v>0.16439999999999999</v>
      </c>
      <c r="AD184" s="153">
        <v>0.16439999999999999</v>
      </c>
      <c r="AE184" s="153">
        <v>0.16439999999999999</v>
      </c>
      <c r="AF184" s="153">
        <v>0.16439999999999999</v>
      </c>
      <c r="AG184" s="153">
        <v>0.16439999999999999</v>
      </c>
      <c r="AH184" s="153">
        <v>0.16439999999999999</v>
      </c>
      <c r="AI184" s="153">
        <v>0.16439999999999999</v>
      </c>
      <c r="AJ184" s="153">
        <v>0.16439999999999999</v>
      </c>
      <c r="AK184" s="153">
        <v>0.16439999999999999</v>
      </c>
      <c r="AL184" s="109">
        <v>0.16439999999999999</v>
      </c>
      <c r="AM184" s="109">
        <v>0.16439999999999999</v>
      </c>
      <c r="AN184" s="109">
        <v>0.16439999999999999</v>
      </c>
      <c r="AO184" s="109">
        <v>0.16439999999999999</v>
      </c>
      <c r="AP184" s="109">
        <v>0.16439999999999999</v>
      </c>
      <c r="AQ184" s="109">
        <v>0.16439999999999999</v>
      </c>
      <c r="AR184" s="109">
        <v>0.16439999999999999</v>
      </c>
      <c r="AS184" s="109">
        <v>0.16439999999999999</v>
      </c>
      <c r="AT184" s="109">
        <v>0.16439999999999999</v>
      </c>
      <c r="AU184" s="109">
        <v>0.16439999999999999</v>
      </c>
      <c r="AV184" s="109">
        <v>0.16439999999999999</v>
      </c>
      <c r="AW184" s="109">
        <v>0.16439999999999999</v>
      </c>
      <c r="AX184" s="109">
        <v>0.16439999999999999</v>
      </c>
      <c r="AY184" s="109">
        <v>0.16439999999999999</v>
      </c>
      <c r="AZ184" s="109">
        <v>0.16439999999999999</v>
      </c>
      <c r="BA184" s="109"/>
      <c r="BB184" s="109">
        <v>0.16439999999999999</v>
      </c>
      <c r="BC184" s="109">
        <v>0.16439999999999999</v>
      </c>
      <c r="BD184" s="109">
        <v>0.16439999999999999</v>
      </c>
      <c r="BE184" s="109">
        <v>0.16439999999999999</v>
      </c>
      <c r="BF184" s="109">
        <v>0.16439999999999999</v>
      </c>
      <c r="BG184" s="109">
        <v>0.16439999999999999</v>
      </c>
      <c r="BH184" s="109">
        <v>0.16439999999999999</v>
      </c>
      <c r="BI184" s="109">
        <v>0.16439999999999999</v>
      </c>
      <c r="BJ184" s="109">
        <v>0.16439999999999999</v>
      </c>
      <c r="BK184" s="109">
        <v>0.16439999999999999</v>
      </c>
      <c r="BL184" s="109">
        <v>0.16439999999999999</v>
      </c>
      <c r="BM184" s="109">
        <v>0.16439999999999999</v>
      </c>
      <c r="BN184" s="109">
        <v>0.16439999999999999</v>
      </c>
      <c r="BO184" s="109">
        <v>0.16439999999999999</v>
      </c>
      <c r="BP184" s="109">
        <v>0.16439999999999999</v>
      </c>
      <c r="BQ184" s="109">
        <v>0.16439999999999999</v>
      </c>
      <c r="BR184" s="109"/>
      <c r="BS184" s="109">
        <v>0.16439999999999999</v>
      </c>
      <c r="BT184" s="109">
        <v>0.16439999999999999</v>
      </c>
      <c r="BU184" s="109">
        <v>0.16439999999999999</v>
      </c>
      <c r="BV184" s="109">
        <v>0.16439999999999999</v>
      </c>
      <c r="BW184" s="109">
        <v>0.16439999999999999</v>
      </c>
      <c r="BX184" s="194">
        <v>0.16439999999999999</v>
      </c>
      <c r="BY184" s="109">
        <v>0.16439999999999999</v>
      </c>
      <c r="BZ184" s="109">
        <v>0.16439999999999999</v>
      </c>
      <c r="CA184" s="109">
        <v>0.16439999999999999</v>
      </c>
      <c r="CB184" s="109">
        <v>0.16439999999999999</v>
      </c>
      <c r="CC184" s="109">
        <v>0.16439999999999999</v>
      </c>
      <c r="CG184">
        <v>0.16439999999999999</v>
      </c>
      <c r="CH184">
        <v>0.16439999999999999</v>
      </c>
      <c r="CI184">
        <v>0.16439999999999999</v>
      </c>
      <c r="CJ184">
        <v>0.16439999999999999</v>
      </c>
      <c r="CK184">
        <v>0.16439999999999999</v>
      </c>
      <c r="CL184">
        <v>0.16439999999999999</v>
      </c>
      <c r="CM184">
        <v>0.16439999999999999</v>
      </c>
      <c r="CN184">
        <v>0.16439999999999999</v>
      </c>
      <c r="CO184">
        <v>0.16439999999999999</v>
      </c>
      <c r="CP184">
        <v>0.16439999999999999</v>
      </c>
      <c r="CQ184">
        <v>0.16439999999999999</v>
      </c>
      <c r="CR184">
        <v>0.16439999999999999</v>
      </c>
      <c r="CS184">
        <v>0.16439999999999999</v>
      </c>
      <c r="CT184">
        <v>0.16439999999999999</v>
      </c>
      <c r="CU184">
        <v>0.16439999999999999</v>
      </c>
      <c r="CV184">
        <v>0.16439999999999999</v>
      </c>
      <c r="CW184">
        <v>0.16439999999999999</v>
      </c>
      <c r="CX184">
        <v>0.16439999999999999</v>
      </c>
      <c r="CY184">
        <v>0.16439999999999999</v>
      </c>
      <c r="CZ184">
        <v>0.16439999999999999</v>
      </c>
      <c r="DA184">
        <v>0.16439999999999999</v>
      </c>
      <c r="DB184">
        <v>0.16439999999999999</v>
      </c>
      <c r="DC184">
        <v>0.16439999999999999</v>
      </c>
      <c r="DD184">
        <v>0.16439999999999999</v>
      </c>
      <c r="DE184">
        <v>0.16439999999999999</v>
      </c>
      <c r="DF184">
        <v>0.16439999999999999</v>
      </c>
      <c r="DG184">
        <v>0.16439999999999999</v>
      </c>
      <c r="DH184">
        <v>0.16439999999999999</v>
      </c>
      <c r="DI184">
        <v>0.16439999999999999</v>
      </c>
      <c r="DJ184">
        <v>0.16439999999999999</v>
      </c>
      <c r="DK184">
        <v>0.16439999999999999</v>
      </c>
      <c r="DL184">
        <v>0.16439999999999999</v>
      </c>
      <c r="DM184">
        <v>0.16439999999999999</v>
      </c>
      <c r="DN184">
        <v>0.16439999999999999</v>
      </c>
      <c r="DO184">
        <v>0.16439999999999999</v>
      </c>
      <c r="DP184">
        <v>0.16439999999999999</v>
      </c>
      <c r="DQ184">
        <v>0.16439999999999999</v>
      </c>
      <c r="DR184">
        <v>0.16439999999999999</v>
      </c>
      <c r="DS184">
        <v>0.16439999999999999</v>
      </c>
      <c r="DT184">
        <v>0.16439999999999999</v>
      </c>
      <c r="DU184">
        <v>0.16439999999999999</v>
      </c>
      <c r="DV184">
        <v>0.16439999999999999</v>
      </c>
      <c r="DW184">
        <v>0.16439999999999999</v>
      </c>
      <c r="DX184">
        <v>0.16439999999999999</v>
      </c>
      <c r="DY184">
        <v>0.16439999999999999</v>
      </c>
      <c r="DZ184">
        <v>0.16439999999999999</v>
      </c>
      <c r="EA184">
        <v>0.16439999999999999</v>
      </c>
      <c r="EB184">
        <v>0.16439999999999999</v>
      </c>
      <c r="EC184">
        <v>0.16439999999999999</v>
      </c>
      <c r="ED184">
        <v>0.16439999999999999</v>
      </c>
      <c r="EE184">
        <v>0.16439999999999999</v>
      </c>
      <c r="EF184">
        <v>0.16439999999999999</v>
      </c>
      <c r="EG184">
        <v>0.16439999999999999</v>
      </c>
      <c r="EH184">
        <v>0.16439999999999999</v>
      </c>
      <c r="EI184">
        <v>0.16439999999999999</v>
      </c>
      <c r="EJ184">
        <v>0.16439999999999999</v>
      </c>
      <c r="EK184">
        <v>0.16439999999999999</v>
      </c>
      <c r="EL184">
        <v>0.16439999999999999</v>
      </c>
      <c r="EM184">
        <v>0.16439999999999999</v>
      </c>
      <c r="EN184">
        <v>0.16439999999999999</v>
      </c>
      <c r="EO184">
        <v>0.16439999999999999</v>
      </c>
      <c r="EP184">
        <v>0.16439999999999999</v>
      </c>
      <c r="EQ184">
        <v>0.16439999999999999</v>
      </c>
      <c r="ER184">
        <v>0.16439999999999999</v>
      </c>
      <c r="ES184">
        <v>0.16439999999999999</v>
      </c>
    </row>
    <row r="185" spans="1:149" outlineLevel="1" x14ac:dyDescent="0.25">
      <c r="A185" s="3"/>
      <c r="B185" s="9">
        <v>171</v>
      </c>
      <c r="C185" s="7"/>
      <c r="D185" s="7"/>
      <c r="E185" s="50" t="s">
        <v>127</v>
      </c>
      <c r="F185" s="102"/>
      <c r="G185" s="102">
        <f t="shared" si="48"/>
        <v>63422.311800000003</v>
      </c>
      <c r="H185" s="48">
        <f t="shared" si="49"/>
        <v>63422.311800000003</v>
      </c>
      <c r="I185" s="48">
        <f t="shared" si="49"/>
        <v>63422.311800000003</v>
      </c>
      <c r="J185" s="48">
        <f t="shared" si="49"/>
        <v>63422.311800000003</v>
      </c>
      <c r="K185" s="48">
        <f t="shared" si="49"/>
        <v>63422.311800000003</v>
      </c>
      <c r="L185" s="48">
        <f t="shared" si="49"/>
        <v>63422.311800000003</v>
      </c>
      <c r="M185" s="48">
        <f t="shared" si="49"/>
        <v>63422.311800000003</v>
      </c>
      <c r="N185" s="213"/>
      <c r="O185" s="108">
        <v>183</v>
      </c>
      <c r="P185" s="108">
        <v>0</v>
      </c>
      <c r="Q185" s="153">
        <v>63422.311800000003</v>
      </c>
      <c r="R185" s="153">
        <v>63422.311800000003</v>
      </c>
      <c r="S185" s="153">
        <v>63422.311800000003</v>
      </c>
      <c r="T185" s="153">
        <v>63422.311800000003</v>
      </c>
      <c r="U185" s="153">
        <v>63422.311800000003</v>
      </c>
      <c r="V185" s="153">
        <v>63422.311800000003</v>
      </c>
      <c r="W185" s="153">
        <v>63422.311800000003</v>
      </c>
      <c r="X185" s="188">
        <v>63422.311800000003</v>
      </c>
      <c r="Y185" s="153">
        <v>63422.311800000003</v>
      </c>
      <c r="Z185" s="153">
        <v>63422.311800000003</v>
      </c>
      <c r="AA185" s="153">
        <v>63422.311800000003</v>
      </c>
      <c r="AB185" s="153">
        <v>63422.311800000003</v>
      </c>
      <c r="AC185" s="153">
        <v>63422.311800000003</v>
      </c>
      <c r="AD185" s="153">
        <v>63422.311800000003</v>
      </c>
      <c r="AE185" s="153">
        <v>63422.311800000003</v>
      </c>
      <c r="AF185" s="153">
        <v>63422.311800000003</v>
      </c>
      <c r="AG185" s="153">
        <v>63422.311800000003</v>
      </c>
      <c r="AH185" s="153">
        <v>63422.311800000003</v>
      </c>
      <c r="AI185" s="153">
        <v>63422.311800000003</v>
      </c>
      <c r="AJ185" s="153">
        <v>63422.311800000003</v>
      </c>
      <c r="AK185" s="153">
        <v>63422.311800000003</v>
      </c>
      <c r="AL185" s="109">
        <v>63422.311800000003</v>
      </c>
      <c r="AM185" s="109">
        <v>63422.311800000003</v>
      </c>
      <c r="AN185" s="109">
        <v>63422.311800000003</v>
      </c>
      <c r="AO185" s="109">
        <v>63422.311800000003</v>
      </c>
      <c r="AP185" s="109">
        <v>63422.311800000003</v>
      </c>
      <c r="AQ185" s="109">
        <v>63422.311800000003</v>
      </c>
      <c r="AR185" s="109">
        <v>63422.311800000003</v>
      </c>
      <c r="AS185" s="109">
        <v>63422.311800000003</v>
      </c>
      <c r="AT185" s="109">
        <v>63422.311800000003</v>
      </c>
      <c r="AU185" s="109">
        <v>63422.311800000003</v>
      </c>
      <c r="AV185" s="109">
        <v>63422.311800000003</v>
      </c>
      <c r="AW185" s="109">
        <v>63422.311800000003</v>
      </c>
      <c r="AX185" s="109">
        <v>63422.311800000003</v>
      </c>
      <c r="AY185" s="109">
        <v>63422.311800000003</v>
      </c>
      <c r="AZ185" s="109">
        <v>63422.311800000003</v>
      </c>
      <c r="BA185" s="109"/>
      <c r="BB185" s="109">
        <v>63422.311800000003</v>
      </c>
      <c r="BC185" s="109">
        <v>63422.311800000003</v>
      </c>
      <c r="BD185" s="109">
        <v>63422.311800000003</v>
      </c>
      <c r="BE185" s="109">
        <v>63422.311800000003</v>
      </c>
      <c r="BF185" s="109">
        <v>63422.311800000003</v>
      </c>
      <c r="BG185" s="109">
        <v>63422.311800000003</v>
      </c>
      <c r="BH185" s="109">
        <v>63422.311800000003</v>
      </c>
      <c r="BI185" s="109">
        <v>63422.311800000003</v>
      </c>
      <c r="BJ185" s="109">
        <v>63422.311800000003</v>
      </c>
      <c r="BK185" s="109">
        <v>63422.311800000003</v>
      </c>
      <c r="BL185" s="109">
        <v>63422.311800000003</v>
      </c>
      <c r="BM185" s="109">
        <v>63422.311800000003</v>
      </c>
      <c r="BN185" s="109">
        <v>63422.311800000003</v>
      </c>
      <c r="BO185" s="109">
        <v>63422.311800000003</v>
      </c>
      <c r="BP185" s="109">
        <v>63422.311800000003</v>
      </c>
      <c r="BQ185" s="109">
        <v>63422.311800000003</v>
      </c>
      <c r="BR185" s="109"/>
      <c r="BS185" s="109">
        <v>63422.311800000003</v>
      </c>
      <c r="BT185" s="109">
        <v>63422.311800000003</v>
      </c>
      <c r="BU185" s="109">
        <v>63422.311800000003</v>
      </c>
      <c r="BV185" s="109">
        <v>63422.311800000003</v>
      </c>
      <c r="BW185" s="109">
        <v>63422.311800000003</v>
      </c>
      <c r="BX185" s="194">
        <v>63422.311800000003</v>
      </c>
      <c r="BY185" s="109">
        <v>63422.311800000003</v>
      </c>
      <c r="BZ185" s="109">
        <v>63422.311800000003</v>
      </c>
      <c r="CA185" s="109">
        <v>63422.311800000003</v>
      </c>
      <c r="CB185" s="109">
        <v>63422.311800000003</v>
      </c>
      <c r="CC185" s="109">
        <v>63422.311800000003</v>
      </c>
      <c r="CG185">
        <v>63422.311800000003</v>
      </c>
      <c r="CH185">
        <v>63422.311800000003</v>
      </c>
      <c r="CI185">
        <v>63422.311800000003</v>
      </c>
      <c r="CJ185">
        <v>63422.311800000003</v>
      </c>
      <c r="CK185">
        <v>63422.311800000003</v>
      </c>
      <c r="CL185">
        <v>63422.311800000003</v>
      </c>
      <c r="CM185">
        <v>63422.311800000003</v>
      </c>
      <c r="CN185">
        <v>63422.311800000003</v>
      </c>
      <c r="CO185">
        <v>63422.311800000003</v>
      </c>
      <c r="CP185">
        <v>63422.311800000003</v>
      </c>
      <c r="CQ185">
        <v>63422.311800000003</v>
      </c>
      <c r="CR185">
        <v>63422.311800000003</v>
      </c>
      <c r="CS185">
        <v>63422.311800000003</v>
      </c>
      <c r="CT185">
        <v>63422.311800000003</v>
      </c>
      <c r="CU185">
        <v>63422.311800000003</v>
      </c>
      <c r="CV185">
        <v>63422.311800000003</v>
      </c>
      <c r="CW185">
        <v>63422.311800000003</v>
      </c>
      <c r="CX185">
        <v>63422.311800000003</v>
      </c>
      <c r="CY185">
        <v>63422.311800000003</v>
      </c>
      <c r="CZ185">
        <v>63422.311800000003</v>
      </c>
      <c r="DA185">
        <v>63422.311800000003</v>
      </c>
      <c r="DB185">
        <v>63422.311800000003</v>
      </c>
      <c r="DC185">
        <v>63422.311800000003</v>
      </c>
      <c r="DD185">
        <v>63422.311800000003</v>
      </c>
      <c r="DE185">
        <v>63422.311800000003</v>
      </c>
      <c r="DF185">
        <v>63422.311800000003</v>
      </c>
      <c r="DG185">
        <v>63422.311800000003</v>
      </c>
      <c r="DH185">
        <v>63422.311800000003</v>
      </c>
      <c r="DI185">
        <v>63422.311800000003</v>
      </c>
      <c r="DJ185">
        <v>63422.311800000003</v>
      </c>
      <c r="DK185">
        <v>63422.311800000003</v>
      </c>
      <c r="DL185">
        <v>63422.311800000003</v>
      </c>
      <c r="DM185">
        <v>63422.311800000003</v>
      </c>
      <c r="DN185">
        <v>63422.311800000003</v>
      </c>
      <c r="DO185">
        <v>63422.311800000003</v>
      </c>
      <c r="DP185">
        <v>63422.311800000003</v>
      </c>
      <c r="DQ185">
        <v>63422.311800000003</v>
      </c>
      <c r="DR185">
        <v>63422.311800000003</v>
      </c>
      <c r="DS185">
        <v>63422.311800000003</v>
      </c>
      <c r="DT185">
        <v>63422.311800000003</v>
      </c>
      <c r="DU185">
        <v>63422.311800000003</v>
      </c>
      <c r="DV185">
        <v>63422.311800000003</v>
      </c>
      <c r="DW185">
        <v>63422.311800000003</v>
      </c>
      <c r="DX185">
        <v>63422.311800000003</v>
      </c>
      <c r="DY185">
        <v>63422.311800000003</v>
      </c>
      <c r="DZ185">
        <v>63422.311800000003</v>
      </c>
      <c r="EA185">
        <v>63422.311800000003</v>
      </c>
      <c r="EB185">
        <v>63422.311800000003</v>
      </c>
      <c r="EC185">
        <v>63422.311800000003</v>
      </c>
      <c r="ED185">
        <v>63422.311800000003</v>
      </c>
      <c r="EE185">
        <v>63422.311800000003</v>
      </c>
      <c r="EF185">
        <v>63422.311800000003</v>
      </c>
      <c r="EG185">
        <v>63422.311800000003</v>
      </c>
      <c r="EH185">
        <v>63422.311800000003</v>
      </c>
      <c r="EI185">
        <v>63422.311800000003</v>
      </c>
      <c r="EJ185">
        <v>63422.311800000003</v>
      </c>
      <c r="EK185">
        <v>63422.311800000003</v>
      </c>
      <c r="EL185">
        <v>63422.311800000003</v>
      </c>
      <c r="EM185">
        <v>63422.311800000003</v>
      </c>
      <c r="EN185">
        <v>63422.311800000003</v>
      </c>
      <c r="EO185">
        <v>63422.311800000003</v>
      </c>
      <c r="EP185">
        <v>63422.311800000003</v>
      </c>
      <c r="EQ185">
        <v>63422.311800000003</v>
      </c>
      <c r="ER185">
        <v>63422.311800000003</v>
      </c>
      <c r="ES185">
        <v>63422.311800000003</v>
      </c>
    </row>
    <row r="186" spans="1:149" outlineLevel="1" x14ac:dyDescent="0.25">
      <c r="A186" s="3"/>
      <c r="B186" s="9">
        <v>172</v>
      </c>
      <c r="C186" s="7"/>
      <c r="D186" s="7"/>
      <c r="E186" s="50" t="s">
        <v>128</v>
      </c>
      <c r="F186" s="102"/>
      <c r="G186" s="102">
        <f t="shared" si="48"/>
        <v>345129.01459999999</v>
      </c>
      <c r="H186" s="48">
        <f t="shared" si="49"/>
        <v>345129.01459999999</v>
      </c>
      <c r="I186" s="48">
        <f t="shared" si="49"/>
        <v>345129.01459999999</v>
      </c>
      <c r="J186" s="48">
        <f t="shared" si="49"/>
        <v>345129.01459999999</v>
      </c>
      <c r="K186" s="48">
        <f t="shared" si="49"/>
        <v>345129.01459999999</v>
      </c>
      <c r="L186" s="48">
        <f t="shared" si="49"/>
        <v>345129.01459999999</v>
      </c>
      <c r="M186" s="48">
        <f t="shared" si="49"/>
        <v>345129.01459999999</v>
      </c>
      <c r="N186" s="213"/>
      <c r="O186" s="108">
        <v>184</v>
      </c>
      <c r="P186" s="108">
        <v>0</v>
      </c>
      <c r="Q186" s="153">
        <v>345129.01459999999</v>
      </c>
      <c r="R186" s="153">
        <v>345129.01459999999</v>
      </c>
      <c r="S186" s="153">
        <v>345129.01459999999</v>
      </c>
      <c r="T186" s="153">
        <v>345129.01459999999</v>
      </c>
      <c r="U186" s="153">
        <v>345129.01459999999</v>
      </c>
      <c r="V186" s="153">
        <v>345129.01459999999</v>
      </c>
      <c r="W186" s="153">
        <v>345129.01459999999</v>
      </c>
      <c r="X186" s="188">
        <v>345129.01459999999</v>
      </c>
      <c r="Y186" s="153">
        <v>345129.01459999999</v>
      </c>
      <c r="Z186" s="153">
        <v>345129.01459999999</v>
      </c>
      <c r="AA186" s="153">
        <v>345129.01459999999</v>
      </c>
      <c r="AB186" s="153">
        <v>345129.01459999999</v>
      </c>
      <c r="AC186" s="153">
        <v>345129.01459999999</v>
      </c>
      <c r="AD186" s="153">
        <v>345129.01459999999</v>
      </c>
      <c r="AE186" s="153">
        <v>345129.01459999999</v>
      </c>
      <c r="AF186" s="153">
        <v>345129.01459999999</v>
      </c>
      <c r="AG186" s="153">
        <v>345129.01459999999</v>
      </c>
      <c r="AH186" s="153">
        <v>345129.01459999999</v>
      </c>
      <c r="AI186" s="153">
        <v>345129.01459999999</v>
      </c>
      <c r="AJ186" s="153">
        <v>345129.01459999999</v>
      </c>
      <c r="AK186" s="153">
        <v>345129.01459999999</v>
      </c>
      <c r="AL186" s="109">
        <v>345129.01459999999</v>
      </c>
      <c r="AM186" s="109">
        <v>345129.01459999999</v>
      </c>
      <c r="AN186" s="109">
        <v>345129.01459999999</v>
      </c>
      <c r="AO186" s="109">
        <v>345129.01459999999</v>
      </c>
      <c r="AP186" s="109">
        <v>345129.01459999999</v>
      </c>
      <c r="AQ186" s="109">
        <v>345129.01459999999</v>
      </c>
      <c r="AR186" s="109">
        <v>345129.01459999999</v>
      </c>
      <c r="AS186" s="109">
        <v>345129.01459999999</v>
      </c>
      <c r="AT186" s="109">
        <v>345129.01459999999</v>
      </c>
      <c r="AU186" s="109">
        <v>345129.01459999999</v>
      </c>
      <c r="AV186" s="109">
        <v>345129.01459999999</v>
      </c>
      <c r="AW186" s="109">
        <v>345129.01459999999</v>
      </c>
      <c r="AX186" s="109">
        <v>345129.01459999999</v>
      </c>
      <c r="AY186" s="109">
        <v>345129.01459999999</v>
      </c>
      <c r="AZ186" s="109">
        <v>345129.01459999999</v>
      </c>
      <c r="BA186" s="109"/>
      <c r="BB186" s="109">
        <v>345129.01459999999</v>
      </c>
      <c r="BC186" s="109">
        <v>345129.01459999999</v>
      </c>
      <c r="BD186" s="109">
        <v>345129.01459999999</v>
      </c>
      <c r="BE186" s="109">
        <v>345129.01459999999</v>
      </c>
      <c r="BF186" s="109">
        <v>345129.01459999999</v>
      </c>
      <c r="BG186" s="109">
        <v>345129.01459999999</v>
      </c>
      <c r="BH186" s="109">
        <v>345129.01459999999</v>
      </c>
      <c r="BI186" s="109">
        <v>345129.01459999999</v>
      </c>
      <c r="BJ186" s="109">
        <v>345129.01459999999</v>
      </c>
      <c r="BK186" s="109">
        <v>345129.01459999999</v>
      </c>
      <c r="BL186" s="109">
        <v>345129.01459999999</v>
      </c>
      <c r="BM186" s="109">
        <v>345129.01459999999</v>
      </c>
      <c r="BN186" s="109">
        <v>345129.01459999999</v>
      </c>
      <c r="BO186" s="109">
        <v>345129.01459999999</v>
      </c>
      <c r="BP186" s="109">
        <v>345129.01459999999</v>
      </c>
      <c r="BQ186" s="109">
        <v>345129.01459999999</v>
      </c>
      <c r="BR186" s="109"/>
      <c r="BS186" s="109">
        <v>345129.01459999999</v>
      </c>
      <c r="BT186" s="109">
        <v>345129.01459999999</v>
      </c>
      <c r="BU186" s="109">
        <v>345129.01459999999</v>
      </c>
      <c r="BV186" s="109">
        <v>345129.01459999999</v>
      </c>
      <c r="BW186" s="109">
        <v>345129.01459999999</v>
      </c>
      <c r="BX186" s="194">
        <v>345129.01459999999</v>
      </c>
      <c r="BY186" s="109">
        <v>345129.01459999999</v>
      </c>
      <c r="BZ186" s="109">
        <v>345129.01459999999</v>
      </c>
      <c r="CA186" s="109">
        <v>345129.01459999999</v>
      </c>
      <c r="CB186" s="109">
        <v>345129.01459999999</v>
      </c>
      <c r="CC186" s="109">
        <v>345129.01459999999</v>
      </c>
      <c r="CG186">
        <v>345129.01459999999</v>
      </c>
      <c r="CH186">
        <v>345129.01459999999</v>
      </c>
      <c r="CI186">
        <v>345129.01459999999</v>
      </c>
      <c r="CJ186">
        <v>345129.01459999999</v>
      </c>
      <c r="CK186">
        <v>345129.01459999999</v>
      </c>
      <c r="CL186">
        <v>345129.01459999999</v>
      </c>
      <c r="CM186">
        <v>345129.01459999999</v>
      </c>
      <c r="CN186">
        <v>345129.01459999999</v>
      </c>
      <c r="CO186">
        <v>345129.01459999999</v>
      </c>
      <c r="CP186">
        <v>345129.01459999999</v>
      </c>
      <c r="CQ186">
        <v>345129.01459999999</v>
      </c>
      <c r="CR186">
        <v>345129.01459999999</v>
      </c>
      <c r="CS186">
        <v>345129.01459999999</v>
      </c>
      <c r="CT186">
        <v>345129.01459999999</v>
      </c>
      <c r="CU186">
        <v>345129.01459999999</v>
      </c>
      <c r="CV186">
        <v>345129.01459999999</v>
      </c>
      <c r="CW186">
        <v>345129.01459999999</v>
      </c>
      <c r="CX186">
        <v>345129.01459999999</v>
      </c>
      <c r="CY186">
        <v>345129.01459999999</v>
      </c>
      <c r="CZ186">
        <v>345129.01459999999</v>
      </c>
      <c r="DA186">
        <v>345129.01459999999</v>
      </c>
      <c r="DB186">
        <v>345129.01459999999</v>
      </c>
      <c r="DC186">
        <v>345129.01459999999</v>
      </c>
      <c r="DD186">
        <v>345129.01459999999</v>
      </c>
      <c r="DE186">
        <v>345129.01459999999</v>
      </c>
      <c r="DF186">
        <v>345129.01459999999</v>
      </c>
      <c r="DG186">
        <v>345129.01459999999</v>
      </c>
      <c r="DH186">
        <v>345129.01459999999</v>
      </c>
      <c r="DI186">
        <v>345129.01459999999</v>
      </c>
      <c r="DJ186">
        <v>345129.01459999999</v>
      </c>
      <c r="DK186">
        <v>345129.01459999999</v>
      </c>
      <c r="DL186">
        <v>345129.01459999999</v>
      </c>
      <c r="DM186">
        <v>345129.01459999999</v>
      </c>
      <c r="DN186">
        <v>345129.01459999999</v>
      </c>
      <c r="DO186">
        <v>345129.01459999999</v>
      </c>
      <c r="DP186">
        <v>345129.01459999999</v>
      </c>
      <c r="DQ186">
        <v>345129.01459999999</v>
      </c>
      <c r="DR186">
        <v>345129.01459999999</v>
      </c>
      <c r="DS186">
        <v>345129.01459999999</v>
      </c>
      <c r="DT186">
        <v>345129.01459999999</v>
      </c>
      <c r="DU186">
        <v>345129.01459999999</v>
      </c>
      <c r="DV186">
        <v>345129.01459999999</v>
      </c>
      <c r="DW186">
        <v>345129.01459999999</v>
      </c>
      <c r="DX186">
        <v>345129.01459999999</v>
      </c>
      <c r="DY186">
        <v>345129.01459999999</v>
      </c>
      <c r="DZ186">
        <v>345129.01459999999</v>
      </c>
      <c r="EA186">
        <v>345129.01459999999</v>
      </c>
      <c r="EB186">
        <v>345129.01459999999</v>
      </c>
      <c r="EC186">
        <v>345129.01459999999</v>
      </c>
      <c r="ED186">
        <v>345129.01459999999</v>
      </c>
      <c r="EE186">
        <v>345129.01459999999</v>
      </c>
      <c r="EF186">
        <v>345129.01459999999</v>
      </c>
      <c r="EG186">
        <v>345129.01459999999</v>
      </c>
      <c r="EH186">
        <v>345129.01459999999</v>
      </c>
      <c r="EI186">
        <v>345129.01459999999</v>
      </c>
      <c r="EJ186">
        <v>345129.01459999999</v>
      </c>
      <c r="EK186">
        <v>345129.01459999999</v>
      </c>
      <c r="EL186">
        <v>345129.01459999999</v>
      </c>
      <c r="EM186">
        <v>345129.01459999999</v>
      </c>
      <c r="EN186">
        <v>345129.01459999999</v>
      </c>
      <c r="EO186">
        <v>345129.01459999999</v>
      </c>
      <c r="EP186">
        <v>345129.01459999999</v>
      </c>
      <c r="EQ186">
        <v>345129.01459999999</v>
      </c>
      <c r="ER186">
        <v>345129.01459999999</v>
      </c>
      <c r="ES186">
        <v>345129.01459999999</v>
      </c>
    </row>
    <row r="187" spans="1:149" outlineLevel="1" x14ac:dyDescent="0.25">
      <c r="A187" s="3"/>
      <c r="B187" s="9">
        <v>173</v>
      </c>
      <c r="C187" s="7"/>
      <c r="D187" s="7"/>
      <c r="E187" s="50" t="s">
        <v>144</v>
      </c>
      <c r="F187" s="24"/>
      <c r="G187" s="24">
        <f t="shared" si="48"/>
        <v>1630327994.0632999</v>
      </c>
      <c r="H187" s="51">
        <f t="shared" si="49"/>
        <v>1630327994.0632999</v>
      </c>
      <c r="I187" s="51">
        <f t="shared" si="49"/>
        <v>1630327994.0632999</v>
      </c>
      <c r="J187" s="51">
        <f t="shared" si="49"/>
        <v>1630327994.0632999</v>
      </c>
      <c r="K187" s="51">
        <f t="shared" si="49"/>
        <v>1630327994.0632999</v>
      </c>
      <c r="L187" s="51">
        <f t="shared" si="49"/>
        <v>1630327994.0632999</v>
      </c>
      <c r="M187" s="51">
        <f t="shared" si="49"/>
        <v>1630327994.0632999</v>
      </c>
      <c r="N187" s="205"/>
      <c r="O187" s="108">
        <v>185</v>
      </c>
      <c r="P187" s="108">
        <v>0</v>
      </c>
      <c r="Q187" s="153">
        <v>1630327994.0632999</v>
      </c>
      <c r="R187" s="153">
        <v>1630327994.0632999</v>
      </c>
      <c r="S187" s="153">
        <v>1630327994.0632999</v>
      </c>
      <c r="T187" s="153">
        <v>1630327994.0632999</v>
      </c>
      <c r="U187" s="153">
        <v>1630327994.0632999</v>
      </c>
      <c r="V187" s="153">
        <v>1630327994.0632999</v>
      </c>
      <c r="W187" s="153">
        <v>1630327994.0632999</v>
      </c>
      <c r="X187" s="188">
        <v>1630327994.0632999</v>
      </c>
      <c r="Y187" s="153">
        <v>1630327994.0632999</v>
      </c>
      <c r="Z187" s="153">
        <v>1630327994.0632999</v>
      </c>
      <c r="AA187" s="153">
        <v>1630327994.0632999</v>
      </c>
      <c r="AB187" s="153">
        <v>1630327994.0632999</v>
      </c>
      <c r="AC187" s="153">
        <v>1630327994.0632999</v>
      </c>
      <c r="AD187" s="153">
        <v>1630327994.0632999</v>
      </c>
      <c r="AE187" s="153">
        <v>1630327994.0632999</v>
      </c>
      <c r="AF187" s="153">
        <v>1630327994.0632999</v>
      </c>
      <c r="AG187" s="153">
        <v>1630327994.0632999</v>
      </c>
      <c r="AH187" s="153">
        <v>1630327994.0632999</v>
      </c>
      <c r="AI187" s="153">
        <v>1630327994.0632999</v>
      </c>
      <c r="AJ187" s="153">
        <v>1630327994.0632999</v>
      </c>
      <c r="AK187" s="153">
        <v>1630327994.0632999</v>
      </c>
      <c r="AL187" s="109">
        <v>1630327994.0632999</v>
      </c>
      <c r="AM187" s="109">
        <v>1630327994.0632999</v>
      </c>
      <c r="AN187" s="109">
        <v>1630327994.0632999</v>
      </c>
      <c r="AO187" s="109">
        <v>1630327994.0632999</v>
      </c>
      <c r="AP187" s="109">
        <v>1630327994.0632999</v>
      </c>
      <c r="AQ187" s="109">
        <v>1630327994.0632999</v>
      </c>
      <c r="AR187" s="109">
        <v>1630327994.0632999</v>
      </c>
      <c r="AS187" s="109">
        <v>1630327994.0632999</v>
      </c>
      <c r="AT187" s="109">
        <v>1630327994.0632999</v>
      </c>
      <c r="AU187" s="109">
        <v>1630327994.0632999</v>
      </c>
      <c r="AV187" s="109">
        <v>1630327994.0632999</v>
      </c>
      <c r="AW187" s="109">
        <v>1630327994.0632999</v>
      </c>
      <c r="AX187" s="109">
        <v>1630327994.0632999</v>
      </c>
      <c r="AY187" s="109">
        <v>1630327994.0632999</v>
      </c>
      <c r="AZ187" s="109">
        <v>1630327994.0632999</v>
      </c>
      <c r="BA187" s="109"/>
      <c r="BB187" s="109">
        <v>1630327994.0632999</v>
      </c>
      <c r="BC187" s="109">
        <v>1630327994.0632999</v>
      </c>
      <c r="BD187" s="109">
        <v>1630327994.0632999</v>
      </c>
      <c r="BE187" s="109">
        <v>1630327994.0632999</v>
      </c>
      <c r="BF187" s="109">
        <v>1630327994.0632999</v>
      </c>
      <c r="BG187" s="109">
        <v>1630327994.0632999</v>
      </c>
      <c r="BH187" s="109">
        <v>1630327994.0632999</v>
      </c>
      <c r="BI187" s="109">
        <v>1630327994.0632999</v>
      </c>
      <c r="BJ187" s="109">
        <v>1630327994.0632999</v>
      </c>
      <c r="BK187" s="109">
        <v>1630327994.0632999</v>
      </c>
      <c r="BL187" s="109">
        <v>1630327994.0632999</v>
      </c>
      <c r="BM187" s="109">
        <v>1630327994.0632999</v>
      </c>
      <c r="BN187" s="109">
        <v>1630327994.0632999</v>
      </c>
      <c r="BO187" s="109">
        <v>1630327994.0632999</v>
      </c>
      <c r="BP187" s="109">
        <v>1630327994.0632999</v>
      </c>
      <c r="BQ187" s="109">
        <v>1630327994.0632999</v>
      </c>
      <c r="BR187" s="109"/>
      <c r="BS187" s="109">
        <v>1630327994.0632999</v>
      </c>
      <c r="BT187" s="109">
        <v>1630327994.0632999</v>
      </c>
      <c r="BU187" s="109">
        <v>1630327994.0632999</v>
      </c>
      <c r="BV187" s="109">
        <v>1630327994.0632999</v>
      </c>
      <c r="BW187" s="109">
        <v>1630327994.0632999</v>
      </c>
      <c r="BX187" s="194">
        <v>1630327994.0632999</v>
      </c>
      <c r="BY187" s="109">
        <v>1630327994.0632999</v>
      </c>
      <c r="BZ187" s="109">
        <v>1630327994.0632999</v>
      </c>
      <c r="CA187" s="109">
        <v>1630327994.0632999</v>
      </c>
      <c r="CB187" s="109">
        <v>1630327994.0632999</v>
      </c>
      <c r="CC187" s="109">
        <v>1630327994.0632999</v>
      </c>
      <c r="CG187">
        <v>1630327994.0632999</v>
      </c>
      <c r="CH187">
        <v>1630327994.0632999</v>
      </c>
      <c r="CI187">
        <v>1630327994.0632999</v>
      </c>
      <c r="CJ187">
        <v>1630327994.0632999</v>
      </c>
      <c r="CK187">
        <v>1630327994.0632999</v>
      </c>
      <c r="CL187">
        <v>1630327994.0632999</v>
      </c>
      <c r="CM187">
        <v>1630327994.0632999</v>
      </c>
      <c r="CN187">
        <v>1630327994.0632999</v>
      </c>
      <c r="CO187">
        <v>1630327994.0632999</v>
      </c>
      <c r="CP187">
        <v>1630327994.0632999</v>
      </c>
      <c r="CQ187">
        <v>1630327994.0632999</v>
      </c>
      <c r="CR187">
        <v>1630327994.0632999</v>
      </c>
      <c r="CS187">
        <v>1630327994.0632999</v>
      </c>
      <c r="CT187">
        <v>1630327994.0632999</v>
      </c>
      <c r="CU187">
        <v>1630327994.0632999</v>
      </c>
      <c r="CV187">
        <v>1630327994.0632999</v>
      </c>
      <c r="CW187">
        <v>1630327994.0632999</v>
      </c>
      <c r="CX187">
        <v>1630327994.0632999</v>
      </c>
      <c r="CY187">
        <v>1630327994.0632999</v>
      </c>
      <c r="CZ187">
        <v>1630327994.0632999</v>
      </c>
      <c r="DA187">
        <v>1630327994.0632999</v>
      </c>
      <c r="DB187">
        <v>1630327994.0632999</v>
      </c>
      <c r="DC187">
        <v>1630327994.0632999</v>
      </c>
      <c r="DD187">
        <v>1630327994.0632999</v>
      </c>
      <c r="DE187">
        <v>1630327994.0632999</v>
      </c>
      <c r="DF187">
        <v>1630327994.0632999</v>
      </c>
      <c r="DG187">
        <v>1630327994.0632999</v>
      </c>
      <c r="DH187">
        <v>1630327994.0632999</v>
      </c>
      <c r="DI187">
        <v>1630327994.0632999</v>
      </c>
      <c r="DJ187">
        <v>1630327994.0632999</v>
      </c>
      <c r="DK187">
        <v>1630327994.0632999</v>
      </c>
      <c r="DL187">
        <v>1630327994.0632999</v>
      </c>
      <c r="DM187">
        <v>1630327994.0632999</v>
      </c>
      <c r="DN187">
        <v>1630327994.0632999</v>
      </c>
      <c r="DO187">
        <v>1630327994.0632999</v>
      </c>
      <c r="DP187">
        <v>1630327994.0632999</v>
      </c>
      <c r="DQ187">
        <v>1630327994.0632999</v>
      </c>
      <c r="DR187">
        <v>1630327994.0632999</v>
      </c>
      <c r="DS187">
        <v>1630327994.0632999</v>
      </c>
      <c r="DT187">
        <v>1630327994.0632999</v>
      </c>
      <c r="DU187">
        <v>1630327994.0632999</v>
      </c>
      <c r="DV187">
        <v>1630327994.0632999</v>
      </c>
      <c r="DW187">
        <v>1630327994.0632999</v>
      </c>
      <c r="DX187">
        <v>1630327994.0632999</v>
      </c>
      <c r="DY187">
        <v>1630327994.0632999</v>
      </c>
      <c r="DZ187">
        <v>1630327994.0632999</v>
      </c>
      <c r="EA187">
        <v>1630327994.0632999</v>
      </c>
      <c r="EB187">
        <v>1630327994.0632999</v>
      </c>
      <c r="EC187">
        <v>1630327994.0632999</v>
      </c>
      <c r="ED187">
        <v>1630327994.0632999</v>
      </c>
      <c r="EE187">
        <v>1630327994.0632999</v>
      </c>
      <c r="EF187">
        <v>1630327994.0632999</v>
      </c>
      <c r="EG187">
        <v>1630327994.0632999</v>
      </c>
      <c r="EH187">
        <v>1630327994.0632999</v>
      </c>
      <c r="EI187">
        <v>1630327994.0632999</v>
      </c>
      <c r="EJ187">
        <v>1630327994.0632999</v>
      </c>
      <c r="EK187">
        <v>1630327994.0632999</v>
      </c>
      <c r="EL187">
        <v>1630327994.0632999</v>
      </c>
      <c r="EM187">
        <v>1630327994.0632999</v>
      </c>
      <c r="EN187">
        <v>1630327994.0632999</v>
      </c>
      <c r="EO187">
        <v>1630327994.0632999</v>
      </c>
      <c r="EP187">
        <v>1630327994.0632999</v>
      </c>
      <c r="EQ187">
        <v>1630327994.0632999</v>
      </c>
      <c r="ER187">
        <v>1630327994.0632999</v>
      </c>
      <c r="ES187">
        <v>1630327994.0632999</v>
      </c>
    </row>
    <row r="188" spans="1:149" outlineLevel="1" x14ac:dyDescent="0.25">
      <c r="A188" s="3"/>
      <c r="B188" s="9">
        <v>174</v>
      </c>
      <c r="C188" s="49"/>
      <c r="D188" s="49"/>
      <c r="E188" s="45" t="s">
        <v>130</v>
      </c>
      <c r="F188" s="102"/>
      <c r="G188" s="102">
        <f t="shared" si="48"/>
        <v>1</v>
      </c>
      <c r="H188" s="48">
        <f t="shared" si="49"/>
        <v>1</v>
      </c>
      <c r="I188" s="48">
        <f t="shared" si="49"/>
        <v>1</v>
      </c>
      <c r="J188" s="48">
        <f t="shared" si="49"/>
        <v>1</v>
      </c>
      <c r="K188" s="48">
        <f t="shared" si="49"/>
        <v>1</v>
      </c>
      <c r="L188" s="48">
        <f t="shared" si="49"/>
        <v>1</v>
      </c>
      <c r="M188" s="48">
        <f t="shared" si="49"/>
        <v>1</v>
      </c>
      <c r="N188" s="213"/>
      <c r="O188" s="108">
        <v>186</v>
      </c>
      <c r="P188" s="108">
        <v>0</v>
      </c>
      <c r="Q188" s="153">
        <v>1</v>
      </c>
      <c r="R188" s="153">
        <v>1</v>
      </c>
      <c r="S188" s="153">
        <v>1</v>
      </c>
      <c r="T188" s="153">
        <v>1</v>
      </c>
      <c r="U188" s="153">
        <v>1</v>
      </c>
      <c r="V188" s="153">
        <v>1</v>
      </c>
      <c r="W188" s="153">
        <v>1</v>
      </c>
      <c r="X188" s="188">
        <v>1</v>
      </c>
      <c r="Y188" s="153">
        <v>1</v>
      </c>
      <c r="Z188" s="153">
        <v>1</v>
      </c>
      <c r="AA188" s="153">
        <v>1</v>
      </c>
      <c r="AB188" s="153">
        <v>1</v>
      </c>
      <c r="AC188" s="153">
        <v>1</v>
      </c>
      <c r="AD188" s="153">
        <v>1</v>
      </c>
      <c r="AE188" s="153">
        <v>1</v>
      </c>
      <c r="AF188" s="153">
        <v>1</v>
      </c>
      <c r="AG188" s="153">
        <v>1</v>
      </c>
      <c r="AH188" s="153">
        <v>1</v>
      </c>
      <c r="AI188" s="153">
        <v>1</v>
      </c>
      <c r="AJ188" s="153">
        <v>1</v>
      </c>
      <c r="AK188" s="153">
        <v>1</v>
      </c>
      <c r="AL188" s="109">
        <v>1</v>
      </c>
      <c r="AM188" s="109">
        <v>1</v>
      </c>
      <c r="AN188" s="109">
        <v>1</v>
      </c>
      <c r="AO188" s="109">
        <v>1</v>
      </c>
      <c r="AP188" s="109">
        <v>1</v>
      </c>
      <c r="AQ188" s="109">
        <v>1</v>
      </c>
      <c r="AR188" s="109">
        <v>1</v>
      </c>
      <c r="AS188" s="109">
        <v>1</v>
      </c>
      <c r="AT188" s="109">
        <v>1</v>
      </c>
      <c r="AU188" s="109">
        <v>1</v>
      </c>
      <c r="AV188" s="109">
        <v>1</v>
      </c>
      <c r="AW188" s="109">
        <v>1</v>
      </c>
      <c r="AX188" s="109">
        <v>1</v>
      </c>
      <c r="AY188" s="109">
        <v>1</v>
      </c>
      <c r="AZ188" s="109">
        <v>1</v>
      </c>
      <c r="BA188" s="109"/>
      <c r="BB188" s="109">
        <v>1</v>
      </c>
      <c r="BC188" s="109">
        <v>1</v>
      </c>
      <c r="BD188" s="109">
        <v>1</v>
      </c>
      <c r="BE188" s="109">
        <v>1</v>
      </c>
      <c r="BF188" s="109">
        <v>1</v>
      </c>
      <c r="BG188" s="109">
        <v>1</v>
      </c>
      <c r="BH188" s="109">
        <v>1</v>
      </c>
      <c r="BI188" s="109">
        <v>1</v>
      </c>
      <c r="BJ188" s="109">
        <v>1</v>
      </c>
      <c r="BK188" s="109">
        <v>1</v>
      </c>
      <c r="BL188" s="109">
        <v>1</v>
      </c>
      <c r="BM188" s="109">
        <v>1</v>
      </c>
      <c r="BN188" s="109">
        <v>1</v>
      </c>
      <c r="BO188" s="109">
        <v>1</v>
      </c>
      <c r="BP188" s="109">
        <v>1</v>
      </c>
      <c r="BQ188" s="109">
        <v>1</v>
      </c>
      <c r="BR188" s="109"/>
      <c r="BS188" s="109">
        <v>1</v>
      </c>
      <c r="BT188" s="109">
        <v>1</v>
      </c>
      <c r="BU188" s="109">
        <v>1</v>
      </c>
      <c r="BV188" s="109">
        <v>1</v>
      </c>
      <c r="BW188" s="109">
        <v>1</v>
      </c>
      <c r="BX188" s="194">
        <v>1</v>
      </c>
      <c r="BY188" s="109">
        <v>1</v>
      </c>
      <c r="BZ188" s="109">
        <v>1</v>
      </c>
      <c r="CA188" s="109">
        <v>1</v>
      </c>
      <c r="CB188" s="109">
        <v>1</v>
      </c>
      <c r="CC188" s="109">
        <v>1</v>
      </c>
      <c r="CG188">
        <v>1</v>
      </c>
      <c r="CH188">
        <v>1</v>
      </c>
      <c r="CI188">
        <v>1</v>
      </c>
      <c r="CJ188">
        <v>1</v>
      </c>
      <c r="CK188">
        <v>1</v>
      </c>
      <c r="CL188">
        <v>1</v>
      </c>
      <c r="CM188">
        <v>1</v>
      </c>
      <c r="CN188">
        <v>1</v>
      </c>
      <c r="CO188">
        <v>1</v>
      </c>
      <c r="CP188">
        <v>1</v>
      </c>
      <c r="CQ188">
        <v>1</v>
      </c>
      <c r="CR188">
        <v>1</v>
      </c>
      <c r="CS188">
        <v>1</v>
      </c>
      <c r="CT188">
        <v>1</v>
      </c>
      <c r="CU188">
        <v>1</v>
      </c>
      <c r="CV188">
        <v>1</v>
      </c>
      <c r="CW188">
        <v>1</v>
      </c>
      <c r="CX188">
        <v>1</v>
      </c>
      <c r="CY188">
        <v>1</v>
      </c>
      <c r="CZ188">
        <v>1</v>
      </c>
      <c r="DA188">
        <v>1</v>
      </c>
      <c r="DB188">
        <v>1</v>
      </c>
      <c r="DC188">
        <v>1</v>
      </c>
      <c r="DD188">
        <v>1</v>
      </c>
      <c r="DE188">
        <v>1</v>
      </c>
      <c r="DF188">
        <v>1</v>
      </c>
      <c r="DG188">
        <v>1</v>
      </c>
      <c r="DH188">
        <v>1</v>
      </c>
      <c r="DI188">
        <v>1</v>
      </c>
      <c r="DJ188">
        <v>1</v>
      </c>
      <c r="DK188">
        <v>1</v>
      </c>
      <c r="DL188">
        <v>1</v>
      </c>
      <c r="DM188">
        <v>1</v>
      </c>
      <c r="DN188">
        <v>1</v>
      </c>
      <c r="DO188">
        <v>1</v>
      </c>
      <c r="DP188">
        <v>1</v>
      </c>
      <c r="DQ188">
        <v>1</v>
      </c>
      <c r="DR188">
        <v>1</v>
      </c>
      <c r="DS188">
        <v>1</v>
      </c>
      <c r="DT188">
        <v>1</v>
      </c>
      <c r="DU188">
        <v>1</v>
      </c>
      <c r="DV188">
        <v>1</v>
      </c>
      <c r="DW188">
        <v>1</v>
      </c>
      <c r="DX188">
        <v>1</v>
      </c>
      <c r="DY188">
        <v>1</v>
      </c>
      <c r="DZ188">
        <v>1</v>
      </c>
      <c r="EA188">
        <v>1</v>
      </c>
      <c r="EB188">
        <v>1</v>
      </c>
      <c r="EC188">
        <v>1</v>
      </c>
      <c r="ED188">
        <v>1</v>
      </c>
      <c r="EE188">
        <v>1</v>
      </c>
      <c r="EF188">
        <v>1</v>
      </c>
      <c r="EG188">
        <v>1</v>
      </c>
      <c r="EH188">
        <v>1</v>
      </c>
      <c r="EI188">
        <v>1</v>
      </c>
      <c r="EJ188">
        <v>1</v>
      </c>
      <c r="EK188">
        <v>1</v>
      </c>
      <c r="EL188">
        <v>1</v>
      </c>
      <c r="EM188">
        <v>1</v>
      </c>
      <c r="EN188">
        <v>1</v>
      </c>
      <c r="EO188">
        <v>1</v>
      </c>
      <c r="EP188">
        <v>1</v>
      </c>
      <c r="EQ188">
        <v>1</v>
      </c>
      <c r="ER188">
        <v>1</v>
      </c>
      <c r="ES188">
        <v>1</v>
      </c>
    </row>
    <row r="189" spans="1:149" outlineLevel="1" x14ac:dyDescent="0.25">
      <c r="A189" s="3"/>
      <c r="B189" s="9">
        <v>175</v>
      </c>
      <c r="C189" s="49"/>
      <c r="D189" s="49"/>
      <c r="E189" s="45" t="s">
        <v>131</v>
      </c>
      <c r="F189" s="102"/>
      <c r="G189" s="102">
        <f t="shared" si="48"/>
        <v>1</v>
      </c>
      <c r="H189" s="48">
        <f t="shared" si="49"/>
        <v>1</v>
      </c>
      <c r="I189" s="48">
        <f t="shared" si="49"/>
        <v>1</v>
      </c>
      <c r="J189" s="48">
        <f t="shared" si="49"/>
        <v>1</v>
      </c>
      <c r="K189" s="48">
        <f t="shared" si="49"/>
        <v>1</v>
      </c>
      <c r="L189" s="48">
        <f t="shared" si="49"/>
        <v>1</v>
      </c>
      <c r="M189" s="48">
        <f t="shared" si="49"/>
        <v>1</v>
      </c>
      <c r="N189" s="213"/>
      <c r="O189" s="108">
        <v>187</v>
      </c>
      <c r="P189" s="108">
        <v>0</v>
      </c>
      <c r="Q189" s="153">
        <v>1</v>
      </c>
      <c r="R189" s="153">
        <v>1</v>
      </c>
      <c r="S189" s="153">
        <v>1</v>
      </c>
      <c r="T189" s="153">
        <v>1</v>
      </c>
      <c r="U189" s="153">
        <v>1</v>
      </c>
      <c r="V189" s="153">
        <v>1</v>
      </c>
      <c r="W189" s="153">
        <v>1</v>
      </c>
      <c r="X189" s="188">
        <v>1</v>
      </c>
      <c r="Y189" s="153">
        <v>1</v>
      </c>
      <c r="Z189" s="153">
        <v>1</v>
      </c>
      <c r="AA189" s="153">
        <v>1</v>
      </c>
      <c r="AB189" s="153">
        <v>1</v>
      </c>
      <c r="AC189" s="153">
        <v>1</v>
      </c>
      <c r="AD189" s="153">
        <v>1</v>
      </c>
      <c r="AE189" s="153">
        <v>1</v>
      </c>
      <c r="AF189" s="153">
        <v>1</v>
      </c>
      <c r="AG189" s="153">
        <v>1</v>
      </c>
      <c r="AH189" s="153">
        <v>1</v>
      </c>
      <c r="AI189" s="153">
        <v>1</v>
      </c>
      <c r="AJ189" s="153">
        <v>1</v>
      </c>
      <c r="AK189" s="153">
        <v>1</v>
      </c>
      <c r="AL189" s="109">
        <v>1</v>
      </c>
      <c r="AM189" s="109">
        <v>1</v>
      </c>
      <c r="AN189" s="109">
        <v>1</v>
      </c>
      <c r="AO189" s="109">
        <v>1</v>
      </c>
      <c r="AP189" s="109">
        <v>1</v>
      </c>
      <c r="AQ189" s="109">
        <v>1</v>
      </c>
      <c r="AR189" s="109">
        <v>1</v>
      </c>
      <c r="AS189" s="109">
        <v>1</v>
      </c>
      <c r="AT189" s="109">
        <v>1</v>
      </c>
      <c r="AU189" s="109">
        <v>1</v>
      </c>
      <c r="AV189" s="109">
        <v>1</v>
      </c>
      <c r="AW189" s="109">
        <v>1</v>
      </c>
      <c r="AX189" s="109">
        <v>1</v>
      </c>
      <c r="AY189" s="109">
        <v>1</v>
      </c>
      <c r="AZ189" s="109">
        <v>1</v>
      </c>
      <c r="BA189" s="109"/>
      <c r="BB189" s="109">
        <v>1</v>
      </c>
      <c r="BC189" s="109">
        <v>1</v>
      </c>
      <c r="BD189" s="109">
        <v>1</v>
      </c>
      <c r="BE189" s="109">
        <v>1</v>
      </c>
      <c r="BF189" s="109">
        <v>1</v>
      </c>
      <c r="BG189" s="109">
        <v>1</v>
      </c>
      <c r="BH189" s="109">
        <v>1</v>
      </c>
      <c r="BI189" s="109">
        <v>1</v>
      </c>
      <c r="BJ189" s="109">
        <v>1</v>
      </c>
      <c r="BK189" s="109">
        <v>1</v>
      </c>
      <c r="BL189" s="109">
        <v>1</v>
      </c>
      <c r="BM189" s="109">
        <v>1</v>
      </c>
      <c r="BN189" s="109">
        <v>1</v>
      </c>
      <c r="BO189" s="109">
        <v>1</v>
      </c>
      <c r="BP189" s="109">
        <v>1</v>
      </c>
      <c r="BQ189" s="109">
        <v>1</v>
      </c>
      <c r="BR189" s="109"/>
      <c r="BS189" s="109">
        <v>1</v>
      </c>
      <c r="BT189" s="109">
        <v>1</v>
      </c>
      <c r="BU189" s="109">
        <v>1</v>
      </c>
      <c r="BV189" s="109">
        <v>1</v>
      </c>
      <c r="BW189" s="109">
        <v>1</v>
      </c>
      <c r="BX189" s="194">
        <v>1</v>
      </c>
      <c r="BY189" s="109">
        <v>1</v>
      </c>
      <c r="BZ189" s="109">
        <v>1</v>
      </c>
      <c r="CA189" s="109">
        <v>1</v>
      </c>
      <c r="CB189" s="109">
        <v>1</v>
      </c>
      <c r="CC189" s="109">
        <v>1</v>
      </c>
      <c r="CG189">
        <v>1</v>
      </c>
      <c r="CH189">
        <v>1</v>
      </c>
      <c r="CI189">
        <v>1</v>
      </c>
      <c r="CJ189">
        <v>1</v>
      </c>
      <c r="CK189">
        <v>1</v>
      </c>
      <c r="CL189">
        <v>1</v>
      </c>
      <c r="CM189">
        <v>1</v>
      </c>
      <c r="CN189">
        <v>1</v>
      </c>
      <c r="CO189">
        <v>1</v>
      </c>
      <c r="CP189">
        <v>1</v>
      </c>
      <c r="CQ189">
        <v>1</v>
      </c>
      <c r="CR189">
        <v>1</v>
      </c>
      <c r="CS189">
        <v>1</v>
      </c>
      <c r="CT189">
        <v>1</v>
      </c>
      <c r="CU189">
        <v>1</v>
      </c>
      <c r="CV189">
        <v>1</v>
      </c>
      <c r="CW189">
        <v>1</v>
      </c>
      <c r="CX189">
        <v>1</v>
      </c>
      <c r="CY189">
        <v>1</v>
      </c>
      <c r="CZ189">
        <v>1</v>
      </c>
      <c r="DA189">
        <v>1</v>
      </c>
      <c r="DB189">
        <v>1</v>
      </c>
      <c r="DC189">
        <v>1</v>
      </c>
      <c r="DD189">
        <v>1</v>
      </c>
      <c r="DE189">
        <v>1</v>
      </c>
      <c r="DF189">
        <v>1</v>
      </c>
      <c r="DG189">
        <v>1</v>
      </c>
      <c r="DH189">
        <v>1</v>
      </c>
      <c r="DI189">
        <v>1</v>
      </c>
      <c r="DJ189">
        <v>1</v>
      </c>
      <c r="DK189">
        <v>1</v>
      </c>
      <c r="DL189">
        <v>1</v>
      </c>
      <c r="DM189">
        <v>1</v>
      </c>
      <c r="DN189">
        <v>1</v>
      </c>
      <c r="DO189">
        <v>1</v>
      </c>
      <c r="DP189">
        <v>1</v>
      </c>
      <c r="DQ189">
        <v>1</v>
      </c>
      <c r="DR189">
        <v>1</v>
      </c>
      <c r="DS189">
        <v>1</v>
      </c>
      <c r="DT189">
        <v>1</v>
      </c>
      <c r="DU189">
        <v>1</v>
      </c>
      <c r="DV189">
        <v>1</v>
      </c>
      <c r="DW189">
        <v>1</v>
      </c>
      <c r="DX189">
        <v>1</v>
      </c>
      <c r="DY189">
        <v>1</v>
      </c>
      <c r="DZ189">
        <v>1</v>
      </c>
      <c r="EA189">
        <v>1</v>
      </c>
      <c r="EB189">
        <v>1</v>
      </c>
      <c r="EC189">
        <v>1</v>
      </c>
      <c r="ED189">
        <v>1</v>
      </c>
      <c r="EE189">
        <v>1</v>
      </c>
      <c r="EF189">
        <v>1</v>
      </c>
      <c r="EG189">
        <v>1</v>
      </c>
      <c r="EH189">
        <v>1</v>
      </c>
      <c r="EI189">
        <v>1</v>
      </c>
      <c r="EJ189">
        <v>1</v>
      </c>
      <c r="EK189">
        <v>1</v>
      </c>
      <c r="EL189">
        <v>1</v>
      </c>
      <c r="EM189">
        <v>1</v>
      </c>
      <c r="EN189">
        <v>1</v>
      </c>
      <c r="EO189">
        <v>1</v>
      </c>
      <c r="EP189">
        <v>1</v>
      </c>
      <c r="EQ189">
        <v>1</v>
      </c>
      <c r="ER189">
        <v>1</v>
      </c>
      <c r="ES189">
        <v>1</v>
      </c>
    </row>
    <row r="190" spans="1:149" outlineLevel="1" x14ac:dyDescent="0.25">
      <c r="A190" s="3"/>
      <c r="B190" s="9">
        <v>176</v>
      </c>
      <c r="C190" s="49"/>
      <c r="D190" s="49"/>
      <c r="E190" s="45" t="s">
        <v>132</v>
      </c>
      <c r="F190" s="102"/>
      <c r="G190" s="102">
        <f t="shared" si="48"/>
        <v>1</v>
      </c>
      <c r="H190" s="48">
        <f t="shared" si="49"/>
        <v>1</v>
      </c>
      <c r="I190" s="48">
        <f t="shared" si="49"/>
        <v>1</v>
      </c>
      <c r="J190" s="48">
        <f t="shared" si="49"/>
        <v>1</v>
      </c>
      <c r="K190" s="48">
        <f t="shared" si="49"/>
        <v>1</v>
      </c>
      <c r="L190" s="48">
        <f t="shared" si="49"/>
        <v>1</v>
      </c>
      <c r="M190" s="48">
        <f t="shared" si="49"/>
        <v>1</v>
      </c>
      <c r="N190" s="213"/>
      <c r="O190" s="108">
        <v>188</v>
      </c>
      <c r="P190" s="108">
        <v>0</v>
      </c>
      <c r="Q190" s="153">
        <v>1</v>
      </c>
      <c r="R190" s="153">
        <v>1</v>
      </c>
      <c r="S190" s="153">
        <v>1</v>
      </c>
      <c r="T190" s="153">
        <v>1</v>
      </c>
      <c r="U190" s="153">
        <v>1</v>
      </c>
      <c r="V190" s="153">
        <v>1</v>
      </c>
      <c r="W190" s="153">
        <v>1</v>
      </c>
      <c r="X190" s="188">
        <v>1</v>
      </c>
      <c r="Y190" s="153">
        <v>1</v>
      </c>
      <c r="Z190" s="153">
        <v>1</v>
      </c>
      <c r="AA190" s="153">
        <v>1</v>
      </c>
      <c r="AB190" s="153">
        <v>1</v>
      </c>
      <c r="AC190" s="153">
        <v>1</v>
      </c>
      <c r="AD190" s="153">
        <v>1</v>
      </c>
      <c r="AE190" s="153">
        <v>1</v>
      </c>
      <c r="AF190" s="153">
        <v>1</v>
      </c>
      <c r="AG190" s="153">
        <v>1</v>
      </c>
      <c r="AH190" s="153">
        <v>1</v>
      </c>
      <c r="AI190" s="153">
        <v>1</v>
      </c>
      <c r="AJ190" s="153">
        <v>1</v>
      </c>
      <c r="AK190" s="153">
        <v>1</v>
      </c>
      <c r="AL190" s="109">
        <v>1</v>
      </c>
      <c r="AM190" s="109">
        <v>1</v>
      </c>
      <c r="AN190" s="109">
        <v>1</v>
      </c>
      <c r="AO190" s="109">
        <v>1</v>
      </c>
      <c r="AP190" s="109">
        <v>1</v>
      </c>
      <c r="AQ190" s="109">
        <v>1</v>
      </c>
      <c r="AR190" s="109">
        <v>1</v>
      </c>
      <c r="AS190" s="109">
        <v>1</v>
      </c>
      <c r="AT190" s="109">
        <v>1</v>
      </c>
      <c r="AU190" s="109">
        <v>1</v>
      </c>
      <c r="AV190" s="109">
        <v>1</v>
      </c>
      <c r="AW190" s="109">
        <v>1</v>
      </c>
      <c r="AX190" s="109">
        <v>1</v>
      </c>
      <c r="AY190" s="109">
        <v>1</v>
      </c>
      <c r="AZ190" s="109">
        <v>1</v>
      </c>
      <c r="BA190" s="109"/>
      <c r="BB190" s="109">
        <v>1</v>
      </c>
      <c r="BC190" s="109">
        <v>1</v>
      </c>
      <c r="BD190" s="109">
        <v>1</v>
      </c>
      <c r="BE190" s="109">
        <v>1</v>
      </c>
      <c r="BF190" s="109">
        <v>1</v>
      </c>
      <c r="BG190" s="109">
        <v>1</v>
      </c>
      <c r="BH190" s="109">
        <v>1</v>
      </c>
      <c r="BI190" s="109">
        <v>1</v>
      </c>
      <c r="BJ190" s="109">
        <v>1</v>
      </c>
      <c r="BK190" s="109">
        <v>1</v>
      </c>
      <c r="BL190" s="109">
        <v>1</v>
      </c>
      <c r="BM190" s="109">
        <v>1</v>
      </c>
      <c r="BN190" s="109">
        <v>1</v>
      </c>
      <c r="BO190" s="109">
        <v>1</v>
      </c>
      <c r="BP190" s="109">
        <v>1</v>
      </c>
      <c r="BQ190" s="109">
        <v>1</v>
      </c>
      <c r="BR190" s="109"/>
      <c r="BS190" s="109">
        <v>1</v>
      </c>
      <c r="BT190" s="109">
        <v>1</v>
      </c>
      <c r="BU190" s="109">
        <v>1</v>
      </c>
      <c r="BV190" s="109">
        <v>1</v>
      </c>
      <c r="BW190" s="109">
        <v>1</v>
      </c>
      <c r="BX190" s="194">
        <v>1</v>
      </c>
      <c r="BY190" s="109">
        <v>1</v>
      </c>
      <c r="BZ190" s="109">
        <v>1</v>
      </c>
      <c r="CA190" s="109">
        <v>1</v>
      </c>
      <c r="CB190" s="109">
        <v>1</v>
      </c>
      <c r="CC190" s="109">
        <v>1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1</v>
      </c>
      <c r="CM190">
        <v>1</v>
      </c>
      <c r="CN190">
        <v>1</v>
      </c>
      <c r="CO190">
        <v>1</v>
      </c>
      <c r="CP190">
        <v>1</v>
      </c>
      <c r="CQ190">
        <v>1</v>
      </c>
      <c r="CR190">
        <v>1</v>
      </c>
      <c r="CS190">
        <v>1</v>
      </c>
      <c r="CT190">
        <v>1</v>
      </c>
      <c r="CU190">
        <v>1</v>
      </c>
      <c r="CV190">
        <v>1</v>
      </c>
      <c r="CW190">
        <v>1</v>
      </c>
      <c r="CX190">
        <v>1</v>
      </c>
      <c r="CY190">
        <v>1</v>
      </c>
      <c r="CZ190">
        <v>1</v>
      </c>
      <c r="DA190">
        <v>1</v>
      </c>
      <c r="DB190">
        <v>1</v>
      </c>
      <c r="DC190">
        <v>1</v>
      </c>
      <c r="DD190">
        <v>1</v>
      </c>
      <c r="DE190">
        <v>1</v>
      </c>
      <c r="DF190">
        <v>1</v>
      </c>
      <c r="DG190">
        <v>1</v>
      </c>
      <c r="DH190">
        <v>1</v>
      </c>
      <c r="DI190">
        <v>1</v>
      </c>
      <c r="DJ190">
        <v>1</v>
      </c>
      <c r="DK190">
        <v>1</v>
      </c>
      <c r="DL190">
        <v>1</v>
      </c>
      <c r="DM190">
        <v>1</v>
      </c>
      <c r="DN190">
        <v>1</v>
      </c>
      <c r="DO190">
        <v>1</v>
      </c>
      <c r="DP190">
        <v>1</v>
      </c>
      <c r="DQ190">
        <v>1</v>
      </c>
      <c r="DR190">
        <v>1</v>
      </c>
      <c r="DS190">
        <v>1</v>
      </c>
      <c r="DT190">
        <v>1</v>
      </c>
      <c r="DU190">
        <v>1</v>
      </c>
      <c r="DV190">
        <v>1</v>
      </c>
      <c r="DW190">
        <v>1</v>
      </c>
      <c r="DX190">
        <v>1</v>
      </c>
      <c r="DY190">
        <v>1</v>
      </c>
      <c r="DZ190">
        <v>1</v>
      </c>
      <c r="EA190">
        <v>1</v>
      </c>
      <c r="EB190">
        <v>1</v>
      </c>
      <c r="EC190">
        <v>1</v>
      </c>
      <c r="ED190">
        <v>1</v>
      </c>
      <c r="EE190">
        <v>1</v>
      </c>
      <c r="EF190">
        <v>1</v>
      </c>
      <c r="EG190">
        <v>1</v>
      </c>
      <c r="EH190">
        <v>1</v>
      </c>
      <c r="EI190">
        <v>1</v>
      </c>
      <c r="EJ190">
        <v>1</v>
      </c>
      <c r="EK190">
        <v>1</v>
      </c>
      <c r="EL190">
        <v>1</v>
      </c>
      <c r="EM190">
        <v>1</v>
      </c>
      <c r="EN190">
        <v>1</v>
      </c>
      <c r="EO190">
        <v>1</v>
      </c>
      <c r="EP190">
        <v>1</v>
      </c>
      <c r="EQ190">
        <v>1</v>
      </c>
      <c r="ER190">
        <v>1</v>
      </c>
      <c r="ES190">
        <v>1</v>
      </c>
    </row>
    <row r="191" spans="1:149" outlineLevel="1" x14ac:dyDescent="0.25">
      <c r="A191" s="3"/>
      <c r="B191" s="9">
        <v>177</v>
      </c>
      <c r="C191" s="49"/>
      <c r="D191" s="49"/>
      <c r="E191" s="45" t="s">
        <v>133</v>
      </c>
      <c r="F191" s="102"/>
      <c r="G191" s="102">
        <f t="shared" si="48"/>
        <v>1</v>
      </c>
      <c r="H191" s="48">
        <f t="shared" si="49"/>
        <v>1</v>
      </c>
      <c r="I191" s="48">
        <f t="shared" si="49"/>
        <v>1</v>
      </c>
      <c r="J191" s="48">
        <f t="shared" si="49"/>
        <v>1</v>
      </c>
      <c r="K191" s="48">
        <f t="shared" si="49"/>
        <v>1</v>
      </c>
      <c r="L191" s="48">
        <f t="shared" si="49"/>
        <v>1</v>
      </c>
      <c r="M191" s="48">
        <f t="shared" si="49"/>
        <v>1</v>
      </c>
      <c r="N191" s="213"/>
      <c r="O191" s="108">
        <v>189</v>
      </c>
      <c r="P191" s="108">
        <v>0</v>
      </c>
      <c r="Q191" s="153">
        <v>1</v>
      </c>
      <c r="R191" s="153">
        <v>1</v>
      </c>
      <c r="S191" s="153">
        <v>1</v>
      </c>
      <c r="T191" s="153">
        <v>1</v>
      </c>
      <c r="U191" s="153">
        <v>1</v>
      </c>
      <c r="V191" s="153">
        <v>1</v>
      </c>
      <c r="W191" s="153">
        <v>1</v>
      </c>
      <c r="X191" s="188">
        <v>1</v>
      </c>
      <c r="Y191" s="153">
        <v>1</v>
      </c>
      <c r="Z191" s="153">
        <v>1</v>
      </c>
      <c r="AA191" s="153">
        <v>1</v>
      </c>
      <c r="AB191" s="153">
        <v>1</v>
      </c>
      <c r="AC191" s="153">
        <v>1</v>
      </c>
      <c r="AD191" s="153">
        <v>1</v>
      </c>
      <c r="AE191" s="153">
        <v>1</v>
      </c>
      <c r="AF191" s="153">
        <v>1</v>
      </c>
      <c r="AG191" s="153">
        <v>1</v>
      </c>
      <c r="AH191" s="153">
        <v>1</v>
      </c>
      <c r="AI191" s="153">
        <v>1</v>
      </c>
      <c r="AJ191" s="153">
        <v>1</v>
      </c>
      <c r="AK191" s="153">
        <v>1</v>
      </c>
      <c r="AL191" s="109">
        <v>1</v>
      </c>
      <c r="AM191" s="109">
        <v>1</v>
      </c>
      <c r="AN191" s="109">
        <v>1</v>
      </c>
      <c r="AO191" s="109">
        <v>1</v>
      </c>
      <c r="AP191" s="109">
        <v>1</v>
      </c>
      <c r="AQ191" s="109">
        <v>1</v>
      </c>
      <c r="AR191" s="109">
        <v>1</v>
      </c>
      <c r="AS191" s="109">
        <v>1</v>
      </c>
      <c r="AT191" s="109">
        <v>1</v>
      </c>
      <c r="AU191" s="109">
        <v>1</v>
      </c>
      <c r="AV191" s="109">
        <v>1</v>
      </c>
      <c r="AW191" s="109">
        <v>1</v>
      </c>
      <c r="AX191" s="109">
        <v>1</v>
      </c>
      <c r="AY191" s="109">
        <v>1</v>
      </c>
      <c r="AZ191" s="109">
        <v>1</v>
      </c>
      <c r="BA191" s="109"/>
      <c r="BB191" s="109">
        <v>1</v>
      </c>
      <c r="BC191" s="109">
        <v>1</v>
      </c>
      <c r="BD191" s="109">
        <v>1</v>
      </c>
      <c r="BE191" s="109">
        <v>1</v>
      </c>
      <c r="BF191" s="109">
        <v>1</v>
      </c>
      <c r="BG191" s="109">
        <v>1</v>
      </c>
      <c r="BH191" s="109">
        <v>1</v>
      </c>
      <c r="BI191" s="109">
        <v>1</v>
      </c>
      <c r="BJ191" s="109">
        <v>1</v>
      </c>
      <c r="BK191" s="109">
        <v>1</v>
      </c>
      <c r="BL191" s="109">
        <v>1</v>
      </c>
      <c r="BM191" s="109">
        <v>1</v>
      </c>
      <c r="BN191" s="109">
        <v>1</v>
      </c>
      <c r="BO191" s="109">
        <v>1</v>
      </c>
      <c r="BP191" s="109">
        <v>1</v>
      </c>
      <c r="BQ191" s="109">
        <v>1</v>
      </c>
      <c r="BR191" s="109"/>
      <c r="BS191" s="109">
        <v>1</v>
      </c>
      <c r="BT191" s="109">
        <v>1</v>
      </c>
      <c r="BU191" s="109">
        <v>1</v>
      </c>
      <c r="BV191" s="109">
        <v>1</v>
      </c>
      <c r="BW191" s="109">
        <v>1</v>
      </c>
      <c r="BX191" s="194">
        <v>1</v>
      </c>
      <c r="BY191" s="109">
        <v>1</v>
      </c>
      <c r="BZ191" s="109">
        <v>1</v>
      </c>
      <c r="CA191" s="109">
        <v>1</v>
      </c>
      <c r="CB191" s="109">
        <v>1</v>
      </c>
      <c r="CC191" s="109">
        <v>1</v>
      </c>
      <c r="CG191">
        <v>1</v>
      </c>
      <c r="CH191">
        <v>1</v>
      </c>
      <c r="CI191">
        <v>1</v>
      </c>
      <c r="CJ191">
        <v>1</v>
      </c>
      <c r="CK191">
        <v>1</v>
      </c>
      <c r="CL191">
        <v>1</v>
      </c>
      <c r="CM191">
        <v>1</v>
      </c>
      <c r="CN191">
        <v>1</v>
      </c>
      <c r="CO191">
        <v>1</v>
      </c>
      <c r="CP191">
        <v>1</v>
      </c>
      <c r="CQ191">
        <v>1</v>
      </c>
      <c r="CR191">
        <v>1</v>
      </c>
      <c r="CS191">
        <v>1</v>
      </c>
      <c r="CT191">
        <v>1</v>
      </c>
      <c r="CU191">
        <v>1</v>
      </c>
      <c r="CV191">
        <v>1</v>
      </c>
      <c r="CW191">
        <v>1</v>
      </c>
      <c r="CX191">
        <v>1</v>
      </c>
      <c r="CY191">
        <v>1</v>
      </c>
      <c r="CZ191">
        <v>1</v>
      </c>
      <c r="DA191">
        <v>1</v>
      </c>
      <c r="DB191">
        <v>1</v>
      </c>
      <c r="DC191">
        <v>1</v>
      </c>
      <c r="DD191">
        <v>1</v>
      </c>
      <c r="DE191">
        <v>1</v>
      </c>
      <c r="DF191">
        <v>1</v>
      </c>
      <c r="DG191">
        <v>1</v>
      </c>
      <c r="DH191">
        <v>1</v>
      </c>
      <c r="DI191">
        <v>1</v>
      </c>
      <c r="DJ191">
        <v>1</v>
      </c>
      <c r="DK191">
        <v>1</v>
      </c>
      <c r="DL191">
        <v>1</v>
      </c>
      <c r="DM191">
        <v>1</v>
      </c>
      <c r="DN191">
        <v>1</v>
      </c>
      <c r="DO191">
        <v>1</v>
      </c>
      <c r="DP191">
        <v>1</v>
      </c>
      <c r="DQ191">
        <v>1</v>
      </c>
      <c r="DR191">
        <v>1</v>
      </c>
      <c r="DS191">
        <v>1</v>
      </c>
      <c r="DT191">
        <v>1</v>
      </c>
      <c r="DU191">
        <v>1</v>
      </c>
      <c r="DV191">
        <v>1</v>
      </c>
      <c r="DW191">
        <v>1</v>
      </c>
      <c r="DX191">
        <v>1</v>
      </c>
      <c r="DY191">
        <v>1</v>
      </c>
      <c r="DZ191">
        <v>1</v>
      </c>
      <c r="EA191">
        <v>1</v>
      </c>
      <c r="EB191">
        <v>1</v>
      </c>
      <c r="EC191">
        <v>1</v>
      </c>
      <c r="ED191">
        <v>1</v>
      </c>
      <c r="EE191">
        <v>1</v>
      </c>
      <c r="EF191">
        <v>1</v>
      </c>
      <c r="EG191">
        <v>1</v>
      </c>
      <c r="EH191">
        <v>1</v>
      </c>
      <c r="EI191">
        <v>1</v>
      </c>
      <c r="EJ191">
        <v>1</v>
      </c>
      <c r="EK191">
        <v>1</v>
      </c>
      <c r="EL191">
        <v>1</v>
      </c>
      <c r="EM191">
        <v>1</v>
      </c>
      <c r="EN191">
        <v>1</v>
      </c>
      <c r="EO191">
        <v>1</v>
      </c>
      <c r="EP191">
        <v>1</v>
      </c>
      <c r="EQ191">
        <v>1</v>
      </c>
      <c r="ER191">
        <v>1</v>
      </c>
      <c r="ES191">
        <v>1</v>
      </c>
    </row>
    <row r="192" spans="1:149" outlineLevel="1" x14ac:dyDescent="0.25">
      <c r="A192" s="3"/>
      <c r="B192" s="9">
        <v>178</v>
      </c>
      <c r="C192" s="49"/>
      <c r="D192" s="49"/>
      <c r="E192" s="45" t="s">
        <v>134</v>
      </c>
      <c r="F192" s="102"/>
      <c r="G192" s="102">
        <f t="shared" si="48"/>
        <v>1</v>
      </c>
      <c r="H192" s="48">
        <f t="shared" si="49"/>
        <v>1</v>
      </c>
      <c r="I192" s="48">
        <f t="shared" si="49"/>
        <v>1</v>
      </c>
      <c r="J192" s="48">
        <f t="shared" si="49"/>
        <v>1</v>
      </c>
      <c r="K192" s="48">
        <f t="shared" si="49"/>
        <v>1</v>
      </c>
      <c r="L192" s="48">
        <f t="shared" si="49"/>
        <v>1</v>
      </c>
      <c r="M192" s="48">
        <f t="shared" si="49"/>
        <v>1</v>
      </c>
      <c r="N192" s="213"/>
      <c r="O192" s="108">
        <v>190</v>
      </c>
      <c r="P192" s="108">
        <v>0</v>
      </c>
      <c r="Q192" s="153">
        <v>1</v>
      </c>
      <c r="R192" s="153">
        <v>1</v>
      </c>
      <c r="S192" s="153">
        <v>1</v>
      </c>
      <c r="T192" s="153">
        <v>1</v>
      </c>
      <c r="U192" s="153">
        <v>1</v>
      </c>
      <c r="V192" s="153">
        <v>1</v>
      </c>
      <c r="W192" s="153">
        <v>1</v>
      </c>
      <c r="X192" s="188">
        <v>1</v>
      </c>
      <c r="Y192" s="153">
        <v>1</v>
      </c>
      <c r="Z192" s="153">
        <v>1</v>
      </c>
      <c r="AA192" s="153">
        <v>1</v>
      </c>
      <c r="AB192" s="153">
        <v>1</v>
      </c>
      <c r="AC192" s="153">
        <v>1</v>
      </c>
      <c r="AD192" s="153">
        <v>1</v>
      </c>
      <c r="AE192" s="153">
        <v>1</v>
      </c>
      <c r="AF192" s="153">
        <v>1</v>
      </c>
      <c r="AG192" s="153">
        <v>1</v>
      </c>
      <c r="AH192" s="153">
        <v>1</v>
      </c>
      <c r="AI192" s="153">
        <v>1</v>
      </c>
      <c r="AJ192" s="153">
        <v>1</v>
      </c>
      <c r="AK192" s="153">
        <v>1</v>
      </c>
      <c r="AL192" s="109">
        <v>1</v>
      </c>
      <c r="AM192" s="109">
        <v>1</v>
      </c>
      <c r="AN192" s="109">
        <v>1</v>
      </c>
      <c r="AO192" s="109">
        <v>1</v>
      </c>
      <c r="AP192" s="109">
        <v>1</v>
      </c>
      <c r="AQ192" s="109">
        <v>1</v>
      </c>
      <c r="AR192" s="109">
        <v>1</v>
      </c>
      <c r="AS192" s="109">
        <v>1</v>
      </c>
      <c r="AT192" s="109">
        <v>1</v>
      </c>
      <c r="AU192" s="109">
        <v>1</v>
      </c>
      <c r="AV192" s="109">
        <v>1</v>
      </c>
      <c r="AW192" s="109">
        <v>1</v>
      </c>
      <c r="AX192" s="109">
        <v>1</v>
      </c>
      <c r="AY192" s="109">
        <v>1</v>
      </c>
      <c r="AZ192" s="109">
        <v>1</v>
      </c>
      <c r="BA192" s="109"/>
      <c r="BB192" s="109">
        <v>1</v>
      </c>
      <c r="BC192" s="109">
        <v>1</v>
      </c>
      <c r="BD192" s="109">
        <v>1</v>
      </c>
      <c r="BE192" s="109">
        <v>1</v>
      </c>
      <c r="BF192" s="109">
        <v>1</v>
      </c>
      <c r="BG192" s="109">
        <v>1</v>
      </c>
      <c r="BH192" s="109">
        <v>1</v>
      </c>
      <c r="BI192" s="109">
        <v>1</v>
      </c>
      <c r="BJ192" s="109">
        <v>1</v>
      </c>
      <c r="BK192" s="109">
        <v>1</v>
      </c>
      <c r="BL192" s="109">
        <v>1</v>
      </c>
      <c r="BM192" s="109">
        <v>1</v>
      </c>
      <c r="BN192" s="109">
        <v>1</v>
      </c>
      <c r="BO192" s="109">
        <v>1</v>
      </c>
      <c r="BP192" s="109">
        <v>1</v>
      </c>
      <c r="BQ192" s="109">
        <v>1</v>
      </c>
      <c r="BR192" s="109"/>
      <c r="BS192" s="109">
        <v>1</v>
      </c>
      <c r="BT192" s="109">
        <v>1</v>
      </c>
      <c r="BU192" s="109">
        <v>1</v>
      </c>
      <c r="BV192" s="109">
        <v>1</v>
      </c>
      <c r="BW192" s="109">
        <v>1</v>
      </c>
      <c r="BX192" s="194">
        <v>1</v>
      </c>
      <c r="BY192" s="109">
        <v>1</v>
      </c>
      <c r="BZ192" s="109">
        <v>1</v>
      </c>
      <c r="CA192" s="109">
        <v>1</v>
      </c>
      <c r="CB192" s="109">
        <v>1</v>
      </c>
      <c r="CC192" s="109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1</v>
      </c>
      <c r="CP192">
        <v>1</v>
      </c>
      <c r="CQ192">
        <v>1</v>
      </c>
      <c r="CR192">
        <v>1</v>
      </c>
      <c r="CS192">
        <v>1</v>
      </c>
      <c r="CT192">
        <v>1</v>
      </c>
      <c r="CU192">
        <v>1</v>
      </c>
      <c r="CV192">
        <v>1</v>
      </c>
      <c r="CW192">
        <v>1</v>
      </c>
      <c r="CX192">
        <v>1</v>
      </c>
      <c r="CY192">
        <v>1</v>
      </c>
      <c r="CZ192">
        <v>1</v>
      </c>
      <c r="DA192">
        <v>1</v>
      </c>
      <c r="DB192">
        <v>1</v>
      </c>
      <c r="DC192">
        <v>1</v>
      </c>
      <c r="DD192">
        <v>1</v>
      </c>
      <c r="DE192">
        <v>1</v>
      </c>
      <c r="DF192">
        <v>1</v>
      </c>
      <c r="DG192">
        <v>1</v>
      </c>
      <c r="DH192">
        <v>1</v>
      </c>
      <c r="DI192">
        <v>1</v>
      </c>
      <c r="DJ192">
        <v>1</v>
      </c>
      <c r="DK192">
        <v>1</v>
      </c>
      <c r="DL192">
        <v>1</v>
      </c>
      <c r="DM192">
        <v>1</v>
      </c>
      <c r="DN192">
        <v>1</v>
      </c>
      <c r="DO192">
        <v>1</v>
      </c>
      <c r="DP192">
        <v>1</v>
      </c>
      <c r="DQ192">
        <v>1</v>
      </c>
      <c r="DR192">
        <v>1</v>
      </c>
      <c r="DS192">
        <v>1</v>
      </c>
      <c r="DT192">
        <v>1</v>
      </c>
      <c r="DU192">
        <v>1</v>
      </c>
      <c r="DV192">
        <v>1</v>
      </c>
      <c r="DW192">
        <v>1</v>
      </c>
      <c r="DX192">
        <v>1</v>
      </c>
      <c r="DY192">
        <v>1</v>
      </c>
      <c r="DZ192">
        <v>1</v>
      </c>
      <c r="EA192">
        <v>1</v>
      </c>
      <c r="EB192">
        <v>1</v>
      </c>
      <c r="EC192">
        <v>1</v>
      </c>
      <c r="ED192">
        <v>1</v>
      </c>
      <c r="EE192">
        <v>1</v>
      </c>
      <c r="EF192">
        <v>1</v>
      </c>
      <c r="EG192">
        <v>1</v>
      </c>
      <c r="EH192">
        <v>1</v>
      </c>
      <c r="EI192">
        <v>1</v>
      </c>
      <c r="EJ192">
        <v>1</v>
      </c>
      <c r="EK192">
        <v>1</v>
      </c>
      <c r="EL192">
        <v>1</v>
      </c>
      <c r="EM192">
        <v>1</v>
      </c>
      <c r="EN192">
        <v>1</v>
      </c>
      <c r="EO192">
        <v>1</v>
      </c>
      <c r="EP192">
        <v>1</v>
      </c>
      <c r="EQ192">
        <v>1</v>
      </c>
      <c r="ER192">
        <v>1</v>
      </c>
      <c r="ES192">
        <v>1</v>
      </c>
    </row>
    <row r="193" spans="1:149" outlineLevel="1" x14ac:dyDescent="0.25">
      <c r="A193" s="3"/>
      <c r="B193" s="9">
        <v>179</v>
      </c>
      <c r="C193" s="49"/>
      <c r="D193" s="49"/>
      <c r="E193" s="45" t="s">
        <v>135</v>
      </c>
      <c r="F193" s="102"/>
      <c r="G193" s="102">
        <f t="shared" si="48"/>
        <v>1</v>
      </c>
      <c r="H193" s="48">
        <f t="shared" si="49"/>
        <v>1</v>
      </c>
      <c r="I193" s="48">
        <f t="shared" si="49"/>
        <v>1</v>
      </c>
      <c r="J193" s="48">
        <f t="shared" si="49"/>
        <v>1</v>
      </c>
      <c r="K193" s="48">
        <f t="shared" si="49"/>
        <v>1</v>
      </c>
      <c r="L193" s="48">
        <f t="shared" si="49"/>
        <v>1</v>
      </c>
      <c r="M193" s="48">
        <f t="shared" si="49"/>
        <v>1</v>
      </c>
      <c r="N193" s="213"/>
      <c r="O193" s="108">
        <v>191</v>
      </c>
      <c r="P193" s="108">
        <v>0</v>
      </c>
      <c r="Q193" s="153">
        <v>1</v>
      </c>
      <c r="R193" s="153">
        <v>1</v>
      </c>
      <c r="S193" s="153">
        <v>1</v>
      </c>
      <c r="T193" s="153">
        <v>1</v>
      </c>
      <c r="U193" s="153">
        <v>1</v>
      </c>
      <c r="V193" s="153">
        <v>1</v>
      </c>
      <c r="W193" s="153">
        <v>1</v>
      </c>
      <c r="X193" s="188">
        <v>1</v>
      </c>
      <c r="Y193" s="153">
        <v>1</v>
      </c>
      <c r="Z193" s="153">
        <v>1</v>
      </c>
      <c r="AA193" s="153">
        <v>1</v>
      </c>
      <c r="AB193" s="153">
        <v>1</v>
      </c>
      <c r="AC193" s="153">
        <v>1</v>
      </c>
      <c r="AD193" s="153">
        <v>1</v>
      </c>
      <c r="AE193" s="153">
        <v>1</v>
      </c>
      <c r="AF193" s="153">
        <v>1</v>
      </c>
      <c r="AG193" s="153">
        <v>1</v>
      </c>
      <c r="AH193" s="153">
        <v>1</v>
      </c>
      <c r="AI193" s="153">
        <v>1</v>
      </c>
      <c r="AJ193" s="153">
        <v>1</v>
      </c>
      <c r="AK193" s="153">
        <v>1</v>
      </c>
      <c r="AL193" s="109">
        <v>1</v>
      </c>
      <c r="AM193" s="109">
        <v>1</v>
      </c>
      <c r="AN193" s="109">
        <v>1</v>
      </c>
      <c r="AO193" s="109">
        <v>1</v>
      </c>
      <c r="AP193" s="109">
        <v>1</v>
      </c>
      <c r="AQ193" s="109">
        <v>1</v>
      </c>
      <c r="AR193" s="109">
        <v>1</v>
      </c>
      <c r="AS193" s="109">
        <v>1</v>
      </c>
      <c r="AT193" s="109">
        <v>1</v>
      </c>
      <c r="AU193" s="109">
        <v>1</v>
      </c>
      <c r="AV193" s="109">
        <v>1</v>
      </c>
      <c r="AW193" s="109">
        <v>1</v>
      </c>
      <c r="AX193" s="109">
        <v>1</v>
      </c>
      <c r="AY193" s="109">
        <v>1</v>
      </c>
      <c r="AZ193" s="109">
        <v>1</v>
      </c>
      <c r="BA193" s="109"/>
      <c r="BB193" s="109">
        <v>1</v>
      </c>
      <c r="BC193" s="109">
        <v>1</v>
      </c>
      <c r="BD193" s="109">
        <v>1</v>
      </c>
      <c r="BE193" s="109">
        <v>1</v>
      </c>
      <c r="BF193" s="109">
        <v>1</v>
      </c>
      <c r="BG193" s="109">
        <v>1</v>
      </c>
      <c r="BH193" s="109">
        <v>1</v>
      </c>
      <c r="BI193" s="109">
        <v>1</v>
      </c>
      <c r="BJ193" s="109">
        <v>1</v>
      </c>
      <c r="BK193" s="109">
        <v>1</v>
      </c>
      <c r="BL193" s="109">
        <v>1</v>
      </c>
      <c r="BM193" s="109">
        <v>1</v>
      </c>
      <c r="BN193" s="109">
        <v>1</v>
      </c>
      <c r="BO193" s="109">
        <v>1</v>
      </c>
      <c r="BP193" s="109">
        <v>1</v>
      </c>
      <c r="BQ193" s="109">
        <v>1</v>
      </c>
      <c r="BR193" s="109"/>
      <c r="BS193" s="109">
        <v>1</v>
      </c>
      <c r="BT193" s="109">
        <v>1</v>
      </c>
      <c r="BU193" s="109">
        <v>1</v>
      </c>
      <c r="BV193" s="109">
        <v>1</v>
      </c>
      <c r="BW193" s="109">
        <v>1</v>
      </c>
      <c r="BX193" s="194">
        <v>1</v>
      </c>
      <c r="BY193" s="109">
        <v>1</v>
      </c>
      <c r="BZ193" s="109">
        <v>1</v>
      </c>
      <c r="CA193" s="109">
        <v>1</v>
      </c>
      <c r="CB193" s="109">
        <v>1</v>
      </c>
      <c r="CC193" s="109">
        <v>1</v>
      </c>
      <c r="CG193">
        <v>1</v>
      </c>
      <c r="CH193">
        <v>1</v>
      </c>
      <c r="CI193">
        <v>1</v>
      </c>
      <c r="CJ193">
        <v>1</v>
      </c>
      <c r="CK193">
        <v>1</v>
      </c>
      <c r="CL193">
        <v>1</v>
      </c>
      <c r="CM193">
        <v>1</v>
      </c>
      <c r="CN193">
        <v>1</v>
      </c>
      <c r="CO193">
        <v>1</v>
      </c>
      <c r="CP193">
        <v>1</v>
      </c>
      <c r="CQ193">
        <v>1</v>
      </c>
      <c r="CR193">
        <v>1</v>
      </c>
      <c r="CS193">
        <v>1</v>
      </c>
      <c r="CT193">
        <v>1</v>
      </c>
      <c r="CU193">
        <v>1</v>
      </c>
      <c r="CV193">
        <v>1</v>
      </c>
      <c r="CW193">
        <v>1</v>
      </c>
      <c r="CX193">
        <v>1</v>
      </c>
      <c r="CY193">
        <v>1</v>
      </c>
      <c r="CZ193">
        <v>1</v>
      </c>
      <c r="DA193">
        <v>1</v>
      </c>
      <c r="DB193">
        <v>1</v>
      </c>
      <c r="DC193">
        <v>1</v>
      </c>
      <c r="DD193">
        <v>1</v>
      </c>
      <c r="DE193">
        <v>1</v>
      </c>
      <c r="DF193">
        <v>1</v>
      </c>
      <c r="DG193">
        <v>1</v>
      </c>
      <c r="DH193">
        <v>1</v>
      </c>
      <c r="DI193">
        <v>1</v>
      </c>
      <c r="DJ193">
        <v>1</v>
      </c>
      <c r="DK193">
        <v>1</v>
      </c>
      <c r="DL193">
        <v>1</v>
      </c>
      <c r="DM193">
        <v>1</v>
      </c>
      <c r="DN193">
        <v>1</v>
      </c>
      <c r="DO193">
        <v>1</v>
      </c>
      <c r="DP193">
        <v>1</v>
      </c>
      <c r="DQ193">
        <v>1</v>
      </c>
      <c r="DR193">
        <v>1</v>
      </c>
      <c r="DS193">
        <v>1</v>
      </c>
      <c r="DT193">
        <v>1</v>
      </c>
      <c r="DU193">
        <v>1</v>
      </c>
      <c r="DV193">
        <v>1</v>
      </c>
      <c r="DW193">
        <v>1</v>
      </c>
      <c r="DX193">
        <v>1</v>
      </c>
      <c r="DY193">
        <v>1</v>
      </c>
      <c r="DZ193">
        <v>1</v>
      </c>
      <c r="EA193">
        <v>1</v>
      </c>
      <c r="EB193">
        <v>1</v>
      </c>
      <c r="EC193">
        <v>1</v>
      </c>
      <c r="ED193">
        <v>1</v>
      </c>
      <c r="EE193">
        <v>1</v>
      </c>
      <c r="EF193">
        <v>1</v>
      </c>
      <c r="EG193">
        <v>1</v>
      </c>
      <c r="EH193">
        <v>1</v>
      </c>
      <c r="EI193">
        <v>1</v>
      </c>
      <c r="EJ193">
        <v>1</v>
      </c>
      <c r="EK193">
        <v>1</v>
      </c>
      <c r="EL193">
        <v>1</v>
      </c>
      <c r="EM193">
        <v>1</v>
      </c>
      <c r="EN193">
        <v>1</v>
      </c>
      <c r="EO193">
        <v>1</v>
      </c>
      <c r="EP193">
        <v>1</v>
      </c>
      <c r="EQ193">
        <v>1</v>
      </c>
      <c r="ER193">
        <v>1</v>
      </c>
      <c r="ES193">
        <v>1</v>
      </c>
    </row>
    <row r="194" spans="1:149" outlineLevel="1" x14ac:dyDescent="0.25">
      <c r="A194" s="3"/>
      <c r="B194" s="9">
        <v>180</v>
      </c>
      <c r="C194" s="49"/>
      <c r="D194" s="49"/>
      <c r="E194" s="45" t="s">
        <v>136</v>
      </c>
      <c r="F194" s="102"/>
      <c r="G194" s="102">
        <f t="shared" si="48"/>
        <v>1</v>
      </c>
      <c r="H194" s="48">
        <f t="shared" si="49"/>
        <v>1</v>
      </c>
      <c r="I194" s="48">
        <f t="shared" si="49"/>
        <v>1</v>
      </c>
      <c r="J194" s="48">
        <f t="shared" si="49"/>
        <v>1</v>
      </c>
      <c r="K194" s="48">
        <f t="shared" si="49"/>
        <v>1</v>
      </c>
      <c r="L194" s="48">
        <f t="shared" si="49"/>
        <v>1</v>
      </c>
      <c r="M194" s="48">
        <f t="shared" si="49"/>
        <v>1</v>
      </c>
      <c r="N194" s="213"/>
      <c r="O194" s="108">
        <v>192</v>
      </c>
      <c r="P194" s="108">
        <v>0</v>
      </c>
      <c r="Q194" s="153">
        <v>1</v>
      </c>
      <c r="R194" s="153">
        <v>1</v>
      </c>
      <c r="S194" s="153">
        <v>1</v>
      </c>
      <c r="T194" s="153">
        <v>1</v>
      </c>
      <c r="U194" s="153">
        <v>1</v>
      </c>
      <c r="V194" s="153">
        <v>1</v>
      </c>
      <c r="W194" s="153">
        <v>1</v>
      </c>
      <c r="X194" s="188">
        <v>1</v>
      </c>
      <c r="Y194" s="153">
        <v>1</v>
      </c>
      <c r="Z194" s="153">
        <v>1</v>
      </c>
      <c r="AA194" s="153">
        <v>1</v>
      </c>
      <c r="AB194" s="153">
        <v>1</v>
      </c>
      <c r="AC194" s="153">
        <v>1</v>
      </c>
      <c r="AD194" s="153">
        <v>1</v>
      </c>
      <c r="AE194" s="153">
        <v>1</v>
      </c>
      <c r="AF194" s="153">
        <v>1</v>
      </c>
      <c r="AG194" s="153">
        <v>1</v>
      </c>
      <c r="AH194" s="153">
        <v>1</v>
      </c>
      <c r="AI194" s="153">
        <v>1</v>
      </c>
      <c r="AJ194" s="153">
        <v>1</v>
      </c>
      <c r="AK194" s="153">
        <v>1</v>
      </c>
      <c r="AL194" s="109">
        <v>1</v>
      </c>
      <c r="AM194" s="109">
        <v>1</v>
      </c>
      <c r="AN194" s="109">
        <v>1</v>
      </c>
      <c r="AO194" s="109">
        <v>1</v>
      </c>
      <c r="AP194" s="109">
        <v>1</v>
      </c>
      <c r="AQ194" s="109">
        <v>1</v>
      </c>
      <c r="AR194" s="109">
        <v>1</v>
      </c>
      <c r="AS194" s="109">
        <v>1</v>
      </c>
      <c r="AT194" s="109">
        <v>1</v>
      </c>
      <c r="AU194" s="109">
        <v>1</v>
      </c>
      <c r="AV194" s="109">
        <v>1</v>
      </c>
      <c r="AW194" s="109">
        <v>1</v>
      </c>
      <c r="AX194" s="109">
        <v>1</v>
      </c>
      <c r="AY194" s="109">
        <v>1</v>
      </c>
      <c r="AZ194" s="109">
        <v>1</v>
      </c>
      <c r="BA194" s="109"/>
      <c r="BB194" s="109">
        <v>1</v>
      </c>
      <c r="BC194" s="109">
        <v>1</v>
      </c>
      <c r="BD194" s="109">
        <v>1</v>
      </c>
      <c r="BE194" s="109">
        <v>1</v>
      </c>
      <c r="BF194" s="109">
        <v>1</v>
      </c>
      <c r="BG194" s="109">
        <v>1</v>
      </c>
      <c r="BH194" s="109">
        <v>1</v>
      </c>
      <c r="BI194" s="109">
        <v>1</v>
      </c>
      <c r="BJ194" s="109">
        <v>1</v>
      </c>
      <c r="BK194" s="109">
        <v>1</v>
      </c>
      <c r="BL194" s="109">
        <v>1</v>
      </c>
      <c r="BM194" s="109">
        <v>1</v>
      </c>
      <c r="BN194" s="109">
        <v>1</v>
      </c>
      <c r="BO194" s="109">
        <v>1</v>
      </c>
      <c r="BP194" s="109">
        <v>1</v>
      </c>
      <c r="BQ194" s="109">
        <v>1</v>
      </c>
      <c r="BR194" s="109"/>
      <c r="BS194" s="109">
        <v>1</v>
      </c>
      <c r="BT194" s="109">
        <v>1</v>
      </c>
      <c r="BU194" s="109">
        <v>1</v>
      </c>
      <c r="BV194" s="109">
        <v>1</v>
      </c>
      <c r="BW194" s="109">
        <v>1</v>
      </c>
      <c r="BX194" s="194">
        <v>1</v>
      </c>
      <c r="BY194" s="109">
        <v>1</v>
      </c>
      <c r="BZ194" s="109">
        <v>1</v>
      </c>
      <c r="CA194" s="109">
        <v>1</v>
      </c>
      <c r="CB194" s="109">
        <v>1</v>
      </c>
      <c r="CC194" s="109">
        <v>1</v>
      </c>
      <c r="CG194">
        <v>1</v>
      </c>
      <c r="CH194">
        <v>1</v>
      </c>
      <c r="CI194">
        <v>1</v>
      </c>
      <c r="CJ194">
        <v>1</v>
      </c>
      <c r="CK194">
        <v>1</v>
      </c>
      <c r="CL194">
        <v>1</v>
      </c>
      <c r="CM194">
        <v>1</v>
      </c>
      <c r="CN194">
        <v>1</v>
      </c>
      <c r="CO194">
        <v>1</v>
      </c>
      <c r="CP194">
        <v>1</v>
      </c>
      <c r="CQ194">
        <v>1</v>
      </c>
      <c r="CR194">
        <v>1</v>
      </c>
      <c r="CS194">
        <v>1</v>
      </c>
      <c r="CT194">
        <v>1</v>
      </c>
      <c r="CU194">
        <v>1</v>
      </c>
      <c r="CV194">
        <v>1</v>
      </c>
      <c r="CW194">
        <v>1</v>
      </c>
      <c r="CX194">
        <v>1</v>
      </c>
      <c r="CY194">
        <v>1</v>
      </c>
      <c r="CZ194">
        <v>1</v>
      </c>
      <c r="DA194">
        <v>1</v>
      </c>
      <c r="DB194">
        <v>1</v>
      </c>
      <c r="DC194">
        <v>1</v>
      </c>
      <c r="DD194">
        <v>1</v>
      </c>
      <c r="DE194">
        <v>1</v>
      </c>
      <c r="DF194">
        <v>1</v>
      </c>
      <c r="DG194">
        <v>1</v>
      </c>
      <c r="DH194">
        <v>1</v>
      </c>
      <c r="DI194">
        <v>1</v>
      </c>
      <c r="DJ194">
        <v>1</v>
      </c>
      <c r="DK194">
        <v>1</v>
      </c>
      <c r="DL194">
        <v>1</v>
      </c>
      <c r="DM194">
        <v>1</v>
      </c>
      <c r="DN194">
        <v>1</v>
      </c>
      <c r="DO194">
        <v>1</v>
      </c>
      <c r="DP194">
        <v>1</v>
      </c>
      <c r="DQ194">
        <v>1</v>
      </c>
      <c r="DR194">
        <v>1</v>
      </c>
      <c r="DS194">
        <v>1</v>
      </c>
      <c r="DT194">
        <v>1</v>
      </c>
      <c r="DU194">
        <v>1</v>
      </c>
      <c r="DV194">
        <v>1</v>
      </c>
      <c r="DW194">
        <v>1</v>
      </c>
      <c r="DX194">
        <v>1</v>
      </c>
      <c r="DY194">
        <v>1</v>
      </c>
      <c r="DZ194">
        <v>1</v>
      </c>
      <c r="EA194">
        <v>1</v>
      </c>
      <c r="EB194">
        <v>1</v>
      </c>
      <c r="EC194">
        <v>1</v>
      </c>
      <c r="ED194">
        <v>1</v>
      </c>
      <c r="EE194">
        <v>1</v>
      </c>
      <c r="EF194">
        <v>1</v>
      </c>
      <c r="EG194">
        <v>1</v>
      </c>
      <c r="EH194">
        <v>1</v>
      </c>
      <c r="EI194">
        <v>1</v>
      </c>
      <c r="EJ194">
        <v>1</v>
      </c>
      <c r="EK194">
        <v>1</v>
      </c>
      <c r="EL194">
        <v>1</v>
      </c>
      <c r="EM194">
        <v>1</v>
      </c>
      <c r="EN194">
        <v>1</v>
      </c>
      <c r="EO194">
        <v>1</v>
      </c>
      <c r="EP194">
        <v>1</v>
      </c>
      <c r="EQ194">
        <v>1</v>
      </c>
      <c r="ER194">
        <v>1</v>
      </c>
      <c r="ES194">
        <v>1</v>
      </c>
    </row>
    <row r="195" spans="1:149" outlineLevel="1" x14ac:dyDescent="0.25">
      <c r="A195" s="3"/>
      <c r="B195" s="9">
        <v>181</v>
      </c>
      <c r="C195" s="49"/>
      <c r="D195" s="49"/>
      <c r="E195" s="45" t="s">
        <v>137</v>
      </c>
      <c r="F195" s="102"/>
      <c r="G195" s="102">
        <f t="shared" si="48"/>
        <v>1</v>
      </c>
      <c r="H195" s="48">
        <f t="shared" si="49"/>
        <v>1</v>
      </c>
      <c r="I195" s="48">
        <f t="shared" si="49"/>
        <v>1</v>
      </c>
      <c r="J195" s="48">
        <f t="shared" si="49"/>
        <v>1</v>
      </c>
      <c r="K195" s="48">
        <f t="shared" si="49"/>
        <v>1</v>
      </c>
      <c r="L195" s="48">
        <f t="shared" si="49"/>
        <v>1</v>
      </c>
      <c r="M195" s="48">
        <f t="shared" si="49"/>
        <v>1</v>
      </c>
      <c r="N195" s="213"/>
      <c r="O195" s="108">
        <v>193</v>
      </c>
      <c r="P195" s="108">
        <v>0</v>
      </c>
      <c r="Q195" s="153">
        <v>1</v>
      </c>
      <c r="R195" s="153">
        <v>1</v>
      </c>
      <c r="S195" s="153">
        <v>1</v>
      </c>
      <c r="T195" s="153">
        <v>1</v>
      </c>
      <c r="U195" s="153">
        <v>1</v>
      </c>
      <c r="V195" s="153">
        <v>1</v>
      </c>
      <c r="W195" s="153">
        <v>1</v>
      </c>
      <c r="X195" s="188">
        <v>1</v>
      </c>
      <c r="Y195" s="153">
        <v>1</v>
      </c>
      <c r="Z195" s="153">
        <v>1</v>
      </c>
      <c r="AA195" s="153">
        <v>1</v>
      </c>
      <c r="AB195" s="153">
        <v>1</v>
      </c>
      <c r="AC195" s="153">
        <v>1</v>
      </c>
      <c r="AD195" s="153">
        <v>1</v>
      </c>
      <c r="AE195" s="153">
        <v>1</v>
      </c>
      <c r="AF195" s="153">
        <v>1</v>
      </c>
      <c r="AG195" s="153">
        <v>1</v>
      </c>
      <c r="AH195" s="153">
        <v>1</v>
      </c>
      <c r="AI195" s="153">
        <v>1</v>
      </c>
      <c r="AJ195" s="153">
        <v>1</v>
      </c>
      <c r="AK195" s="153">
        <v>1</v>
      </c>
      <c r="AL195" s="109">
        <v>1</v>
      </c>
      <c r="AM195" s="109">
        <v>1</v>
      </c>
      <c r="AN195" s="109">
        <v>1</v>
      </c>
      <c r="AO195" s="109">
        <v>1</v>
      </c>
      <c r="AP195" s="109">
        <v>1</v>
      </c>
      <c r="AQ195" s="109">
        <v>1</v>
      </c>
      <c r="AR195" s="109">
        <v>1</v>
      </c>
      <c r="AS195" s="109">
        <v>1</v>
      </c>
      <c r="AT195" s="109">
        <v>1</v>
      </c>
      <c r="AU195" s="109">
        <v>1</v>
      </c>
      <c r="AV195" s="109">
        <v>1</v>
      </c>
      <c r="AW195" s="109">
        <v>1</v>
      </c>
      <c r="AX195" s="109">
        <v>1</v>
      </c>
      <c r="AY195" s="109">
        <v>1</v>
      </c>
      <c r="AZ195" s="109">
        <v>1</v>
      </c>
      <c r="BA195" s="109"/>
      <c r="BB195" s="109">
        <v>1</v>
      </c>
      <c r="BC195" s="109">
        <v>1</v>
      </c>
      <c r="BD195" s="109">
        <v>1</v>
      </c>
      <c r="BE195" s="109">
        <v>1</v>
      </c>
      <c r="BF195" s="109">
        <v>1</v>
      </c>
      <c r="BG195" s="109">
        <v>1</v>
      </c>
      <c r="BH195" s="109">
        <v>1</v>
      </c>
      <c r="BI195" s="109">
        <v>1</v>
      </c>
      <c r="BJ195" s="109">
        <v>1</v>
      </c>
      <c r="BK195" s="109">
        <v>1</v>
      </c>
      <c r="BL195" s="109">
        <v>1</v>
      </c>
      <c r="BM195" s="109">
        <v>1</v>
      </c>
      <c r="BN195" s="109">
        <v>1</v>
      </c>
      <c r="BO195" s="109">
        <v>1</v>
      </c>
      <c r="BP195" s="109">
        <v>1</v>
      </c>
      <c r="BQ195" s="109">
        <v>1</v>
      </c>
      <c r="BR195" s="109"/>
      <c r="BS195" s="109">
        <v>1</v>
      </c>
      <c r="BT195" s="109">
        <v>1</v>
      </c>
      <c r="BU195" s="109">
        <v>1</v>
      </c>
      <c r="BV195" s="109">
        <v>1</v>
      </c>
      <c r="BW195" s="109">
        <v>1</v>
      </c>
      <c r="BX195" s="194">
        <v>1</v>
      </c>
      <c r="BY195" s="109">
        <v>1</v>
      </c>
      <c r="BZ195" s="109">
        <v>1</v>
      </c>
      <c r="CA195" s="109">
        <v>1</v>
      </c>
      <c r="CB195" s="109">
        <v>1</v>
      </c>
      <c r="CC195" s="109">
        <v>1</v>
      </c>
      <c r="CG195">
        <v>1</v>
      </c>
      <c r="CH195">
        <v>1</v>
      </c>
      <c r="CI195">
        <v>1</v>
      </c>
      <c r="CJ195">
        <v>1</v>
      </c>
      <c r="CK195">
        <v>1</v>
      </c>
      <c r="CL195">
        <v>1</v>
      </c>
      <c r="CM195">
        <v>1</v>
      </c>
      <c r="CN195">
        <v>1</v>
      </c>
      <c r="CO195">
        <v>1</v>
      </c>
      <c r="CP195">
        <v>1</v>
      </c>
      <c r="CQ195">
        <v>1</v>
      </c>
      <c r="CR195">
        <v>1</v>
      </c>
      <c r="CS195">
        <v>1</v>
      </c>
      <c r="CT195">
        <v>1</v>
      </c>
      <c r="CU195">
        <v>1</v>
      </c>
      <c r="CV195">
        <v>1</v>
      </c>
      <c r="CW195">
        <v>1</v>
      </c>
      <c r="CX195">
        <v>1</v>
      </c>
      <c r="CY195">
        <v>1</v>
      </c>
      <c r="CZ195">
        <v>1</v>
      </c>
      <c r="DA195">
        <v>1</v>
      </c>
      <c r="DB195">
        <v>1</v>
      </c>
      <c r="DC195">
        <v>1</v>
      </c>
      <c r="DD195">
        <v>1</v>
      </c>
      <c r="DE195">
        <v>1</v>
      </c>
      <c r="DF195">
        <v>1</v>
      </c>
      <c r="DG195">
        <v>1</v>
      </c>
      <c r="DH195">
        <v>1</v>
      </c>
      <c r="DI195">
        <v>1</v>
      </c>
      <c r="DJ195">
        <v>1</v>
      </c>
      <c r="DK195">
        <v>1</v>
      </c>
      <c r="DL195">
        <v>1</v>
      </c>
      <c r="DM195">
        <v>1</v>
      </c>
      <c r="DN195">
        <v>1</v>
      </c>
      <c r="DO195">
        <v>1</v>
      </c>
      <c r="DP195">
        <v>1</v>
      </c>
      <c r="DQ195">
        <v>1</v>
      </c>
      <c r="DR195">
        <v>1</v>
      </c>
      <c r="DS195">
        <v>1</v>
      </c>
      <c r="DT195">
        <v>1</v>
      </c>
      <c r="DU195">
        <v>1</v>
      </c>
      <c r="DV195">
        <v>1</v>
      </c>
      <c r="DW195">
        <v>1</v>
      </c>
      <c r="DX195">
        <v>1</v>
      </c>
      <c r="DY195">
        <v>1</v>
      </c>
      <c r="DZ195">
        <v>1</v>
      </c>
      <c r="EA195">
        <v>1</v>
      </c>
      <c r="EB195">
        <v>1</v>
      </c>
      <c r="EC195">
        <v>1</v>
      </c>
      <c r="ED195">
        <v>1</v>
      </c>
      <c r="EE195">
        <v>1</v>
      </c>
      <c r="EF195">
        <v>1</v>
      </c>
      <c r="EG195">
        <v>1</v>
      </c>
      <c r="EH195">
        <v>1</v>
      </c>
      <c r="EI195">
        <v>1</v>
      </c>
      <c r="EJ195">
        <v>1</v>
      </c>
      <c r="EK195">
        <v>1</v>
      </c>
      <c r="EL195">
        <v>1</v>
      </c>
      <c r="EM195">
        <v>1</v>
      </c>
      <c r="EN195">
        <v>1</v>
      </c>
      <c r="EO195">
        <v>1</v>
      </c>
      <c r="EP195">
        <v>1</v>
      </c>
      <c r="EQ195">
        <v>1</v>
      </c>
      <c r="ER195">
        <v>1</v>
      </c>
      <c r="ES195">
        <v>1</v>
      </c>
    </row>
    <row r="196" spans="1:149" outlineLevel="1" x14ac:dyDescent="0.25">
      <c r="A196" s="3"/>
      <c r="B196" s="9">
        <v>182</v>
      </c>
      <c r="C196" s="49"/>
      <c r="D196" s="49"/>
      <c r="E196" s="45" t="s">
        <v>138</v>
      </c>
      <c r="F196" s="102"/>
      <c r="G196" s="102">
        <f t="shared" si="48"/>
        <v>1</v>
      </c>
      <c r="H196" s="48">
        <f t="shared" si="49"/>
        <v>1</v>
      </c>
      <c r="I196" s="48">
        <f t="shared" si="49"/>
        <v>1</v>
      </c>
      <c r="J196" s="48">
        <f t="shared" si="49"/>
        <v>1</v>
      </c>
      <c r="K196" s="48">
        <f t="shared" si="49"/>
        <v>1</v>
      </c>
      <c r="L196" s="48">
        <f t="shared" si="49"/>
        <v>1</v>
      </c>
      <c r="M196" s="48">
        <f t="shared" si="49"/>
        <v>1</v>
      </c>
      <c r="N196" s="213"/>
      <c r="O196" s="108">
        <v>194</v>
      </c>
      <c r="P196" s="108">
        <v>0</v>
      </c>
      <c r="Q196" s="153">
        <v>1</v>
      </c>
      <c r="R196" s="153">
        <v>1</v>
      </c>
      <c r="S196" s="153">
        <v>1</v>
      </c>
      <c r="T196" s="153">
        <v>1</v>
      </c>
      <c r="U196" s="153">
        <v>1</v>
      </c>
      <c r="V196" s="153">
        <v>1</v>
      </c>
      <c r="W196" s="153">
        <v>1</v>
      </c>
      <c r="X196" s="188">
        <v>1</v>
      </c>
      <c r="Y196" s="153">
        <v>1</v>
      </c>
      <c r="Z196" s="153">
        <v>1</v>
      </c>
      <c r="AA196" s="153">
        <v>1</v>
      </c>
      <c r="AB196" s="153">
        <v>1</v>
      </c>
      <c r="AC196" s="153">
        <v>1</v>
      </c>
      <c r="AD196" s="153">
        <v>1</v>
      </c>
      <c r="AE196" s="153">
        <v>1</v>
      </c>
      <c r="AF196" s="153">
        <v>1</v>
      </c>
      <c r="AG196" s="153">
        <v>1</v>
      </c>
      <c r="AH196" s="153">
        <v>1</v>
      </c>
      <c r="AI196" s="153">
        <v>1</v>
      </c>
      <c r="AJ196" s="153">
        <v>1</v>
      </c>
      <c r="AK196" s="153">
        <v>1</v>
      </c>
      <c r="AL196" s="109">
        <v>1</v>
      </c>
      <c r="AM196" s="109">
        <v>1</v>
      </c>
      <c r="AN196" s="109">
        <v>1</v>
      </c>
      <c r="AO196" s="109">
        <v>1</v>
      </c>
      <c r="AP196" s="109">
        <v>1</v>
      </c>
      <c r="AQ196" s="109">
        <v>1</v>
      </c>
      <c r="AR196" s="109">
        <v>1</v>
      </c>
      <c r="AS196" s="109">
        <v>1</v>
      </c>
      <c r="AT196" s="109">
        <v>1</v>
      </c>
      <c r="AU196" s="109">
        <v>1</v>
      </c>
      <c r="AV196" s="109">
        <v>1</v>
      </c>
      <c r="AW196" s="109">
        <v>1</v>
      </c>
      <c r="AX196" s="109">
        <v>1</v>
      </c>
      <c r="AY196" s="109">
        <v>1</v>
      </c>
      <c r="AZ196" s="109">
        <v>1</v>
      </c>
      <c r="BA196" s="109"/>
      <c r="BB196" s="109">
        <v>1</v>
      </c>
      <c r="BC196" s="109">
        <v>1</v>
      </c>
      <c r="BD196" s="109">
        <v>1</v>
      </c>
      <c r="BE196" s="109">
        <v>1</v>
      </c>
      <c r="BF196" s="109">
        <v>1</v>
      </c>
      <c r="BG196" s="109">
        <v>1</v>
      </c>
      <c r="BH196" s="109">
        <v>1</v>
      </c>
      <c r="BI196" s="109">
        <v>1</v>
      </c>
      <c r="BJ196" s="109">
        <v>1</v>
      </c>
      <c r="BK196" s="109">
        <v>1</v>
      </c>
      <c r="BL196" s="109">
        <v>1</v>
      </c>
      <c r="BM196" s="109">
        <v>1</v>
      </c>
      <c r="BN196" s="109">
        <v>1</v>
      </c>
      <c r="BO196" s="109">
        <v>1</v>
      </c>
      <c r="BP196" s="109">
        <v>1</v>
      </c>
      <c r="BQ196" s="109">
        <v>1</v>
      </c>
      <c r="BR196" s="109"/>
      <c r="BS196" s="109">
        <v>1</v>
      </c>
      <c r="BT196" s="109">
        <v>1</v>
      </c>
      <c r="BU196" s="109">
        <v>1</v>
      </c>
      <c r="BV196" s="109">
        <v>1</v>
      </c>
      <c r="BW196" s="109">
        <v>1</v>
      </c>
      <c r="BX196" s="194">
        <v>1</v>
      </c>
      <c r="BY196" s="109">
        <v>1</v>
      </c>
      <c r="BZ196" s="109">
        <v>1</v>
      </c>
      <c r="CA196" s="109">
        <v>1</v>
      </c>
      <c r="CB196" s="109">
        <v>1</v>
      </c>
      <c r="CC196" s="109">
        <v>1</v>
      </c>
      <c r="CG196">
        <v>1</v>
      </c>
      <c r="CH196">
        <v>1</v>
      </c>
      <c r="CI196">
        <v>1</v>
      </c>
      <c r="CJ196">
        <v>1</v>
      </c>
      <c r="CK196">
        <v>1</v>
      </c>
      <c r="CL196">
        <v>1</v>
      </c>
      <c r="CM196">
        <v>1</v>
      </c>
      <c r="CN196">
        <v>1</v>
      </c>
      <c r="CO196">
        <v>1</v>
      </c>
      <c r="CP196">
        <v>1</v>
      </c>
      <c r="CQ196">
        <v>1</v>
      </c>
      <c r="CR196">
        <v>1</v>
      </c>
      <c r="CS196">
        <v>1</v>
      </c>
      <c r="CT196">
        <v>1</v>
      </c>
      <c r="CU196">
        <v>1</v>
      </c>
      <c r="CV196">
        <v>1</v>
      </c>
      <c r="CW196">
        <v>1</v>
      </c>
      <c r="CX196">
        <v>1</v>
      </c>
      <c r="CY196">
        <v>1</v>
      </c>
      <c r="CZ196">
        <v>1</v>
      </c>
      <c r="DA196">
        <v>1</v>
      </c>
      <c r="DB196">
        <v>1</v>
      </c>
      <c r="DC196">
        <v>1</v>
      </c>
      <c r="DD196">
        <v>1</v>
      </c>
      <c r="DE196">
        <v>1</v>
      </c>
      <c r="DF196">
        <v>1</v>
      </c>
      <c r="DG196">
        <v>1</v>
      </c>
      <c r="DH196">
        <v>1</v>
      </c>
      <c r="DI196">
        <v>1</v>
      </c>
      <c r="DJ196">
        <v>1</v>
      </c>
      <c r="DK196">
        <v>1</v>
      </c>
      <c r="DL196">
        <v>1</v>
      </c>
      <c r="DM196">
        <v>1</v>
      </c>
      <c r="DN196">
        <v>1</v>
      </c>
      <c r="DO196">
        <v>1</v>
      </c>
      <c r="DP196">
        <v>1</v>
      </c>
      <c r="DQ196">
        <v>1</v>
      </c>
      <c r="DR196">
        <v>1</v>
      </c>
      <c r="DS196">
        <v>1</v>
      </c>
      <c r="DT196">
        <v>1</v>
      </c>
      <c r="DU196">
        <v>1</v>
      </c>
      <c r="DV196">
        <v>1</v>
      </c>
      <c r="DW196">
        <v>1</v>
      </c>
      <c r="DX196">
        <v>1</v>
      </c>
      <c r="DY196">
        <v>1</v>
      </c>
      <c r="DZ196">
        <v>1</v>
      </c>
      <c r="EA196">
        <v>1</v>
      </c>
      <c r="EB196">
        <v>1</v>
      </c>
      <c r="EC196">
        <v>1</v>
      </c>
      <c r="ED196">
        <v>1</v>
      </c>
      <c r="EE196">
        <v>1</v>
      </c>
      <c r="EF196">
        <v>1</v>
      </c>
      <c r="EG196">
        <v>1</v>
      </c>
      <c r="EH196">
        <v>1</v>
      </c>
      <c r="EI196">
        <v>1</v>
      </c>
      <c r="EJ196">
        <v>1</v>
      </c>
      <c r="EK196">
        <v>1</v>
      </c>
      <c r="EL196">
        <v>1</v>
      </c>
      <c r="EM196">
        <v>1</v>
      </c>
      <c r="EN196">
        <v>1</v>
      </c>
      <c r="EO196">
        <v>1</v>
      </c>
      <c r="EP196">
        <v>1</v>
      </c>
      <c r="EQ196">
        <v>1</v>
      </c>
      <c r="ER196">
        <v>1</v>
      </c>
      <c r="ES196">
        <v>1</v>
      </c>
    </row>
    <row r="197" spans="1:149" outlineLevel="1" x14ac:dyDescent="0.25">
      <c r="A197" s="3"/>
      <c r="B197" s="9">
        <v>183</v>
      </c>
      <c r="C197" s="49"/>
      <c r="D197" s="49"/>
      <c r="E197" s="45" t="s">
        <v>139</v>
      </c>
      <c r="F197" s="102"/>
      <c r="G197" s="102">
        <f t="shared" si="48"/>
        <v>1</v>
      </c>
      <c r="H197" s="48">
        <f t="shared" si="49"/>
        <v>1</v>
      </c>
      <c r="I197" s="48">
        <f t="shared" si="49"/>
        <v>1</v>
      </c>
      <c r="J197" s="48">
        <f t="shared" si="49"/>
        <v>1</v>
      </c>
      <c r="K197" s="48">
        <f t="shared" si="49"/>
        <v>1</v>
      </c>
      <c r="L197" s="48">
        <f t="shared" si="49"/>
        <v>1</v>
      </c>
      <c r="M197" s="48">
        <f t="shared" si="49"/>
        <v>1</v>
      </c>
      <c r="N197" s="213"/>
      <c r="O197" s="108">
        <v>195</v>
      </c>
      <c r="P197" s="108">
        <v>0</v>
      </c>
      <c r="Q197" s="153">
        <v>1</v>
      </c>
      <c r="R197" s="153">
        <v>1</v>
      </c>
      <c r="S197" s="153">
        <v>1</v>
      </c>
      <c r="T197" s="153">
        <v>1</v>
      </c>
      <c r="U197" s="153">
        <v>1</v>
      </c>
      <c r="V197" s="153">
        <v>1</v>
      </c>
      <c r="W197" s="153">
        <v>1</v>
      </c>
      <c r="X197" s="188">
        <v>1</v>
      </c>
      <c r="Y197" s="153">
        <v>1</v>
      </c>
      <c r="Z197" s="153">
        <v>1</v>
      </c>
      <c r="AA197" s="153">
        <v>1</v>
      </c>
      <c r="AB197" s="153">
        <v>1</v>
      </c>
      <c r="AC197" s="153">
        <v>1</v>
      </c>
      <c r="AD197" s="153">
        <v>1</v>
      </c>
      <c r="AE197" s="153">
        <v>1</v>
      </c>
      <c r="AF197" s="153">
        <v>1</v>
      </c>
      <c r="AG197" s="153">
        <v>1</v>
      </c>
      <c r="AH197" s="153">
        <v>1</v>
      </c>
      <c r="AI197" s="153">
        <v>1</v>
      </c>
      <c r="AJ197" s="153">
        <v>1</v>
      </c>
      <c r="AK197" s="153">
        <v>1</v>
      </c>
      <c r="AL197" s="109">
        <v>1</v>
      </c>
      <c r="AM197" s="109">
        <v>1</v>
      </c>
      <c r="AN197" s="109">
        <v>1</v>
      </c>
      <c r="AO197" s="109">
        <v>1</v>
      </c>
      <c r="AP197" s="109">
        <v>1</v>
      </c>
      <c r="AQ197" s="109">
        <v>1</v>
      </c>
      <c r="AR197" s="109">
        <v>1</v>
      </c>
      <c r="AS197" s="109">
        <v>1</v>
      </c>
      <c r="AT197" s="109">
        <v>1</v>
      </c>
      <c r="AU197" s="109">
        <v>1</v>
      </c>
      <c r="AV197" s="109">
        <v>1</v>
      </c>
      <c r="AW197" s="109">
        <v>1</v>
      </c>
      <c r="AX197" s="109">
        <v>1</v>
      </c>
      <c r="AY197" s="109">
        <v>1</v>
      </c>
      <c r="AZ197" s="109">
        <v>1</v>
      </c>
      <c r="BA197" s="109"/>
      <c r="BB197" s="109">
        <v>1</v>
      </c>
      <c r="BC197" s="109">
        <v>1</v>
      </c>
      <c r="BD197" s="109">
        <v>1</v>
      </c>
      <c r="BE197" s="109">
        <v>1</v>
      </c>
      <c r="BF197" s="109">
        <v>1</v>
      </c>
      <c r="BG197" s="109">
        <v>1</v>
      </c>
      <c r="BH197" s="109">
        <v>1</v>
      </c>
      <c r="BI197" s="109">
        <v>1</v>
      </c>
      <c r="BJ197" s="109">
        <v>1</v>
      </c>
      <c r="BK197" s="109">
        <v>1</v>
      </c>
      <c r="BL197" s="109">
        <v>1</v>
      </c>
      <c r="BM197" s="109">
        <v>1</v>
      </c>
      <c r="BN197" s="109">
        <v>1</v>
      </c>
      <c r="BO197" s="109">
        <v>1</v>
      </c>
      <c r="BP197" s="109">
        <v>1</v>
      </c>
      <c r="BQ197" s="109">
        <v>1</v>
      </c>
      <c r="BR197" s="109"/>
      <c r="BS197" s="109">
        <v>1</v>
      </c>
      <c r="BT197" s="109">
        <v>1</v>
      </c>
      <c r="BU197" s="109">
        <v>1</v>
      </c>
      <c r="BV197" s="109">
        <v>1</v>
      </c>
      <c r="BW197" s="109">
        <v>1</v>
      </c>
      <c r="BX197" s="194">
        <v>1</v>
      </c>
      <c r="BY197" s="109">
        <v>1</v>
      </c>
      <c r="BZ197" s="109">
        <v>1</v>
      </c>
      <c r="CA197" s="109">
        <v>1</v>
      </c>
      <c r="CB197" s="109">
        <v>1</v>
      </c>
      <c r="CC197" s="109">
        <v>1</v>
      </c>
      <c r="CG197">
        <v>1</v>
      </c>
      <c r="CH197">
        <v>1</v>
      </c>
      <c r="CI197">
        <v>1</v>
      </c>
      <c r="CJ197">
        <v>1</v>
      </c>
      <c r="CK197">
        <v>1</v>
      </c>
      <c r="CL197">
        <v>1</v>
      </c>
      <c r="CM197">
        <v>1</v>
      </c>
      <c r="CN197">
        <v>1</v>
      </c>
      <c r="CO197">
        <v>1</v>
      </c>
      <c r="CP197">
        <v>1</v>
      </c>
      <c r="CQ197">
        <v>1</v>
      </c>
      <c r="CR197">
        <v>1</v>
      </c>
      <c r="CS197">
        <v>1</v>
      </c>
      <c r="CT197">
        <v>1</v>
      </c>
      <c r="CU197">
        <v>1</v>
      </c>
      <c r="CV197">
        <v>1</v>
      </c>
      <c r="CW197">
        <v>1</v>
      </c>
      <c r="CX197">
        <v>1</v>
      </c>
      <c r="CY197">
        <v>1</v>
      </c>
      <c r="CZ197">
        <v>1</v>
      </c>
      <c r="DA197">
        <v>1</v>
      </c>
      <c r="DB197">
        <v>1</v>
      </c>
      <c r="DC197">
        <v>1</v>
      </c>
      <c r="DD197">
        <v>1</v>
      </c>
      <c r="DE197">
        <v>1</v>
      </c>
      <c r="DF197">
        <v>1</v>
      </c>
      <c r="DG197">
        <v>1</v>
      </c>
      <c r="DH197">
        <v>1</v>
      </c>
      <c r="DI197">
        <v>1</v>
      </c>
      <c r="DJ197">
        <v>1</v>
      </c>
      <c r="DK197">
        <v>1</v>
      </c>
      <c r="DL197">
        <v>1</v>
      </c>
      <c r="DM197">
        <v>1</v>
      </c>
      <c r="DN197">
        <v>1</v>
      </c>
      <c r="DO197">
        <v>1</v>
      </c>
      <c r="DP197">
        <v>1</v>
      </c>
      <c r="DQ197">
        <v>1</v>
      </c>
      <c r="DR197">
        <v>1</v>
      </c>
      <c r="DS197">
        <v>1</v>
      </c>
      <c r="DT197">
        <v>1</v>
      </c>
      <c r="DU197">
        <v>1</v>
      </c>
      <c r="DV197">
        <v>1</v>
      </c>
      <c r="DW197">
        <v>1</v>
      </c>
      <c r="DX197">
        <v>1</v>
      </c>
      <c r="DY197">
        <v>1</v>
      </c>
      <c r="DZ197">
        <v>1</v>
      </c>
      <c r="EA197">
        <v>1</v>
      </c>
      <c r="EB197">
        <v>1</v>
      </c>
      <c r="EC197">
        <v>1</v>
      </c>
      <c r="ED197">
        <v>1</v>
      </c>
      <c r="EE197">
        <v>1</v>
      </c>
      <c r="EF197">
        <v>1</v>
      </c>
      <c r="EG197">
        <v>1</v>
      </c>
      <c r="EH197">
        <v>1</v>
      </c>
      <c r="EI197">
        <v>1</v>
      </c>
      <c r="EJ197">
        <v>1</v>
      </c>
      <c r="EK197">
        <v>1</v>
      </c>
      <c r="EL197">
        <v>1</v>
      </c>
      <c r="EM197">
        <v>1</v>
      </c>
      <c r="EN197">
        <v>1</v>
      </c>
      <c r="EO197">
        <v>1</v>
      </c>
      <c r="EP197">
        <v>1</v>
      </c>
      <c r="EQ197">
        <v>1</v>
      </c>
      <c r="ER197">
        <v>1</v>
      </c>
      <c r="ES197">
        <v>1</v>
      </c>
    </row>
    <row r="198" spans="1:149" outlineLevel="1" x14ac:dyDescent="0.25">
      <c r="A198" s="3"/>
      <c r="B198" s="9">
        <v>184</v>
      </c>
      <c r="C198" s="7"/>
      <c r="D198" s="7"/>
      <c r="E198" s="50" t="s">
        <v>140</v>
      </c>
      <c r="F198" s="24"/>
      <c r="G198" s="24">
        <f t="shared" si="48"/>
        <v>2722.7979999999998</v>
      </c>
      <c r="H198" s="51">
        <f t="shared" si="49"/>
        <v>2722.7979999999998</v>
      </c>
      <c r="I198" s="51">
        <f t="shared" si="49"/>
        <v>2722.7979999999998</v>
      </c>
      <c r="J198" s="51">
        <f t="shared" si="49"/>
        <v>2722.7979999999998</v>
      </c>
      <c r="K198" s="51">
        <f t="shared" si="49"/>
        <v>2722.7979999999998</v>
      </c>
      <c r="L198" s="51">
        <f t="shared" si="49"/>
        <v>2722.7979999999998</v>
      </c>
      <c r="M198" s="51">
        <f t="shared" si="49"/>
        <v>2722.7979999999998</v>
      </c>
      <c r="N198" s="205"/>
      <c r="O198" s="108">
        <v>196</v>
      </c>
      <c r="P198" s="108">
        <v>0</v>
      </c>
      <c r="Q198" s="153">
        <v>2722.7979999999998</v>
      </c>
      <c r="R198" s="153">
        <v>2722.7979999999998</v>
      </c>
      <c r="S198" s="153">
        <v>2722.7979999999998</v>
      </c>
      <c r="T198" s="153">
        <v>2722.7979999999998</v>
      </c>
      <c r="U198" s="153">
        <v>2722.7979999999998</v>
      </c>
      <c r="V198" s="153">
        <v>2722.7979999999998</v>
      </c>
      <c r="W198" s="153">
        <v>2722.7979999999998</v>
      </c>
      <c r="X198" s="188">
        <v>2722.7979999999998</v>
      </c>
      <c r="Y198" s="153">
        <v>2722.7979999999998</v>
      </c>
      <c r="Z198" s="153">
        <v>2722.7979999999998</v>
      </c>
      <c r="AA198" s="153">
        <v>2722.7979999999998</v>
      </c>
      <c r="AB198" s="153">
        <v>2722.7979999999998</v>
      </c>
      <c r="AC198" s="153">
        <v>2722.7979999999998</v>
      </c>
      <c r="AD198" s="153">
        <v>2722.7979999999998</v>
      </c>
      <c r="AE198" s="153">
        <v>2722.7979999999998</v>
      </c>
      <c r="AF198" s="153">
        <v>2722.7979999999998</v>
      </c>
      <c r="AG198" s="153">
        <v>2722.7979999999998</v>
      </c>
      <c r="AH198" s="153">
        <v>2722.7979999999998</v>
      </c>
      <c r="AI198" s="153">
        <v>2722.7979999999998</v>
      </c>
      <c r="AJ198" s="153">
        <v>2722.7979999999998</v>
      </c>
      <c r="AK198" s="153">
        <v>2722.7979999999998</v>
      </c>
      <c r="AL198" s="109">
        <v>2722.7979999999998</v>
      </c>
      <c r="AM198" s="109">
        <v>2722.7979999999998</v>
      </c>
      <c r="AN198" s="109">
        <v>2722.7979999999998</v>
      </c>
      <c r="AO198" s="109">
        <v>2722.7979999999998</v>
      </c>
      <c r="AP198" s="109">
        <v>2722.7979999999998</v>
      </c>
      <c r="AQ198" s="109">
        <v>2722.7979999999998</v>
      </c>
      <c r="AR198" s="109">
        <v>2722.7979999999998</v>
      </c>
      <c r="AS198" s="109">
        <v>2722.7979999999998</v>
      </c>
      <c r="AT198" s="109">
        <v>2722.7979999999998</v>
      </c>
      <c r="AU198" s="109">
        <v>2722.7979999999998</v>
      </c>
      <c r="AV198" s="109">
        <v>2722.7979999999998</v>
      </c>
      <c r="AW198" s="109">
        <v>2722.7979999999998</v>
      </c>
      <c r="AX198" s="109">
        <v>2722.7979999999998</v>
      </c>
      <c r="AY198" s="109">
        <v>2722.7979999999998</v>
      </c>
      <c r="AZ198" s="109">
        <v>2722.7979999999998</v>
      </c>
      <c r="BA198" s="109"/>
      <c r="BB198" s="109">
        <v>2722.7979999999998</v>
      </c>
      <c r="BC198" s="109">
        <v>2722.7979999999998</v>
      </c>
      <c r="BD198" s="109">
        <v>2722.7979999999998</v>
      </c>
      <c r="BE198" s="109">
        <v>2722.7979999999998</v>
      </c>
      <c r="BF198" s="109">
        <v>2722.7979999999998</v>
      </c>
      <c r="BG198" s="109">
        <v>2722.7979999999998</v>
      </c>
      <c r="BH198" s="109">
        <v>2722.7979999999998</v>
      </c>
      <c r="BI198" s="109">
        <v>2722.7979999999998</v>
      </c>
      <c r="BJ198" s="109">
        <v>2722.7979999999998</v>
      </c>
      <c r="BK198" s="109">
        <v>2722.7979999999998</v>
      </c>
      <c r="BL198" s="109">
        <v>2722.7979999999998</v>
      </c>
      <c r="BM198" s="109">
        <v>2722.7979999999998</v>
      </c>
      <c r="BN198" s="109">
        <v>2722.7979999999998</v>
      </c>
      <c r="BO198" s="109">
        <v>2722.7979999999998</v>
      </c>
      <c r="BP198" s="109">
        <v>2722.7979999999998</v>
      </c>
      <c r="BQ198" s="109">
        <v>2722.7979999999998</v>
      </c>
      <c r="BR198" s="109"/>
      <c r="BS198" s="109">
        <v>2722.7979999999998</v>
      </c>
      <c r="BT198" s="109">
        <v>2722.7979999999998</v>
      </c>
      <c r="BU198" s="109">
        <v>2722.7979999999998</v>
      </c>
      <c r="BV198" s="109">
        <v>2722.7979999999998</v>
      </c>
      <c r="BW198" s="109">
        <v>2722.7979999999998</v>
      </c>
      <c r="BX198" s="194">
        <v>2722.7979999999998</v>
      </c>
      <c r="BY198" s="109">
        <v>2722.7979999999998</v>
      </c>
      <c r="BZ198" s="109">
        <v>2722.7979999999998</v>
      </c>
      <c r="CA198" s="109">
        <v>2722.7979999999998</v>
      </c>
      <c r="CB198" s="109">
        <v>2722.7979999999998</v>
      </c>
      <c r="CC198" s="109">
        <v>2722.7979999999998</v>
      </c>
      <c r="CG198">
        <v>2722.7979999999998</v>
      </c>
      <c r="CH198">
        <v>2722.7979999999998</v>
      </c>
      <c r="CI198">
        <v>2722.7979999999998</v>
      </c>
      <c r="CJ198">
        <v>2722.7979999999998</v>
      </c>
      <c r="CK198">
        <v>2722.7979999999998</v>
      </c>
      <c r="CL198">
        <v>2722.7979999999998</v>
      </c>
      <c r="CM198">
        <v>2722.7979999999998</v>
      </c>
      <c r="CN198">
        <v>2722.7979999999998</v>
      </c>
      <c r="CO198">
        <v>2722.7979999999998</v>
      </c>
      <c r="CP198">
        <v>2722.7979999999998</v>
      </c>
      <c r="CQ198">
        <v>2722.7979999999998</v>
      </c>
      <c r="CR198">
        <v>2722.7979999999998</v>
      </c>
      <c r="CS198">
        <v>2722.7979999999998</v>
      </c>
      <c r="CT198">
        <v>2722.7979999999998</v>
      </c>
      <c r="CU198">
        <v>2722.7979999999998</v>
      </c>
      <c r="CV198">
        <v>2722.7979999999998</v>
      </c>
      <c r="CW198">
        <v>2722.7979999999998</v>
      </c>
      <c r="CX198">
        <v>2722.7979999999998</v>
      </c>
      <c r="CY198">
        <v>2722.7979999999998</v>
      </c>
      <c r="CZ198">
        <v>2722.7979999999998</v>
      </c>
      <c r="DA198">
        <v>2722.7979999999998</v>
      </c>
      <c r="DB198">
        <v>2722.7979999999998</v>
      </c>
      <c r="DC198">
        <v>2722.7979999999998</v>
      </c>
      <c r="DD198">
        <v>2722.7979999999998</v>
      </c>
      <c r="DE198">
        <v>2722.7979999999998</v>
      </c>
      <c r="DF198">
        <v>2722.7979999999998</v>
      </c>
      <c r="DG198">
        <v>2722.7979999999998</v>
      </c>
      <c r="DH198">
        <v>2722.7979999999998</v>
      </c>
      <c r="DI198">
        <v>2722.7979999999998</v>
      </c>
      <c r="DJ198">
        <v>2722.7979999999998</v>
      </c>
      <c r="DK198">
        <v>2722.7979999999998</v>
      </c>
      <c r="DL198">
        <v>2722.7979999999998</v>
      </c>
      <c r="DM198">
        <v>2722.7979999999998</v>
      </c>
      <c r="DN198">
        <v>2722.7979999999998</v>
      </c>
      <c r="DO198">
        <v>2722.7979999999998</v>
      </c>
      <c r="DP198">
        <v>2722.7979999999998</v>
      </c>
      <c r="DQ198">
        <v>2722.7979999999998</v>
      </c>
      <c r="DR198">
        <v>2722.7979999999998</v>
      </c>
      <c r="DS198">
        <v>2722.7979999999998</v>
      </c>
      <c r="DT198">
        <v>2722.7979999999998</v>
      </c>
      <c r="DU198">
        <v>2722.7979999999998</v>
      </c>
      <c r="DV198">
        <v>2722.7979999999998</v>
      </c>
      <c r="DW198">
        <v>2722.7979999999998</v>
      </c>
      <c r="DX198">
        <v>2722.7979999999998</v>
      </c>
      <c r="DY198">
        <v>2722.7979999999998</v>
      </c>
      <c r="DZ198">
        <v>2722.7979999999998</v>
      </c>
      <c r="EA198">
        <v>2722.7979999999998</v>
      </c>
      <c r="EB198">
        <v>2722.7979999999998</v>
      </c>
      <c r="EC198">
        <v>2722.7979999999998</v>
      </c>
      <c r="ED198">
        <v>2722.7979999999998</v>
      </c>
      <c r="EE198">
        <v>2722.7979999999998</v>
      </c>
      <c r="EF198">
        <v>2722.7979999999998</v>
      </c>
      <c r="EG198">
        <v>2722.7979999999998</v>
      </c>
      <c r="EH198">
        <v>2722.7979999999998</v>
      </c>
      <c r="EI198">
        <v>2722.7979999999998</v>
      </c>
      <c r="EJ198">
        <v>2722.7979999999998</v>
      </c>
      <c r="EK198">
        <v>2722.7979999999998</v>
      </c>
      <c r="EL198">
        <v>2722.7979999999998</v>
      </c>
      <c r="EM198">
        <v>2722.7979999999998</v>
      </c>
      <c r="EN198">
        <v>2722.7979999999998</v>
      </c>
      <c r="EO198">
        <v>2722.7979999999998</v>
      </c>
      <c r="EP198">
        <v>2722.7979999999998</v>
      </c>
      <c r="EQ198">
        <v>2722.7979999999998</v>
      </c>
      <c r="ER198">
        <v>2722.7979999999998</v>
      </c>
      <c r="ES198">
        <v>2722.7979999999998</v>
      </c>
    </row>
    <row r="199" spans="1:149" outlineLevel="1" x14ac:dyDescent="0.25">
      <c r="A199" s="3"/>
      <c r="B199" s="9">
        <v>185</v>
      </c>
      <c r="C199" s="52"/>
      <c r="D199" s="52"/>
      <c r="E199" s="53" t="s">
        <v>141</v>
      </c>
      <c r="F199" s="102"/>
      <c r="G199" s="102">
        <f t="shared" si="48"/>
        <v>0.12859999999999999</v>
      </c>
      <c r="H199" s="48">
        <f t="shared" si="49"/>
        <v>0.12859999999999999</v>
      </c>
      <c r="I199" s="48">
        <f t="shared" si="49"/>
        <v>0.12859999999999999</v>
      </c>
      <c r="J199" s="48">
        <f t="shared" si="49"/>
        <v>0.12859999999999999</v>
      </c>
      <c r="K199" s="48">
        <f t="shared" si="49"/>
        <v>0.12859999999999999</v>
      </c>
      <c r="L199" s="48">
        <f t="shared" si="49"/>
        <v>0.12859999999999999</v>
      </c>
      <c r="M199" s="48">
        <f t="shared" si="49"/>
        <v>0.12859999999999999</v>
      </c>
      <c r="N199" s="213"/>
      <c r="O199" s="108">
        <v>197</v>
      </c>
      <c r="P199" s="108">
        <v>0</v>
      </c>
      <c r="Q199" s="153">
        <v>0.12859999999999999</v>
      </c>
      <c r="R199" s="153">
        <v>0.12859999999999999</v>
      </c>
      <c r="S199" s="153">
        <v>0.12859999999999999</v>
      </c>
      <c r="T199" s="153">
        <v>0.12859999999999999</v>
      </c>
      <c r="U199" s="153">
        <v>0.12859999999999999</v>
      </c>
      <c r="V199" s="153">
        <v>0.12859999999999999</v>
      </c>
      <c r="W199" s="153">
        <v>0.12859999999999999</v>
      </c>
      <c r="X199" s="188">
        <v>0.12859999999999999</v>
      </c>
      <c r="Y199" s="153">
        <v>0.12859999999999999</v>
      </c>
      <c r="Z199" s="153">
        <v>0.12859999999999999</v>
      </c>
      <c r="AA199" s="153">
        <v>0.12859999999999999</v>
      </c>
      <c r="AB199" s="153">
        <v>0.12859999999999999</v>
      </c>
      <c r="AC199" s="153">
        <v>0.12859999999999999</v>
      </c>
      <c r="AD199" s="153">
        <v>0.12859999999999999</v>
      </c>
      <c r="AE199" s="153">
        <v>0.12859999999999999</v>
      </c>
      <c r="AF199" s="153">
        <v>0.12859999999999999</v>
      </c>
      <c r="AG199" s="153">
        <v>0.12859999999999999</v>
      </c>
      <c r="AH199" s="153">
        <v>0.12859999999999999</v>
      </c>
      <c r="AI199" s="153">
        <v>0.12859999999999999</v>
      </c>
      <c r="AJ199" s="153">
        <v>0.12859999999999999</v>
      </c>
      <c r="AK199" s="153">
        <v>0.12859999999999999</v>
      </c>
      <c r="AL199" s="109">
        <v>0.12859999999999999</v>
      </c>
      <c r="AM199" s="109">
        <v>0.12859999999999999</v>
      </c>
      <c r="AN199" s="109">
        <v>0.12859999999999999</v>
      </c>
      <c r="AO199" s="109">
        <v>0.12859999999999999</v>
      </c>
      <c r="AP199" s="109">
        <v>0.12859999999999999</v>
      </c>
      <c r="AQ199" s="109">
        <v>0.12859999999999999</v>
      </c>
      <c r="AR199" s="109">
        <v>0.12859999999999999</v>
      </c>
      <c r="AS199" s="109">
        <v>0.12859999999999999</v>
      </c>
      <c r="AT199" s="109">
        <v>0.12859999999999999</v>
      </c>
      <c r="AU199" s="109">
        <v>0.12859999999999999</v>
      </c>
      <c r="AV199" s="109">
        <v>0.12859999999999999</v>
      </c>
      <c r="AW199" s="109">
        <v>0.12859999999999999</v>
      </c>
      <c r="AX199" s="109">
        <v>0.12859999999999999</v>
      </c>
      <c r="AY199" s="109">
        <v>0.12859999999999999</v>
      </c>
      <c r="AZ199" s="109">
        <v>0.12859999999999999</v>
      </c>
      <c r="BA199" s="109"/>
      <c r="BB199" s="109">
        <v>0.12859999999999999</v>
      </c>
      <c r="BC199" s="109">
        <v>0.12859999999999999</v>
      </c>
      <c r="BD199" s="109">
        <v>0.12859999999999999</v>
      </c>
      <c r="BE199" s="109">
        <v>0.12859999999999999</v>
      </c>
      <c r="BF199" s="109">
        <v>0.12859999999999999</v>
      </c>
      <c r="BG199" s="109">
        <v>0.12859999999999999</v>
      </c>
      <c r="BH199" s="109">
        <v>0.12859999999999999</v>
      </c>
      <c r="BI199" s="109">
        <v>0.12859999999999999</v>
      </c>
      <c r="BJ199" s="109">
        <v>0.12859999999999999</v>
      </c>
      <c r="BK199" s="109">
        <v>0.12859999999999999</v>
      </c>
      <c r="BL199" s="109">
        <v>0.12859999999999999</v>
      </c>
      <c r="BM199" s="109">
        <v>0.12859999999999999</v>
      </c>
      <c r="BN199" s="109">
        <v>0.12859999999999999</v>
      </c>
      <c r="BO199" s="109">
        <v>0.12859999999999999</v>
      </c>
      <c r="BP199" s="109">
        <v>0.12859999999999999</v>
      </c>
      <c r="BQ199" s="109">
        <v>0.12859999999999999</v>
      </c>
      <c r="BR199" s="109"/>
      <c r="BS199" s="109">
        <v>0.12859999999999999</v>
      </c>
      <c r="BT199" s="109">
        <v>0.12859999999999999</v>
      </c>
      <c r="BU199" s="109">
        <v>0.12859999999999999</v>
      </c>
      <c r="BV199" s="109">
        <v>0.12859999999999999</v>
      </c>
      <c r="BW199" s="109">
        <v>0.12859999999999999</v>
      </c>
      <c r="BX199" s="194">
        <v>0.12859999999999999</v>
      </c>
      <c r="BY199" s="109">
        <v>0.12859999999999999</v>
      </c>
      <c r="BZ199" s="109">
        <v>0.12859999999999999</v>
      </c>
      <c r="CA199" s="109">
        <v>0.12859999999999999</v>
      </c>
      <c r="CB199" s="109">
        <v>0.12859999999999999</v>
      </c>
      <c r="CC199" s="109">
        <v>0.12859999999999999</v>
      </c>
      <c r="CG199">
        <v>0.12859999999999999</v>
      </c>
      <c r="CH199">
        <v>0.12859999999999999</v>
      </c>
      <c r="CI199">
        <v>0.12859999999999999</v>
      </c>
      <c r="CJ199">
        <v>0.12859999999999999</v>
      </c>
      <c r="CK199">
        <v>0.12859999999999999</v>
      </c>
      <c r="CL199">
        <v>0.12859999999999999</v>
      </c>
      <c r="CM199">
        <v>0.12859999999999999</v>
      </c>
      <c r="CN199">
        <v>0.12859999999999999</v>
      </c>
      <c r="CO199">
        <v>0.12859999999999999</v>
      </c>
      <c r="CP199">
        <v>0.12859999999999999</v>
      </c>
      <c r="CQ199">
        <v>0.12859999999999999</v>
      </c>
      <c r="CR199">
        <v>0.12859999999999999</v>
      </c>
      <c r="CS199">
        <v>0.12859999999999999</v>
      </c>
      <c r="CT199">
        <v>0.12859999999999999</v>
      </c>
      <c r="CU199">
        <v>0.12859999999999999</v>
      </c>
      <c r="CV199">
        <v>0.12859999999999999</v>
      </c>
      <c r="CW199">
        <v>0.12859999999999999</v>
      </c>
      <c r="CX199">
        <v>0.12859999999999999</v>
      </c>
      <c r="CY199">
        <v>0.12859999999999999</v>
      </c>
      <c r="CZ199">
        <v>0.12859999999999999</v>
      </c>
      <c r="DA199">
        <v>0.12859999999999999</v>
      </c>
      <c r="DB199">
        <v>0.12859999999999999</v>
      </c>
      <c r="DC199">
        <v>0.12859999999999999</v>
      </c>
      <c r="DD199">
        <v>0.12859999999999999</v>
      </c>
      <c r="DE199">
        <v>0.12859999999999999</v>
      </c>
      <c r="DF199">
        <v>0.12859999999999999</v>
      </c>
      <c r="DG199">
        <v>0.12859999999999999</v>
      </c>
      <c r="DH199">
        <v>0.12859999999999999</v>
      </c>
      <c r="DI199">
        <v>0.12859999999999999</v>
      </c>
      <c r="DJ199">
        <v>0.12859999999999999</v>
      </c>
      <c r="DK199">
        <v>0.12859999999999999</v>
      </c>
      <c r="DL199">
        <v>0.12859999999999999</v>
      </c>
      <c r="DM199">
        <v>0.12859999999999999</v>
      </c>
      <c r="DN199">
        <v>0.12859999999999999</v>
      </c>
      <c r="DO199">
        <v>0.12859999999999999</v>
      </c>
      <c r="DP199">
        <v>0.12859999999999999</v>
      </c>
      <c r="DQ199">
        <v>0.12859999999999999</v>
      </c>
      <c r="DR199">
        <v>0.12859999999999999</v>
      </c>
      <c r="DS199">
        <v>0.12859999999999999</v>
      </c>
      <c r="DT199">
        <v>0.12859999999999999</v>
      </c>
      <c r="DU199">
        <v>0.12859999999999999</v>
      </c>
      <c r="DV199">
        <v>0.12859999999999999</v>
      </c>
      <c r="DW199">
        <v>0.12859999999999999</v>
      </c>
      <c r="DX199">
        <v>0.12859999999999999</v>
      </c>
      <c r="DY199">
        <v>0.12859999999999999</v>
      </c>
      <c r="DZ199">
        <v>0.12859999999999999</v>
      </c>
      <c r="EA199">
        <v>0.12859999999999999</v>
      </c>
      <c r="EB199">
        <v>0.12859999999999999</v>
      </c>
      <c r="EC199">
        <v>0.12859999999999999</v>
      </c>
      <c r="ED199">
        <v>0.12859999999999999</v>
      </c>
      <c r="EE199">
        <v>0.12859999999999999</v>
      </c>
      <c r="EF199">
        <v>0.12859999999999999</v>
      </c>
      <c r="EG199">
        <v>0.12859999999999999</v>
      </c>
      <c r="EH199">
        <v>0.12859999999999999</v>
      </c>
      <c r="EI199">
        <v>0.12859999999999999</v>
      </c>
      <c r="EJ199">
        <v>0.12859999999999999</v>
      </c>
      <c r="EK199">
        <v>0.12859999999999999</v>
      </c>
      <c r="EL199">
        <v>0.12859999999999999</v>
      </c>
      <c r="EM199">
        <v>0.12859999999999999</v>
      </c>
      <c r="EN199">
        <v>0.12859999999999999</v>
      </c>
      <c r="EO199">
        <v>0.12859999999999999</v>
      </c>
      <c r="EP199">
        <v>0.12859999999999999</v>
      </c>
      <c r="EQ199">
        <v>0.12859999999999999</v>
      </c>
      <c r="ER199">
        <v>0.12859999999999999</v>
      </c>
      <c r="ES199">
        <v>0.12859999999999999</v>
      </c>
    </row>
    <row r="200" spans="1:149" outlineLevel="1" x14ac:dyDescent="0.25">
      <c r="A200" s="3"/>
      <c r="B200" s="9">
        <v>186</v>
      </c>
      <c r="C200" s="49"/>
      <c r="D200" s="49"/>
      <c r="E200" s="45"/>
      <c r="F200" s="102"/>
      <c r="G200" s="102"/>
      <c r="H200" s="48"/>
      <c r="I200" s="48"/>
      <c r="J200" s="48"/>
      <c r="K200" s="48"/>
      <c r="L200" s="48"/>
      <c r="M200" s="48"/>
      <c r="N200" s="213"/>
      <c r="O200" s="108">
        <v>198</v>
      </c>
      <c r="P200" s="108">
        <v>0</v>
      </c>
      <c r="Q200" s="153"/>
      <c r="R200" s="153"/>
      <c r="S200" s="153"/>
      <c r="T200" s="153"/>
      <c r="U200" s="153"/>
      <c r="V200" s="153"/>
      <c r="W200" s="153"/>
      <c r="X200" s="188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  <c r="AJ200" s="153"/>
      <c r="AK200" s="153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109"/>
      <c r="BE200" s="109"/>
      <c r="BF200" s="109"/>
      <c r="BG200" s="109"/>
      <c r="BH200" s="109"/>
      <c r="BI200" s="109"/>
      <c r="BJ200" s="109"/>
      <c r="BK200" s="109"/>
      <c r="BL200" s="109"/>
      <c r="BM200" s="109"/>
      <c r="BN200" s="109"/>
      <c r="BO200" s="109"/>
      <c r="BP200" s="109"/>
      <c r="BQ200" s="109"/>
      <c r="BR200" s="109"/>
      <c r="BS200" s="109"/>
      <c r="BT200" s="109"/>
      <c r="BU200" s="109"/>
      <c r="BV200" s="109"/>
      <c r="BW200" s="109"/>
      <c r="BX200" s="194"/>
      <c r="BY200" s="109"/>
      <c r="BZ200" s="109"/>
      <c r="CA200" s="109"/>
      <c r="CB200" s="109"/>
      <c r="CC200" s="109"/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O200">
        <v>0</v>
      </c>
      <c r="EP200">
        <v>0</v>
      </c>
      <c r="EQ200">
        <v>0</v>
      </c>
      <c r="ER200">
        <v>0</v>
      </c>
      <c r="ES200">
        <v>0</v>
      </c>
    </row>
    <row r="201" spans="1:149" outlineLevel="1" x14ac:dyDescent="0.25">
      <c r="A201" s="3"/>
      <c r="B201" s="9">
        <v>187</v>
      </c>
      <c r="C201" s="3"/>
      <c r="D201" s="3"/>
      <c r="E201" s="36"/>
      <c r="M201" s="87"/>
      <c r="O201" s="108">
        <v>199</v>
      </c>
      <c r="P201" s="108">
        <v>0</v>
      </c>
      <c r="Q201" s="153"/>
      <c r="R201" s="153"/>
      <c r="S201" s="153"/>
      <c r="T201" s="153"/>
      <c r="U201" s="153"/>
      <c r="V201" s="153"/>
      <c r="W201" s="153"/>
      <c r="X201" s="188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3"/>
      <c r="AJ201" s="153"/>
      <c r="AK201" s="153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109"/>
      <c r="BE201" s="109"/>
      <c r="BF201" s="109"/>
      <c r="BG201" s="109"/>
      <c r="BH201" s="109"/>
      <c r="BI201" s="109"/>
      <c r="BJ201" s="109"/>
      <c r="BK201" s="109"/>
      <c r="BL201" s="109"/>
      <c r="BM201" s="109"/>
      <c r="BN201" s="109"/>
      <c r="BO201" s="109"/>
      <c r="BP201" s="109"/>
      <c r="BQ201" s="109"/>
      <c r="BR201" s="109"/>
      <c r="BS201" s="109"/>
      <c r="BT201" s="109"/>
      <c r="BU201" s="109"/>
      <c r="BV201" s="109"/>
      <c r="BW201" s="109"/>
      <c r="BX201" s="194"/>
      <c r="BY201" s="109"/>
      <c r="BZ201" s="109"/>
      <c r="CA201" s="109"/>
      <c r="CB201" s="109"/>
      <c r="CC201" s="109"/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O201">
        <v>0</v>
      </c>
      <c r="EP201">
        <v>0</v>
      </c>
      <c r="EQ201">
        <v>0</v>
      </c>
      <c r="ER201">
        <v>0</v>
      </c>
      <c r="ES201">
        <v>0</v>
      </c>
    </row>
    <row r="202" spans="1:149" outlineLevel="1" x14ac:dyDescent="0.25">
      <c r="A202" s="3"/>
      <c r="B202" s="9">
        <v>188</v>
      </c>
      <c r="C202" s="3"/>
      <c r="D202" s="3"/>
      <c r="E202" s="36"/>
      <c r="M202" s="87"/>
      <c r="O202" s="108">
        <v>200</v>
      </c>
      <c r="P202" s="108">
        <v>0</v>
      </c>
      <c r="Q202" s="153"/>
      <c r="R202" s="153"/>
      <c r="S202" s="153"/>
      <c r="T202" s="153"/>
      <c r="U202" s="153"/>
      <c r="V202" s="153"/>
      <c r="W202" s="153"/>
      <c r="X202" s="188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  <c r="AJ202" s="153"/>
      <c r="AK202" s="153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109"/>
      <c r="BE202" s="109"/>
      <c r="BF202" s="109"/>
      <c r="BG202" s="109"/>
      <c r="BH202" s="109"/>
      <c r="BI202" s="109"/>
      <c r="BJ202" s="109"/>
      <c r="BK202" s="109"/>
      <c r="BL202" s="109"/>
      <c r="BM202" s="109"/>
      <c r="BN202" s="109"/>
      <c r="BO202" s="109"/>
      <c r="BP202" s="109"/>
      <c r="BQ202" s="109"/>
      <c r="BR202" s="109"/>
      <c r="BS202" s="109"/>
      <c r="BT202" s="109"/>
      <c r="BU202" s="109"/>
      <c r="BV202" s="109"/>
      <c r="BW202" s="109"/>
      <c r="BX202" s="194"/>
      <c r="BY202" s="109"/>
      <c r="BZ202" s="109"/>
      <c r="CA202" s="109"/>
      <c r="CB202" s="109"/>
      <c r="CC202" s="109"/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O202">
        <v>0</v>
      </c>
      <c r="EP202">
        <v>0</v>
      </c>
      <c r="EQ202">
        <v>0</v>
      </c>
      <c r="ER202">
        <v>0</v>
      </c>
      <c r="ES202">
        <v>0</v>
      </c>
    </row>
    <row r="203" spans="1:149" outlineLevel="1" x14ac:dyDescent="0.25">
      <c r="A203" s="3"/>
      <c r="B203" s="9">
        <v>189</v>
      </c>
      <c r="C203" s="27" t="s">
        <v>145</v>
      </c>
      <c r="D203" s="27"/>
      <c r="E203" s="36"/>
      <c r="M203" s="87"/>
      <c r="O203" s="108">
        <v>201</v>
      </c>
      <c r="P203" s="108">
        <v>0</v>
      </c>
      <c r="Q203" s="153"/>
      <c r="R203" s="153"/>
      <c r="S203" s="153"/>
      <c r="T203" s="153"/>
      <c r="U203" s="153"/>
      <c r="V203" s="153"/>
      <c r="W203" s="153"/>
      <c r="X203" s="188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3"/>
      <c r="AJ203" s="153"/>
      <c r="AK203" s="153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109"/>
      <c r="BE203" s="109"/>
      <c r="BF203" s="109"/>
      <c r="BG203" s="109"/>
      <c r="BH203" s="109"/>
      <c r="BI203" s="109"/>
      <c r="BJ203" s="109"/>
      <c r="BK203" s="109"/>
      <c r="BL203" s="109"/>
      <c r="BM203" s="109"/>
      <c r="BN203" s="109"/>
      <c r="BO203" s="109"/>
      <c r="BP203" s="109"/>
      <c r="BQ203" s="109"/>
      <c r="BR203" s="109"/>
      <c r="BS203" s="109"/>
      <c r="BT203" s="109"/>
      <c r="BU203" s="109"/>
      <c r="BV203" s="109"/>
      <c r="BW203" s="109"/>
      <c r="BX203" s="194"/>
      <c r="BY203" s="109"/>
      <c r="BZ203" s="109"/>
      <c r="CA203" s="109"/>
      <c r="CB203" s="109"/>
      <c r="CC203" s="109"/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O203">
        <v>0</v>
      </c>
      <c r="EP203">
        <v>0</v>
      </c>
      <c r="EQ203">
        <v>0</v>
      </c>
      <c r="ER203">
        <v>0</v>
      </c>
      <c r="ES203">
        <v>0</v>
      </c>
    </row>
    <row r="204" spans="1:149" outlineLevel="1" x14ac:dyDescent="0.25">
      <c r="A204" s="3"/>
      <c r="B204" s="9">
        <v>190</v>
      </c>
      <c r="C204" s="3"/>
      <c r="D204" s="3"/>
      <c r="E204" s="36"/>
      <c r="M204" s="87"/>
      <c r="O204" s="108">
        <v>202</v>
      </c>
      <c r="P204" s="108">
        <v>0</v>
      </c>
      <c r="Q204" s="153"/>
      <c r="R204" s="153"/>
      <c r="S204" s="153"/>
      <c r="T204" s="153"/>
      <c r="U204" s="153"/>
      <c r="V204" s="153"/>
      <c r="W204" s="153"/>
      <c r="X204" s="188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109"/>
      <c r="BE204" s="109"/>
      <c r="BF204" s="109"/>
      <c r="BG204" s="109"/>
      <c r="BH204" s="109"/>
      <c r="BI204" s="109"/>
      <c r="BJ204" s="109"/>
      <c r="BK204" s="109"/>
      <c r="BL204" s="109"/>
      <c r="BM204" s="109"/>
      <c r="BN204" s="109"/>
      <c r="BO204" s="109"/>
      <c r="BP204" s="109"/>
      <c r="BQ204" s="109"/>
      <c r="BR204" s="109"/>
      <c r="BS204" s="109"/>
      <c r="BT204" s="109"/>
      <c r="BU204" s="109"/>
      <c r="BV204" s="109"/>
      <c r="BW204" s="109"/>
      <c r="BX204" s="194"/>
      <c r="BY204" s="109"/>
      <c r="BZ204" s="109"/>
      <c r="CA204" s="109"/>
      <c r="CB204" s="109"/>
      <c r="CC204" s="109"/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O204">
        <v>0</v>
      </c>
      <c r="EP204">
        <v>0</v>
      </c>
      <c r="EQ204">
        <v>0</v>
      </c>
      <c r="ER204">
        <v>0</v>
      </c>
      <c r="ES204">
        <v>0</v>
      </c>
    </row>
    <row r="205" spans="1:149" outlineLevel="1" x14ac:dyDescent="0.25">
      <c r="A205" s="3"/>
      <c r="B205" s="9">
        <v>191</v>
      </c>
      <c r="C205" s="3"/>
      <c r="D205" s="3"/>
      <c r="E205" s="36" t="s">
        <v>125</v>
      </c>
      <c r="F205" s="47"/>
      <c r="G205" s="47">
        <f t="shared" ref="G205:G222" si="50">HLOOKUP($E$3,$P$3:$CE$269,O205,FALSE)</f>
        <v>1</v>
      </c>
      <c r="H205" s="46">
        <v>1</v>
      </c>
      <c r="I205" s="46">
        <v>1</v>
      </c>
      <c r="J205" s="46">
        <v>1</v>
      </c>
      <c r="K205" s="46">
        <v>1</v>
      </c>
      <c r="L205" s="46">
        <v>1</v>
      </c>
      <c r="M205" s="46">
        <v>1</v>
      </c>
      <c r="N205" s="214"/>
      <c r="O205" s="108">
        <v>203</v>
      </c>
      <c r="P205" s="108">
        <v>0</v>
      </c>
      <c r="Q205" s="153">
        <v>1</v>
      </c>
      <c r="R205" s="153">
        <v>1</v>
      </c>
      <c r="S205" s="153">
        <v>1</v>
      </c>
      <c r="T205" s="153">
        <v>1</v>
      </c>
      <c r="U205" s="153">
        <v>1</v>
      </c>
      <c r="V205" s="153">
        <v>1</v>
      </c>
      <c r="W205" s="153">
        <v>1</v>
      </c>
      <c r="X205" s="188">
        <v>1</v>
      </c>
      <c r="Y205" s="153">
        <v>1</v>
      </c>
      <c r="Z205" s="153">
        <v>1</v>
      </c>
      <c r="AA205" s="153">
        <v>1</v>
      </c>
      <c r="AB205" s="153">
        <v>1</v>
      </c>
      <c r="AC205" s="153">
        <v>1</v>
      </c>
      <c r="AD205" s="153">
        <v>1</v>
      </c>
      <c r="AE205" s="153">
        <v>1</v>
      </c>
      <c r="AF205" s="153">
        <v>1</v>
      </c>
      <c r="AG205" s="153">
        <v>1</v>
      </c>
      <c r="AH205" s="153">
        <v>1</v>
      </c>
      <c r="AI205" s="153">
        <v>1</v>
      </c>
      <c r="AJ205" s="153">
        <v>1</v>
      </c>
      <c r="AK205" s="153">
        <v>1</v>
      </c>
      <c r="AL205" s="109">
        <v>1</v>
      </c>
      <c r="AM205" s="109">
        <v>1</v>
      </c>
      <c r="AN205" s="109">
        <v>1</v>
      </c>
      <c r="AO205" s="109">
        <v>1</v>
      </c>
      <c r="AP205" s="109">
        <v>1</v>
      </c>
      <c r="AQ205" s="109">
        <v>1</v>
      </c>
      <c r="AR205" s="109">
        <v>1</v>
      </c>
      <c r="AS205" s="109">
        <v>1</v>
      </c>
      <c r="AT205" s="109">
        <v>1</v>
      </c>
      <c r="AU205" s="109">
        <v>1</v>
      </c>
      <c r="AV205" s="109">
        <v>1</v>
      </c>
      <c r="AW205" s="109">
        <v>1</v>
      </c>
      <c r="AX205" s="109">
        <v>1</v>
      </c>
      <c r="AY205" s="109">
        <v>1</v>
      </c>
      <c r="AZ205" s="109">
        <v>1</v>
      </c>
      <c r="BA205" s="109"/>
      <c r="BB205" s="109">
        <v>1</v>
      </c>
      <c r="BC205" s="109">
        <v>1</v>
      </c>
      <c r="BD205" s="109">
        <v>1</v>
      </c>
      <c r="BE205" s="109">
        <v>1</v>
      </c>
      <c r="BF205" s="109">
        <v>1</v>
      </c>
      <c r="BG205" s="109">
        <v>1</v>
      </c>
      <c r="BH205" s="109">
        <v>1</v>
      </c>
      <c r="BI205" s="109">
        <v>1</v>
      </c>
      <c r="BJ205" s="109">
        <v>1</v>
      </c>
      <c r="BK205" s="109">
        <v>1</v>
      </c>
      <c r="BL205" s="109">
        <v>1</v>
      </c>
      <c r="BM205" s="109">
        <v>1</v>
      </c>
      <c r="BN205" s="109">
        <v>1</v>
      </c>
      <c r="BO205" s="109">
        <v>1</v>
      </c>
      <c r="BP205" s="109">
        <v>1</v>
      </c>
      <c r="BQ205" s="109">
        <v>1</v>
      </c>
      <c r="BR205" s="109"/>
      <c r="BS205" s="109">
        <v>1</v>
      </c>
      <c r="BT205" s="109">
        <v>1</v>
      </c>
      <c r="BU205" s="109">
        <v>1</v>
      </c>
      <c r="BV205" s="109">
        <v>1</v>
      </c>
      <c r="BW205" s="109">
        <v>1</v>
      </c>
      <c r="BX205" s="194">
        <v>1</v>
      </c>
      <c r="BY205" s="109">
        <v>1</v>
      </c>
      <c r="BZ205" s="109">
        <v>1</v>
      </c>
      <c r="CA205" s="109">
        <v>1</v>
      </c>
      <c r="CB205" s="109">
        <v>1</v>
      </c>
      <c r="CC205" s="109">
        <v>1</v>
      </c>
      <c r="CG205">
        <v>1</v>
      </c>
      <c r="CH205">
        <v>1</v>
      </c>
      <c r="CI205">
        <v>1</v>
      </c>
      <c r="CJ205">
        <v>1</v>
      </c>
      <c r="CK205">
        <v>1</v>
      </c>
      <c r="CL205">
        <v>1</v>
      </c>
      <c r="CM205">
        <v>1</v>
      </c>
      <c r="CN205">
        <v>1</v>
      </c>
      <c r="CO205">
        <v>1</v>
      </c>
      <c r="CP205">
        <v>1</v>
      </c>
      <c r="CQ205">
        <v>1</v>
      </c>
      <c r="CR205">
        <v>1</v>
      </c>
      <c r="CS205">
        <v>1</v>
      </c>
      <c r="CT205">
        <v>1</v>
      </c>
      <c r="CU205">
        <v>1</v>
      </c>
      <c r="CV205">
        <v>1</v>
      </c>
      <c r="CW205">
        <v>1</v>
      </c>
      <c r="CX205">
        <v>1</v>
      </c>
      <c r="CY205">
        <v>1</v>
      </c>
      <c r="CZ205">
        <v>1</v>
      </c>
      <c r="DA205">
        <v>1</v>
      </c>
      <c r="DB205">
        <v>1</v>
      </c>
      <c r="DC205">
        <v>1</v>
      </c>
      <c r="DD205">
        <v>1</v>
      </c>
      <c r="DE205">
        <v>1</v>
      </c>
      <c r="DF205">
        <v>1</v>
      </c>
      <c r="DG205">
        <v>1</v>
      </c>
      <c r="DH205">
        <v>1</v>
      </c>
      <c r="DI205">
        <v>1</v>
      </c>
      <c r="DJ205">
        <v>1</v>
      </c>
      <c r="DK205">
        <v>1</v>
      </c>
      <c r="DL205">
        <v>1</v>
      </c>
      <c r="DM205">
        <v>1</v>
      </c>
      <c r="DN205">
        <v>1</v>
      </c>
      <c r="DO205">
        <v>1</v>
      </c>
      <c r="DP205">
        <v>1</v>
      </c>
      <c r="DQ205">
        <v>1</v>
      </c>
      <c r="DR205">
        <v>1</v>
      </c>
      <c r="DS205">
        <v>1</v>
      </c>
      <c r="DT205">
        <v>1</v>
      </c>
      <c r="DU205">
        <v>1</v>
      </c>
      <c r="DV205">
        <v>1</v>
      </c>
      <c r="DW205">
        <v>1</v>
      </c>
      <c r="DX205">
        <v>1</v>
      </c>
      <c r="DY205">
        <v>1</v>
      </c>
      <c r="DZ205">
        <v>1</v>
      </c>
      <c r="EA205">
        <v>1</v>
      </c>
      <c r="EB205">
        <v>1</v>
      </c>
      <c r="EC205">
        <v>1</v>
      </c>
      <c r="ED205">
        <v>1</v>
      </c>
      <c r="EE205">
        <v>1</v>
      </c>
      <c r="EF205">
        <v>1</v>
      </c>
      <c r="EG205">
        <v>1</v>
      </c>
      <c r="EH205">
        <v>1</v>
      </c>
      <c r="EI205">
        <v>1</v>
      </c>
      <c r="EJ205">
        <v>1</v>
      </c>
      <c r="EK205">
        <v>1</v>
      </c>
      <c r="EL205">
        <v>1</v>
      </c>
      <c r="EM205">
        <v>1</v>
      </c>
      <c r="EN205">
        <v>1</v>
      </c>
      <c r="EO205">
        <v>1</v>
      </c>
      <c r="EP205">
        <v>1</v>
      </c>
      <c r="EQ205">
        <v>1</v>
      </c>
      <c r="ER205">
        <v>1</v>
      </c>
      <c r="ES205">
        <v>1</v>
      </c>
    </row>
    <row r="206" spans="1:149" outlineLevel="1" x14ac:dyDescent="0.25">
      <c r="A206" s="3"/>
      <c r="B206" s="9">
        <v>192</v>
      </c>
      <c r="C206" s="3"/>
      <c r="D206" s="3"/>
      <c r="E206" s="36" t="s">
        <v>126</v>
      </c>
      <c r="F206" s="47"/>
      <c r="G206" s="47">
        <f t="shared" si="50"/>
        <v>-0.29196735333585683</v>
      </c>
      <c r="H206" s="47">
        <f t="shared" ref="H206:K209" si="51">LN(H152/H184)</f>
        <v>-0.30091016832815159</v>
      </c>
      <c r="I206" s="47">
        <f t="shared" si="51"/>
        <v>-0.30985298332044597</v>
      </c>
      <c r="J206" s="47">
        <f t="shared" si="51"/>
        <v>-0.31879579831274069</v>
      </c>
      <c r="K206" s="47">
        <f t="shared" si="51"/>
        <v>-0.32773861330503551</v>
      </c>
      <c r="L206" s="47">
        <f t="shared" ref="L206:M206" si="52">LN(L152/L184)</f>
        <v>-0.33668142829733044</v>
      </c>
      <c r="M206" s="47">
        <f t="shared" si="52"/>
        <v>-0.34562424328962504</v>
      </c>
      <c r="N206" s="214"/>
      <c r="O206" s="108">
        <v>204</v>
      </c>
      <c r="P206" s="108">
        <v>0</v>
      </c>
      <c r="Q206" s="153">
        <v>-0.31183610416745128</v>
      </c>
      <c r="R206" s="153">
        <v>-8.0039684705149744E-2</v>
      </c>
      <c r="S206" s="153">
        <v>-0.13985829620617085</v>
      </c>
      <c r="T206" s="153">
        <v>-0.21930946434561574</v>
      </c>
      <c r="U206" s="153">
        <v>-0.15524366017548177</v>
      </c>
      <c r="V206" s="153">
        <v>-0.27169581891914757</v>
      </c>
      <c r="W206" s="153">
        <v>-0.14135074203949197</v>
      </c>
      <c r="X206" s="188">
        <v>-0.20429583752511904</v>
      </c>
      <c r="Y206" s="153">
        <v>-0.152894851631204</v>
      </c>
      <c r="Z206" s="153">
        <v>-0.10543024881456373</v>
      </c>
      <c r="AA206" s="153">
        <v>-0.30412260037816879</v>
      </c>
      <c r="AB206" s="153">
        <v>-0.33510444355350016</v>
      </c>
      <c r="AC206" s="153">
        <v>-0.24270810720249281</v>
      </c>
      <c r="AD206" s="153">
        <v>-0.17369912687138933</v>
      </c>
      <c r="AE206" s="153">
        <v>-0.33510444355350016</v>
      </c>
      <c r="AF206" s="153">
        <v>-0.1797186907943899</v>
      </c>
      <c r="AG206" s="153">
        <v>-0.152894851631204</v>
      </c>
      <c r="AH206" s="153">
        <v>-0.33510444355350016</v>
      </c>
      <c r="AI206" s="153">
        <v>-0.1563560479840595</v>
      </c>
      <c r="AJ206" s="153">
        <v>-0.13985829620617085</v>
      </c>
      <c r="AK206" s="153">
        <v>-0.152894851631204</v>
      </c>
      <c r="AL206" s="109">
        <v>-0.27169581891914757</v>
      </c>
      <c r="AM206" s="109">
        <v>-0.20429583752511904</v>
      </c>
      <c r="AN206" s="109">
        <v>-0.29196735333585683</v>
      </c>
      <c r="AO206" s="109">
        <v>-0.152894851631204</v>
      </c>
      <c r="AP206" s="109">
        <v>-6.0438234178288038E-2</v>
      </c>
      <c r="AQ206" s="109">
        <v>-6.0438234178288038E-2</v>
      </c>
      <c r="AR206" s="109">
        <v>-0.25677677158305401</v>
      </c>
      <c r="AS206" s="109">
        <v>-0.30412260037816879</v>
      </c>
      <c r="AT206" s="109">
        <v>-0.24806249836397856</v>
      </c>
      <c r="AU206" s="109">
        <v>-0.20131846482632773</v>
      </c>
      <c r="AV206" s="109">
        <v>-0.10469796952520691</v>
      </c>
      <c r="AW206" s="109">
        <v>-0.24270810720249281</v>
      </c>
      <c r="AX206" s="109">
        <v>-0.15989211053123575</v>
      </c>
      <c r="AY206" s="109">
        <v>-0.16885542807029705</v>
      </c>
      <c r="AZ206" s="109">
        <v>-0.1797186907943899</v>
      </c>
      <c r="BA206" s="109"/>
      <c r="BB206" s="109">
        <v>-0.27169581891914757</v>
      </c>
      <c r="BC206" s="109">
        <v>-0.2804575992372515</v>
      </c>
      <c r="BD206" s="109">
        <v>-0.14135074203949197</v>
      </c>
      <c r="BE206" s="109">
        <v>-0.14135074203949197</v>
      </c>
      <c r="BF206" s="109">
        <v>-8.2830723097723422E-2</v>
      </c>
      <c r="BG206" s="109">
        <v>-0.18933565112150941</v>
      </c>
      <c r="BH206" s="109">
        <v>-0.29196735333585683</v>
      </c>
      <c r="BI206" s="109">
        <v>-0.2804575992372515</v>
      </c>
      <c r="BJ206" s="109">
        <v>-0.24806249836397856</v>
      </c>
      <c r="BK206" s="109">
        <v>-0.31183610416745128</v>
      </c>
      <c r="BL206" s="109">
        <v>2.5205225087854348E-4</v>
      </c>
      <c r="BM206" s="109">
        <v>-9.7900132792101302E-2</v>
      </c>
      <c r="BN206" s="109">
        <v>-8.0039684705149744E-2</v>
      </c>
      <c r="BO206" s="109">
        <v>2.5205225087854348E-4</v>
      </c>
      <c r="BP206" s="109">
        <v>-0.14494005429191506</v>
      </c>
      <c r="BQ206" s="109">
        <v>-0.13985829620617085</v>
      </c>
      <c r="BR206" s="109"/>
      <c r="BS206" s="109">
        <v>-0.13985829620617085</v>
      </c>
      <c r="BT206" s="109">
        <v>-0.20921918892939698</v>
      </c>
      <c r="BU206" s="109">
        <v>-0.31183610416745128</v>
      </c>
      <c r="BV206" s="109">
        <v>-0.31658904480400224</v>
      </c>
      <c r="BW206" s="109">
        <v>-0.24806249836397856</v>
      </c>
      <c r="BX206" s="194">
        <v>-0.24270810720249281</v>
      </c>
      <c r="BY206" s="109">
        <v>-0.14135074203949197</v>
      </c>
      <c r="BZ206" s="109">
        <v>-0.15152417844127011</v>
      </c>
      <c r="CA206" s="109">
        <v>-0.24270810720249281</v>
      </c>
      <c r="CB206" s="109">
        <v>-5.1183845821109027E-2</v>
      </c>
      <c r="CC206" s="109">
        <v>-0.31658904480400224</v>
      </c>
      <c r="CG206">
        <v>-0.33541936986802484</v>
      </c>
      <c r="CH206">
        <v>-0.10362295040572317</v>
      </c>
      <c r="CI206">
        <v>-0.16344156190674441</v>
      </c>
      <c r="CJ206">
        <v>-0.24289273004618939</v>
      </c>
      <c r="CK206">
        <v>-0.17882692587605531</v>
      </c>
      <c r="CL206">
        <v>-0.29527908461972097</v>
      </c>
      <c r="CM206">
        <v>-0.16493400774006556</v>
      </c>
      <c r="CN206">
        <v>-0.2278791032256926</v>
      </c>
      <c r="CO206">
        <v>-0.17647811733177762</v>
      </c>
      <c r="CP206">
        <v>-0.12901351451513718</v>
      </c>
      <c r="CQ206">
        <v>-0.32770586607874241</v>
      </c>
      <c r="CR206">
        <v>-0.35868770925407395</v>
      </c>
      <c r="CS206">
        <v>-0.26629137290306631</v>
      </c>
      <c r="CT206">
        <v>-0.19728239257196289</v>
      </c>
      <c r="CU206">
        <v>-0.35868770925407395</v>
      </c>
      <c r="CV206">
        <v>-0.20330195649496349</v>
      </c>
      <c r="CW206">
        <v>-0.17647811733177762</v>
      </c>
      <c r="CX206">
        <v>-0.35868770925407395</v>
      </c>
      <c r="CY206">
        <v>-0.17993931368463315</v>
      </c>
      <c r="CZ206">
        <v>-0.16344156190674441</v>
      </c>
      <c r="DA206">
        <v>-0.17647811733177762</v>
      </c>
      <c r="DB206">
        <v>-0.29527908461972097</v>
      </c>
      <c r="DC206">
        <v>-0.2278791032256926</v>
      </c>
      <c r="DD206">
        <v>-0.31555061903643056</v>
      </c>
      <c r="DE206">
        <v>-0.17647811733177762</v>
      </c>
      <c r="DF206">
        <v>-8.4021499878861802E-2</v>
      </c>
      <c r="DG206">
        <v>-8.4021499878861802E-2</v>
      </c>
      <c r="DH206">
        <v>-0.28036003728362757</v>
      </c>
      <c r="DI206">
        <v>-0.32770586607874241</v>
      </c>
      <c r="DJ206">
        <v>-0.2716457640645521</v>
      </c>
      <c r="DK206">
        <v>-0.22490173052690149</v>
      </c>
      <c r="DL206">
        <v>-0.12828123522578042</v>
      </c>
      <c r="DM206">
        <v>-0.26629137290306631</v>
      </c>
      <c r="DN206">
        <v>-0.18347537623180904</v>
      </c>
      <c r="DO206">
        <v>-0.1924386937708705</v>
      </c>
      <c r="DP206">
        <v>-0.20330195649496349</v>
      </c>
      <c r="DQ206">
        <v>-0.11057068730974638</v>
      </c>
      <c r="DR206">
        <v>-0.29527908461972097</v>
      </c>
      <c r="DS206">
        <v>-0.30404086493782512</v>
      </c>
      <c r="DT206">
        <v>-0.16493400774006556</v>
      </c>
      <c r="DU206">
        <v>-0.16493400774006556</v>
      </c>
      <c r="DV206">
        <v>-0.10641398879829692</v>
      </c>
      <c r="DW206">
        <v>-0.21291891682208305</v>
      </c>
      <c r="DX206">
        <v>-0.31555061903643056</v>
      </c>
      <c r="DY206">
        <v>-0.30404086493782512</v>
      </c>
      <c r="DZ206">
        <v>-0.2716457640645521</v>
      </c>
      <c r="EA206">
        <v>-0.33541936986802484</v>
      </c>
      <c r="EB206">
        <v>-2.3331213449694833E-2</v>
      </c>
      <c r="EC206">
        <v>-0.12148339849267475</v>
      </c>
      <c r="ED206">
        <v>-0.10362295040572317</v>
      </c>
      <c r="EE206">
        <v>-2.3331213449694833E-2</v>
      </c>
      <c r="EF206">
        <v>-0.16852331999248851</v>
      </c>
      <c r="EG206">
        <v>-0.16344156190674441</v>
      </c>
      <c r="EH206">
        <v>-0.20330195649496349</v>
      </c>
      <c r="EI206">
        <v>-0.16344156190674441</v>
      </c>
      <c r="EJ206">
        <v>-0.23280245462997079</v>
      </c>
      <c r="EK206">
        <v>-0.33541936986802484</v>
      </c>
      <c r="EL206">
        <v>-0.34017231050457569</v>
      </c>
      <c r="EM206">
        <v>-0.2716457640645521</v>
      </c>
      <c r="EN206">
        <v>-0.26629137290306631</v>
      </c>
      <c r="EO206">
        <v>-0.16493400774006556</v>
      </c>
      <c r="EP206">
        <v>-0.17510744414184359</v>
      </c>
      <c r="EQ206">
        <v>-0.26629137290306631</v>
      </c>
      <c r="ER206">
        <v>-7.4767111521682653E-2</v>
      </c>
      <c r="ES206">
        <v>-0.34017231050457569</v>
      </c>
    </row>
    <row r="207" spans="1:149" outlineLevel="1" x14ac:dyDescent="0.25">
      <c r="A207" s="3"/>
      <c r="B207" s="9">
        <v>193</v>
      </c>
      <c r="C207" s="3"/>
      <c r="D207" s="3"/>
      <c r="E207" s="36" t="s">
        <v>127</v>
      </c>
      <c r="F207" s="47"/>
      <c r="G207" s="47">
        <f t="shared" si="50"/>
        <v>-1.0388815174264341</v>
      </c>
      <c r="H207" s="47">
        <f t="shared" si="51"/>
        <v>-1.0192466568929066</v>
      </c>
      <c r="I207" s="47">
        <f t="shared" si="51"/>
        <v>-1.0075617944523505</v>
      </c>
      <c r="J207" s="47">
        <f t="shared" si="51"/>
        <v>-1.0007187904088244</v>
      </c>
      <c r="K207" s="47">
        <f t="shared" si="51"/>
        <v>-0.99076845955565629</v>
      </c>
      <c r="L207" s="47">
        <f t="shared" ref="L207:M207" si="53">LN(L153/L185)</f>
        <v>-0.98081812870248808</v>
      </c>
      <c r="M207" s="47">
        <f t="shared" si="53"/>
        <v>-0.96592951620873746</v>
      </c>
      <c r="N207" s="214"/>
      <c r="O207" s="108">
        <v>205</v>
      </c>
      <c r="P207" s="108">
        <v>0</v>
      </c>
      <c r="Q207" s="153">
        <v>2.7490027436787368</v>
      </c>
      <c r="R207" s="153">
        <v>-1.6884336159280655</v>
      </c>
      <c r="S207" s="153">
        <v>-3.6575614824885534</v>
      </c>
      <c r="T207" s="153">
        <v>-0.54728422729040105</v>
      </c>
      <c r="U207" s="153">
        <v>-0.46331409134113644</v>
      </c>
      <c r="V207" s="153">
        <v>6.8809242063329196E-2</v>
      </c>
      <c r="W207" s="153">
        <v>-0.77407290847942123</v>
      </c>
      <c r="X207" s="188">
        <v>-2.2007676429228682</v>
      </c>
      <c r="Y207" s="153">
        <v>-3.9608496211564854</v>
      </c>
      <c r="Z207" s="153">
        <v>-1.2928858499955764</v>
      </c>
      <c r="AA207" s="153">
        <v>-3.3147350442204968</v>
      </c>
      <c r="AB207" s="153">
        <v>-1.631151974082975</v>
      </c>
      <c r="AC207" s="153">
        <v>3.0767698003231397E-2</v>
      </c>
      <c r="AD207" s="153">
        <v>-6.9113797488166498E-2</v>
      </c>
      <c r="AE207" s="153">
        <v>0.33857342749506164</v>
      </c>
      <c r="AF207" s="153">
        <v>-1.1927203307300358</v>
      </c>
      <c r="AG207" s="153">
        <v>-2.9549845742604561</v>
      </c>
      <c r="AH207" s="153">
        <v>-0.74808514784529445</v>
      </c>
      <c r="AI207" s="153">
        <v>-1.0878744470047821</v>
      </c>
      <c r="AJ207" s="153">
        <v>-2.8293941036999257</v>
      </c>
      <c r="AK207" s="153">
        <v>-0.28643689006735729</v>
      </c>
      <c r="AL207" s="109">
        <v>-1.7029571385186382</v>
      </c>
      <c r="AM207" s="109">
        <v>-0.1303204309369683</v>
      </c>
      <c r="AN207" s="109">
        <v>-1.0388815174264341</v>
      </c>
      <c r="AO207" s="109">
        <v>-3.1576756765115155</v>
      </c>
      <c r="AP207" s="109">
        <v>-3.9171179565500873</v>
      </c>
      <c r="AQ207" s="109">
        <v>-2.4365584795960111</v>
      </c>
      <c r="AR207" s="109">
        <v>3.0460922699967896</v>
      </c>
      <c r="AS207" s="109">
        <v>1.6652695791005481</v>
      </c>
      <c r="AT207" s="109">
        <v>-1.2504291629018023</v>
      </c>
      <c r="AU207" s="109">
        <v>-2.4333187359416004</v>
      </c>
      <c r="AV207" s="109">
        <v>-0.82990070362664192</v>
      </c>
      <c r="AW207" s="109">
        <v>0.42312048798526131</v>
      </c>
      <c r="AX207" s="109">
        <v>-1.8032137422582886</v>
      </c>
      <c r="AY207" s="109">
        <v>-1.5365158561127092</v>
      </c>
      <c r="AZ207" s="109">
        <v>0.91933373449302935</v>
      </c>
      <c r="BA207" s="109"/>
      <c r="BB207" s="109">
        <v>-0.47151704609935935</v>
      </c>
      <c r="BC207" s="109">
        <v>-0.37650321058034297</v>
      </c>
      <c r="BD207" s="109">
        <v>-0.13175842661912709</v>
      </c>
      <c r="BE207" s="109">
        <v>-1.9026376349468015</v>
      </c>
      <c r="BF207" s="109">
        <v>-0.96462078216979641</v>
      </c>
      <c r="BG207" s="109">
        <v>-2.3743550244105562</v>
      </c>
      <c r="BH207" s="109">
        <v>0.12836314246128044</v>
      </c>
      <c r="BI207" s="109">
        <v>-1.6174690240592777</v>
      </c>
      <c r="BJ207" s="109">
        <v>-1.5042794249561409</v>
      </c>
      <c r="BK207" s="109">
        <v>-7.6609677649572661E-2</v>
      </c>
      <c r="BL207" s="109">
        <v>-1.7297142942472239</v>
      </c>
      <c r="BM207" s="109">
        <v>-0.53514809025512544</v>
      </c>
      <c r="BN207" s="109">
        <v>-0.63490282376639229</v>
      </c>
      <c r="BO207" s="109">
        <v>-2.6884138870624126</v>
      </c>
      <c r="BP207" s="109">
        <v>-2.3733391083055708</v>
      </c>
      <c r="BQ207" s="109">
        <v>-3.1063638431782743</v>
      </c>
      <c r="BR207" s="109"/>
      <c r="BS207" s="109">
        <v>-0.2189709610003748</v>
      </c>
      <c r="BT207" s="109">
        <v>-2.1864867356728919</v>
      </c>
      <c r="BU207" s="109">
        <v>2.4999767930205414</v>
      </c>
      <c r="BV207" s="109">
        <v>0.65277807652256492</v>
      </c>
      <c r="BW207" s="109">
        <v>-1.5259445478095044</v>
      </c>
      <c r="BX207" s="194">
        <v>-9.8517847989374227E-2</v>
      </c>
      <c r="BY207" s="109">
        <v>-0.99853374637415204</v>
      </c>
      <c r="BZ207" s="109">
        <v>-2.8134997293554593</v>
      </c>
      <c r="CA207" s="109">
        <v>-2.7968196449507325</v>
      </c>
      <c r="CB207" s="109">
        <v>-0.99081729685632225</v>
      </c>
      <c r="CC207" s="109">
        <v>-0.39080404437479466</v>
      </c>
      <c r="CG207">
        <v>2.7397990089996709</v>
      </c>
      <c r="CH207">
        <v>-1.6881776978204626</v>
      </c>
      <c r="CI207">
        <v>-3.6569504222801106</v>
      </c>
      <c r="CJ207">
        <v>-0.55017740033311535</v>
      </c>
      <c r="CK207">
        <v>-0.47040596293159792</v>
      </c>
      <c r="CL207">
        <v>5.6696138423739904E-2</v>
      </c>
      <c r="CM207">
        <v>-0.78055630254289354</v>
      </c>
      <c r="CN207">
        <v>-2.2159781528480647</v>
      </c>
      <c r="CO207">
        <v>-3.9338982144466383</v>
      </c>
      <c r="CP207">
        <v>-1.3065355703067945</v>
      </c>
      <c r="CQ207">
        <v>-3.3424473960191405</v>
      </c>
      <c r="CR207">
        <v>-1.6365645978719656</v>
      </c>
      <c r="CS207">
        <v>2.0347254829830474E-2</v>
      </c>
      <c r="CT207">
        <v>-0.43276191737228187</v>
      </c>
      <c r="CU207">
        <v>0.33230508679007237</v>
      </c>
      <c r="CV207">
        <v>-1.2079062538126242</v>
      </c>
      <c r="CW207">
        <v>-2.9595362434751751</v>
      </c>
      <c r="CX207">
        <v>-0.75678492834001365</v>
      </c>
      <c r="CY207">
        <v>-1.1001636051256873</v>
      </c>
      <c r="CZ207">
        <v>-2.8285933562929326</v>
      </c>
      <c r="DA207">
        <v>-0.29062403388694824</v>
      </c>
      <c r="DB207">
        <v>-1.7202456159205741</v>
      </c>
      <c r="DC207">
        <v>-0.1381464951159159</v>
      </c>
      <c r="DD207">
        <v>-1.0499486823831101</v>
      </c>
      <c r="DE207">
        <v>-3.1576756765115155</v>
      </c>
      <c r="DF207">
        <v>-3.9234772784583796</v>
      </c>
      <c r="DG207">
        <v>-2.4389048393043744</v>
      </c>
      <c r="DH207">
        <v>3.0356728049105088</v>
      </c>
      <c r="DI207">
        <v>1.6546473358177847</v>
      </c>
      <c r="DJ207">
        <v>-1.3032797534772445</v>
      </c>
      <c r="DK207">
        <v>-2.4304477488628122</v>
      </c>
      <c r="DL207">
        <v>-0.83265233461696264</v>
      </c>
      <c r="DM207">
        <v>0.41200845481530174</v>
      </c>
      <c r="DN207">
        <v>-1.8129258239830726</v>
      </c>
      <c r="DO207">
        <v>-1.5477929242124286</v>
      </c>
      <c r="DP207">
        <v>0.90762682053440358</v>
      </c>
      <c r="DQ207">
        <v>-2.1664721690346096</v>
      </c>
      <c r="DR207">
        <v>-0.51499654340511625</v>
      </c>
      <c r="DS207">
        <v>-0.57432895391026284</v>
      </c>
      <c r="DT207">
        <v>-0.14395634823809766</v>
      </c>
      <c r="DU207">
        <v>-1.9115558382316205</v>
      </c>
      <c r="DV207">
        <v>-0.96689873465517506</v>
      </c>
      <c r="DW207">
        <v>-2.3613951527065682</v>
      </c>
      <c r="DX207">
        <v>0.10568350753301443</v>
      </c>
      <c r="DY207">
        <v>-1.6349458196957292</v>
      </c>
      <c r="DZ207">
        <v>-1.5229755749924418</v>
      </c>
      <c r="EA207">
        <v>-9.6570969332433698E-2</v>
      </c>
      <c r="EB207">
        <v>-1.7420601300695233</v>
      </c>
      <c r="EC207">
        <v>-0.5295095832104193</v>
      </c>
      <c r="ED207">
        <v>-0.63591484909386853</v>
      </c>
      <c r="EE207">
        <v>-2.6912006979695917</v>
      </c>
      <c r="EF207">
        <v>-2.3760505148133322</v>
      </c>
      <c r="EG207">
        <v>-3.1053076909941999</v>
      </c>
      <c r="EH207">
        <v>-1.2865297144154235</v>
      </c>
      <c r="EI207">
        <v>-0.22105359923668613</v>
      </c>
      <c r="EJ207">
        <v>-2.1755958154023789</v>
      </c>
      <c r="EK207">
        <v>2.4939036975065236</v>
      </c>
      <c r="EL207">
        <v>0.64147712210371843</v>
      </c>
      <c r="EM207">
        <v>-1.5403343362994777</v>
      </c>
      <c r="EN207">
        <v>-0.10602788206416025</v>
      </c>
      <c r="EO207">
        <v>-1.0122367228868812</v>
      </c>
      <c r="EP207">
        <v>-2.8227407192091891</v>
      </c>
      <c r="EQ207">
        <v>-2.7947540619803166</v>
      </c>
      <c r="ER207">
        <v>-0.9982342106522778</v>
      </c>
      <c r="ES207">
        <v>-0.40035870466956797</v>
      </c>
    </row>
    <row r="208" spans="1:149" outlineLevel="1" x14ac:dyDescent="0.25">
      <c r="A208" s="3"/>
      <c r="B208" s="9">
        <v>194</v>
      </c>
      <c r="C208" s="3"/>
      <c r="D208" s="3"/>
      <c r="E208" s="36" t="s">
        <v>128</v>
      </c>
      <c r="F208" s="47"/>
      <c r="G208" s="47">
        <f t="shared" si="50"/>
        <v>-0.47723225922383888</v>
      </c>
      <c r="H208" s="47">
        <f t="shared" si="51"/>
        <v>-0.47723225922383888</v>
      </c>
      <c r="I208" s="47">
        <f t="shared" si="51"/>
        <v>-0.47723225922383888</v>
      </c>
      <c r="J208" s="47">
        <f t="shared" si="51"/>
        <v>-0.47723225922383888</v>
      </c>
      <c r="K208" s="47">
        <f t="shared" si="51"/>
        <v>-0.47723225922383888</v>
      </c>
      <c r="L208" s="47">
        <f t="shared" ref="L208:M208" si="54">LN(L154/L186)</f>
        <v>-0.47723225922383888</v>
      </c>
      <c r="M208" s="47">
        <f t="shared" si="54"/>
        <v>-0.47723225922383888</v>
      </c>
      <c r="N208" s="214"/>
      <c r="O208" s="108">
        <v>206</v>
      </c>
      <c r="P208" s="108">
        <v>0</v>
      </c>
      <c r="Q208" s="153">
        <v>2.8237614228197381</v>
      </c>
      <c r="R208" s="153">
        <v>-1.9860347431623011</v>
      </c>
      <c r="S208" s="153">
        <v>-3.6780697330692242</v>
      </c>
      <c r="T208" s="153">
        <v>-0.45318585197698569</v>
      </c>
      <c r="U208" s="153">
        <v>-0.55771906477201194</v>
      </c>
      <c r="V208" s="153">
        <v>9.5436827819632281E-2</v>
      </c>
      <c r="W208" s="153">
        <v>-1.0821889109311928</v>
      </c>
      <c r="X208" s="188">
        <v>-2.1564147945557934</v>
      </c>
      <c r="Y208" s="153">
        <v>-3.6602293644396093</v>
      </c>
      <c r="Z208" s="153">
        <v>-1.5879794047418916</v>
      </c>
      <c r="AA208" s="153">
        <v>-3.8627789121003433</v>
      </c>
      <c r="AB208" s="153">
        <v>-1.6601596964395595</v>
      </c>
      <c r="AC208" s="153">
        <v>0.10264040169574182</v>
      </c>
      <c r="AD208" s="153">
        <v>-9.3016900672931627E-2</v>
      </c>
      <c r="AE208" s="153">
        <v>0.6433089907071281</v>
      </c>
      <c r="AF208" s="153">
        <v>-1.1554829143376621</v>
      </c>
      <c r="AG208" s="153">
        <v>-3.0972886194201137</v>
      </c>
      <c r="AH208" s="153">
        <v>-0.87814091403536998</v>
      </c>
      <c r="AI208" s="153">
        <v>-1.1283433445232467</v>
      </c>
      <c r="AJ208" s="153">
        <v>-2.9069280489595708</v>
      </c>
      <c r="AK208" s="153">
        <v>-0.51148940631299422</v>
      </c>
      <c r="AL208" s="109">
        <v>-1.7994469907634254</v>
      </c>
      <c r="AM208" s="109">
        <v>-0.14376574133873252</v>
      </c>
      <c r="AN208" s="109">
        <v>-0.47723225922383888</v>
      </c>
      <c r="AO208" s="109">
        <v>-2.7252164665921241</v>
      </c>
      <c r="AP208" s="109">
        <v>-3.8088205746620147</v>
      </c>
      <c r="AQ208" s="109">
        <v>-2.1549638511882216</v>
      </c>
      <c r="AR208" s="109">
        <v>2.9368422751745906</v>
      </c>
      <c r="AS208" s="109">
        <v>1.4813413212788484</v>
      </c>
      <c r="AT208" s="109">
        <v>-1.6413024649839103</v>
      </c>
      <c r="AU208" s="109">
        <v>-2.7084240865606493</v>
      </c>
      <c r="AV208" s="109">
        <v>-0.85034778702013525</v>
      </c>
      <c r="AW208" s="109">
        <v>0.11338948796668893</v>
      </c>
      <c r="AX208" s="109">
        <v>-1.9179726682212965</v>
      </c>
      <c r="AY208" s="109">
        <v>-1.5956516579954414</v>
      </c>
      <c r="AZ208" s="109">
        <v>0.7344644769863482</v>
      </c>
      <c r="BA208" s="109"/>
      <c r="BB208" s="109">
        <v>-0.64926844110652626</v>
      </c>
      <c r="BC208" s="109">
        <v>-0.5229201017187044</v>
      </c>
      <c r="BD208" s="109">
        <v>-0.24820742255487613</v>
      </c>
      <c r="BE208" s="109">
        <v>-1.8913869517241604</v>
      </c>
      <c r="BF208" s="109">
        <v>-1.0414640583182382</v>
      </c>
      <c r="BG208" s="109">
        <v>-2.5519779067645927</v>
      </c>
      <c r="BH208" s="109">
        <v>9.6516073505404171E-2</v>
      </c>
      <c r="BI208" s="109">
        <v>-1.8614368334130913</v>
      </c>
      <c r="BJ208" s="109">
        <v>-1.527444036056153</v>
      </c>
      <c r="BK208" s="109">
        <v>-0.38497554806290518</v>
      </c>
      <c r="BL208" s="109">
        <v>-1.9739680734835605</v>
      </c>
      <c r="BM208" s="109">
        <v>-0.7581940889545401</v>
      </c>
      <c r="BN208" s="109">
        <v>-0.79191076528781146</v>
      </c>
      <c r="BO208" s="109">
        <v>-2.8486361302161929</v>
      </c>
      <c r="BP208" s="109">
        <v>-2.1645337829376641</v>
      </c>
      <c r="BQ208" s="109">
        <v>-2.7192212976548094</v>
      </c>
      <c r="BR208" s="109"/>
      <c r="BS208" s="109">
        <v>-0.55186048611290639</v>
      </c>
      <c r="BT208" s="109">
        <v>-1.9636749635976791</v>
      </c>
      <c r="BU208" s="109">
        <v>2.6769238234600059</v>
      </c>
      <c r="BV208" s="109">
        <v>0.4315346287947131</v>
      </c>
      <c r="BW208" s="109">
        <v>-2.2219802541297442</v>
      </c>
      <c r="BX208" s="194">
        <v>-0.15650236525389549</v>
      </c>
      <c r="BY208" s="109">
        <v>-1.1959568622468233</v>
      </c>
      <c r="BZ208" s="109">
        <v>-2.9592852014545277</v>
      </c>
      <c r="CA208" s="109">
        <v>-2.5258851620884122</v>
      </c>
      <c r="CB208" s="109">
        <v>-1.2964831671529458</v>
      </c>
      <c r="CC208" s="109">
        <v>-0.50407998574794488</v>
      </c>
      <c r="CG208">
        <v>2.8237614228197381</v>
      </c>
      <c r="CH208">
        <v>-1.9860347431623011</v>
      </c>
      <c r="CI208">
        <v>-3.6780697330692242</v>
      </c>
      <c r="CJ208">
        <v>-0.45318585197698569</v>
      </c>
      <c r="CK208">
        <v>-0.55771906477201194</v>
      </c>
      <c r="CL208">
        <v>9.5436827819632281E-2</v>
      </c>
      <c r="CM208">
        <v>-1.0821889109311928</v>
      </c>
      <c r="CN208">
        <v>-2.1564147945557934</v>
      </c>
      <c r="CO208">
        <v>-3.6602293644396093</v>
      </c>
      <c r="CP208">
        <v>-1.5879794047418916</v>
      </c>
      <c r="CQ208">
        <v>-3.8627789121003433</v>
      </c>
      <c r="CR208">
        <v>-1.6807942248728724</v>
      </c>
      <c r="CS208">
        <v>0.10264040169574182</v>
      </c>
      <c r="CT208">
        <v>-0.37596787201401216</v>
      </c>
      <c r="CU208">
        <v>0.6433089907071281</v>
      </c>
      <c r="CV208">
        <v>-1.1554829143376621</v>
      </c>
      <c r="CW208">
        <v>-3.0972886194201137</v>
      </c>
      <c r="CX208">
        <v>-0.87814091403536998</v>
      </c>
      <c r="CY208">
        <v>-1.1283433445232467</v>
      </c>
      <c r="CZ208">
        <v>-2.9069280489595708</v>
      </c>
      <c r="DA208">
        <v>-0.51148940631299422</v>
      </c>
      <c r="DB208">
        <v>-1.7994469907634254</v>
      </c>
      <c r="DC208">
        <v>-0.14376574133873252</v>
      </c>
      <c r="DD208">
        <v>-0.47723225922383888</v>
      </c>
      <c r="DE208">
        <v>-2.7252164665921241</v>
      </c>
      <c r="DF208">
        <v>-3.8088205746620147</v>
      </c>
      <c r="DG208">
        <v>-2.1549638511882216</v>
      </c>
      <c r="DH208">
        <v>2.9368422751745906</v>
      </c>
      <c r="DI208">
        <v>1.4813413212788484</v>
      </c>
      <c r="DJ208">
        <v>-1.6413024649839103</v>
      </c>
      <c r="DK208">
        <v>-2.7084240865606493</v>
      </c>
      <c r="DL208">
        <v>-0.85034778702013525</v>
      </c>
      <c r="DM208">
        <v>0.11338948796668893</v>
      </c>
      <c r="DN208">
        <v>-1.9179726682212965</v>
      </c>
      <c r="DO208">
        <v>-1.5956516579954414</v>
      </c>
      <c r="DP208">
        <v>0.7344644769863482</v>
      </c>
      <c r="DQ208">
        <v>-2.1387226838909266</v>
      </c>
      <c r="DR208">
        <v>-0.66049564682697526</v>
      </c>
      <c r="DS208">
        <v>-0.74447879505143388</v>
      </c>
      <c r="DT208">
        <v>-0.24820742255487613</v>
      </c>
      <c r="DU208">
        <v>-2.0172353442286681</v>
      </c>
      <c r="DV208">
        <v>-1.0414640583182382</v>
      </c>
      <c r="DW208">
        <v>-2.5519779067645927</v>
      </c>
      <c r="DX208">
        <v>9.6516073505404171E-2</v>
      </c>
      <c r="DY208">
        <v>-1.8614368334130913</v>
      </c>
      <c r="DZ208">
        <v>-1.527444036056153</v>
      </c>
      <c r="EA208">
        <v>-0.38497554806290518</v>
      </c>
      <c r="EB208">
        <v>-1.9739680734835605</v>
      </c>
      <c r="EC208">
        <v>-0.7581940889545401</v>
      </c>
      <c r="ED208">
        <v>-0.79191076528781146</v>
      </c>
      <c r="EE208">
        <v>-2.8486361302161929</v>
      </c>
      <c r="EF208">
        <v>-2.1645337829376641</v>
      </c>
      <c r="EG208">
        <v>-2.7192212976548094</v>
      </c>
      <c r="EH208">
        <v>-1.4936403661304976</v>
      </c>
      <c r="EI208">
        <v>-0.55186048611290639</v>
      </c>
      <c r="EJ208">
        <v>-1.9636749635976791</v>
      </c>
      <c r="EK208">
        <v>2.6769238234600059</v>
      </c>
      <c r="EL208">
        <v>0.4315346287947131</v>
      </c>
      <c r="EM208">
        <v>-2.3934546795247251</v>
      </c>
      <c r="EN208">
        <v>-0.15650236525389549</v>
      </c>
      <c r="EO208">
        <v>-1.1959568622468233</v>
      </c>
      <c r="EP208">
        <v>-2.9592852014545277</v>
      </c>
      <c r="EQ208">
        <v>-2.5258851620884122</v>
      </c>
      <c r="ER208">
        <v>-1.2964831671529458</v>
      </c>
      <c r="ES208">
        <v>-0.50407998574794488</v>
      </c>
    </row>
    <row r="209" spans="1:149" outlineLevel="1" x14ac:dyDescent="0.25">
      <c r="A209" s="3"/>
      <c r="B209" s="9">
        <v>195</v>
      </c>
      <c r="C209" s="3"/>
      <c r="D209" s="3"/>
      <c r="E209" s="36" t="s">
        <v>129</v>
      </c>
      <c r="F209" s="47"/>
      <c r="G209" s="47">
        <f t="shared" si="50"/>
        <v>-1.1876771066925518</v>
      </c>
      <c r="H209" s="47">
        <f t="shared" si="51"/>
        <v>-1.1940808189413543</v>
      </c>
      <c r="I209" s="47">
        <f t="shared" si="51"/>
        <v>-1.2573780056158186</v>
      </c>
      <c r="J209" s="47">
        <f t="shared" si="51"/>
        <v>-1.266673913210411</v>
      </c>
      <c r="K209" s="47">
        <f t="shared" si="51"/>
        <v>-1.3095326235263012</v>
      </c>
      <c r="L209" s="47">
        <f t="shared" ref="L209:M209" si="55">LN(L155/L187)</f>
        <v>-1.2995822934830286</v>
      </c>
      <c r="M209" s="47">
        <f t="shared" si="55"/>
        <v>-1.2896320081586348</v>
      </c>
      <c r="N209" s="214"/>
      <c r="O209" s="108">
        <v>207</v>
      </c>
      <c r="P209" s="108">
        <v>0</v>
      </c>
      <c r="Q209" s="153">
        <v>2.7412438646153894</v>
      </c>
      <c r="R209" s="153">
        <v>-1.9849409906392934</v>
      </c>
      <c r="S209" s="153">
        <v>-4.0045119533866425</v>
      </c>
      <c r="T209" s="153">
        <v>-0.50363325442534623</v>
      </c>
      <c r="U209" s="153">
        <v>-0.51595737702342637</v>
      </c>
      <c r="V209" s="153">
        <v>-2.6874568426791059E-2</v>
      </c>
      <c r="W209" s="153">
        <v>-1.2364399579251588</v>
      </c>
      <c r="X209" s="188">
        <v>-2.4393384340729325</v>
      </c>
      <c r="Y209" s="153">
        <v>-4.2090195418330865</v>
      </c>
      <c r="Z209" s="153">
        <v>-1.6676199752723506</v>
      </c>
      <c r="AA209" s="153">
        <v>-4.0277421695419156</v>
      </c>
      <c r="AB209" s="153">
        <v>-1.8965911845735921</v>
      </c>
      <c r="AC209" s="153">
        <v>3.7761241172142725E-2</v>
      </c>
      <c r="AD209" s="153">
        <v>-0.29658413258313582</v>
      </c>
      <c r="AE209" s="153">
        <v>0.3987077893972733</v>
      </c>
      <c r="AF209" s="153">
        <v>-1.1684018661498428</v>
      </c>
      <c r="AG209" s="153">
        <v>-3.3634273802794379</v>
      </c>
      <c r="AH209" s="153">
        <v>-1.1540218367352346</v>
      </c>
      <c r="AI209" s="153">
        <v>-0.98314804878554685</v>
      </c>
      <c r="AJ209" s="153">
        <v>-3.1018100605668026</v>
      </c>
      <c r="AK209" s="153">
        <v>-0.62386948102349227</v>
      </c>
      <c r="AL209" s="109">
        <v>-1.9749294122610024</v>
      </c>
      <c r="AM209" s="109">
        <v>2.1913124993352191E-2</v>
      </c>
      <c r="AN209" s="109">
        <v>-1.1876771066925518</v>
      </c>
      <c r="AO209" s="109">
        <v>-3.0421142746882448</v>
      </c>
      <c r="AP209" s="109">
        <v>-4.3055527725487481</v>
      </c>
      <c r="AQ209" s="109">
        <v>-2.431831129804062</v>
      </c>
      <c r="AR209" s="109">
        <v>3.0948011466172276</v>
      </c>
      <c r="AS209" s="109">
        <v>1.5058999586513702</v>
      </c>
      <c r="AT209" s="109">
        <v>-1.8270629947150028</v>
      </c>
      <c r="AU209" s="109">
        <v>-2.8094444909321701</v>
      </c>
      <c r="AV209" s="109">
        <v>-0.84230691758870058</v>
      </c>
      <c r="AW209" s="109">
        <v>0.10300451205996664</v>
      </c>
      <c r="AX209" s="109">
        <v>-1.8843314162552938</v>
      </c>
      <c r="AY209" s="109">
        <v>-1.7356083061840832</v>
      </c>
      <c r="AZ209" s="109">
        <v>0.67245517110588382</v>
      </c>
      <c r="BA209" s="109"/>
      <c r="BB209" s="109">
        <v>-0.59092496405184758</v>
      </c>
      <c r="BC209" s="109">
        <v>-0.66171748347328718</v>
      </c>
      <c r="BD209" s="109">
        <v>-0.29200068443417926</v>
      </c>
      <c r="BE209" s="109">
        <v>-2.0193620003000361</v>
      </c>
      <c r="BF209" s="109">
        <v>-1.1924180226929213</v>
      </c>
      <c r="BG209" s="109">
        <v>-2.6399645831462148</v>
      </c>
      <c r="BH209" s="109">
        <v>-1.3926389929092732E-2</v>
      </c>
      <c r="BI209" s="109">
        <v>-1.8615317579865374</v>
      </c>
      <c r="BJ209" s="109">
        <v>-1.6299401155339455</v>
      </c>
      <c r="BK209" s="109">
        <v>-0.40011050797610836</v>
      </c>
      <c r="BL209" s="109">
        <v>-2.1855274605285557</v>
      </c>
      <c r="BM209" s="109">
        <v>-0.72951790613572021</v>
      </c>
      <c r="BN209" s="109">
        <v>-0.95050660138059861</v>
      </c>
      <c r="BO209" s="109">
        <v>-2.9477586814611838</v>
      </c>
      <c r="BP209" s="109">
        <v>-2.7864274870152856</v>
      </c>
      <c r="BQ209" s="109">
        <v>-3.0344809013650975</v>
      </c>
      <c r="BR209" s="109"/>
      <c r="BS209" s="109">
        <v>-0.60851884292486391</v>
      </c>
      <c r="BT209" s="109">
        <v>-2.1939300849806092</v>
      </c>
      <c r="BU209" s="109">
        <v>2.7155795488956969</v>
      </c>
      <c r="BV209" s="109">
        <v>0.47490861808799195</v>
      </c>
      <c r="BW209" s="109">
        <v>-2.5038365925752477</v>
      </c>
      <c r="BX209" s="194">
        <v>-0.11545893792207573</v>
      </c>
      <c r="BY209" s="109">
        <v>-1.4668013615177045</v>
      </c>
      <c r="BZ209" s="109">
        <v>-2.7999285664353746</v>
      </c>
      <c r="CA209" s="109">
        <v>-2.4750985017361353</v>
      </c>
      <c r="CB209" s="109">
        <v>-1.311065227629439</v>
      </c>
      <c r="CC209" s="109">
        <v>-0.63333616210645949</v>
      </c>
      <c r="CG209">
        <v>2.6986601097886118</v>
      </c>
      <c r="CH209">
        <v>-2.085889253074185</v>
      </c>
      <c r="CI209">
        <v>-4.0239000630249482</v>
      </c>
      <c r="CJ209">
        <v>-0.51868706411201326</v>
      </c>
      <c r="CK209">
        <v>-0.55810589478809491</v>
      </c>
      <c r="CL209">
        <v>-5.4212655245937463E-2</v>
      </c>
      <c r="CM209">
        <v>-1.2884737920583469</v>
      </c>
      <c r="CN209">
        <v>-2.4802717617332242</v>
      </c>
      <c r="CO209">
        <v>-4.2070718515799337</v>
      </c>
      <c r="CP209">
        <v>-1.7277929049623595</v>
      </c>
      <c r="CQ209">
        <v>-4.081307182129156</v>
      </c>
      <c r="CR209">
        <v>-2.0118075211135418</v>
      </c>
      <c r="CS209">
        <v>1.1614028885034698E-3</v>
      </c>
      <c r="CT209">
        <v>-0.61795339576167152</v>
      </c>
      <c r="CU209">
        <v>0.36861091770749865</v>
      </c>
      <c r="CV209">
        <v>-1.2319628110942014</v>
      </c>
      <c r="CW209">
        <v>-3.4070153111121404</v>
      </c>
      <c r="CX209">
        <v>-1.2102116292514928</v>
      </c>
      <c r="CY209">
        <v>-1.0175047706599367</v>
      </c>
      <c r="CZ209">
        <v>-3.1224551941270171</v>
      </c>
      <c r="DA209">
        <v>-0.66473459963137094</v>
      </c>
      <c r="DB209">
        <v>-2.2499198181553588</v>
      </c>
      <c r="DC209">
        <v>-2.5053253361655498E-2</v>
      </c>
      <c r="DD209">
        <v>-1.225034079886909</v>
      </c>
      <c r="DE209">
        <v>-3.0552989015700578</v>
      </c>
      <c r="DF209">
        <v>-5.2167767682714903</v>
      </c>
      <c r="DG209">
        <v>-2.4686369462382247</v>
      </c>
      <c r="DH209">
        <v>3.0270739997226732</v>
      </c>
      <c r="DI209">
        <v>1.4808081869513452</v>
      </c>
      <c r="DJ209">
        <v>-1.9111854948688112</v>
      </c>
      <c r="DK209">
        <v>-2.8588371805271016</v>
      </c>
      <c r="DL209">
        <v>-0.86773470300951672</v>
      </c>
      <c r="DM209">
        <v>4.8071093025318694E-2</v>
      </c>
      <c r="DN209">
        <v>-1.938346281998373</v>
      </c>
      <c r="DO209">
        <v>-1.7708291256307023</v>
      </c>
      <c r="DP209">
        <v>0.62446038275500015</v>
      </c>
      <c r="DQ209">
        <v>-2.1960100031371996</v>
      </c>
      <c r="DR209">
        <v>-0.64780317367758844</v>
      </c>
      <c r="DS209">
        <v>-1.0194625939009589</v>
      </c>
      <c r="DT209">
        <v>-0.3418101254852256</v>
      </c>
      <c r="DU209">
        <v>-2.1191891743537425</v>
      </c>
      <c r="DV209">
        <v>-1.2223542884051732</v>
      </c>
      <c r="DW209">
        <v>-2.6493232418607189</v>
      </c>
      <c r="DX209">
        <v>-6.0036200875622212E-2</v>
      </c>
      <c r="DY209">
        <v>-1.8907083729968703</v>
      </c>
      <c r="DZ209">
        <v>-1.6941334765967555</v>
      </c>
      <c r="EA209">
        <v>-0.45878189719468027</v>
      </c>
      <c r="EB209">
        <v>-2.2270677954032165</v>
      </c>
      <c r="EC209">
        <v>-0.77264267158069777</v>
      </c>
      <c r="ED209">
        <v>-0.96839420074259108</v>
      </c>
      <c r="EE209">
        <v>-2.9671591979351923</v>
      </c>
      <c r="EF209">
        <v>-2.8168622270740316</v>
      </c>
      <c r="EG209">
        <v>-3.0942165458510522</v>
      </c>
      <c r="EH209">
        <v>-1.7854375520021921</v>
      </c>
      <c r="EI209">
        <v>-0.61827454822533123</v>
      </c>
      <c r="EJ209">
        <v>-2.1934779710419861</v>
      </c>
      <c r="EK209">
        <v>2.6794848224831402</v>
      </c>
      <c r="EL209">
        <v>0.42104727216730825</v>
      </c>
      <c r="EM209">
        <v>-2.5781010729244147</v>
      </c>
      <c r="EN209">
        <v>-0.15608362488996558</v>
      </c>
      <c r="EO209">
        <v>-1.5367883334093422</v>
      </c>
      <c r="EP209">
        <v>-2.790830044738148</v>
      </c>
      <c r="EQ209">
        <v>-2.4638316528747297</v>
      </c>
      <c r="ER209">
        <v>-1.3680757359606717</v>
      </c>
      <c r="ES209">
        <v>-0.69112898945162748</v>
      </c>
    </row>
    <row r="210" spans="1:149" outlineLevel="1" x14ac:dyDescent="0.25">
      <c r="A210" s="3"/>
      <c r="B210" s="9">
        <v>196</v>
      </c>
      <c r="C210" s="3"/>
      <c r="D210" s="3"/>
      <c r="E210" s="36" t="s">
        <v>130</v>
      </c>
      <c r="F210" s="47"/>
      <c r="G210" s="47">
        <f t="shared" si="50"/>
        <v>4.2622467706972533E-2</v>
      </c>
      <c r="H210" s="47">
        <f t="shared" ref="H210:K213" si="56">H206*H206/2</f>
        <v>4.5273464701638261E-2</v>
      </c>
      <c r="I210" s="47">
        <f t="shared" si="56"/>
        <v>4.8004435636290282E-2</v>
      </c>
      <c r="J210" s="47">
        <f t="shared" si="56"/>
        <v>5.081538051092882E-2</v>
      </c>
      <c r="K210" s="47">
        <f t="shared" si="56"/>
        <v>5.3706299325553798E-2</v>
      </c>
      <c r="L210" s="47">
        <f t="shared" ref="L210:M210" si="57">L206*L206/2</f>
        <v>5.667719208016523E-2</v>
      </c>
      <c r="M210" s="47">
        <f t="shared" si="57"/>
        <v>5.9728058774762963E-2</v>
      </c>
      <c r="N210" s="214"/>
      <c r="O210" s="108">
        <v>208</v>
      </c>
      <c r="P210" s="108">
        <v>0</v>
      </c>
      <c r="Q210" s="153">
        <v>4.8620877931166762E-2</v>
      </c>
      <c r="R210" s="153">
        <v>3.2031755638498908E-3</v>
      </c>
      <c r="S210" s="153">
        <v>9.7801715088465125E-3</v>
      </c>
      <c r="T210" s="153">
        <v>2.4048320575780449E-2</v>
      </c>
      <c r="U210" s="153">
        <v>1.2050297012340233E-2</v>
      </c>
      <c r="V210" s="153">
        <v>3.6909309009073112E-2</v>
      </c>
      <c r="W210" s="153">
        <v>9.990016137557501E-3</v>
      </c>
      <c r="X210" s="188">
        <v>2.086839461504492E-2</v>
      </c>
      <c r="Y210" s="153">
        <v>1.1688417827663942E-2</v>
      </c>
      <c r="Z210" s="153">
        <v>5.5577686825504079E-3</v>
      </c>
      <c r="AA210" s="153">
        <v>4.6245278030389678E-2</v>
      </c>
      <c r="AB210" s="153">
        <v>5.6147494044650491E-2</v>
      </c>
      <c r="AC210" s="153">
        <v>2.9453612650908369E-2</v>
      </c>
      <c r="AD210" s="153">
        <v>1.5085693337941504E-2</v>
      </c>
      <c r="AE210" s="153">
        <v>5.6147494044650491E-2</v>
      </c>
      <c r="AF210" s="153">
        <v>1.6149403910424763E-2</v>
      </c>
      <c r="AG210" s="153">
        <v>1.1688417827663942E-2</v>
      </c>
      <c r="AH210" s="153">
        <v>5.6147494044650491E-2</v>
      </c>
      <c r="AI210" s="153">
        <v>1.2223606870596758E-2</v>
      </c>
      <c r="AJ210" s="153">
        <v>9.7801715088465125E-3</v>
      </c>
      <c r="AK210" s="153">
        <v>1.1688417827663942E-2</v>
      </c>
      <c r="AL210" s="109">
        <v>3.6909309009073112E-2</v>
      </c>
      <c r="AM210" s="109">
        <v>2.086839461504492E-2</v>
      </c>
      <c r="AN210" s="109">
        <v>4.2622467706972533E-2</v>
      </c>
      <c r="AO210" s="109">
        <v>1.1688417827663942E-2</v>
      </c>
      <c r="AP210" s="109">
        <v>1.8263900752947921E-3</v>
      </c>
      <c r="AQ210" s="109">
        <v>1.8263900752947921E-3</v>
      </c>
      <c r="AR210" s="109">
        <v>3.2967155212307947E-2</v>
      </c>
      <c r="AS210" s="109">
        <v>4.6245278030389678E-2</v>
      </c>
      <c r="AT210" s="109">
        <v>3.0767501547289432E-2</v>
      </c>
      <c r="AU210" s="109">
        <v>2.0264562140014677E-2</v>
      </c>
      <c r="AV210" s="109">
        <v>5.4808324113505775E-3</v>
      </c>
      <c r="AW210" s="109">
        <v>2.9453612650908369E-2</v>
      </c>
      <c r="AX210" s="109">
        <v>1.2782743505066455E-2</v>
      </c>
      <c r="AY210" s="109">
        <v>1.425607779440163E-2</v>
      </c>
      <c r="AZ210" s="109">
        <v>1.6149403910424763E-2</v>
      </c>
      <c r="BA210" s="109"/>
      <c r="BB210" s="109">
        <v>3.6909309009073112E-2</v>
      </c>
      <c r="BC210" s="109">
        <v>3.9328232484961388E-2</v>
      </c>
      <c r="BD210" s="109">
        <v>9.990016137557501E-3</v>
      </c>
      <c r="BE210" s="109">
        <v>9.990016137557501E-3</v>
      </c>
      <c r="BF210" s="109">
        <v>3.4304643444458662E-3</v>
      </c>
      <c r="BG210" s="109">
        <v>1.7923994392802962E-2</v>
      </c>
      <c r="BH210" s="109">
        <v>4.2622467706972533E-2</v>
      </c>
      <c r="BI210" s="109">
        <v>3.9328232484961388E-2</v>
      </c>
      <c r="BJ210" s="109">
        <v>3.0767501547289432E-2</v>
      </c>
      <c r="BK210" s="109">
        <v>4.8620877931166762E-2</v>
      </c>
      <c r="BL210" s="109">
        <v>3.1765168586470109E-8</v>
      </c>
      <c r="BM210" s="109">
        <v>4.7922180003555342E-3</v>
      </c>
      <c r="BN210" s="109">
        <v>3.2031755638498908E-3</v>
      </c>
      <c r="BO210" s="109">
        <v>3.1765168586470109E-8</v>
      </c>
      <c r="BP210" s="109">
        <v>1.0503809669071643E-2</v>
      </c>
      <c r="BQ210" s="109">
        <v>9.7801715088465125E-3</v>
      </c>
      <c r="BR210" s="109"/>
      <c r="BS210" s="109">
        <v>9.7801715088465125E-3</v>
      </c>
      <c r="BT210" s="109">
        <v>2.1886334508137352E-2</v>
      </c>
      <c r="BU210" s="109">
        <v>4.8620877931166762E-2</v>
      </c>
      <c r="BV210" s="109">
        <v>5.0114311644955271E-2</v>
      </c>
      <c r="BW210" s="109">
        <v>3.0767501547289432E-2</v>
      </c>
      <c r="BX210" s="194">
        <v>2.9453612650908369E-2</v>
      </c>
      <c r="BY210" s="109">
        <v>9.990016137557501E-3</v>
      </c>
      <c r="BZ210" s="109">
        <v>1.1479788326150934E-2</v>
      </c>
      <c r="CA210" s="109">
        <v>2.9453612650908369E-2</v>
      </c>
      <c r="CB210" s="109">
        <v>1.3098930365195299E-3</v>
      </c>
      <c r="CC210" s="109">
        <v>5.0114311644955271E-2</v>
      </c>
      <c r="CG210">
        <v>5.6253076841331427E-2</v>
      </c>
      <c r="CH210">
        <v>5.3688579253934818E-3</v>
      </c>
      <c r="CI210">
        <v>1.3356572079258083E-2</v>
      </c>
      <c r="CJ210">
        <v>2.9498439154645516E-2</v>
      </c>
      <c r="CK210">
        <v>1.598953470914009E-2</v>
      </c>
      <c r="CL210">
        <v>4.3594868906930165E-2</v>
      </c>
      <c r="CM210">
        <v>1.3601613454600002E-2</v>
      </c>
      <c r="CN210">
        <v>2.5964442843472931E-2</v>
      </c>
      <c r="CO210">
        <v>1.5572262948484334E-2</v>
      </c>
      <c r="CP210">
        <v>8.3222434637737555E-3</v>
      </c>
      <c r="CQ210">
        <v>5.369556733120933E-2</v>
      </c>
      <c r="CR210">
        <v>6.4328436384967547E-2</v>
      </c>
      <c r="CS210">
        <v>3.5455547641299962E-2</v>
      </c>
      <c r="CT210">
        <v>1.9460171209459039E-2</v>
      </c>
      <c r="CU210">
        <v>6.4328436384967547E-2</v>
      </c>
      <c r="CV210">
        <v>2.0665842757340014E-2</v>
      </c>
      <c r="CW210">
        <v>1.5572262948484334E-2</v>
      </c>
      <c r="CX210">
        <v>6.4328436384967547E-2</v>
      </c>
      <c r="CY210">
        <v>1.6189078304648403E-2</v>
      </c>
      <c r="CZ210">
        <v>1.3356572079258083E-2</v>
      </c>
      <c r="DA210">
        <v>1.5572262948484334E-2</v>
      </c>
      <c r="DB210">
        <v>4.3594868906930165E-2</v>
      </c>
      <c r="DC210">
        <v>2.5964442843472931E-2</v>
      </c>
      <c r="DD210">
        <v>4.9786096587137264E-2</v>
      </c>
      <c r="DE210">
        <v>1.5572262948484334E-2</v>
      </c>
      <c r="DF210">
        <v>3.5298062209467868E-3</v>
      </c>
      <c r="DG210">
        <v>3.5298062209467868E-3</v>
      </c>
      <c r="DH210">
        <v>3.930087525283852E-2</v>
      </c>
      <c r="DI210">
        <v>5.369556733120933E-2</v>
      </c>
      <c r="DJ210">
        <v>3.6895710567107151E-2</v>
      </c>
      <c r="DK210">
        <v>2.5290394196997506E-2</v>
      </c>
      <c r="DL210">
        <v>8.2280376555260038E-3</v>
      </c>
      <c r="DM210">
        <v>3.5455547641299962E-2</v>
      </c>
      <c r="DN210">
        <v>1.683160684170194E-2</v>
      </c>
      <c r="DO210">
        <v>1.8516325430119437E-2</v>
      </c>
      <c r="DP210">
        <v>2.0665842757340014E-2</v>
      </c>
      <c r="DQ210">
        <v>6.1129384460748551E-3</v>
      </c>
      <c r="DR210">
        <v>4.3594868906930165E-2</v>
      </c>
      <c r="DS210">
        <v>4.6220423776070406E-2</v>
      </c>
      <c r="DT210">
        <v>1.3601613454600002E-2</v>
      </c>
      <c r="DU210">
        <v>1.3601613454600002E-2</v>
      </c>
      <c r="DV210">
        <v>5.6619685059820304E-3</v>
      </c>
      <c r="DW210">
        <v>2.2667232570344562E-2</v>
      </c>
      <c r="DX210">
        <v>4.9786096587137264E-2</v>
      </c>
      <c r="DY210">
        <v>4.6220423776070406E-2</v>
      </c>
      <c r="DZ210">
        <v>3.6895710567107151E-2</v>
      </c>
      <c r="EA210">
        <v>5.6253076841331427E-2</v>
      </c>
      <c r="EB210">
        <v>2.7217276051761053E-4</v>
      </c>
      <c r="EC210">
        <v>7.3791080546650057E-3</v>
      </c>
      <c r="ED210">
        <v>5.3688579253934818E-3</v>
      </c>
      <c r="EE210">
        <v>2.7217276051761053E-4</v>
      </c>
      <c r="EF210">
        <v>1.420005469064534E-2</v>
      </c>
      <c r="EG210">
        <v>1.3356572079258083E-2</v>
      </c>
      <c r="EH210">
        <v>2.0665842757340014E-2</v>
      </c>
      <c r="EI210">
        <v>1.3356572079258083E-2</v>
      </c>
      <c r="EJ210">
        <v>2.7098491440869805E-2</v>
      </c>
      <c r="EK210">
        <v>5.6253076841331427E-2</v>
      </c>
      <c r="EL210">
        <v>5.7858600417010728E-2</v>
      </c>
      <c r="EM210">
        <v>3.6895710567107151E-2</v>
      </c>
      <c r="EN210">
        <v>3.5455547641299962E-2</v>
      </c>
      <c r="EO210">
        <v>1.3601613454600002E-2</v>
      </c>
      <c r="EP210">
        <v>1.5331308496944437E-2</v>
      </c>
      <c r="EQ210">
        <v>3.5455547641299962E-2</v>
      </c>
      <c r="ER210">
        <v>2.7950604826478655E-3</v>
      </c>
      <c r="ES210">
        <v>5.7858600417010728E-2</v>
      </c>
    </row>
    <row r="211" spans="1:149" outlineLevel="1" x14ac:dyDescent="0.25">
      <c r="A211" s="3"/>
      <c r="B211" s="9">
        <v>197</v>
      </c>
      <c r="C211" s="3"/>
      <c r="D211" s="3"/>
      <c r="E211" s="36" t="s">
        <v>131</v>
      </c>
      <c r="F211" s="47"/>
      <c r="G211" s="47">
        <f t="shared" si="50"/>
        <v>0.53963740362512513</v>
      </c>
      <c r="H211" s="47">
        <f t="shared" si="56"/>
        <v>0.51943187379368327</v>
      </c>
      <c r="I211" s="47">
        <f t="shared" si="56"/>
        <v>0.50759038482002028</v>
      </c>
      <c r="J211" s="47">
        <f t="shared" si="56"/>
        <v>0.50071904873865025</v>
      </c>
      <c r="K211" s="47">
        <f t="shared" si="56"/>
        <v>0.49081107022514409</v>
      </c>
      <c r="L211" s="47">
        <f t="shared" ref="L211:M211" si="58">L207*L207/2</f>
        <v>0.48100210079572525</v>
      </c>
      <c r="M211" s="47">
        <f t="shared" si="58"/>
        <v>0.46650991514162282</v>
      </c>
      <c r="N211" s="214"/>
      <c r="O211" s="108">
        <v>209</v>
      </c>
      <c r="P211" s="108">
        <v>0</v>
      </c>
      <c r="Q211" s="153">
        <v>3.7785080423766111</v>
      </c>
      <c r="R211" s="153">
        <v>1.4254040376979611</v>
      </c>
      <c r="S211" s="153">
        <v>6.6888779990919325</v>
      </c>
      <c r="T211" s="153">
        <v>0.14976001272042569</v>
      </c>
      <c r="U211" s="153">
        <v>0.10732997361763146</v>
      </c>
      <c r="V211" s="153">
        <v>2.3673558966649162E-3</v>
      </c>
      <c r="W211" s="153">
        <v>0.29959443382089523</v>
      </c>
      <c r="X211" s="188">
        <v>2.4216891090681387</v>
      </c>
      <c r="Y211" s="153">
        <v>7.8441648607077372</v>
      </c>
      <c r="Z211" s="153">
        <v>0.83577691055939207</v>
      </c>
      <c r="AA211" s="153">
        <v>5.4937342066917294</v>
      </c>
      <c r="AB211" s="153">
        <v>1.3303283812773932</v>
      </c>
      <c r="AC211" s="153">
        <v>4.7332562020902468E-4</v>
      </c>
      <c r="AD211" s="153">
        <v>2.3883585016176447E-3</v>
      </c>
      <c r="AE211" s="153">
        <v>5.7315982902876879E-2</v>
      </c>
      <c r="AF211" s="153">
        <v>0.71129089366838305</v>
      </c>
      <c r="AG211" s="153">
        <v>4.3659669170586248</v>
      </c>
      <c r="AH211" s="153">
        <v>0.279815694213358</v>
      </c>
      <c r="AI211" s="153">
        <v>0.59173540622298026</v>
      </c>
      <c r="AJ211" s="153">
        <v>4.0027354970259532</v>
      </c>
      <c r="AK211" s="153">
        <v>4.1023045995729659E-2</v>
      </c>
      <c r="AL211" s="109">
        <v>1.4500315078157942</v>
      </c>
      <c r="AM211" s="109">
        <v>8.4917073597985619E-3</v>
      </c>
      <c r="AN211" s="109">
        <v>0.53963740362512513</v>
      </c>
      <c r="AO211" s="109">
        <v>4.9854578390162283</v>
      </c>
      <c r="AP211" s="109">
        <v>7.6719065427635655</v>
      </c>
      <c r="AQ211" s="109">
        <v>2.9684086122456126</v>
      </c>
      <c r="AR211" s="109">
        <v>4.6393390586670975</v>
      </c>
      <c r="AS211" s="109">
        <v>1.3865613855388583</v>
      </c>
      <c r="AT211" s="109">
        <v>0.78178654571765105</v>
      </c>
      <c r="AU211" s="109">
        <v>2.9605200353422139</v>
      </c>
      <c r="AV211" s="109">
        <v>0.34436758893999769</v>
      </c>
      <c r="AW211" s="109">
        <v>8.951547367644283E-2</v>
      </c>
      <c r="AX211" s="109">
        <v>1.6257899001345708</v>
      </c>
      <c r="AY211" s="109">
        <v>1.1804404880428858</v>
      </c>
      <c r="AZ211" s="109">
        <v>0.4225872576884499</v>
      </c>
      <c r="BA211" s="109"/>
      <c r="BB211" s="109">
        <v>0.11116416238113269</v>
      </c>
      <c r="BC211" s="109">
        <v>7.0877333788653046E-2</v>
      </c>
      <c r="BD211" s="109">
        <v>8.6801414925739492E-3</v>
      </c>
      <c r="BE211" s="109">
        <v>1.8100149849579792</v>
      </c>
      <c r="BF211" s="109">
        <v>0.4652466266969349</v>
      </c>
      <c r="BG211" s="109">
        <v>2.8187808909718264</v>
      </c>
      <c r="BH211" s="109">
        <v>8.2385481712674898E-3</v>
      </c>
      <c r="BI211" s="109">
        <v>1.3081030218956362</v>
      </c>
      <c r="BJ211" s="109">
        <v>1.131428294173189</v>
      </c>
      <c r="BK211" s="109">
        <v>2.9345213547857163E-3</v>
      </c>
      <c r="BL211" s="109">
        <v>1.495955769861586</v>
      </c>
      <c r="BM211" s="109">
        <v>0.14319173925185394</v>
      </c>
      <c r="BN211" s="109">
        <v>0.20155079781326929</v>
      </c>
      <c r="BO211" s="109">
        <v>3.6137846140750152</v>
      </c>
      <c r="BP211" s="109">
        <v>2.8163692615063409</v>
      </c>
      <c r="BQ211" s="109">
        <v>4.8247481631026492</v>
      </c>
      <c r="BR211" s="109"/>
      <c r="BS211" s="109">
        <v>2.3974140880713833E-2</v>
      </c>
      <c r="BT211" s="109">
        <v>2.3903621226367493</v>
      </c>
      <c r="BU211" s="109">
        <v>3.1249419828206357</v>
      </c>
      <c r="BV211" s="109">
        <v>0.2130596085942498</v>
      </c>
      <c r="BW211" s="109">
        <v>1.1642533814947764</v>
      </c>
      <c r="BX211" s="194">
        <v>4.852883186228724E-3</v>
      </c>
      <c r="BY211" s="109">
        <v>0.49853482132399968</v>
      </c>
      <c r="BZ211" s="109">
        <v>3.9578903635416216</v>
      </c>
      <c r="CA211" s="109">
        <v>3.9111000631911708</v>
      </c>
      <c r="CB211" s="109">
        <v>0.4908594578748347</v>
      </c>
      <c r="CC211" s="109">
        <v>7.6363900549848235E-2</v>
      </c>
      <c r="CG211">
        <v>3.7532493048577895</v>
      </c>
      <c r="CH211">
        <v>1.4249719697091985</v>
      </c>
      <c r="CI211">
        <v>6.6866431955073393</v>
      </c>
      <c r="CJ211">
        <v>0.15134758591865255</v>
      </c>
      <c r="CK211">
        <v>0.11064088498080193</v>
      </c>
      <c r="CL211">
        <v>1.6072260560819381E-3</v>
      </c>
      <c r="CM211">
        <v>0.3046340707197166</v>
      </c>
      <c r="CN211">
        <v>2.4552795869499602</v>
      </c>
      <c r="CO211">
        <v>7.7377775808132245</v>
      </c>
      <c r="CP211">
        <v>0.8535175982384503</v>
      </c>
      <c r="CQ211">
        <v>5.5859772975775668</v>
      </c>
      <c r="CR211">
        <v>1.3391718415039142</v>
      </c>
      <c r="CS211">
        <v>2.0700538955502977E-4</v>
      </c>
      <c r="CT211">
        <v>9.3641438563866863E-2</v>
      </c>
      <c r="CU211">
        <v>5.5213335353278763E-2</v>
      </c>
      <c r="CV211">
        <v>0.72951875899982388</v>
      </c>
      <c r="CW211">
        <v>4.3794273882215755</v>
      </c>
      <c r="CX211">
        <v>0.28636171388129977</v>
      </c>
      <c r="CY211">
        <v>0.60517997902157461</v>
      </c>
      <c r="CZ211">
        <v>4.000470187632259</v>
      </c>
      <c r="DA211">
        <v>4.223116453636102E-2</v>
      </c>
      <c r="DB211">
        <v>1.4796224895469776</v>
      </c>
      <c r="DC211">
        <v>9.5422270564058873E-3</v>
      </c>
      <c r="DD211">
        <v>0.55119611781901456</v>
      </c>
      <c r="DE211">
        <v>4.9854578390162283</v>
      </c>
      <c r="DF211">
        <v>7.6968369772895864</v>
      </c>
      <c r="DG211">
        <v>2.9741284075911483</v>
      </c>
      <c r="DH211">
        <v>4.6076546892366181</v>
      </c>
      <c r="DI211">
        <v>1.3689289029644462</v>
      </c>
      <c r="DJ211">
        <v>0.84926905791185359</v>
      </c>
      <c r="DK211">
        <v>2.9535381299761556</v>
      </c>
      <c r="DL211">
        <v>0.34665495517153916</v>
      </c>
      <c r="DM211">
        <v>8.4875483419646264E-2</v>
      </c>
      <c r="DN211">
        <v>1.6433500216323513</v>
      </c>
      <c r="DO211">
        <v>1.1978314681210305</v>
      </c>
      <c r="DP211">
        <v>0.4118932226766952</v>
      </c>
      <c r="DQ211">
        <v>2.3468008296007632</v>
      </c>
      <c r="DR211">
        <v>0.1326107198596089</v>
      </c>
      <c r="DS211">
        <v>0.16492687364982841</v>
      </c>
      <c r="DT211">
        <v>1.0361715099024222E-2</v>
      </c>
      <c r="DU211">
        <v>1.8270228613386965</v>
      </c>
      <c r="DV211">
        <v>0.46744658153888929</v>
      </c>
      <c r="DW211">
        <v>2.7880935336130381</v>
      </c>
      <c r="DX211">
        <v>5.5845018822403593E-3</v>
      </c>
      <c r="DY211">
        <v>1.3365239166702698</v>
      </c>
      <c r="DZ211">
        <v>1.1597273010117795</v>
      </c>
      <c r="EA211">
        <v>4.6629760589029252E-3</v>
      </c>
      <c r="EB211">
        <v>1.5173867483889223</v>
      </c>
      <c r="EC211">
        <v>0.14019019935583599</v>
      </c>
      <c r="ED211">
        <v>0.2021938476490388</v>
      </c>
      <c r="EE211">
        <v>3.6212805983760088</v>
      </c>
      <c r="EF211">
        <v>2.8228080244723506</v>
      </c>
      <c r="EG211">
        <v>4.821467927873865</v>
      </c>
      <c r="EH211">
        <v>0.82757935303691565</v>
      </c>
      <c r="EI211">
        <v>2.4432346867746722E-2</v>
      </c>
      <c r="EJ211">
        <v>2.3666085759981708</v>
      </c>
      <c r="EK211">
        <v>3.1097778262183549</v>
      </c>
      <c r="EL211">
        <v>0.20574644909123443</v>
      </c>
      <c r="EM211">
        <v>1.1863149337915762</v>
      </c>
      <c r="EN211">
        <v>5.6209558875057377E-3</v>
      </c>
      <c r="EO211">
        <v>0.51231159158038631</v>
      </c>
      <c r="EP211">
        <v>3.9839325839408053</v>
      </c>
      <c r="EQ211">
        <v>3.9053251334777399</v>
      </c>
      <c r="ER211">
        <v>0.49823576965828809</v>
      </c>
      <c r="ES211">
        <v>8.0143546202347177E-2</v>
      </c>
    </row>
    <row r="212" spans="1:149" outlineLevel="1" x14ac:dyDescent="0.25">
      <c r="A212" s="3"/>
      <c r="B212" s="9">
        <v>198</v>
      </c>
      <c r="C212" s="3"/>
      <c r="D212" s="3"/>
      <c r="E212" s="36" t="s">
        <v>132</v>
      </c>
      <c r="F212" s="47"/>
      <c r="G212" s="47">
        <f t="shared" si="50"/>
        <v>0.11387531462194468</v>
      </c>
      <c r="H212" s="47">
        <f t="shared" si="56"/>
        <v>0.11387531462194468</v>
      </c>
      <c r="I212" s="47">
        <f t="shared" si="56"/>
        <v>0.11387531462194468</v>
      </c>
      <c r="J212" s="47">
        <f t="shared" si="56"/>
        <v>0.11387531462194468</v>
      </c>
      <c r="K212" s="47">
        <f t="shared" si="56"/>
        <v>0.11387531462194468</v>
      </c>
      <c r="L212" s="47">
        <f t="shared" ref="L212:M212" si="59">L208*L208/2</f>
        <v>0.11387531462194468</v>
      </c>
      <c r="M212" s="47">
        <f t="shared" si="59"/>
        <v>0.11387531462194468</v>
      </c>
      <c r="N212" s="214"/>
      <c r="O212" s="108">
        <v>210</v>
      </c>
      <c r="P212" s="108">
        <v>0</v>
      </c>
      <c r="Q212" s="153">
        <v>3.9868142865024758</v>
      </c>
      <c r="R212" s="153">
        <v>1.9721670005238736</v>
      </c>
      <c r="S212" s="153">
        <v>6.7640984806599569</v>
      </c>
      <c r="T212" s="153">
        <v>0.10268870821605319</v>
      </c>
      <c r="U212" s="153">
        <v>0.15552527760508383</v>
      </c>
      <c r="V212" s="153">
        <v>4.5540940521370688E-3</v>
      </c>
      <c r="W212" s="153">
        <v>0.58556641947122068</v>
      </c>
      <c r="X212" s="188">
        <v>2.3250623830895525</v>
      </c>
      <c r="Y212" s="153">
        <v>6.6986395001529928</v>
      </c>
      <c r="Z212" s="153">
        <v>1.2608392949422063</v>
      </c>
      <c r="AA212" s="153">
        <v>7.4605304618835557</v>
      </c>
      <c r="AB212" s="153">
        <v>1.3780651088411453</v>
      </c>
      <c r="AC212" s="153">
        <v>5.2675260301316201E-3</v>
      </c>
      <c r="AD212" s="153">
        <v>4.3260719053990144E-3</v>
      </c>
      <c r="AE212" s="153">
        <v>0.20692322876231192</v>
      </c>
      <c r="AF212" s="153">
        <v>0.66757038266312851</v>
      </c>
      <c r="AG212" s="153">
        <v>4.7965983959946765</v>
      </c>
      <c r="AH212" s="153">
        <v>0.38556573245143755</v>
      </c>
      <c r="AI212" s="153">
        <v>0.63657935156495304</v>
      </c>
      <c r="AJ212" s="153">
        <v>4.2251153409139484</v>
      </c>
      <c r="AK212" s="153">
        <v>0.13081070638520964</v>
      </c>
      <c r="AL212" s="109">
        <v>1.6190047362837736</v>
      </c>
      <c r="AM212" s="109">
        <v>1.0334294191337672E-2</v>
      </c>
      <c r="AN212" s="109">
        <v>0.11387531462194468</v>
      </c>
      <c r="AO212" s="109">
        <v>3.7134023948924311</v>
      </c>
      <c r="AP212" s="109">
        <v>7.2535570849843403</v>
      </c>
      <c r="AQ212" s="109">
        <v>2.3219345999639858</v>
      </c>
      <c r="AR212" s="109">
        <v>4.3125212746263326</v>
      </c>
      <c r="AS212" s="109">
        <v>1.0971860550640822</v>
      </c>
      <c r="AT212" s="109">
        <v>1.3469368907811301</v>
      </c>
      <c r="AU212" s="109">
        <v>3.6677805163309438</v>
      </c>
      <c r="AV212" s="109">
        <v>0.36154567944502064</v>
      </c>
      <c r="AW212" s="109">
        <v>6.4285879906739478E-3</v>
      </c>
      <c r="AX212" s="109">
        <v>1.8393095780219597</v>
      </c>
      <c r="AY212" s="109">
        <v>1.2730521068318006</v>
      </c>
      <c r="AZ212" s="109">
        <v>0.26971903397741498</v>
      </c>
      <c r="BA212" s="109"/>
      <c r="BB212" s="109">
        <v>0.21077475430844939</v>
      </c>
      <c r="BC212" s="109">
        <v>0.13672271639075007</v>
      </c>
      <c r="BD212" s="109">
        <v>3.0803462305667415E-2</v>
      </c>
      <c r="BE212" s="109">
        <v>1.7886723005762057</v>
      </c>
      <c r="BF212" s="109">
        <v>0.5423236923843473</v>
      </c>
      <c r="BG212" s="109">
        <v>3.2562956183072962</v>
      </c>
      <c r="BH212" s="109">
        <v>4.6576762224502903E-3</v>
      </c>
      <c r="BI212" s="109">
        <v>1.7324735423934783</v>
      </c>
      <c r="BJ212" s="109">
        <v>1.1665426416417553</v>
      </c>
      <c r="BK212" s="109">
        <v>7.4103086303167115E-2</v>
      </c>
      <c r="BL212" s="109">
        <v>1.9482749775661996</v>
      </c>
      <c r="BM212" s="109">
        <v>0.28742913826280253</v>
      </c>
      <c r="BN212" s="109">
        <v>0.3135613300893636</v>
      </c>
      <c r="BO212" s="109">
        <v>4.0573639011865437</v>
      </c>
      <c r="BP212" s="109">
        <v>2.3426032487392172</v>
      </c>
      <c r="BQ212" s="109">
        <v>3.6970822328097528</v>
      </c>
      <c r="BR212" s="109"/>
      <c r="BS212" s="109">
        <v>0.15227499806638667</v>
      </c>
      <c r="BT212" s="109">
        <v>1.9280096813301733</v>
      </c>
      <c r="BU212" s="109">
        <v>3.5829605783038683</v>
      </c>
      <c r="BV212" s="109">
        <v>9.3111067924495416E-2</v>
      </c>
      <c r="BW212" s="109">
        <v>2.4685981248712414</v>
      </c>
      <c r="BX212" s="194">
        <v>1.2246495165031858E-2</v>
      </c>
      <c r="BY212" s="109">
        <v>0.71515640817763348</v>
      </c>
      <c r="BZ212" s="109">
        <v>4.3786844517738821</v>
      </c>
      <c r="CA212" s="109">
        <v>3.1900479260292021</v>
      </c>
      <c r="CB212" s="109">
        <v>0.8404343013554666</v>
      </c>
      <c r="CC212" s="109">
        <v>0.12704831601582417</v>
      </c>
      <c r="CG212">
        <v>3.9868142865024758</v>
      </c>
      <c r="CH212">
        <v>1.9721670005238736</v>
      </c>
      <c r="CI212">
        <v>6.7640984806599569</v>
      </c>
      <c r="CJ212">
        <v>0.10268870821605319</v>
      </c>
      <c r="CK212">
        <v>0.15552527760508383</v>
      </c>
      <c r="CL212">
        <v>4.5540940521370688E-3</v>
      </c>
      <c r="CM212">
        <v>0.58556641947122068</v>
      </c>
      <c r="CN212">
        <v>2.3250623830895525</v>
      </c>
      <c r="CO212">
        <v>6.6986395001529928</v>
      </c>
      <c r="CP212">
        <v>1.2608392949422063</v>
      </c>
      <c r="CQ212">
        <v>7.4605304618835557</v>
      </c>
      <c r="CR212">
        <v>1.4125346131830001</v>
      </c>
      <c r="CS212">
        <v>5.2675260301316201E-3</v>
      </c>
      <c r="CT212">
        <v>7.067592039337231E-2</v>
      </c>
      <c r="CU212">
        <v>0.20692322876231192</v>
      </c>
      <c r="CV212">
        <v>0.66757038266312851</v>
      </c>
      <c r="CW212">
        <v>4.7965983959946765</v>
      </c>
      <c r="CX212">
        <v>0.38556573245143755</v>
      </c>
      <c r="CY212">
        <v>0.63657935156495304</v>
      </c>
      <c r="CZ212">
        <v>4.2251153409139484</v>
      </c>
      <c r="DA212">
        <v>0.13081070638520964</v>
      </c>
      <c r="DB212">
        <v>1.6190047362837736</v>
      </c>
      <c r="DC212">
        <v>1.0334294191337672E-2</v>
      </c>
      <c r="DD212">
        <v>0.11387531462194468</v>
      </c>
      <c r="DE212">
        <v>3.7134023948924311</v>
      </c>
      <c r="DF212">
        <v>7.2535570849843403</v>
      </c>
      <c r="DG212">
        <v>2.3219345999639858</v>
      </c>
      <c r="DH212">
        <v>4.3125212746263326</v>
      </c>
      <c r="DI212">
        <v>1.0971860550640822</v>
      </c>
      <c r="DJ212">
        <v>1.3469368907811301</v>
      </c>
      <c r="DK212">
        <v>3.6677805163309438</v>
      </c>
      <c r="DL212">
        <v>0.36154567944502064</v>
      </c>
      <c r="DM212">
        <v>6.4285879906739478E-3</v>
      </c>
      <c r="DN212">
        <v>1.8393095780219597</v>
      </c>
      <c r="DO212">
        <v>1.2730521068318006</v>
      </c>
      <c r="DP212">
        <v>0.26971903397741498</v>
      </c>
      <c r="DQ212">
        <v>2.2870673592948041</v>
      </c>
      <c r="DR212">
        <v>0.21812724973869221</v>
      </c>
      <c r="DS212">
        <v>0.27712433814061743</v>
      </c>
      <c r="DT212">
        <v>3.0803462305667415E-2</v>
      </c>
      <c r="DU212">
        <v>2.0346192170026765</v>
      </c>
      <c r="DV212">
        <v>0.5423236923843473</v>
      </c>
      <c r="DW212">
        <v>3.2562956183072962</v>
      </c>
      <c r="DX212">
        <v>4.6576762224502903E-3</v>
      </c>
      <c r="DY212">
        <v>1.7324735423934783</v>
      </c>
      <c r="DZ212">
        <v>1.1665426416417553</v>
      </c>
      <c r="EA212">
        <v>7.4103086303167115E-2</v>
      </c>
      <c r="EB212">
        <v>1.9482749775661996</v>
      </c>
      <c r="EC212">
        <v>0.28742913826280253</v>
      </c>
      <c r="ED212">
        <v>0.3135613300893636</v>
      </c>
      <c r="EE212">
        <v>4.0573639011865437</v>
      </c>
      <c r="EF212">
        <v>2.3426032487392172</v>
      </c>
      <c r="EG212">
        <v>3.6970822328097528</v>
      </c>
      <c r="EH212">
        <v>1.1154807716672235</v>
      </c>
      <c r="EI212">
        <v>0.15227499806638667</v>
      </c>
      <c r="EJ212">
        <v>1.9280096813301733</v>
      </c>
      <c r="EK212">
        <v>3.5829605783038683</v>
      </c>
      <c r="EL212">
        <v>9.3111067924495416E-2</v>
      </c>
      <c r="EM212">
        <v>2.8643126514694024</v>
      </c>
      <c r="EN212">
        <v>1.2246495165031858E-2</v>
      </c>
      <c r="EO212">
        <v>0.71515640817763348</v>
      </c>
      <c r="EP212">
        <v>4.3786844517738821</v>
      </c>
      <c r="EQ212">
        <v>3.1900479260292021</v>
      </c>
      <c r="ER212">
        <v>0.8404343013554666</v>
      </c>
      <c r="ES212">
        <v>0.12704831601582417</v>
      </c>
    </row>
    <row r="213" spans="1:149" outlineLevel="1" x14ac:dyDescent="0.25">
      <c r="A213" s="3"/>
      <c r="B213" s="9">
        <v>199</v>
      </c>
      <c r="C213" s="3"/>
      <c r="D213" s="3"/>
      <c r="E213" s="36" t="s">
        <v>133</v>
      </c>
      <c r="F213" s="47"/>
      <c r="G213" s="47">
        <f t="shared" si="50"/>
        <v>0.7052884548807955</v>
      </c>
      <c r="H213" s="47">
        <f t="shared" si="56"/>
        <v>0.71291450108182775</v>
      </c>
      <c r="I213" s="47">
        <f t="shared" si="56"/>
        <v>0.79049972450320671</v>
      </c>
      <c r="J213" s="47">
        <f t="shared" si="56"/>
        <v>0.80223140120388792</v>
      </c>
      <c r="K213" s="47">
        <f t="shared" si="56"/>
        <v>0.85743784603983864</v>
      </c>
      <c r="L213" s="47">
        <f t="shared" ref="L213:M213" si="60">L209*L209/2</f>
        <v>0.84445706876730431</v>
      </c>
      <c r="M213" s="47">
        <f t="shared" si="60"/>
        <v>0.83157535823363649</v>
      </c>
      <c r="N213" s="214"/>
      <c r="O213" s="108">
        <v>211</v>
      </c>
      <c r="P213" s="108">
        <v>0</v>
      </c>
      <c r="Q213" s="153">
        <v>3.7572089626457577</v>
      </c>
      <c r="R213" s="153">
        <v>1.9699953681600497</v>
      </c>
      <c r="S213" s="153">
        <v>8.0180579924082522</v>
      </c>
      <c r="T213" s="153">
        <v>0.12682322748153277</v>
      </c>
      <c r="U213" s="153">
        <v>0.13310600745244708</v>
      </c>
      <c r="V213" s="153">
        <v>3.6112121406313744E-4</v>
      </c>
      <c r="W213" s="153">
        <v>0.76439188477698428</v>
      </c>
      <c r="X213" s="188">
        <v>2.9751859979726931</v>
      </c>
      <c r="Y213" s="153">
        <v>8.8579227517664023</v>
      </c>
      <c r="Z213" s="153">
        <v>1.3904781909636776</v>
      </c>
      <c r="AA213" s="153">
        <v>8.1113534921531087</v>
      </c>
      <c r="AB213" s="153">
        <v>1.7985290607011306</v>
      </c>
      <c r="AC213" s="153">
        <v>7.129556674303634E-4</v>
      </c>
      <c r="AD213" s="153">
        <v>4.3981073850045543E-2</v>
      </c>
      <c r="AE213" s="153">
        <v>7.9483950663030226E-2</v>
      </c>
      <c r="AF213" s="153">
        <v>0.68258146041121759</v>
      </c>
      <c r="AG213" s="153">
        <v>5.6563218712067016</v>
      </c>
      <c r="AH213" s="153">
        <v>0.66588319983088229</v>
      </c>
      <c r="AI213" s="153">
        <v>0.483290042915414</v>
      </c>
      <c r="AJ213" s="153">
        <v>4.8106128259167162</v>
      </c>
      <c r="AK213" s="153">
        <v>0.19460656467626078</v>
      </c>
      <c r="AL213" s="109">
        <v>1.9501730917067941</v>
      </c>
      <c r="AM213" s="109">
        <v>2.4009252348713823E-4</v>
      </c>
      <c r="AN213" s="109">
        <v>0.7052884548807955</v>
      </c>
      <c r="AO213" s="109">
        <v>4.6272296301309925</v>
      </c>
      <c r="AP213" s="109">
        <v>9.2688923386011055</v>
      </c>
      <c r="AQ213" s="109">
        <v>2.9569013219420506</v>
      </c>
      <c r="AR213" s="109">
        <v>4.7888970685516536</v>
      </c>
      <c r="AS213" s="109">
        <v>1.1338673427330992</v>
      </c>
      <c r="AT213" s="109">
        <v>1.6690795933284772</v>
      </c>
      <c r="AU213" s="109">
        <v>3.9464891738145602</v>
      </c>
      <c r="AV213" s="109">
        <v>0.354740471708889</v>
      </c>
      <c r="AW213" s="109">
        <v>5.3049647523559064E-3</v>
      </c>
      <c r="AX213" s="109">
        <v>1.7753524431433405</v>
      </c>
      <c r="AY213" s="109">
        <v>1.5061680962475912</v>
      </c>
      <c r="AZ213" s="109">
        <v>0.22609797857352174</v>
      </c>
      <c r="BA213" s="109"/>
      <c r="BB213" s="109">
        <v>0.17459615656983868</v>
      </c>
      <c r="BC213" s="109">
        <v>0.21893501396711004</v>
      </c>
      <c r="BD213" s="109">
        <v>4.2632199855014569E-2</v>
      </c>
      <c r="BE213" s="109">
        <v>2.0389114441278813</v>
      </c>
      <c r="BF213" s="109">
        <v>0.71093037042144813</v>
      </c>
      <c r="BG213" s="109">
        <v>3.4847065001331838</v>
      </c>
      <c r="BH213" s="109">
        <v>9.6972168228567747E-5</v>
      </c>
      <c r="BI213" s="109">
        <v>1.7326502429962241</v>
      </c>
      <c r="BJ213" s="109">
        <v>1.3283523901134058</v>
      </c>
      <c r="BK213" s="109">
        <v>8.0044209296449731E-2</v>
      </c>
      <c r="BL213" s="109">
        <v>2.3882651403621988</v>
      </c>
      <c r="BM213" s="109">
        <v>0.26609818768632276</v>
      </c>
      <c r="BN213" s="109">
        <v>0.45173139963404807</v>
      </c>
      <c r="BO213" s="109">
        <v>4.3446406220648885</v>
      </c>
      <c r="BP213" s="109">
        <v>3.8820890701971598</v>
      </c>
      <c r="BQ213" s="109">
        <v>4.6040371703747676</v>
      </c>
      <c r="BR213" s="109"/>
      <c r="BS213" s="109">
        <v>0.18514759109730761</v>
      </c>
      <c r="BT213" s="109">
        <v>2.4066646088915116</v>
      </c>
      <c r="BU213" s="109">
        <v>3.6871861431902784</v>
      </c>
      <c r="BV213" s="109">
        <v>0.1127690977671231</v>
      </c>
      <c r="BW213" s="109">
        <v>3.1345988411594137</v>
      </c>
      <c r="BX213" s="194">
        <v>6.6653831730468689E-3</v>
      </c>
      <c r="BY213" s="109">
        <v>1.0757531170750958</v>
      </c>
      <c r="BZ213" s="109">
        <v>3.9197999885704258</v>
      </c>
      <c r="CA213" s="109">
        <v>3.0630562966482309</v>
      </c>
      <c r="CB213" s="109">
        <v>0.85944601554951638</v>
      </c>
      <c r="CC213" s="109">
        <v>0.20055734711586976</v>
      </c>
      <c r="CG213">
        <v>3.6413831940821413</v>
      </c>
      <c r="CH213">
        <v>2.1754669880451907</v>
      </c>
      <c r="CI213">
        <v>8.0958858586060902</v>
      </c>
      <c r="CJ213">
        <v>0.13451813523856987</v>
      </c>
      <c r="CK213">
        <v>0.15574109489861004</v>
      </c>
      <c r="CL213">
        <v>1.4695059944074354E-3</v>
      </c>
      <c r="CM213">
        <v>0.83008235641060812</v>
      </c>
      <c r="CN213">
        <v>3.0758740060256158</v>
      </c>
      <c r="CO213">
        <v>8.8497267821781058</v>
      </c>
      <c r="CP213">
        <v>1.4926341612191345</v>
      </c>
      <c r="CQ213">
        <v>8.328534157449516</v>
      </c>
      <c r="CR213">
        <v>2.0236847510045068</v>
      </c>
      <c r="CS213">
        <v>6.7442833471210148E-7</v>
      </c>
      <c r="CT213">
        <v>0.19093319966669051</v>
      </c>
      <c r="CU213">
        <v>6.7937004326582173E-2</v>
      </c>
      <c r="CV213">
        <v>0.7588661839595634</v>
      </c>
      <c r="CW213">
        <v>5.8038766650762774</v>
      </c>
      <c r="CX213">
        <v>0.73230609378777634</v>
      </c>
      <c r="CY213">
        <v>0.51765797915786516</v>
      </c>
      <c r="CZ213">
        <v>4.8748632196653938</v>
      </c>
      <c r="DA213">
        <v>0.2209360439735395</v>
      </c>
      <c r="DB213">
        <v>2.5310695940641215</v>
      </c>
      <c r="DC213">
        <v>3.1383275200165127E-4</v>
      </c>
      <c r="DD213">
        <v>0.7503542484421829</v>
      </c>
      <c r="DE213">
        <v>4.6674256889676009</v>
      </c>
      <c r="DF213">
        <v>13.607379924988567</v>
      </c>
      <c r="DG213">
        <v>3.0470841861661939</v>
      </c>
      <c r="DH213">
        <v>4.581588499898511</v>
      </c>
      <c r="DI213">
        <v>1.0963964432710651</v>
      </c>
      <c r="DJ213">
        <v>1.8263149978984714</v>
      </c>
      <c r="DK213">
        <v>4.0864750123820741</v>
      </c>
      <c r="DL213">
        <v>0.37648175740350709</v>
      </c>
      <c r="DM213">
        <v>1.1554149923244219E-3</v>
      </c>
      <c r="DN213">
        <v>1.878593154468458</v>
      </c>
      <c r="DO213">
        <v>1.5679178960909987</v>
      </c>
      <c r="DP213">
        <v>0.19497538481526064</v>
      </c>
      <c r="DQ213">
        <v>2.4112299669393216</v>
      </c>
      <c r="DR213">
        <v>0.20982447591337791</v>
      </c>
      <c r="DS213">
        <v>0.51965199018163577</v>
      </c>
      <c r="DT213">
        <v>5.8417080942112835E-2</v>
      </c>
      <c r="DU213">
        <v>2.2454813783490484</v>
      </c>
      <c r="DV213">
        <v>0.74707500319125875</v>
      </c>
      <c r="DW213">
        <v>3.5094568199316947</v>
      </c>
      <c r="DX213">
        <v>1.8021727077890306E-3</v>
      </c>
      <c r="DY213">
        <v>1.7873890758602362</v>
      </c>
      <c r="DZ213">
        <v>1.4350441182629048</v>
      </c>
      <c r="EA213">
        <v>0.10524041459677509</v>
      </c>
      <c r="EB213">
        <v>2.4799154826610716</v>
      </c>
      <c r="EC213">
        <v>0.29848834897367899</v>
      </c>
      <c r="ED213">
        <v>0.4688936640159409</v>
      </c>
      <c r="EE213">
        <v>4.4020168529457067</v>
      </c>
      <c r="EF213">
        <v>3.9673564031582362</v>
      </c>
      <c r="EG213">
        <v>4.787088016309208</v>
      </c>
      <c r="EH213">
        <v>1.5938936260497902</v>
      </c>
      <c r="EI213">
        <v>0.19113170849161873</v>
      </c>
      <c r="EJ213">
        <v>2.4056728047232339</v>
      </c>
      <c r="EK213">
        <v>3.5898194569587529</v>
      </c>
      <c r="EL213">
        <v>8.8640402699765669E-2</v>
      </c>
      <c r="EM213">
        <v>3.3233025711070092</v>
      </c>
      <c r="EN213">
        <v>1.2181048979395741E-2</v>
      </c>
      <c r="EO213">
        <v>1.1808591908515318</v>
      </c>
      <c r="EP213">
        <v>3.8943661693065668</v>
      </c>
      <c r="EQ213">
        <v>3.0352332068537113</v>
      </c>
      <c r="ER213">
        <v>0.9358156096621667</v>
      </c>
      <c r="ES213">
        <v>0.2388296400302139</v>
      </c>
    </row>
    <row r="214" spans="1:149" outlineLevel="1" x14ac:dyDescent="0.25">
      <c r="A214" s="3"/>
      <c r="B214" s="9">
        <v>200</v>
      </c>
      <c r="C214" s="3"/>
      <c r="D214" s="3"/>
      <c r="E214" s="36" t="s">
        <v>134</v>
      </c>
      <c r="F214" s="47"/>
      <c r="G214" s="47">
        <f t="shared" si="50"/>
        <v>0.30331948707253481</v>
      </c>
      <c r="H214" s="47">
        <f t="shared" ref="H214:K214" si="61">H206*H207</f>
        <v>0.30670168309355028</v>
      </c>
      <c r="I214" s="47">
        <f t="shared" si="61"/>
        <v>0.31219602789076278</v>
      </c>
      <c r="J214" s="47">
        <f t="shared" si="61"/>
        <v>0.31902494567494138</v>
      </c>
      <c r="K214" s="47">
        <f t="shared" si="61"/>
        <v>0.32471308104113694</v>
      </c>
      <c r="L214" s="47">
        <f t="shared" ref="L214:M214" si="62">L206*L207</f>
        <v>0.33022324847146856</v>
      </c>
      <c r="M214" s="47">
        <f t="shared" si="62"/>
        <v>0.33384865811075848</v>
      </c>
      <c r="N214" s="214"/>
      <c r="O214" s="108">
        <v>212</v>
      </c>
      <c r="P214" s="108">
        <v>0</v>
      </c>
      <c r="Q214" s="153">
        <v>-0.85723830593441197</v>
      </c>
      <c r="R214" s="153">
        <v>0.13514169426445827</v>
      </c>
      <c r="S214" s="153">
        <v>0.51154031721016546</v>
      </c>
      <c r="T214" s="153">
        <v>0.12002461073186207</v>
      </c>
      <c r="U214" s="153">
        <v>7.1926575350675509E-2</v>
      </c>
      <c r="V214" s="153">
        <v>-1.869518337160208E-2</v>
      </c>
      <c r="W214" s="153">
        <v>0.10941578000623395</v>
      </c>
      <c r="X214" s="188">
        <v>0.44960766880910946</v>
      </c>
      <c r="Y214" s="153">
        <v>0.60559351516023141</v>
      </c>
      <c r="Z214" s="153">
        <v>0.13630927685386235</v>
      </c>
      <c r="AA214" s="153">
        <v>1.0080858412129818</v>
      </c>
      <c r="AB214" s="153">
        <v>0.54660627462626865</v>
      </c>
      <c r="AC214" s="153">
        <v>-7.4675697453422101E-3</v>
      </c>
      <c r="AD214" s="153">
        <v>1.2005006278460541E-2</v>
      </c>
      <c r="AE214" s="153">
        <v>-0.11345746002273396</v>
      </c>
      <c r="AF214" s="153">
        <v>0.21435413632265377</v>
      </c>
      <c r="AG214" s="153">
        <v>0.45180192805404895</v>
      </c>
      <c r="AH214" s="153">
        <v>0.25068665719933531</v>
      </c>
      <c r="AI214" s="153">
        <v>0.17009574923651191</v>
      </c>
      <c r="AJ214" s="153">
        <v>0.39571423863925748</v>
      </c>
      <c r="AK214" s="153">
        <v>4.3794725808552086E-2</v>
      </c>
      <c r="AL214" s="109">
        <v>0.46268633433402961</v>
      </c>
      <c r="AM214" s="109">
        <v>2.6623921584902371E-2</v>
      </c>
      <c r="AN214" s="109">
        <v>0.30331948707253481</v>
      </c>
      <c r="AO214" s="109">
        <v>0.4827923540596899</v>
      </c>
      <c r="AP214" s="109">
        <v>0.23674369236195128</v>
      </c>
      <c r="AQ214" s="109">
        <v>0.14726129197891719</v>
      </c>
      <c r="AR214" s="109">
        <v>-0.7821657390338721</v>
      </c>
      <c r="AS214" s="109">
        <v>-0.5064461147267173</v>
      </c>
      <c r="AT214" s="109">
        <v>0.31018458217659939</v>
      </c>
      <c r="AU214" s="109">
        <v>0.48987199235290335</v>
      </c>
      <c r="AV214" s="109">
        <v>8.6888918577249924E-2</v>
      </c>
      <c r="AW214" s="109">
        <v>-0.10269477275749787</v>
      </c>
      <c r="AX214" s="109">
        <v>0.28831965098860551</v>
      </c>
      <c r="AY214" s="109">
        <v>0.25944904262071045</v>
      </c>
      <c r="AZ214" s="109">
        <v>-0.16522145516620448</v>
      </c>
      <c r="BA214" s="109"/>
      <c r="BB214" s="109">
        <v>0.12810920997430289</v>
      </c>
      <c r="BC214" s="109">
        <v>0.10559318654448034</v>
      </c>
      <c r="BD214" s="109">
        <v>1.8624151372569564E-2</v>
      </c>
      <c r="BE214" s="109">
        <v>0.26893924153199444</v>
      </c>
      <c r="BF214" s="109">
        <v>7.9900236902215788E-2</v>
      </c>
      <c r="BG214" s="109">
        <v>0.44955005454040003</v>
      </c>
      <c r="BH214" s="109">
        <v>-3.7477846970293591E-2</v>
      </c>
      <c r="BI214" s="109">
        <v>0.45363147932828524</v>
      </c>
      <c r="BJ214" s="109">
        <v>0.37315531239214933</v>
      </c>
      <c r="BK214" s="109">
        <v>2.3889663419767004E-2</v>
      </c>
      <c r="BL214" s="109">
        <v>-4.3597838124180403E-4</v>
      </c>
      <c r="BM214" s="109">
        <v>5.2391069099416196E-2</v>
      </c>
      <c r="BN214" s="109">
        <v>5.0817421832671295E-2</v>
      </c>
      <c r="BO214" s="109">
        <v>-6.7762077152721547E-4</v>
      </c>
      <c r="BP214" s="109">
        <v>0.3439918992109347</v>
      </c>
      <c r="BQ214" s="109">
        <v>0.43445075450336634</v>
      </c>
      <c r="BR214" s="109"/>
      <c r="BS214" s="109">
        <v>3.0624905524140305E-2</v>
      </c>
      <c r="BT214" s="109">
        <v>0.45745498144236724</v>
      </c>
      <c r="BU214" s="109">
        <v>-0.77958302364456433</v>
      </c>
      <c r="BV214" s="109">
        <v>-0.20666238771527271</v>
      </c>
      <c r="BW214" s="109">
        <v>0.3785296168945172</v>
      </c>
      <c r="BX214" s="194">
        <v>2.3911080411163931E-2</v>
      </c>
      <c r="BY214" s="109">
        <v>0.14114348600146026</v>
      </c>
      <c r="BZ214" s="109">
        <v>0.42631323503532181</v>
      </c>
      <c r="CA214" s="109">
        <v>0.67881080221274026</v>
      </c>
      <c r="CB214" s="109">
        <v>5.0713839759182013E-2</v>
      </c>
      <c r="CC214" s="109">
        <v>0.12372427911415715</v>
      </c>
      <c r="CG214">
        <v>-0.9189816571637085</v>
      </c>
      <c r="CH214">
        <v>0.17493395385729771</v>
      </c>
      <c r="CI214">
        <v>0.59769768883298979</v>
      </c>
      <c r="CJ214">
        <v>0.13363409077662566</v>
      </c>
      <c r="CK214">
        <v>8.4121252264823282E-2</v>
      </c>
      <c r="CL214">
        <v>-1.6741183855234907E-2</v>
      </c>
      <c r="CM214">
        <v>0.12874027924516657</v>
      </c>
      <c r="CN214">
        <v>0.50497511423874375</v>
      </c>
      <c r="CO214">
        <v>0.69424695066038433</v>
      </c>
      <c r="CP214">
        <v>0.16856074576431865</v>
      </c>
      <c r="CQ214">
        <v>1.0953396187350897</v>
      </c>
      <c r="CR214">
        <v>0.58701560665701003</v>
      </c>
      <c r="CS214">
        <v>-5.4182984234441038E-3</v>
      </c>
      <c r="CT214">
        <v>8.5376306473233882E-2</v>
      </c>
      <c r="CU214">
        <v>-0.11919375035420729</v>
      </c>
      <c r="CV214">
        <v>0.24556970466260844</v>
      </c>
      <c r="CW214">
        <v>0.52229338442366036</v>
      </c>
      <c r="CX214">
        <v>0.27144945234428802</v>
      </c>
      <c r="CY214">
        <v>0.19796268404712794</v>
      </c>
      <c r="CZ214">
        <v>0.4623097161515573</v>
      </c>
      <c r="DA214">
        <v>5.1288782351735368E-2</v>
      </c>
      <c r="DB214">
        <v>0.50795255079011525</v>
      </c>
      <c r="DC214">
        <v>3.148069942078744E-2</v>
      </c>
      <c r="DD214">
        <v>0.33131195668247498</v>
      </c>
      <c r="DE214">
        <v>0.55726065853509954</v>
      </c>
      <c r="DF214">
        <v>0.32965644567670777</v>
      </c>
      <c r="DG214">
        <v>0.20492044266016796</v>
      </c>
      <c r="DH214">
        <v>-0.8510813407656046</v>
      </c>
      <c r="DI214">
        <v>-0.54223763823905091</v>
      </c>
      <c r="DJ214">
        <v>0.35403042442318716</v>
      </c>
      <c r="DK214">
        <v>0.54661190467445853</v>
      </c>
      <c r="DL214">
        <v>0.10681366999829381</v>
      </c>
      <c r="DM214">
        <v>-0.10971429708043766</v>
      </c>
      <c r="DN214">
        <v>0.33262724763565665</v>
      </c>
      <c r="DO214">
        <v>0.29785524856323575</v>
      </c>
      <c r="DP214">
        <v>-0.18452230838194736</v>
      </c>
      <c r="DQ214">
        <v>0.23954831676759383</v>
      </c>
      <c r="DR214">
        <v>0.15206770791898311</v>
      </c>
      <c r="DS214">
        <v>0.17461947190571261</v>
      </c>
      <c r="DT214">
        <v>2.3743297454533973E-2</v>
      </c>
      <c r="DU214">
        <v>0.31528056541846161</v>
      </c>
      <c r="DV214">
        <v>0.10289155111868326</v>
      </c>
      <c r="DW214">
        <v>0.50278569810319995</v>
      </c>
      <c r="DX214">
        <v>-3.3348496223983976E-2</v>
      </c>
      <c r="DY214">
        <v>0.49709034114677098</v>
      </c>
      <c r="DZ214">
        <v>0.41370986372047241</v>
      </c>
      <c r="EA214">
        <v>3.2391773681029259E-2</v>
      </c>
      <c r="EB214">
        <v>4.0644376736855191E-2</v>
      </c>
      <c r="EC214">
        <v>6.4326623702841493E-2</v>
      </c>
      <c r="ED214">
        <v>6.5895372869916868E-2</v>
      </c>
      <c r="EE214">
        <v>6.2788977920296266E-2</v>
      </c>
      <c r="EF214">
        <v>0.40041992122620423</v>
      </c>
      <c r="EG214">
        <v>0.50753633921711805</v>
      </c>
      <c r="EH214">
        <v>0.26155400802956225</v>
      </c>
      <c r="EI214">
        <v>3.6129345524351507E-2</v>
      </c>
      <c r="EJ214">
        <v>0.50648404610836661</v>
      </c>
      <c r="EK214">
        <v>-0.83650360672917534</v>
      </c>
      <c r="EL214">
        <v>-0.21821275476184773</v>
      </c>
      <c r="EM214">
        <v>0.41842529769893638</v>
      </c>
      <c r="EN214">
        <v>2.8234310280869635E-2</v>
      </c>
      <c r="EO214">
        <v>0.16695225948740344</v>
      </c>
      <c r="EP214">
        <v>0.49428291281583048</v>
      </c>
      <c r="EQ214">
        <v>0.74421889609115977</v>
      </c>
      <c r="ER214">
        <v>7.4635088552597706E-2</v>
      </c>
      <c r="ES214">
        <v>0.13619094559806599</v>
      </c>
    </row>
    <row r="215" spans="1:149" outlineLevel="1" x14ac:dyDescent="0.25">
      <c r="A215" s="3"/>
      <c r="B215" s="9">
        <v>201</v>
      </c>
      <c r="C215" s="3"/>
      <c r="D215" s="3"/>
      <c r="E215" s="36" t="s">
        <v>135</v>
      </c>
      <c r="F215" s="47"/>
      <c r="G215" s="47">
        <f t="shared" si="50"/>
        <v>0.13933623965207578</v>
      </c>
      <c r="H215" s="47">
        <f t="shared" ref="H215:K215" si="63">H206*H208</f>
        <v>0.14360403945466943</v>
      </c>
      <c r="I215" s="47">
        <f t="shared" si="63"/>
        <v>0.14787183925726291</v>
      </c>
      <c r="J215" s="47">
        <f t="shared" si="63"/>
        <v>0.15213963905985653</v>
      </c>
      <c r="K215" s="47">
        <f t="shared" si="63"/>
        <v>0.1564074388624502</v>
      </c>
      <c r="L215" s="47">
        <f t="shared" ref="L215:M215" si="64">L206*L208</f>
        <v>0.16067523866504393</v>
      </c>
      <c r="M215" s="47">
        <f t="shared" si="64"/>
        <v>0.1649430384676375</v>
      </c>
      <c r="N215" s="214"/>
      <c r="O215" s="108">
        <v>213</v>
      </c>
      <c r="P215" s="108">
        <v>0</v>
      </c>
      <c r="Q215" s="153">
        <v>-0.88055076119044629</v>
      </c>
      <c r="R215" s="153">
        <v>0.15896159465618362</v>
      </c>
      <c r="S215" s="153">
        <v>0.51440856619454733</v>
      </c>
      <c r="T215" s="153">
        <v>9.938794644608423E-2</v>
      </c>
      <c r="U215" s="153">
        <v>8.6582348964853728E-2</v>
      </c>
      <c r="V215" s="153">
        <v>-2.5929787089500677E-2</v>
      </c>
      <c r="W215" s="153">
        <v>0.15296820558703378</v>
      </c>
      <c r="X215" s="188">
        <v>0.4405465665053333</v>
      </c>
      <c r="Y215" s="153">
        <v>0.55963022561217024</v>
      </c>
      <c r="Z215" s="153">
        <v>0.16742106375434043</v>
      </c>
      <c r="AA215" s="153">
        <v>1.1747583674339104</v>
      </c>
      <c r="AB215" s="153">
        <v>0.55632689128532631</v>
      </c>
      <c r="AC215" s="153">
        <v>-2.4911657618077031E-2</v>
      </c>
      <c r="AD215" s="153">
        <v>1.6156954431170972E-2</v>
      </c>
      <c r="AE215" s="153">
        <v>-0.21557570136387597</v>
      </c>
      <c r="AF215" s="153">
        <v>0.20766187660005081</v>
      </c>
      <c r="AG215" s="153">
        <v>0.47355948392525499</v>
      </c>
      <c r="AH215" s="153">
        <v>0.29426892235938468</v>
      </c>
      <c r="AI215" s="153">
        <v>0.17642330611877094</v>
      </c>
      <c r="AJ215" s="153">
        <v>0.40655800412141396</v>
      </c>
      <c r="AK215" s="153">
        <v>7.8204096889157873E-2</v>
      </c>
      <c r="AL215" s="109">
        <v>0.48890222375706466</v>
      </c>
      <c r="AM215" s="109">
        <v>2.9370742534215989E-2</v>
      </c>
      <c r="AN215" s="109">
        <v>0.13933623965207578</v>
      </c>
      <c r="AO215" s="109">
        <v>0.41667156732251687</v>
      </c>
      <c r="AP215" s="109">
        <v>0.23019838983450447</v>
      </c>
      <c r="AQ215" s="109">
        <v>0.13024220988385921</v>
      </c>
      <c r="AR215" s="109">
        <v>-0.75411287806796246</v>
      </c>
      <c r="AS215" s="109">
        <v>-0.45050937467495578</v>
      </c>
      <c r="AT215" s="109">
        <v>0.40714559003486522</v>
      </c>
      <c r="AU215" s="109">
        <v>0.54525577920503887</v>
      </c>
      <c r="AV215" s="109">
        <v>8.9029686691261253E-2</v>
      </c>
      <c r="AW215" s="109">
        <v>-2.7520548001054905E-2</v>
      </c>
      <c r="AX215" s="109">
        <v>0.30666869786312873</v>
      </c>
      <c r="AY215" s="109">
        <v>0.26943444376189946</v>
      </c>
      <c r="AZ215" s="109">
        <v>-0.13199699423897282</v>
      </c>
      <c r="BA215" s="109"/>
      <c r="BB215" s="109">
        <v>0.17640352080479599</v>
      </c>
      <c r="BC215" s="109">
        <v>0.1466569163209272</v>
      </c>
      <c r="BD215" s="109">
        <v>3.5084303357841476E-2</v>
      </c>
      <c r="BE215" s="109">
        <v>0.26734894911002283</v>
      </c>
      <c r="BF215" s="109">
        <v>8.6265221030789263E-2</v>
      </c>
      <c r="BG215" s="109">
        <v>0.4831803986249808</v>
      </c>
      <c r="BH215" s="109">
        <v>-2.8179542535741869E-2</v>
      </c>
      <c r="BI215" s="109">
        <v>0.5220541054308272</v>
      </c>
      <c r="BJ215" s="109">
        <v>0.37890158369524823</v>
      </c>
      <c r="BK215" s="109">
        <v>0.12004927510766575</v>
      </c>
      <c r="BL215" s="109">
        <v>-4.9754309608391353E-4</v>
      </c>
      <c r="BM215" s="109">
        <v>7.4227301990835742E-2</v>
      </c>
      <c r="BN215" s="109">
        <v>6.3384287968250269E-2</v>
      </c>
      <c r="BO215" s="109">
        <v>-7.1800514855493514E-4</v>
      </c>
      <c r="BP215" s="109">
        <v>0.31372764401566933</v>
      </c>
      <c r="BQ215" s="109">
        <v>0.3803056576975346</v>
      </c>
      <c r="BR215" s="109"/>
      <c r="BS215" s="109">
        <v>7.7182267331260296E-2</v>
      </c>
      <c r="BT215" s="109">
        <v>0.41083848320486954</v>
      </c>
      <c r="BU215" s="109">
        <v>-0.83476149626080631</v>
      </c>
      <c r="BV215" s="109">
        <v>-0.13661913592996791</v>
      </c>
      <c r="BW215" s="109">
        <v>0.5511899731548523</v>
      </c>
      <c r="BX215" s="194">
        <v>3.7984392843486155E-2</v>
      </c>
      <c r="BY215" s="109">
        <v>0.16904938992581095</v>
      </c>
      <c r="BZ215" s="109">
        <v>0.44840325892380584</v>
      </c>
      <c r="CA215" s="109">
        <v>0.61305280670134021</v>
      </c>
      <c r="CB215" s="109">
        <v>6.6358994537219496E-2</v>
      </c>
      <c r="CC215" s="109">
        <v>0.15958620119275693</v>
      </c>
      <c r="CG215">
        <v>-0.94714427709983384</v>
      </c>
      <c r="CH215">
        <v>0.20579877969475027</v>
      </c>
      <c r="CI215">
        <v>0.60114946197475649</v>
      </c>
      <c r="CJ215">
        <v>0.11007554880499833</v>
      </c>
      <c r="CK215">
        <v>9.9735185855647474E-2</v>
      </c>
      <c r="CL215">
        <v>-2.8180499157590942E-2</v>
      </c>
      <c r="CM215">
        <v>0.17848975421173849</v>
      </c>
      <c r="CN215">
        <v>0.49140186956599036</v>
      </c>
      <c r="CO215">
        <v>0.64595038723879117</v>
      </c>
      <c r="CP215">
        <v>0.20487080398340693</v>
      </c>
      <c r="CQ215">
        <v>1.2658553088605453</v>
      </c>
      <c r="CR215">
        <v>0.60288023024712745</v>
      </c>
      <c r="CS215">
        <v>-2.7332253482881305E-2</v>
      </c>
      <c r="CT215">
        <v>7.4171841321113846E-2</v>
      </c>
      <c r="CU215">
        <v>-0.23074702821929013</v>
      </c>
      <c r="CV215">
        <v>0.23491193718134901</v>
      </c>
      <c r="CW215">
        <v>0.54660366438840235</v>
      </c>
      <c r="CX215">
        <v>0.31497835285762554</v>
      </c>
      <c r="CY215">
        <v>0.20303332701413657</v>
      </c>
      <c r="CZ215">
        <v>0.47511286067247743</v>
      </c>
      <c r="DA215">
        <v>9.0266687461265871E-2</v>
      </c>
      <c r="DB215">
        <v>0.53133906025433575</v>
      </c>
      <c r="DC215">
        <v>3.2761208210847249E-2</v>
      </c>
      <c r="DD215">
        <v>0.15059093482223665</v>
      </c>
      <c r="DE215">
        <v>0.48094107134573733</v>
      </c>
      <c r="DF215">
        <v>0.32002281745257083</v>
      </c>
      <c r="DG215">
        <v>0.18106329496156273</v>
      </c>
      <c r="DH215">
        <v>-0.8233732097640819</v>
      </c>
      <c r="DI215">
        <v>-0.48544424064791364</v>
      </c>
      <c r="DJ215">
        <v>0.44585286216158709</v>
      </c>
      <c r="DK215">
        <v>0.60912926406823242</v>
      </c>
      <c r="DL215">
        <v>0.1090836644904518</v>
      </c>
      <c r="DM215">
        <v>-3.0194642423425313E-2</v>
      </c>
      <c r="DN215">
        <v>0.35190075690422906</v>
      </c>
      <c r="DO215">
        <v>0.30706512077796655</v>
      </c>
      <c r="DP215">
        <v>-0.14931806514737467</v>
      </c>
      <c r="DQ215">
        <v>0.23648003712276519</v>
      </c>
      <c r="DR215">
        <v>0.19503054999037975</v>
      </c>
      <c r="DS215">
        <v>0.2263519767753078</v>
      </c>
      <c r="DT215">
        <v>4.093784495280766E-2</v>
      </c>
      <c r="DU215">
        <v>0.33271070987854495</v>
      </c>
      <c r="DV215">
        <v>0.11082634463570584</v>
      </c>
      <c r="DW215">
        <v>0.54336437166220397</v>
      </c>
      <c r="DX215">
        <v>-3.0455706741595919E-2</v>
      </c>
      <c r="DY215">
        <v>0.56595286485804253</v>
      </c>
      <c r="DZ215">
        <v>0.41492370224031694</v>
      </c>
      <c r="EA215">
        <v>0.12912825574585718</v>
      </c>
      <c r="EB215">
        <v>4.6055070465327849E-2</v>
      </c>
      <c r="EC215">
        <v>9.2107994643254892E-2</v>
      </c>
      <c r="ED215">
        <v>8.2060129957177166E-2</v>
      </c>
      <c r="EE215">
        <v>6.6462137594586676E-2</v>
      </c>
      <c r="EF215">
        <v>0.36477441933655563</v>
      </c>
      <c r="EG215">
        <v>0.44443377605878642</v>
      </c>
      <c r="EH215">
        <v>0.30366000873418375</v>
      </c>
      <c r="EI215">
        <v>9.0196939804908657E-2</v>
      </c>
      <c r="EJ215">
        <v>0.45714835162095824</v>
      </c>
      <c r="EK215">
        <v>-0.89789210204965897</v>
      </c>
      <c r="EL215">
        <v>-0.14679613173983197</v>
      </c>
      <c r="EM215">
        <v>0.65017182517337169</v>
      </c>
      <c r="EN215">
        <v>4.1675229706036973E-2</v>
      </c>
      <c r="EO215">
        <v>0.19725395837460208</v>
      </c>
      <c r="EP215">
        <v>0.51819286811348308</v>
      </c>
      <c r="EQ215">
        <v>0.67262142760800747</v>
      </c>
      <c r="ER215">
        <v>9.6934301544508633E-2</v>
      </c>
      <c r="ES215">
        <v>0.17147405343099201</v>
      </c>
    </row>
    <row r="216" spans="1:149" outlineLevel="1" x14ac:dyDescent="0.25">
      <c r="A216" s="3"/>
      <c r="B216" s="9">
        <v>202</v>
      </c>
      <c r="C216" s="3"/>
      <c r="D216" s="3"/>
      <c r="E216" s="36" t="s">
        <v>136</v>
      </c>
      <c r="F216" s="47"/>
      <c r="G216" s="47">
        <f t="shared" si="50"/>
        <v>0.34676294145861242</v>
      </c>
      <c r="H216" s="47">
        <f t="shared" ref="H216:K216" si="65">H206*H209</f>
        <v>0.35931106022506004</v>
      </c>
      <c r="I216" s="47">
        <f t="shared" si="65"/>
        <v>0.38960232620157387</v>
      </c>
      <c r="J216" s="47">
        <f t="shared" si="65"/>
        <v>0.40381032136383621</v>
      </c>
      <c r="K216" s="47">
        <f t="shared" si="65"/>
        <v>0.42918440611221509</v>
      </c>
      <c r="L216" s="47">
        <f t="shared" ref="L216:M216" si="66">L206*L209</f>
        <v>0.43754522275978652</v>
      </c>
      <c r="M216" s="47">
        <f t="shared" si="66"/>
        <v>0.44572808694190769</v>
      </c>
      <c r="N216" s="214"/>
      <c r="O216" s="108">
        <v>214</v>
      </c>
      <c r="P216" s="108">
        <v>0</v>
      </c>
      <c r="Q216" s="153">
        <v>-0.85481880731459126</v>
      </c>
      <c r="R216" s="153">
        <v>0.15887405104909663</v>
      </c>
      <c r="S216" s="153">
        <v>0.56006421893790093</v>
      </c>
      <c r="T216" s="153">
        <v>0.11045153925466189</v>
      </c>
      <c r="U216" s="153">
        <v>8.009911170365773E-2</v>
      </c>
      <c r="V216" s="153">
        <v>7.3017078768156645E-3</v>
      </c>
      <c r="W216" s="153">
        <v>0.17477170553999943</v>
      </c>
      <c r="X216" s="188">
        <v>0.4983466883961421</v>
      </c>
      <c r="Y216" s="153">
        <v>0.64353741836140799</v>
      </c>
      <c r="Z216" s="153">
        <v>0.17581758892110053</v>
      </c>
      <c r="AA216" s="153">
        <v>1.2249274222538946</v>
      </c>
      <c r="AB216" s="153">
        <v>0.63555613355500729</v>
      </c>
      <c r="AC216" s="153">
        <v>-9.1649593705076023E-3</v>
      </c>
      <c r="AD216" s="153">
        <v>5.1516404873599063E-2</v>
      </c>
      <c r="AE216" s="153">
        <v>-0.13360875190641941</v>
      </c>
      <c r="AF216" s="153">
        <v>0.20998365370617172</v>
      </c>
      <c r="AG216" s="153">
        <v>0.51425073028015378</v>
      </c>
      <c r="AH216" s="153">
        <v>0.38671784544774901</v>
      </c>
      <c r="AI216" s="153">
        <v>0.15372114349134744</v>
      </c>
      <c r="AJ216" s="153">
        <v>0.43381387022603263</v>
      </c>
      <c r="AK216" s="153">
        <v>9.5386431738323091E-2</v>
      </c>
      <c r="AL216" s="109">
        <v>0.53658006397176383</v>
      </c>
      <c r="AM216" s="109">
        <v>-4.4767602233095043E-3</v>
      </c>
      <c r="AN216" s="109">
        <v>0.34676294145861242</v>
      </c>
      <c r="AO216" s="109">
        <v>0.46512361067362695</v>
      </c>
      <c r="AP216" s="109">
        <v>0.26022000673427859</v>
      </c>
      <c r="AQ216" s="109">
        <v>0.14697557930514868</v>
      </c>
      <c r="AR216" s="109">
        <v>-0.7946730471199055</v>
      </c>
      <c r="AS216" s="109">
        <v>-0.45797821133443156</v>
      </c>
      <c r="AT216" s="109">
        <v>0.45322581113737614</v>
      </c>
      <c r="AU216" s="109">
        <v>0.56559305192924825</v>
      </c>
      <c r="AV216" s="109">
        <v>8.8187823988572736E-2</v>
      </c>
      <c r="AW216" s="109">
        <v>-2.5000030155390845E-2</v>
      </c>
      <c r="AX216" s="109">
        <v>0.30128972708537144</v>
      </c>
      <c r="AY216" s="109">
        <v>0.29306688350307658</v>
      </c>
      <c r="AZ216" s="109">
        <v>-0.12085276296906688</v>
      </c>
      <c r="BA216" s="109"/>
      <c r="BB216" s="109">
        <v>0.16055184202783457</v>
      </c>
      <c r="BC216" s="109">
        <v>0.18558369678823378</v>
      </c>
      <c r="BD216" s="109">
        <v>4.1274513420810767E-2</v>
      </c>
      <c r="BE216" s="109">
        <v>0.28543831718876289</v>
      </c>
      <c r="BF216" s="109">
        <v>9.8768847054412245E-2</v>
      </c>
      <c r="BG216" s="109">
        <v>0.49983941328771275</v>
      </c>
      <c r="BH216" s="109">
        <v>4.0660512091203358E-3</v>
      </c>
      <c r="BI216" s="109">
        <v>0.52208072774880454</v>
      </c>
      <c r="BJ216" s="109">
        <v>0.40432701724302239</v>
      </c>
      <c r="BK216" s="109">
        <v>0.12476890204372958</v>
      </c>
      <c r="BL216" s="109">
        <v>-5.5086711578308952E-4</v>
      </c>
      <c r="BM216" s="109">
        <v>7.1419899884902702E-2</v>
      </c>
      <c r="BN216" s="109">
        <v>7.6078248684666561E-2</v>
      </c>
      <c r="BO216" s="109">
        <v>-7.4298921070905881E-4</v>
      </c>
      <c r="BP216" s="109">
        <v>0.40386495124847993</v>
      </c>
      <c r="BQ216" s="109">
        <v>0.42439732873508812</v>
      </c>
      <c r="BR216" s="109"/>
      <c r="BS216" s="109">
        <v>8.5106408580821968E-2</v>
      </c>
      <c r="BT216" s="109">
        <v>0.45901227294744601</v>
      </c>
      <c r="BU216" s="109">
        <v>-0.84681574708443885</v>
      </c>
      <c r="BV216" s="109">
        <v>-0.15035086576966608</v>
      </c>
      <c r="BW216" s="109">
        <v>0.62110796064936702</v>
      </c>
      <c r="BX216" s="194">
        <v>2.8022820282677118E-2</v>
      </c>
      <c r="BY216" s="109">
        <v>0.20733346087506463</v>
      </c>
      <c r="BZ216" s="109">
        <v>0.42425687572336329</v>
      </c>
      <c r="CA216" s="109">
        <v>0.60072647249610323</v>
      </c>
      <c r="CB216" s="109">
        <v>6.7105360472402412E-2</v>
      </c>
      <c r="CC216" s="109">
        <v>0.20050729060111672</v>
      </c>
      <c r="CG216">
        <v>-0.90518287351327087</v>
      </c>
      <c r="CH216">
        <v>0.21614599862313721</v>
      </c>
      <c r="CI216">
        <v>0.65767251125744486</v>
      </c>
      <c r="CJ216">
        <v>0.12598531704180976</v>
      </c>
      <c r="CK216">
        <v>9.9804361478260176E-2</v>
      </c>
      <c r="CL216">
        <v>1.6007863215824928E-2</v>
      </c>
      <c r="CM216">
        <v>0.21251314639222302</v>
      </c>
      <c r="CN216">
        <v>0.56520210481977584</v>
      </c>
      <c r="CO216">
        <v>0.74245611984634252</v>
      </c>
      <c r="CP216">
        <v>0.22290863502351241</v>
      </c>
      <c r="CQ216">
        <v>1.3374683048530267</v>
      </c>
      <c r="CR216">
        <v>0.72161063120833335</v>
      </c>
      <c r="CS216">
        <v>-3.0927156967317583E-4</v>
      </c>
      <c r="CT216">
        <v>0.12191132441383164</v>
      </c>
      <c r="CU216">
        <v>-0.13221620567854467</v>
      </c>
      <c r="CV216">
        <v>0.25046044982448623</v>
      </c>
      <c r="CW216">
        <v>0.60126364782561115</v>
      </c>
      <c r="CX216">
        <v>0.43408803700885862</v>
      </c>
      <c r="CY216">
        <v>0.18308911010338907</v>
      </c>
      <c r="CZ216">
        <v>0.5103389539119465</v>
      </c>
      <c r="DA216">
        <v>0.11731111066823731</v>
      </c>
      <c r="DB216">
        <v>0.66435426437268341</v>
      </c>
      <c r="DC216">
        <v>5.7091129089401234E-3</v>
      </c>
      <c r="DD216">
        <v>0.38656026224903828</v>
      </c>
      <c r="DE216">
        <v>0.53919339803493194</v>
      </c>
      <c r="DF216">
        <v>0.4383214086033721</v>
      </c>
      <c r="DG216">
        <v>0.20741857887930876</v>
      </c>
      <c r="DH216">
        <v>-0.84867057942254831</v>
      </c>
      <c r="DI216">
        <v>-0.4852695294013829</v>
      </c>
      <c r="DJ216">
        <v>0.51916544402272735</v>
      </c>
      <c r="DK216">
        <v>0.64295742919519305</v>
      </c>
      <c r="DL216">
        <v>0.11131407955033652</v>
      </c>
      <c r="DM216">
        <v>-1.2800917358663131E-2</v>
      </c>
      <c r="DN216">
        <v>0.35563881335717973</v>
      </c>
      <c r="DO216">
        <v>0.34077604382778509</v>
      </c>
      <c r="DP216">
        <v>-0.12695401756768529</v>
      </c>
      <c r="DQ216">
        <v>0.24281433538595848</v>
      </c>
      <c r="DR216">
        <v>0.19128272813726843</v>
      </c>
      <c r="DS216">
        <v>0.3099582888214063</v>
      </c>
      <c r="DT216">
        <v>5.6376113882412981E-2</v>
      </c>
      <c r="DU216">
        <v>0.34952636368552331</v>
      </c>
      <c r="DV216">
        <v>0.1300755955538983</v>
      </c>
      <c r="DW216">
        <v>0.56409103496855384</v>
      </c>
      <c r="DX216">
        <v>1.8944460350898085E-2</v>
      </c>
      <c r="DY216">
        <v>0.57485260907115654</v>
      </c>
      <c r="DZ216">
        <v>0.46020418267746166</v>
      </c>
      <c r="EA216">
        <v>0.1538843348638966</v>
      </c>
      <c r="EB216">
        <v>5.1960194101493745E-2</v>
      </c>
      <c r="EC216">
        <v>9.386325756408273E-2</v>
      </c>
      <c r="ED216">
        <v>0.10034786423673944</v>
      </c>
      <c r="EE216">
        <v>6.9227424586251293E-2</v>
      </c>
      <c r="EF216">
        <v>0.47470697446795085</v>
      </c>
      <c r="EG216">
        <v>0.50572358513158766</v>
      </c>
      <c r="EH216">
        <v>0.3629829475216238</v>
      </c>
      <c r="EI216">
        <v>0.10105175784913491</v>
      </c>
      <c r="EJ216">
        <v>0.51064705583534231</v>
      </c>
      <c r="EK216">
        <v>-0.89875111072823133</v>
      </c>
      <c r="EL216">
        <v>-0.14322862340480216</v>
      </c>
      <c r="EM216">
        <v>0.70033023579019416</v>
      </c>
      <c r="EN216">
        <v>4.156372275963615E-2</v>
      </c>
      <c r="EO216">
        <v>0.25346865887737891</v>
      </c>
      <c r="EP216">
        <v>0.48869511616836409</v>
      </c>
      <c r="EQ216">
        <v>0.65609711344604293</v>
      </c>
      <c r="ER216">
        <v>0.10228707112067961</v>
      </c>
      <c r="ES216">
        <v>0.23510294519845265</v>
      </c>
    </row>
    <row r="217" spans="1:149" outlineLevel="1" x14ac:dyDescent="0.25">
      <c r="A217" s="3"/>
      <c r="B217" s="9">
        <v>203</v>
      </c>
      <c r="C217" s="3"/>
      <c r="D217" s="3"/>
      <c r="E217" s="36" t="s">
        <v>137</v>
      </c>
      <c r="F217" s="47"/>
      <c r="G217" s="47">
        <f t="shared" si="50"/>
        <v>0.49578777362730708</v>
      </c>
      <c r="H217" s="47">
        <f t="shared" ref="H217:K217" si="67">H207*H208</f>
        <v>0.48641738477534679</v>
      </c>
      <c r="I217" s="47">
        <f t="shared" si="67"/>
        <v>0.4808409914741204</v>
      </c>
      <c r="J217" s="47">
        <f t="shared" si="67"/>
        <v>0.47757528919455056</v>
      </c>
      <c r="K217" s="47">
        <f t="shared" si="67"/>
        <v>0.47282667032146847</v>
      </c>
      <c r="L217" s="47">
        <f t="shared" ref="L217:M217" si="68">L207*L208</f>
        <v>0.46807805144838638</v>
      </c>
      <c r="M217" s="47">
        <f t="shared" si="68"/>
        <v>0.46097272527128547</v>
      </c>
      <c r="N217" s="214"/>
      <c r="O217" s="108">
        <v>215</v>
      </c>
      <c r="P217" s="108">
        <v>0</v>
      </c>
      <c r="Q217" s="153">
        <v>7.7625278988256339</v>
      </c>
      <c r="R217" s="153">
        <v>3.353287822756291</v>
      </c>
      <c r="S217" s="153">
        <v>13.45276618558095</v>
      </c>
      <c r="T217" s="153">
        <v>0.24802146881816667</v>
      </c>
      <c r="U217" s="153">
        <v>0.25839910171847313</v>
      </c>
      <c r="V217" s="153">
        <v>6.5669357871973475E-3</v>
      </c>
      <c r="W217" s="153">
        <v>0.83769311780868583</v>
      </c>
      <c r="X217" s="188">
        <v>4.745767904578555</v>
      </c>
      <c r="Y217" s="153">
        <v>14.497618091486469</v>
      </c>
      <c r="Z217" s="153">
        <v>2.05307610247519</v>
      </c>
      <c r="AA217" s="153">
        <v>12.804088628014934</v>
      </c>
      <c r="AB217" s="153">
        <v>2.7079727661403798</v>
      </c>
      <c r="AC217" s="153">
        <v>3.1580088823049439E-3</v>
      </c>
      <c r="AD217" s="153">
        <v>6.4287512360858947E-3</v>
      </c>
      <c r="AE217" s="153">
        <v>0.21780732992210111</v>
      </c>
      <c r="AF217" s="153">
        <v>1.3781679637417221</v>
      </c>
      <c r="AG217" s="153">
        <v>9.1524400924189013</v>
      </c>
      <c r="AH217" s="153">
        <v>0.65692417550515181</v>
      </c>
      <c r="AI217" s="153">
        <v>1.2274958919547534</v>
      </c>
      <c r="AJ217" s="153">
        <v>8.2248450816061389</v>
      </c>
      <c r="AK217" s="153">
        <v>0.14650943484669296</v>
      </c>
      <c r="AL217" s="109">
        <v>3.0643810983064572</v>
      </c>
      <c r="AM217" s="109">
        <v>1.8735613365236339E-2</v>
      </c>
      <c r="AN217" s="109">
        <v>0.49578777362730708</v>
      </c>
      <c r="AO217" s="109">
        <v>8.6053497497866083</v>
      </c>
      <c r="AP217" s="109">
        <v>14.919599466286</v>
      </c>
      <c r="AQ217" s="109">
        <v>5.2506954448355385</v>
      </c>
      <c r="AR217" s="109">
        <v>8.9458925526091058</v>
      </c>
      <c r="AS217" s="109">
        <v>2.4668326385902777</v>
      </c>
      <c r="AT217" s="109">
        <v>2.0523324673584957</v>
      </c>
      <c r="AU217" s="109">
        <v>6.590459074703543</v>
      </c>
      <c r="AV217" s="109">
        <v>0.70570422677536804</v>
      </c>
      <c r="AW217" s="109">
        <v>4.7977415480864337E-2</v>
      </c>
      <c r="AX217" s="109">
        <v>3.4585146726124392</v>
      </c>
      <c r="AY217" s="109">
        <v>2.4517440733425295</v>
      </c>
      <c r="AZ217" s="109">
        <v>0.67521797048032905</v>
      </c>
      <c r="BA217" s="109"/>
      <c r="BB217" s="109">
        <v>0.30614113747608512</v>
      </c>
      <c r="BC217" s="109">
        <v>0.19688109717409172</v>
      </c>
      <c r="BD217" s="109">
        <v>3.2703419471019318E-2</v>
      </c>
      <c r="BE217" s="109">
        <v>3.5986239965976967</v>
      </c>
      <c r="BF217" s="109">
        <v>1.0046178745366694</v>
      </c>
      <c r="BG217" s="109">
        <v>6.0593015651112445</v>
      </c>
      <c r="BH217" s="109">
        <v>1.238910649317761E-2</v>
      </c>
      <c r="BI217" s="109">
        <v>3.0108164182886652</v>
      </c>
      <c r="BJ217" s="109">
        <v>2.2977026362112367</v>
      </c>
      <c r="BK217" s="109">
        <v>2.9492852640066732E-2</v>
      </c>
      <c r="BL217" s="109">
        <v>3.4144007930921689</v>
      </c>
      <c r="BM217" s="109">
        <v>0.40574611874674682</v>
      </c>
      <c r="BN217" s="109">
        <v>0.50278638105223616</v>
      </c>
      <c r="BO217" s="109">
        <v>7.6583129316609444</v>
      </c>
      <c r="BP217" s="109">
        <v>5.1371726782945597</v>
      </c>
      <c r="BQ217" s="109">
        <v>8.4468907206352082</v>
      </c>
      <c r="BR217" s="109"/>
      <c r="BS217" s="109">
        <v>0.12084142098227711</v>
      </c>
      <c r="BT217" s="109">
        <v>4.2935492610792743</v>
      </c>
      <c r="BU217" s="109">
        <v>6.6922474353338313</v>
      </c>
      <c r="BV217" s="109">
        <v>0.2816963449374919</v>
      </c>
      <c r="BW217" s="109">
        <v>3.3906186541296601</v>
      </c>
      <c r="BX217" s="194">
        <v>1.5418276230060798E-2</v>
      </c>
      <c r="BY217" s="109">
        <v>1.1942032861611962</v>
      </c>
      <c r="BZ217" s="109">
        <v>8.3259481133779296</v>
      </c>
      <c r="CA217" s="109">
        <v>7.0644452422184365</v>
      </c>
      <c r="CB217" s="109">
        <v>1.2845779470982051</v>
      </c>
      <c r="CC217" s="109">
        <v>0.19699649711868572</v>
      </c>
      <c r="CG217">
        <v>7.736538747893019</v>
      </c>
      <c r="CH217">
        <v>3.3527795605031869</v>
      </c>
      <c r="CI217">
        <v>13.450518663523193</v>
      </c>
      <c r="CJ217">
        <v>0.24933261390844602</v>
      </c>
      <c r="CK217">
        <v>0.26235437370938852</v>
      </c>
      <c r="CL217">
        <v>5.4108996007845031E-3</v>
      </c>
      <c r="CM217">
        <v>0.8447093749693726</v>
      </c>
      <c r="CN217">
        <v>4.7785680732139859</v>
      </c>
      <c r="CO217">
        <v>14.398969761234133</v>
      </c>
      <c r="CP217">
        <v>2.0747515772098915</v>
      </c>
      <c r="CQ217">
        <v>12.91113531614744</v>
      </c>
      <c r="CR217">
        <v>2.7507283247345948</v>
      </c>
      <c r="CS217">
        <v>2.0884504091394228E-3</v>
      </c>
      <c r="CT217">
        <v>0.16270457716316059</v>
      </c>
      <c r="CU217">
        <v>0.21377484998976606</v>
      </c>
      <c r="CV217">
        <v>1.3957150384020989</v>
      </c>
      <c r="CW217">
        <v>9.1665379256770141</v>
      </c>
      <c r="CX217">
        <v>0.66456380870069154</v>
      </c>
      <c r="CY217">
        <v>1.2413622817302705</v>
      </c>
      <c r="CZ217">
        <v>8.2225173665086189</v>
      </c>
      <c r="DA217">
        <v>0.14865111455312266</v>
      </c>
      <c r="DB217">
        <v>3.0954907969422525</v>
      </c>
      <c r="DC217">
        <v>1.9860733283687239E-2</v>
      </c>
      <c r="DD217">
        <v>0.50106938176278448</v>
      </c>
      <c r="DE217">
        <v>8.6053497497866083</v>
      </c>
      <c r="DF217">
        <v>14.943820982411204</v>
      </c>
      <c r="DG217">
        <v>5.2557517651889452</v>
      </c>
      <c r="DH217">
        <v>8.9152922270590107</v>
      </c>
      <c r="DI217">
        <v>2.4510974706908435</v>
      </c>
      <c r="DJ217">
        <v>2.1390762719458243</v>
      </c>
      <c r="DK217">
        <v>6.5826832241471482</v>
      </c>
      <c r="DL217">
        <v>0.70804407009868331</v>
      </c>
      <c r="DM217">
        <v>4.671742772945376E-2</v>
      </c>
      <c r="DN217">
        <v>3.4771421799121063</v>
      </c>
      <c r="DO217">
        <v>2.4697383457531745</v>
      </c>
      <c r="DP217">
        <v>0.66661965804258283</v>
      </c>
      <c r="DQ217">
        <v>4.6334831719326974</v>
      </c>
      <c r="DR217">
        <v>0.34015297505001868</v>
      </c>
      <c r="DS217">
        <v>0.42757572757026296</v>
      </c>
      <c r="DT217">
        <v>3.5731034156590402E-2</v>
      </c>
      <c r="DU217">
        <v>3.8560579993474833</v>
      </c>
      <c r="DV217">
        <v>1.0069902801767479</v>
      </c>
      <c r="DW217">
        <v>6.0262282588481639</v>
      </c>
      <c r="DX217">
        <v>1.0200157181365356E-2</v>
      </c>
      <c r="DY217">
        <v>3.043348369416389</v>
      </c>
      <c r="DZ217">
        <v>2.3262599590813955</v>
      </c>
      <c r="EA217">
        <v>3.717746184571967E-2</v>
      </c>
      <c r="EB217">
        <v>3.4387710788458579</v>
      </c>
      <c r="EC217">
        <v>0.40147103603492212</v>
      </c>
      <c r="ED217">
        <v>0.50358781480380854</v>
      </c>
      <c r="EE217">
        <v>7.6662515418992152</v>
      </c>
      <c r="EF217">
        <v>5.1430416092798863</v>
      </c>
      <c r="EG217">
        <v>8.4440188091227082</v>
      </c>
      <c r="EH217">
        <v>1.9216127136772176</v>
      </c>
      <c r="EI217">
        <v>0.1219907467317652</v>
      </c>
      <c r="EJ217">
        <v>4.2721630336135297</v>
      </c>
      <c r="EK217">
        <v>6.6759902212702089</v>
      </c>
      <c r="EL217">
        <v>0.27681959176732901</v>
      </c>
      <c r="EM217">
        <v>3.6867204252485966</v>
      </c>
      <c r="EN217">
        <v>1.6593614325902162E-2</v>
      </c>
      <c r="EO217">
        <v>1.2105914549548016</v>
      </c>
      <c r="EP217">
        <v>8.3532948378988632</v>
      </c>
      <c r="EQ217">
        <v>7.0592278168424007</v>
      </c>
      <c r="ER217">
        <v>1.294193850986886</v>
      </c>
      <c r="ES217">
        <v>0.20181281014390148</v>
      </c>
    </row>
    <row r="218" spans="1:149" outlineLevel="1" x14ac:dyDescent="0.25">
      <c r="A218" s="3"/>
      <c r="B218" s="9">
        <v>204</v>
      </c>
      <c r="C218" s="3"/>
      <c r="D218" s="3"/>
      <c r="E218" s="36" t="s">
        <v>138</v>
      </c>
      <c r="F218" s="47"/>
      <c r="G218" s="47">
        <f t="shared" si="50"/>
        <v>1.233855794813395</v>
      </c>
      <c r="H218" s="47">
        <f t="shared" ref="H218:K218" si="69">H207*H209</f>
        <v>1.2170628827659196</v>
      </c>
      <c r="I218" s="47">
        <f t="shared" si="69"/>
        <v>1.2668860396431918</v>
      </c>
      <c r="J218" s="47">
        <f t="shared" si="69"/>
        <v>1.2675843862703347</v>
      </c>
      <c r="K218" s="47">
        <f t="shared" si="69"/>
        <v>1.2974436201490307</v>
      </c>
      <c r="L218" s="47">
        <f t="shared" ref="L218:M218" si="70">L207*L209</f>
        <v>1.2746538731889117</v>
      </c>
      <c r="M218" s="47">
        <f t="shared" si="70"/>
        <v>1.2456936217279726</v>
      </c>
      <c r="N218" s="214"/>
      <c r="O218" s="108">
        <v>216</v>
      </c>
      <c r="P218" s="108">
        <v>0</v>
      </c>
      <c r="Q218" s="153">
        <v>7.5356869049202091</v>
      </c>
      <c r="R218" s="153">
        <v>3.3514410942289388</v>
      </c>
      <c r="S218" s="153">
        <v>14.646748676871981</v>
      </c>
      <c r="T218" s="153">
        <v>0.27563053648592556</v>
      </c>
      <c r="U218" s="153">
        <v>0.23905032330636494</v>
      </c>
      <c r="V218" s="153">
        <v>-1.8492186842265701E-3</v>
      </c>
      <c r="W218" s="153">
        <v>0.95709467439130091</v>
      </c>
      <c r="X218" s="188">
        <v>5.3684170958458477</v>
      </c>
      <c r="Y218" s="153">
        <v>16.671293457709826</v>
      </c>
      <c r="Z218" s="153">
        <v>2.1560422691995953</v>
      </c>
      <c r="AA218" s="153">
        <v>13.350898118465281</v>
      </c>
      <c r="AB218" s="153">
        <v>3.0936284547455828</v>
      </c>
      <c r="AC218" s="153">
        <v>1.161826464611675E-3</v>
      </c>
      <c r="AD218" s="153">
        <v>2.0498055677554371E-2</v>
      </c>
      <c r="AE218" s="153">
        <v>0.13499186282521403</v>
      </c>
      <c r="AF218" s="153">
        <v>1.3935766602198314</v>
      </c>
      <c r="AG218" s="153">
        <v>9.9388760253709965</v>
      </c>
      <c r="AH218" s="153">
        <v>0.86330659635077622</v>
      </c>
      <c r="AI218" s="153">
        <v>1.0695416398964073</v>
      </c>
      <c r="AJ218" s="153">
        <v>8.776243096164821</v>
      </c>
      <c r="AK218" s="153">
        <v>0.1786992339523053</v>
      </c>
      <c r="AL218" s="109">
        <v>3.3632201406802924</v>
      </c>
      <c r="AM218" s="109">
        <v>-2.8557278923093082E-3</v>
      </c>
      <c r="AN218" s="109">
        <v>1.233855794813395</v>
      </c>
      <c r="AO218" s="109">
        <v>9.6060102503515417</v>
      </c>
      <c r="AP218" s="109">
        <v>16.865358078224716</v>
      </c>
      <c r="AQ218" s="109">
        <v>5.9252987602696354</v>
      </c>
      <c r="AR218" s="109">
        <v>9.427049849887938</v>
      </c>
      <c r="AS218" s="109">
        <v>2.5077293903108999</v>
      </c>
      <c r="AT218" s="109">
        <v>2.284612851050341</v>
      </c>
      <c r="AU218" s="109">
        <v>6.8362739173731608</v>
      </c>
      <c r="AV218" s="109">
        <v>0.69903110357645049</v>
      </c>
      <c r="AW218" s="109">
        <v>4.3583319407496816E-2</v>
      </c>
      <c r="AX218" s="109">
        <v>3.3978523047605691</v>
      </c>
      <c r="AY218" s="109">
        <v>2.6667896824527659</v>
      </c>
      <c r="AZ218" s="109">
        <v>0.61821072373192121</v>
      </c>
      <c r="BA218" s="109"/>
      <c r="BB218" s="109">
        <v>0.27863119351609728</v>
      </c>
      <c r="BC218" s="109">
        <v>0.24913875702483768</v>
      </c>
      <c r="BD218" s="109">
        <v>3.8473550752755693E-2</v>
      </c>
      <c r="BE218" s="109">
        <v>3.8421141403523031</v>
      </c>
      <c r="BF218" s="109">
        <v>1.1502312057234079</v>
      </c>
      <c r="BG218" s="109">
        <v>6.2682131722591352</v>
      </c>
      <c r="BH218" s="109">
        <v>-1.7876351744394716E-3</v>
      </c>
      <c r="BI218" s="109">
        <v>3.010969955845836</v>
      </c>
      <c r="BJ218" s="109">
        <v>2.4518853797083491</v>
      </c>
      <c r="BK218" s="109">
        <v>3.0652337040256432E-2</v>
      </c>
      <c r="BL218" s="109">
        <v>3.780338088946078</v>
      </c>
      <c r="BM218" s="109">
        <v>0.39040011427544852</v>
      </c>
      <c r="BN218" s="109">
        <v>0.6034793252251387</v>
      </c>
      <c r="BO218" s="109">
        <v>7.9247953749490332</v>
      </c>
      <c r="BP218" s="109">
        <v>6.6131373273909908</v>
      </c>
      <c r="BQ218" s="109">
        <v>9.4262017548155583</v>
      </c>
      <c r="BR218" s="109"/>
      <c r="BS218" s="109">
        <v>0.13324795582209359</v>
      </c>
      <c r="BT218" s="109">
        <v>4.7969990298038026</v>
      </c>
      <c r="BU218" s="109">
        <v>6.7888858518404325</v>
      </c>
      <c r="BV218" s="109">
        <v>0.31000993423946877</v>
      </c>
      <c r="BW218" s="109">
        <v>3.8207157970461267</v>
      </c>
      <c r="BX218" s="194">
        <v>1.1374766095221653E-2</v>
      </c>
      <c r="BY218" s="109">
        <v>1.4646506587029804</v>
      </c>
      <c r="BZ218" s="109">
        <v>7.8775982638805457</v>
      </c>
      <c r="CA218" s="109">
        <v>6.9224041128437479</v>
      </c>
      <c r="CB218" s="109">
        <v>1.2990261048421197</v>
      </c>
      <c r="CC218" s="109">
        <v>0.24751033360001493</v>
      </c>
      <c r="CG218">
        <v>7.3937862944257819</v>
      </c>
      <c r="CH218">
        <v>3.5213517171632218</v>
      </c>
      <c r="CI218">
        <v>14.715203034692047</v>
      </c>
      <c r="CJ218">
        <v>0.2853699005195634</v>
      </c>
      <c r="CK218">
        <v>0.26253634085559485</v>
      </c>
      <c r="CL218">
        <v>-3.0736482061421598E-3</v>
      </c>
      <c r="CM218">
        <v>1.0057263390524842</v>
      </c>
      <c r="CN218">
        <v>5.4962280371268051</v>
      </c>
      <c r="CO218">
        <v>16.550192444979015</v>
      </c>
      <c r="CP218">
        <v>2.2574228884570293</v>
      </c>
      <c r="CQ218">
        <v>13.641554563261813</v>
      </c>
      <c r="CR218">
        <v>3.2924529667869793</v>
      </c>
      <c r="CS218">
        <v>2.3631360532481288E-5</v>
      </c>
      <c r="CT218">
        <v>0.26742669639653349</v>
      </c>
      <c r="CU218">
        <v>0.12249128300055856</v>
      </c>
      <c r="CV218">
        <v>1.4880955839852663</v>
      </c>
      <c r="CW218">
        <v>10.083185295311228</v>
      </c>
      <c r="CX218">
        <v>0.91586992111934218</v>
      </c>
      <c r="CY218">
        <v>1.1194217167218217</v>
      </c>
      <c r="CZ218">
        <v>8.8321560174300391</v>
      </c>
      <c r="DA218">
        <v>0.19318785080909451</v>
      </c>
      <c r="DB218">
        <v>3.8704147033545713</v>
      </c>
      <c r="DC218">
        <v>3.4610191431637448E-3</v>
      </c>
      <c r="DD218">
        <v>1.2862229180516658</v>
      </c>
      <c r="DE218">
        <v>9.6476430259601216</v>
      </c>
      <c r="DF218">
        <v>20.467905117102728</v>
      </c>
      <c r="DG218">
        <v>6.0207705946659793</v>
      </c>
      <c r="DH218">
        <v>9.189206219409801</v>
      </c>
      <c r="DI218">
        <v>2.4502153213962075</v>
      </c>
      <c r="DJ218">
        <v>2.4908093606019097</v>
      </c>
      <c r="DK218">
        <v>6.9482543897774027</v>
      </c>
      <c r="DL218">
        <v>0.72252132628903076</v>
      </c>
      <c r="DM218">
        <v>1.9805696758644183E-2</v>
      </c>
      <c r="DN218">
        <v>3.5140780304564254</v>
      </c>
      <c r="DO218">
        <v>2.740876790640483</v>
      </c>
      <c r="DP218">
        <v>0.56677699174961749</v>
      </c>
      <c r="DQ218">
        <v>4.7575945547183487</v>
      </c>
      <c r="DR218">
        <v>0.33361639525082221</v>
      </c>
      <c r="DS218">
        <v>0.58550688510578086</v>
      </c>
      <c r="DT218">
        <v>4.9205737455658996E-2</v>
      </c>
      <c r="DU218">
        <v>4.050948438553144</v>
      </c>
      <c r="DV218">
        <v>1.1818928147592889</v>
      </c>
      <c r="DW218">
        <v>6.2560990612827529</v>
      </c>
      <c r="DX218">
        <v>-6.3448362874923879E-3</v>
      </c>
      <c r="DY218">
        <v>3.0912057506949466</v>
      </c>
      <c r="DZ218">
        <v>2.5801239056338883</v>
      </c>
      <c r="EA218">
        <v>4.4305012524263221E-2</v>
      </c>
      <c r="EB218">
        <v>3.8796860133337741</v>
      </c>
      <c r="EC218">
        <v>0.40912169899928014</v>
      </c>
      <c r="ED218">
        <v>0.61581625202860224</v>
      </c>
      <c r="EE218">
        <v>7.9852209044700837</v>
      </c>
      <c r="EF218">
        <v>6.6930069447974825</v>
      </c>
      <c r="EG218">
        <v>9.6084944374327801</v>
      </c>
      <c r="EH218">
        <v>2.297018463883953</v>
      </c>
      <c r="EI218">
        <v>0.13667181420164554</v>
      </c>
      <c r="EJ218">
        <v>4.7721214949762452</v>
      </c>
      <c r="EK218">
        <v>6.6823771062033144</v>
      </c>
      <c r="EL218">
        <v>0.27009219241950594</v>
      </c>
      <c r="EM218">
        <v>3.9711376050759997</v>
      </c>
      <c r="EN218">
        <v>1.6549216171979898E-2</v>
      </c>
      <c r="EO218">
        <v>1.5555935863810642</v>
      </c>
      <c r="EP218">
        <v>7.8777896076747735</v>
      </c>
      <c r="EQ218">
        <v>6.885803519907328</v>
      </c>
      <c r="ER218">
        <v>1.3656600023992351</v>
      </c>
      <c r="ES218">
        <v>0.27669950697644108</v>
      </c>
    </row>
    <row r="219" spans="1:149" outlineLevel="1" x14ac:dyDescent="0.25">
      <c r="A219" s="3"/>
      <c r="B219" s="9">
        <v>205</v>
      </c>
      <c r="C219" s="3"/>
      <c r="D219" s="3"/>
      <c r="E219" s="36" t="s">
        <v>139</v>
      </c>
      <c r="F219" s="47"/>
      <c r="G219" s="47">
        <f t="shared" si="50"/>
        <v>0.56679782885531882</v>
      </c>
      <c r="H219" s="47">
        <f t="shared" ref="H219:K219" si="71">H208*H209</f>
        <v>0.56985388691923422</v>
      </c>
      <c r="I219" s="47">
        <f t="shared" si="71"/>
        <v>0.60006134631840191</v>
      </c>
      <c r="J219" s="47">
        <f t="shared" si="71"/>
        <v>0.60449765330130523</v>
      </c>
      <c r="K219" s="47">
        <f t="shared" si="71"/>
        <v>0.62495121245277763</v>
      </c>
      <c r="L219" s="47">
        <f t="shared" ref="L219:M219" si="72">L208*L209</f>
        <v>0.6202025939662037</v>
      </c>
      <c r="M219" s="47">
        <f t="shared" si="72"/>
        <v>0.6154539968209215</v>
      </c>
      <c r="N219" s="214"/>
      <c r="O219" s="108">
        <v>217</v>
      </c>
      <c r="P219" s="108">
        <v>0</v>
      </c>
      <c r="Q219" s="153">
        <v>7.7406186754422297</v>
      </c>
      <c r="R219" s="153">
        <v>3.9421617705366327</v>
      </c>
      <c r="S219" s="153">
        <v>14.728874211465326</v>
      </c>
      <c r="T219" s="153">
        <v>0.22823946549069252</v>
      </c>
      <c r="U219" s="153">
        <v>0.28775926577572569</v>
      </c>
      <c r="V219" s="153">
        <v>-2.5648235596745844E-3</v>
      </c>
      <c r="W219" s="153">
        <v>1.3380616114988375</v>
      </c>
      <c r="X219" s="188">
        <v>5.2602254881634334</v>
      </c>
      <c r="Y219" s="153">
        <v>15.405976922517613</v>
      </c>
      <c r="Z219" s="153">
        <v>2.6481461756686753</v>
      </c>
      <c r="AA219" s="153">
        <v>15.558277515883796</v>
      </c>
      <c r="AB219" s="153">
        <v>3.1486442452516394</v>
      </c>
      <c r="AC219" s="153">
        <v>3.8758289624385139E-3</v>
      </c>
      <c r="AD219" s="153">
        <v>2.758733680165313E-2</v>
      </c>
      <c r="AE219" s="153">
        <v>0.25649230558423008</v>
      </c>
      <c r="AF219" s="153">
        <v>1.3500683934163833</v>
      </c>
      <c r="AG219" s="153">
        <v>10.417505347185509</v>
      </c>
      <c r="AH219" s="153">
        <v>1.0133937905274555</v>
      </c>
      <c r="AI219" s="153">
        <v>1.1093285575281879</v>
      </c>
      <c r="AJ219" s="153">
        <v>9.0167386676066243</v>
      </c>
      <c r="AK219" s="153">
        <v>0.31910263046550186</v>
      </c>
      <c r="AL219" s="109">
        <v>3.553780787863241</v>
      </c>
      <c r="AM219" s="109">
        <v>-3.1503566597175857E-3</v>
      </c>
      <c r="AN219" s="109">
        <v>0.56679782885531882</v>
      </c>
      <c r="AO219" s="109">
        <v>8.2904199146353612</v>
      </c>
      <c r="AP219" s="109">
        <v>16.399077985376753</v>
      </c>
      <c r="AQ219" s="109">
        <v>5.2405081769219652</v>
      </c>
      <c r="AR219" s="109">
        <v>9.08894284064427</v>
      </c>
      <c r="AS219" s="109">
        <v>2.2307518344623838</v>
      </c>
      <c r="AT219" s="109">
        <v>2.9987629969066192</v>
      </c>
      <c r="AU219" s="109">
        <v>7.6091671290958107</v>
      </c>
      <c r="AV219" s="109">
        <v>0.71625382336330301</v>
      </c>
      <c r="AW219" s="109">
        <v>1.1679628880738252E-2</v>
      </c>
      <c r="AX219" s="109">
        <v>3.6140961542483803</v>
      </c>
      <c r="AY219" s="109">
        <v>2.769426271393292</v>
      </c>
      <c r="AZ219" s="109">
        <v>0.49389443554304824</v>
      </c>
      <c r="BA219" s="109"/>
      <c r="BB219" s="109">
        <v>0.38366893022087317</v>
      </c>
      <c r="BC219" s="109">
        <v>0.3460253737668964</v>
      </c>
      <c r="BD219" s="109">
        <v>7.2476737267667374E-2</v>
      </c>
      <c r="BE219" s="109">
        <v>3.8193949381750882</v>
      </c>
      <c r="BF219" s="109">
        <v>1.2418605131255789</v>
      </c>
      <c r="BG219" s="109">
        <v>6.7371312908301375</v>
      </c>
      <c r="BH219" s="109">
        <v>-1.3441204740612346E-3</v>
      </c>
      <c r="BI219" s="109">
        <v>3.4651237808843653</v>
      </c>
      <c r="BJ219" s="109">
        <v>2.489642308601002</v>
      </c>
      <c r="BK219" s="109">
        <v>0.15403276209382971</v>
      </c>
      <c r="BL219" s="109">
        <v>4.3141614308049716</v>
      </c>
      <c r="BM219" s="109">
        <v>0.55311616421859611</v>
      </c>
      <c r="BN219" s="109">
        <v>0.75271641011042656</v>
      </c>
      <c r="BO219" s="109">
        <v>8.3970918831687733</v>
      </c>
      <c r="BP219" s="109">
        <v>6.0313164293506851</v>
      </c>
      <c r="BQ219" s="109">
        <v>8.2514250943187353</v>
      </c>
      <c r="BR219" s="109"/>
      <c r="BS219" s="109">
        <v>0.33581750446537872</v>
      </c>
      <c r="BT219" s="109">
        <v>4.3081655797601508</v>
      </c>
      <c r="BU219" s="109">
        <v>7.2693995889396668</v>
      </c>
      <c r="BV219" s="109">
        <v>0.20493951421801179</v>
      </c>
      <c r="BW219" s="109">
        <v>5.5634754682697016</v>
      </c>
      <c r="BX219" s="194">
        <v>1.8069596874507543E-2</v>
      </c>
      <c r="BY219" s="109">
        <v>1.7542311538600821</v>
      </c>
      <c r="BZ219" s="109">
        <v>8.285787171781994</v>
      </c>
      <c r="CA219" s="109">
        <v>6.2518145802425646</v>
      </c>
      <c r="CB219" s="109">
        <v>1.6997739986611129</v>
      </c>
      <c r="CC219" s="109">
        <v>0.31925208356828222</v>
      </c>
      <c r="CG219">
        <v>7.6203723113235613</v>
      </c>
      <c r="CH219">
        <v>4.1426485269941935</v>
      </c>
      <c r="CI219">
        <v>14.800185030707405</v>
      </c>
      <c r="CJ219">
        <v>0.23506163905904412</v>
      </c>
      <c r="CK219">
        <v>0.31126629768496317</v>
      </c>
      <c r="CL219">
        <v>-5.1738838443516188E-3</v>
      </c>
      <c r="CM219">
        <v>1.3943720497910066</v>
      </c>
      <c r="CN219">
        <v>5.3484947215204866</v>
      </c>
      <c r="CO219">
        <v>15.398847929460191</v>
      </c>
      <c r="CP219">
        <v>2.7436995487393911</v>
      </c>
      <c r="CQ219">
        <v>15.765187316932179</v>
      </c>
      <c r="CR219">
        <v>3.3814344630434503</v>
      </c>
      <c r="CS219">
        <v>1.1920685900659098E-4</v>
      </c>
      <c r="CT219">
        <v>0.23233062320834832</v>
      </c>
      <c r="CU219">
        <v>0.23713071743403921</v>
      </c>
      <c r="CV219">
        <v>1.4235119793187465</v>
      </c>
      <c r="CW219">
        <v>10.552509749297711</v>
      </c>
      <c r="CX219">
        <v>1.0627363462871402</v>
      </c>
      <c r="CY219">
        <v>1.1480947359947922</v>
      </c>
      <c r="CZ219">
        <v>9.076752585427327</v>
      </c>
      <c r="DA219">
        <v>0.34000470572115582</v>
      </c>
      <c r="DB219">
        <v>4.0486114462386533</v>
      </c>
      <c r="DC219">
        <v>3.601799542485495E-3</v>
      </c>
      <c r="DD219">
        <v>0.58462578157062628</v>
      </c>
      <c r="DE219">
        <v>8.3263508769195518</v>
      </c>
      <c r="DF219">
        <v>19.869766688411264</v>
      </c>
      <c r="DG219">
        <v>5.319823380851056</v>
      </c>
      <c r="DH219">
        <v>8.8900388924673841</v>
      </c>
      <c r="DI219">
        <v>2.1935823562190415</v>
      </c>
      <c r="DJ219">
        <v>3.1368334637696744</v>
      </c>
      <c r="DK219">
        <v>7.7429434792947367</v>
      </c>
      <c r="DL219">
        <v>0.73787628442471687</v>
      </c>
      <c r="DM219">
        <v>5.4507566241399586E-3</v>
      </c>
      <c r="DN219">
        <v>3.717695190421249</v>
      </c>
      <c r="DO219">
        <v>2.825626430339248</v>
      </c>
      <c r="DP219">
        <v>0.45864396841884603</v>
      </c>
      <c r="DQ219">
        <v>4.6966564077609139</v>
      </c>
      <c r="DR219">
        <v>0.42787117621474619</v>
      </c>
      <c r="DS219">
        <v>0.7589682835073952</v>
      </c>
      <c r="DT219">
        <v>8.4839810249846631E-2</v>
      </c>
      <c r="DU219">
        <v>4.2749033036131392</v>
      </c>
      <c r="DV219">
        <v>1.2730380579051539</v>
      </c>
      <c r="DW219">
        <v>6.7610143811065022</v>
      </c>
      <c r="DX219">
        <v>-5.7944583766967638E-3</v>
      </c>
      <c r="DY219">
        <v>3.5194342067389122</v>
      </c>
      <c r="DZ219">
        <v>2.5876940751107904</v>
      </c>
      <c r="EA219">
        <v>0.17661981231386145</v>
      </c>
      <c r="EB219">
        <v>4.3961607256093673</v>
      </c>
      <c r="EC219">
        <v>0.58581310646652907</v>
      </c>
      <c r="ED219">
        <v>0.76688179261034384</v>
      </c>
      <c r="EE219">
        <v>8.4523568953414898</v>
      </c>
      <c r="EF219">
        <v>6.0971934523827667</v>
      </c>
      <c r="EG219">
        <v>8.4138595310340794</v>
      </c>
      <c r="EH219">
        <v>2.6668015988756935</v>
      </c>
      <c r="EI219">
        <v>0.34120129273486888</v>
      </c>
      <c r="EJ219">
        <v>4.307277774938183</v>
      </c>
      <c r="EK219">
        <v>7.1727767559046232</v>
      </c>
      <c r="EL219">
        <v>0.18169647829974592</v>
      </c>
      <c r="EM219">
        <v>6.1705680772786549</v>
      </c>
      <c r="EN219">
        <v>2.4427456472681408E-2</v>
      </c>
      <c r="EO219">
        <v>1.8379325531617619</v>
      </c>
      <c r="EP219">
        <v>8.2588620511682791</v>
      </c>
      <c r="EQ219">
        <v>6.2233558138800475</v>
      </c>
      <c r="ER219">
        <v>1.7736871630633888</v>
      </c>
      <c r="ES219">
        <v>0.34838429115276792</v>
      </c>
    </row>
    <row r="220" spans="1:149" outlineLevel="1" x14ac:dyDescent="0.25">
      <c r="A220" s="3"/>
      <c r="B220" s="9">
        <v>206</v>
      </c>
      <c r="C220" s="3"/>
      <c r="D220" s="3"/>
      <c r="E220" s="36" t="s">
        <v>140</v>
      </c>
      <c r="F220" s="47"/>
      <c r="G220" s="47">
        <f t="shared" si="50"/>
        <v>-0.66211688125516321</v>
      </c>
      <c r="H220" s="47">
        <f t="shared" ref="H220:K220" si="73">LN(H156/H198)</f>
        <v>-0.65094295388901902</v>
      </c>
      <c r="I220" s="47">
        <f t="shared" si="73"/>
        <v>-0.64126715125934375</v>
      </c>
      <c r="J220" s="47">
        <f t="shared" si="73"/>
        <v>-0.63280673933862475</v>
      </c>
      <c r="K220" s="47">
        <f t="shared" si="73"/>
        <v>-0.62534599703912264</v>
      </c>
      <c r="L220" s="47">
        <f t="shared" ref="L220:M220" si="74">LN(L156/L198)</f>
        <v>-0.61835048607167709</v>
      </c>
      <c r="M220" s="47">
        <f t="shared" si="74"/>
        <v>-0.61178824868585868</v>
      </c>
      <c r="N220" s="214"/>
      <c r="O220" s="108">
        <v>218</v>
      </c>
      <c r="P220" s="108">
        <v>0</v>
      </c>
      <c r="Q220" s="153">
        <v>1.9367231906524163</v>
      </c>
      <c r="R220" s="153">
        <v>-0.39110193168855406</v>
      </c>
      <c r="S220" s="153">
        <v>-3.3866681103253065</v>
      </c>
      <c r="T220" s="153">
        <v>-1.2599127564811914</v>
      </c>
      <c r="U220" s="153">
        <v>-1.6912840106060423</v>
      </c>
      <c r="V220" s="153">
        <v>-0.57516659276131454</v>
      </c>
      <c r="W220" s="153">
        <v>-1.0152937224040661</v>
      </c>
      <c r="X220" s="188">
        <v>-2.9149891047253447</v>
      </c>
      <c r="Y220" s="153">
        <v>-4.5973706308043685</v>
      </c>
      <c r="Z220" s="153">
        <v>-2.0972181618747756</v>
      </c>
      <c r="AA220" s="153">
        <v>-4.519853990003182</v>
      </c>
      <c r="AB220" s="153">
        <v>-2.9092265453114496</v>
      </c>
      <c r="AC220" s="153">
        <v>-0.57744244017012136</v>
      </c>
      <c r="AD220" s="153">
        <v>-0.83901110700490678</v>
      </c>
      <c r="AE220" s="153">
        <v>-0.54538998007747608</v>
      </c>
      <c r="AF220" s="153">
        <v>-2.1222653411870125</v>
      </c>
      <c r="AG220" s="153">
        <v>-2.9870328018732044</v>
      </c>
      <c r="AH220" s="153">
        <v>-1.7863679557454457</v>
      </c>
      <c r="AI220" s="153">
        <v>-2.3119306062986231</v>
      </c>
      <c r="AJ220" s="153">
        <v>-3.5216697624277713</v>
      </c>
      <c r="AK220" s="153">
        <v>-1.068063817133889</v>
      </c>
      <c r="AL220" s="109">
        <v>-2.2608554049067902</v>
      </c>
      <c r="AM220" s="109">
        <v>-0.94992741841423545</v>
      </c>
      <c r="AN220" s="109">
        <v>-0.66211688125516321</v>
      </c>
      <c r="AO220" s="109">
        <v>-3.6482278438356208</v>
      </c>
      <c r="AP220" s="109">
        <v>-4.8565246196416112</v>
      </c>
      <c r="AQ220" s="109">
        <v>-3.7113291860181747</v>
      </c>
      <c r="AR220" s="109">
        <v>3.8053932518345728</v>
      </c>
      <c r="AS220" s="109">
        <v>0.68907591240711519</v>
      </c>
      <c r="AT220" s="109">
        <v>-1.3224326221283098</v>
      </c>
      <c r="AU220" s="109">
        <v>-3.324447828364979</v>
      </c>
      <c r="AV220" s="109">
        <v>-2.0441477704718722</v>
      </c>
      <c r="AW220" s="109">
        <v>-0.386315419087637</v>
      </c>
      <c r="AX220" s="109">
        <v>-2.9902934877894753</v>
      </c>
      <c r="AY220" s="109">
        <v>-1.676389623089841</v>
      </c>
      <c r="AZ220" s="109">
        <v>4.9659623552470635E-3</v>
      </c>
      <c r="BA220" s="109"/>
      <c r="BB220" s="109">
        <v>-0.76959171528343406</v>
      </c>
      <c r="BC220" s="109">
        <v>-0.9351565269893265</v>
      </c>
      <c r="BD220" s="109">
        <v>-0.29591605074298899</v>
      </c>
      <c r="BE220" s="109">
        <v>-2.0974644976316563</v>
      </c>
      <c r="BF220" s="109">
        <v>-1.5355937361243108</v>
      </c>
      <c r="BG220" s="109">
        <v>-1.9959123013972808</v>
      </c>
      <c r="BH220" s="109">
        <v>-0.56078992384533477</v>
      </c>
      <c r="BI220" s="109">
        <v>-2.670067682373404</v>
      </c>
      <c r="BJ220" s="109">
        <v>-2.2893768258123104</v>
      </c>
      <c r="BK220" s="109">
        <v>-0.8780378641855856</v>
      </c>
      <c r="BL220" s="109">
        <v>-2.6451414900740362</v>
      </c>
      <c r="BM220" s="109">
        <v>-1.5967201392749732</v>
      </c>
      <c r="BN220" s="109">
        <v>-1.3160485041181691</v>
      </c>
      <c r="BO220" s="109">
        <v>-3.7179796206381304</v>
      </c>
      <c r="BP220" s="109">
        <v>-3.3534353652382314</v>
      </c>
      <c r="BQ220" s="109">
        <v>-2.2255554668761057</v>
      </c>
      <c r="BR220" s="109"/>
      <c r="BS220" s="109">
        <v>-0.86412562874980836</v>
      </c>
      <c r="BT220" s="109">
        <v>-2.8956085766756536</v>
      </c>
      <c r="BU220" s="109">
        <v>1.7652730251160458</v>
      </c>
      <c r="BV220" s="109">
        <v>-0.20108124272796274</v>
      </c>
      <c r="BW220" s="109">
        <v>-2.4099594400246844</v>
      </c>
      <c r="BX220" s="194">
        <v>-0.59463926785456922</v>
      </c>
      <c r="BY220" s="109">
        <v>-1.8242729277207457</v>
      </c>
      <c r="BZ220" s="109">
        <v>-3.3730279305653577</v>
      </c>
      <c r="CA220" s="109">
        <v>-3.7509918881289277</v>
      </c>
      <c r="CB220" s="109">
        <v>-1.739410854375615</v>
      </c>
      <c r="CC220" s="109">
        <v>-0.96834472662020199</v>
      </c>
      <c r="CG220">
        <v>1.9333693589027843</v>
      </c>
      <c r="CH220">
        <v>-0.39135791561368238</v>
      </c>
      <c r="CI220">
        <v>-3.3866082270975828</v>
      </c>
      <c r="CJ220">
        <v>-1.2607708407394267</v>
      </c>
      <c r="CK220">
        <v>-1.692310328414772</v>
      </c>
      <c r="CL220">
        <v>-0.57529403974048354</v>
      </c>
      <c r="CM220">
        <v>-1.0185646087462168</v>
      </c>
      <c r="CN220">
        <v>-2.9185576405479696</v>
      </c>
      <c r="CO220">
        <v>-4.603215653995675</v>
      </c>
      <c r="CP220">
        <v>-2.1023995777376978</v>
      </c>
      <c r="CQ220">
        <v>-4.5333220809693069</v>
      </c>
      <c r="CR220">
        <v>-2.91495173993916</v>
      </c>
      <c r="CS220">
        <v>-0.57669053973468964</v>
      </c>
      <c r="CT220">
        <v>-1.0776910018363026</v>
      </c>
      <c r="CU220">
        <v>-0.67591476307848464</v>
      </c>
      <c r="CV220">
        <v>-2.1272453399729532</v>
      </c>
      <c r="CW220">
        <v>-2.9887047204672825</v>
      </c>
      <c r="CX220">
        <v>-1.7864702971475879</v>
      </c>
      <c r="CY220">
        <v>-2.3099059764770069</v>
      </c>
      <c r="CZ220">
        <v>-3.5220902339104607</v>
      </c>
      <c r="DA220">
        <v>-1.0729680774978045</v>
      </c>
      <c r="DB220">
        <v>-2.3542778628139205</v>
      </c>
      <c r="DC220">
        <v>-0.95581467176815027</v>
      </c>
      <c r="DD220">
        <v>-0.67270706185171492</v>
      </c>
      <c r="DE220">
        <v>-3.6715116728420831</v>
      </c>
      <c r="DF220">
        <v>-4.8560039218948816</v>
      </c>
      <c r="DG220">
        <v>-3.7145657481320216</v>
      </c>
      <c r="DH220">
        <v>3.8049817598583351</v>
      </c>
      <c r="DI220">
        <v>0.68510922731700996</v>
      </c>
      <c r="DJ220">
        <v>-1.3357351400749053</v>
      </c>
      <c r="DK220">
        <v>-3.324447828364979</v>
      </c>
      <c r="DL220">
        <v>-2.0408601943914695</v>
      </c>
      <c r="DM220">
        <v>-0.39050276224479552</v>
      </c>
      <c r="DN220">
        <v>-3.0270869814270114</v>
      </c>
      <c r="DO220">
        <v>-1.6575114238696622</v>
      </c>
      <c r="DP220">
        <v>-1.8556959514411031E-3</v>
      </c>
      <c r="DQ220">
        <v>-3.0350771314219704</v>
      </c>
      <c r="DR220">
        <v>-0.84095054712075312</v>
      </c>
      <c r="DS220">
        <v>-1.0624854512791022</v>
      </c>
      <c r="DT220">
        <v>-0.29587430144750215</v>
      </c>
      <c r="DU220">
        <v>-2.1037910000331497</v>
      </c>
      <c r="DV220">
        <v>-1.5343904872074543</v>
      </c>
      <c r="DW220">
        <v>-1.9959123013972808</v>
      </c>
      <c r="DX220">
        <v>-0.5753715719316842</v>
      </c>
      <c r="DY220">
        <v>-2.6812186799213187</v>
      </c>
      <c r="DZ220">
        <v>-2.2819515798302361</v>
      </c>
      <c r="EA220">
        <v>-0.86997408722803904</v>
      </c>
      <c r="EB220">
        <v>-2.745987397721608</v>
      </c>
      <c r="EC220">
        <v>-1.5991561778144259</v>
      </c>
      <c r="ED220">
        <v>-1.3168846035115958</v>
      </c>
      <c r="EE220">
        <v>-3.7321475742745598</v>
      </c>
      <c r="EF220">
        <v>-3.3612123766887128</v>
      </c>
      <c r="EG220">
        <v>-2.3183350472932474</v>
      </c>
      <c r="EH220">
        <v>-2.4053549038534721</v>
      </c>
      <c r="EI220">
        <v>-0.86448294529039571</v>
      </c>
      <c r="EJ220">
        <v>-2.8896138178230513</v>
      </c>
      <c r="EK220">
        <v>1.7136305647042902</v>
      </c>
      <c r="EL220">
        <v>-0.213029387248521</v>
      </c>
      <c r="EM220">
        <v>-2.4190581342246382</v>
      </c>
      <c r="EN220">
        <v>-0.60088506818205234</v>
      </c>
      <c r="EO220">
        <v>-1.8302260957210943</v>
      </c>
      <c r="EP220">
        <v>-3.3634644807074308</v>
      </c>
      <c r="EQ220">
        <v>-3.748093792816344</v>
      </c>
      <c r="ER220">
        <v>-1.7481816143801743</v>
      </c>
      <c r="ES220">
        <v>-0.97447661763804061</v>
      </c>
    </row>
    <row r="221" spans="1:149" outlineLevel="1" x14ac:dyDescent="0.25">
      <c r="A221" s="3"/>
      <c r="B221" s="9">
        <v>207</v>
      </c>
      <c r="C221" s="3"/>
      <c r="D221" s="3"/>
      <c r="E221" s="36" t="s">
        <v>141</v>
      </c>
      <c r="F221" s="30"/>
      <c r="G221" s="30">
        <f t="shared" si="50"/>
        <v>0.60660509276351504</v>
      </c>
      <c r="H221" s="30">
        <f t="shared" ref="H221:K221" si="75">H157/H199</f>
        <v>0.60660509276351504</v>
      </c>
      <c r="I221" s="30">
        <f t="shared" si="75"/>
        <v>0.60660509276351504</v>
      </c>
      <c r="J221" s="30">
        <f t="shared" si="75"/>
        <v>0.60660509276351504</v>
      </c>
      <c r="K221" s="30">
        <f t="shared" si="75"/>
        <v>0.60660509276351504</v>
      </c>
      <c r="L221" s="30">
        <f t="shared" ref="L221:M221" si="76">L157/L199</f>
        <v>0.60660509276351504</v>
      </c>
      <c r="M221" s="30">
        <f t="shared" si="76"/>
        <v>0.60660509276351504</v>
      </c>
      <c r="N221" s="212"/>
      <c r="O221" s="108">
        <v>219</v>
      </c>
      <c r="P221" s="108">
        <v>0</v>
      </c>
      <c r="Q221" s="153">
        <v>1.1371050289635196</v>
      </c>
      <c r="R221" s="153">
        <v>8.9927562677162329E-2</v>
      </c>
      <c r="S221" s="153">
        <v>-0.18558591328683788</v>
      </c>
      <c r="T221" s="153">
        <v>0.10155368986851439</v>
      </c>
      <c r="U221" s="153">
        <v>0.50466610713472126</v>
      </c>
      <c r="V221" s="153">
        <v>0.64489514857638075</v>
      </c>
      <c r="W221" s="153">
        <v>0.23502362617459771</v>
      </c>
      <c r="X221" s="188">
        <v>0.87879592386595273</v>
      </c>
      <c r="Y221" s="153">
        <v>-0.73974406020468197</v>
      </c>
      <c r="Z221" s="153">
        <v>1.6328245183329819</v>
      </c>
      <c r="AA221" s="153">
        <v>1.482108659049137</v>
      </c>
      <c r="AB221" s="153">
        <v>1.1170055824485536</v>
      </c>
      <c r="AC221" s="153">
        <v>2.540698898361665</v>
      </c>
      <c r="AD221" s="153">
        <v>0.55365282938972749</v>
      </c>
      <c r="AE221" s="153">
        <v>0.3981546203978783</v>
      </c>
      <c r="AF221" s="153">
        <v>1.3928177871265517</v>
      </c>
      <c r="AG221" s="153">
        <v>-0.10680749157033483</v>
      </c>
      <c r="AH221" s="153">
        <v>0.5810668431788294</v>
      </c>
      <c r="AI221" s="153">
        <v>0.79187884341904979</v>
      </c>
      <c r="AJ221" s="153">
        <v>-0.49754279937014201</v>
      </c>
      <c r="AK221" s="153">
        <v>0.23741223024645275</v>
      </c>
      <c r="AL221" s="109">
        <v>1.2637939391416313</v>
      </c>
      <c r="AM221" s="109">
        <v>1.0745046484288832</v>
      </c>
      <c r="AN221" s="109">
        <v>0.60660509276351504</v>
      </c>
      <c r="AO221" s="109">
        <v>-0.18574711712031181</v>
      </c>
      <c r="AP221" s="109">
        <v>0.56156689054466702</v>
      </c>
      <c r="AQ221" s="109">
        <v>0.24883359253499224</v>
      </c>
      <c r="AR221" s="109">
        <v>0.57899524093871479</v>
      </c>
      <c r="AS221" s="109">
        <v>1.1646783518666266</v>
      </c>
      <c r="AT221" s="109">
        <v>1.9839109763475038</v>
      </c>
      <c r="AU221" s="109">
        <v>-2.5070552713761979E-2</v>
      </c>
      <c r="AV221" s="109">
        <v>0.20724586980341086</v>
      </c>
      <c r="AW221" s="109">
        <v>1.1667538060805855</v>
      </c>
      <c r="AX221" s="109">
        <v>1.0421509996633052</v>
      </c>
      <c r="AY221" s="109">
        <v>0.61035628949106624</v>
      </c>
      <c r="AZ221" s="109">
        <v>0.82423521036129754</v>
      </c>
      <c r="BA221" s="109"/>
      <c r="BB221" s="109">
        <v>4.3537052372996143</v>
      </c>
      <c r="BC221" s="109">
        <v>0.98128689710161621</v>
      </c>
      <c r="BD221" s="109">
        <v>0.82595868380744986</v>
      </c>
      <c r="BE221" s="109">
        <v>1.6583188974163732</v>
      </c>
      <c r="BF221" s="109">
        <v>0.16525214553464065</v>
      </c>
      <c r="BG221" s="109">
        <v>-0.19520389174916816</v>
      </c>
      <c r="BH221" s="109">
        <v>1.2623327186663351</v>
      </c>
      <c r="BI221" s="109">
        <v>1.2163254023485799</v>
      </c>
      <c r="BJ221" s="109">
        <v>0.78629431883517609</v>
      </c>
      <c r="BK221" s="109">
        <v>1.0403485029412058</v>
      </c>
      <c r="BL221" s="109">
        <v>0.64869079067317481</v>
      </c>
      <c r="BM221" s="109">
        <v>0.63161020260108403</v>
      </c>
      <c r="BN221" s="109">
        <v>0.20880881483917541</v>
      </c>
      <c r="BO221" s="109">
        <v>0.21878251608793131</v>
      </c>
      <c r="BP221" s="109">
        <v>6.6359871707787219E-2</v>
      </c>
      <c r="BQ221" s="109">
        <v>0.29864126755868448</v>
      </c>
      <c r="BR221" s="109"/>
      <c r="BS221" s="109">
        <v>0.25032197644528487</v>
      </c>
      <c r="BT221" s="109">
        <v>0.58831182922470138</v>
      </c>
      <c r="BU221" s="109">
        <v>1.0056597757923933</v>
      </c>
      <c r="BV221" s="109">
        <v>0.76911073950323772</v>
      </c>
      <c r="BW221" s="109">
        <v>1.4198293270449145</v>
      </c>
      <c r="BX221" s="194">
        <v>1.0774137657678442</v>
      </c>
      <c r="BY221" s="109">
        <v>0.59468546082892848</v>
      </c>
      <c r="BZ221" s="109">
        <v>0.59392742206902316</v>
      </c>
      <c r="CA221" s="109">
        <v>-1.8046531175984159E-2</v>
      </c>
      <c r="CB221" s="109">
        <v>0.70406526926336988</v>
      </c>
      <c r="CC221" s="109">
        <v>0.72972948862436771</v>
      </c>
      <c r="CG221">
        <v>1.2397222445616967</v>
      </c>
      <c r="CH221">
        <v>0.13632720472809742</v>
      </c>
      <c r="CI221">
        <v>-0.33631074385573906</v>
      </c>
      <c r="CJ221">
        <v>0.1470488996714161</v>
      </c>
      <c r="CK221">
        <v>0.52702288356411142</v>
      </c>
      <c r="CL221">
        <v>0.67292738365833238</v>
      </c>
      <c r="CM221">
        <v>0.234894323745583</v>
      </c>
      <c r="CN221">
        <v>0.84378677545575087</v>
      </c>
      <c r="CO221">
        <v>-0.56373454960515335</v>
      </c>
      <c r="CP221">
        <v>1.5454390007572489</v>
      </c>
      <c r="CQ221">
        <v>1.4874484144626263</v>
      </c>
      <c r="CR221">
        <v>1.1795742999052423</v>
      </c>
      <c r="CS221">
        <v>2.5073883911889401</v>
      </c>
      <c r="CT221">
        <v>0.39314093757124441</v>
      </c>
      <c r="CU221">
        <v>0.33624623801011516</v>
      </c>
      <c r="CV221">
        <v>0.47821791440892358</v>
      </c>
      <c r="CW221">
        <v>-6.5660251347442161E-2</v>
      </c>
      <c r="CX221">
        <v>0.55041526831247267</v>
      </c>
      <c r="CY221">
        <v>0.74522831841773263</v>
      </c>
      <c r="CZ221">
        <v>-0.23344248782074195</v>
      </c>
      <c r="DA221">
        <v>0.16338560143629338</v>
      </c>
      <c r="DB221">
        <v>1.2404197033919842</v>
      </c>
      <c r="DC221">
        <v>1.2252329881801436</v>
      </c>
      <c r="DD221">
        <v>0.81989726846015942</v>
      </c>
      <c r="DE221">
        <v>-0.21039095689173451</v>
      </c>
      <c r="DF221">
        <v>0.63738112841954975</v>
      </c>
      <c r="DG221">
        <v>0.1518535879278117</v>
      </c>
      <c r="DH221">
        <v>0.9726954459503836</v>
      </c>
      <c r="DI221">
        <v>1.2130113102365605</v>
      </c>
      <c r="DJ221">
        <v>1.7116120874618359</v>
      </c>
      <c r="DK221">
        <v>-8.4072852848250432E-2</v>
      </c>
      <c r="DL221">
        <v>0.2773823700203733</v>
      </c>
      <c r="DM221">
        <v>1.2388169212732458</v>
      </c>
      <c r="DN221">
        <v>1.1092697690847202</v>
      </c>
      <c r="DO221">
        <v>3.7079882631445891</v>
      </c>
      <c r="DP221">
        <v>0.8253485706443493</v>
      </c>
      <c r="DQ221">
        <v>0.64674851242046916</v>
      </c>
      <c r="DR221">
        <v>5.1419900346842295</v>
      </c>
      <c r="DS221">
        <v>1.1265338023210636</v>
      </c>
      <c r="DT221">
        <v>0.73182705643945078</v>
      </c>
      <c r="DU221">
        <v>1.5985990713529048</v>
      </c>
      <c r="DV221">
        <v>0.1562314372384439</v>
      </c>
      <c r="DW221">
        <v>-0.16793824757965362</v>
      </c>
      <c r="DX221">
        <v>1.377621561630457</v>
      </c>
      <c r="DY221">
        <v>1.1177487131144723</v>
      </c>
      <c r="DZ221">
        <v>0.72669914802824764</v>
      </c>
      <c r="EA221">
        <v>1.0073172353748336</v>
      </c>
      <c r="EB221">
        <v>0.66814738464766055</v>
      </c>
      <c r="EC221">
        <v>0.72568269829040732</v>
      </c>
      <c r="ED221">
        <v>0.255199467922264</v>
      </c>
      <c r="EE221">
        <v>0.28300398042287173</v>
      </c>
      <c r="EF221">
        <v>3.8455907782202717E-2</v>
      </c>
      <c r="EG221">
        <v>0.24847217845723626</v>
      </c>
      <c r="EH221">
        <v>0.78156163243605836</v>
      </c>
      <c r="EI221">
        <v>0.22389912826613051</v>
      </c>
      <c r="EJ221">
        <v>0.74553513210054179</v>
      </c>
      <c r="EK221">
        <v>1.0068185034166581</v>
      </c>
      <c r="EL221">
        <v>0.79963919413854223</v>
      </c>
      <c r="EM221">
        <v>1.5681345166550187</v>
      </c>
      <c r="EN221">
        <v>1.1742999405569496</v>
      </c>
      <c r="EO221">
        <v>0.60313556327953644</v>
      </c>
      <c r="EP221">
        <v>0.63350491501665407</v>
      </c>
      <c r="EQ221">
        <v>4.8436333870034827E-2</v>
      </c>
      <c r="ER221">
        <v>0.75799780794044336</v>
      </c>
      <c r="ES221">
        <v>0.85727911634756515</v>
      </c>
    </row>
    <row r="222" spans="1:149" s="54" customFormat="1" outlineLevel="1" x14ac:dyDescent="0.25">
      <c r="A222" s="3"/>
      <c r="B222" s="9">
        <v>208</v>
      </c>
      <c r="E222" s="55" t="s">
        <v>142</v>
      </c>
      <c r="F222" s="47"/>
      <c r="G222" s="47">
        <f t="shared" si="50"/>
        <v>12</v>
      </c>
      <c r="H222" s="47">
        <f t="shared" ref="H222:K222" si="77">H158</f>
        <v>13</v>
      </c>
      <c r="I222" s="47">
        <f t="shared" si="77"/>
        <v>14</v>
      </c>
      <c r="J222" s="47">
        <f t="shared" si="77"/>
        <v>15</v>
      </c>
      <c r="K222" s="47">
        <f t="shared" si="77"/>
        <v>16</v>
      </c>
      <c r="L222" s="47">
        <f t="shared" ref="L222:M222" si="78">L158</f>
        <v>17</v>
      </c>
      <c r="M222" s="47">
        <f t="shared" si="78"/>
        <v>18</v>
      </c>
      <c r="N222" s="214"/>
      <c r="O222" s="108">
        <v>220</v>
      </c>
      <c r="P222" s="108">
        <v>0</v>
      </c>
      <c r="Q222" s="153">
        <v>12</v>
      </c>
      <c r="R222" s="153">
        <v>12</v>
      </c>
      <c r="S222" s="153">
        <v>12</v>
      </c>
      <c r="T222" s="153">
        <v>12</v>
      </c>
      <c r="U222" s="153">
        <v>12</v>
      </c>
      <c r="V222" s="153">
        <v>12</v>
      </c>
      <c r="W222" s="153">
        <v>12</v>
      </c>
      <c r="X222" s="188">
        <v>12</v>
      </c>
      <c r="Y222" s="153">
        <v>12</v>
      </c>
      <c r="Z222" s="153">
        <v>12</v>
      </c>
      <c r="AA222" s="153">
        <v>12</v>
      </c>
      <c r="AB222" s="153">
        <v>12</v>
      </c>
      <c r="AC222" s="153">
        <v>12</v>
      </c>
      <c r="AD222" s="153">
        <v>12</v>
      </c>
      <c r="AE222" s="153">
        <v>12</v>
      </c>
      <c r="AF222" s="153">
        <v>12</v>
      </c>
      <c r="AG222" s="153">
        <v>12</v>
      </c>
      <c r="AH222" s="153">
        <v>12</v>
      </c>
      <c r="AI222" s="153">
        <v>12</v>
      </c>
      <c r="AJ222" s="153">
        <v>12</v>
      </c>
      <c r="AK222" s="153">
        <v>12</v>
      </c>
      <c r="AL222" s="109">
        <v>12</v>
      </c>
      <c r="AM222" s="109">
        <v>12</v>
      </c>
      <c r="AN222" s="109">
        <v>12</v>
      </c>
      <c r="AO222" s="109">
        <v>12</v>
      </c>
      <c r="AP222" s="109">
        <v>12</v>
      </c>
      <c r="AQ222" s="109">
        <v>12</v>
      </c>
      <c r="AR222" s="109">
        <v>12</v>
      </c>
      <c r="AS222" s="109">
        <v>12</v>
      </c>
      <c r="AT222" s="109">
        <v>12</v>
      </c>
      <c r="AU222" s="109">
        <v>12</v>
      </c>
      <c r="AV222" s="109">
        <v>12</v>
      </c>
      <c r="AW222" s="109">
        <v>12</v>
      </c>
      <c r="AX222" s="109">
        <v>12</v>
      </c>
      <c r="AY222" s="109">
        <v>12</v>
      </c>
      <c r="AZ222" s="109">
        <v>12</v>
      </c>
      <c r="BA222" s="109"/>
      <c r="BB222" s="109">
        <v>12</v>
      </c>
      <c r="BC222" s="109">
        <v>12</v>
      </c>
      <c r="BD222" s="109">
        <v>12</v>
      </c>
      <c r="BE222" s="109">
        <v>12</v>
      </c>
      <c r="BF222" s="109">
        <v>12</v>
      </c>
      <c r="BG222" s="109">
        <v>12</v>
      </c>
      <c r="BH222" s="109">
        <v>12</v>
      </c>
      <c r="BI222" s="109">
        <v>12</v>
      </c>
      <c r="BJ222" s="109">
        <v>12</v>
      </c>
      <c r="BK222" s="109">
        <v>12</v>
      </c>
      <c r="BL222" s="109">
        <v>12</v>
      </c>
      <c r="BM222" s="109">
        <v>12</v>
      </c>
      <c r="BN222" s="109">
        <v>12</v>
      </c>
      <c r="BO222" s="109">
        <v>12</v>
      </c>
      <c r="BP222" s="109">
        <v>12</v>
      </c>
      <c r="BQ222" s="109">
        <v>12</v>
      </c>
      <c r="BR222" s="109"/>
      <c r="BS222" s="109">
        <v>12</v>
      </c>
      <c r="BT222" s="109">
        <v>12</v>
      </c>
      <c r="BU222" s="109">
        <v>12</v>
      </c>
      <c r="BV222" s="109">
        <v>12</v>
      </c>
      <c r="BW222" s="109">
        <v>12</v>
      </c>
      <c r="BX222" s="194">
        <v>12</v>
      </c>
      <c r="BY222" s="109">
        <v>12</v>
      </c>
      <c r="BZ222" s="109">
        <v>12</v>
      </c>
      <c r="CA222" s="109">
        <v>12</v>
      </c>
      <c r="CB222" s="109">
        <v>12</v>
      </c>
      <c r="CC222" s="109">
        <v>12</v>
      </c>
      <c r="CD222" s="112"/>
      <c r="CE222" s="112"/>
      <c r="CG222" s="54">
        <v>11</v>
      </c>
      <c r="CH222" s="54">
        <v>11</v>
      </c>
      <c r="CI222" s="54">
        <v>11</v>
      </c>
      <c r="CJ222" s="54">
        <v>11</v>
      </c>
      <c r="CK222" s="54">
        <v>11</v>
      </c>
      <c r="CL222" s="54">
        <v>11</v>
      </c>
      <c r="CM222" s="54">
        <v>11</v>
      </c>
      <c r="CN222" s="54">
        <v>11</v>
      </c>
      <c r="CO222" s="54">
        <v>11</v>
      </c>
      <c r="CP222" s="54">
        <v>11</v>
      </c>
      <c r="CQ222" s="54">
        <v>11</v>
      </c>
      <c r="CR222" s="54">
        <v>11</v>
      </c>
      <c r="CS222" s="54">
        <v>11</v>
      </c>
      <c r="CT222" s="54">
        <v>11</v>
      </c>
      <c r="CU222" s="54">
        <v>11</v>
      </c>
      <c r="CV222" s="54">
        <v>11</v>
      </c>
      <c r="CW222" s="54">
        <v>11</v>
      </c>
      <c r="CX222" s="54">
        <v>11</v>
      </c>
      <c r="CY222" s="54">
        <v>11</v>
      </c>
      <c r="CZ222" s="54">
        <v>11</v>
      </c>
      <c r="DA222" s="54">
        <v>11</v>
      </c>
      <c r="DB222" s="54">
        <v>11</v>
      </c>
      <c r="DC222" s="54">
        <v>11</v>
      </c>
      <c r="DD222" s="54">
        <v>11</v>
      </c>
      <c r="DE222" s="54">
        <v>11</v>
      </c>
      <c r="DF222" s="54">
        <v>11</v>
      </c>
      <c r="DG222" s="54">
        <v>11</v>
      </c>
      <c r="DH222" s="54">
        <v>11</v>
      </c>
      <c r="DI222" s="54">
        <v>11</v>
      </c>
      <c r="DJ222" s="54">
        <v>11</v>
      </c>
      <c r="DK222" s="54">
        <v>11</v>
      </c>
      <c r="DL222" s="54">
        <v>11</v>
      </c>
      <c r="DM222" s="54">
        <v>11</v>
      </c>
      <c r="DN222" s="54">
        <v>11</v>
      </c>
      <c r="DO222" s="54">
        <v>11</v>
      </c>
      <c r="DP222" s="54">
        <v>11</v>
      </c>
      <c r="DQ222" s="54">
        <v>11</v>
      </c>
      <c r="DR222" s="54">
        <v>11</v>
      </c>
      <c r="DS222" s="54">
        <v>11</v>
      </c>
      <c r="DT222" s="54">
        <v>11</v>
      </c>
      <c r="DU222" s="54">
        <v>11</v>
      </c>
      <c r="DV222" s="54">
        <v>11</v>
      </c>
      <c r="DW222" s="54">
        <v>11</v>
      </c>
      <c r="DX222" s="54">
        <v>11</v>
      </c>
      <c r="DY222" s="54">
        <v>11</v>
      </c>
      <c r="DZ222" s="54">
        <v>11</v>
      </c>
      <c r="EA222" s="54">
        <v>11</v>
      </c>
      <c r="EB222" s="54">
        <v>11</v>
      </c>
      <c r="EC222" s="54">
        <v>11</v>
      </c>
      <c r="ED222" s="54">
        <v>11</v>
      </c>
      <c r="EE222" s="54">
        <v>11</v>
      </c>
      <c r="EF222" s="54">
        <v>11</v>
      </c>
      <c r="EG222" s="54">
        <v>11</v>
      </c>
      <c r="EH222" s="54">
        <v>11</v>
      </c>
      <c r="EI222" s="54">
        <v>11</v>
      </c>
      <c r="EJ222" s="54">
        <v>11</v>
      </c>
      <c r="EK222" s="54">
        <v>11</v>
      </c>
      <c r="EL222" s="54">
        <v>11</v>
      </c>
      <c r="EM222" s="54">
        <v>11</v>
      </c>
      <c r="EN222" s="54">
        <v>11</v>
      </c>
      <c r="EO222" s="54">
        <v>11</v>
      </c>
      <c r="EP222" s="54">
        <v>11</v>
      </c>
      <c r="EQ222" s="54">
        <v>11</v>
      </c>
      <c r="ER222" s="54">
        <v>11</v>
      </c>
      <c r="ES222" s="54">
        <v>11</v>
      </c>
    </row>
    <row r="223" spans="1:149" outlineLevel="1" x14ac:dyDescent="0.25">
      <c r="A223" s="3"/>
      <c r="B223" s="9">
        <v>209</v>
      </c>
      <c r="C223" s="3"/>
      <c r="D223" s="3"/>
      <c r="E223" s="36"/>
      <c r="M223" s="87"/>
      <c r="O223" s="108">
        <v>221</v>
      </c>
      <c r="P223" s="108">
        <v>0</v>
      </c>
      <c r="Q223" s="153"/>
      <c r="R223" s="153"/>
      <c r="S223" s="153"/>
      <c r="T223" s="153"/>
      <c r="U223" s="153"/>
      <c r="V223" s="153"/>
      <c r="W223" s="153"/>
      <c r="X223" s="188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  <c r="AV223" s="109"/>
      <c r="AW223" s="109"/>
      <c r="AX223" s="109"/>
      <c r="AY223" s="109"/>
      <c r="AZ223" s="109"/>
      <c r="BA223" s="109"/>
      <c r="BB223" s="109"/>
      <c r="BC223" s="109"/>
      <c r="BD223" s="109"/>
      <c r="BE223" s="109"/>
      <c r="BF223" s="109"/>
      <c r="BG223" s="109"/>
      <c r="BH223" s="109"/>
      <c r="BI223" s="109"/>
      <c r="BJ223" s="109"/>
      <c r="BK223" s="109"/>
      <c r="BL223" s="109"/>
      <c r="BM223" s="109"/>
      <c r="BN223" s="109"/>
      <c r="BO223" s="109"/>
      <c r="BP223" s="109"/>
      <c r="BQ223" s="109"/>
      <c r="BR223" s="109"/>
      <c r="BS223" s="109"/>
      <c r="BT223" s="109"/>
      <c r="BU223" s="109"/>
      <c r="BV223" s="109"/>
      <c r="BW223" s="109"/>
      <c r="BX223" s="194"/>
      <c r="BY223" s="109"/>
      <c r="BZ223" s="109"/>
      <c r="CA223" s="109"/>
      <c r="CB223" s="109"/>
      <c r="CC223" s="109"/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O223">
        <v>0</v>
      </c>
      <c r="EP223">
        <v>0</v>
      </c>
      <c r="EQ223">
        <v>0</v>
      </c>
      <c r="ER223">
        <v>0</v>
      </c>
      <c r="ES223">
        <v>0</v>
      </c>
    </row>
    <row r="224" spans="1:149" outlineLevel="1" x14ac:dyDescent="0.25">
      <c r="A224" s="3"/>
      <c r="B224" s="9">
        <v>210</v>
      </c>
      <c r="C224" s="27" t="s">
        <v>146</v>
      </c>
      <c r="D224" s="27"/>
      <c r="E224" s="36"/>
      <c r="M224" s="87"/>
      <c r="O224" s="108">
        <v>222</v>
      </c>
      <c r="P224" s="108">
        <v>0</v>
      </c>
      <c r="Q224" s="153"/>
      <c r="R224" s="153"/>
      <c r="S224" s="153"/>
      <c r="T224" s="153"/>
      <c r="U224" s="153"/>
      <c r="V224" s="153"/>
      <c r="W224" s="153"/>
      <c r="X224" s="188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  <c r="AV224" s="109"/>
      <c r="AW224" s="109"/>
      <c r="AX224" s="109"/>
      <c r="AY224" s="109"/>
      <c r="AZ224" s="109"/>
      <c r="BA224" s="109"/>
      <c r="BB224" s="109"/>
      <c r="BC224" s="109"/>
      <c r="BD224" s="109"/>
      <c r="BE224" s="109"/>
      <c r="BF224" s="109"/>
      <c r="BG224" s="109"/>
      <c r="BH224" s="109"/>
      <c r="BI224" s="109"/>
      <c r="BJ224" s="109"/>
      <c r="BK224" s="109"/>
      <c r="BL224" s="109"/>
      <c r="BM224" s="109"/>
      <c r="BN224" s="109"/>
      <c r="BO224" s="109"/>
      <c r="BP224" s="109"/>
      <c r="BQ224" s="109"/>
      <c r="BR224" s="109"/>
      <c r="BS224" s="109"/>
      <c r="BT224" s="109"/>
      <c r="BU224" s="109"/>
      <c r="BV224" s="109"/>
      <c r="BW224" s="109"/>
      <c r="BX224" s="194"/>
      <c r="BY224" s="109"/>
      <c r="BZ224" s="109"/>
      <c r="CA224" s="109"/>
      <c r="CB224" s="109"/>
      <c r="CC224" s="109"/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O224">
        <v>0</v>
      </c>
      <c r="EP224">
        <v>0</v>
      </c>
      <c r="EQ224">
        <v>0</v>
      </c>
      <c r="ER224">
        <v>0</v>
      </c>
      <c r="ES224">
        <v>0</v>
      </c>
    </row>
    <row r="225" spans="1:149" outlineLevel="1" x14ac:dyDescent="0.25">
      <c r="A225" s="3"/>
      <c r="B225" s="9">
        <v>211</v>
      </c>
      <c r="C225" s="3"/>
      <c r="D225" s="3"/>
      <c r="E225" s="36"/>
      <c r="M225" s="87"/>
      <c r="O225" s="108">
        <v>223</v>
      </c>
      <c r="P225" s="108">
        <v>0</v>
      </c>
      <c r="Q225" s="153"/>
      <c r="R225" s="153"/>
      <c r="S225" s="153"/>
      <c r="T225" s="153"/>
      <c r="U225" s="153"/>
      <c r="V225" s="153"/>
      <c r="W225" s="153"/>
      <c r="X225" s="188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  <c r="AV225" s="109"/>
      <c r="AW225" s="109"/>
      <c r="AX225" s="109"/>
      <c r="AY225" s="109"/>
      <c r="AZ225" s="109"/>
      <c r="BA225" s="109"/>
      <c r="BB225" s="109"/>
      <c r="BC225" s="109"/>
      <c r="BD225" s="109"/>
      <c r="BE225" s="109"/>
      <c r="BF225" s="109"/>
      <c r="BG225" s="109"/>
      <c r="BH225" s="109"/>
      <c r="BI225" s="109"/>
      <c r="BJ225" s="109"/>
      <c r="BK225" s="109"/>
      <c r="BL225" s="109"/>
      <c r="BM225" s="109"/>
      <c r="BN225" s="109"/>
      <c r="BO225" s="109"/>
      <c r="BP225" s="109"/>
      <c r="BQ225" s="109"/>
      <c r="BR225" s="109"/>
      <c r="BS225" s="109"/>
      <c r="BT225" s="109"/>
      <c r="BU225" s="109"/>
      <c r="BV225" s="109"/>
      <c r="BW225" s="109"/>
      <c r="BX225" s="194"/>
      <c r="BY225" s="109"/>
      <c r="BZ225" s="109"/>
      <c r="CA225" s="109"/>
      <c r="CB225" s="109"/>
      <c r="CC225" s="109"/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O225">
        <v>0</v>
      </c>
      <c r="EP225">
        <v>0</v>
      </c>
      <c r="EQ225">
        <v>0</v>
      </c>
      <c r="ER225">
        <v>0</v>
      </c>
      <c r="ES225">
        <v>0</v>
      </c>
    </row>
    <row r="226" spans="1:149" outlineLevel="1" x14ac:dyDescent="0.25">
      <c r="A226" s="3"/>
      <c r="B226" s="9">
        <v>212</v>
      </c>
      <c r="C226" s="3"/>
      <c r="D226" s="3"/>
      <c r="E226" s="36" t="s">
        <v>125</v>
      </c>
      <c r="F226" s="49"/>
      <c r="G226" s="49">
        <f t="shared" ref="G226:G243" si="79">HLOOKUP($E$3,$P$3:$CE$269,O226,FALSE)</f>
        <v>12.81145662132478</v>
      </c>
      <c r="H226" s="49">
        <f t="shared" ref="H226:K241" si="80">H162*H205</f>
        <v>12.81145662132478</v>
      </c>
      <c r="I226" s="49">
        <f t="shared" si="80"/>
        <v>12.81145662132478</v>
      </c>
      <c r="J226" s="49">
        <f t="shared" si="80"/>
        <v>12.81145662132478</v>
      </c>
      <c r="K226" s="49">
        <f t="shared" si="80"/>
        <v>12.81145662132478</v>
      </c>
      <c r="L226" s="49">
        <f t="shared" ref="L226:M226" si="81">L162*L205</f>
        <v>12.81145662132478</v>
      </c>
      <c r="M226" s="49">
        <f t="shared" si="81"/>
        <v>12.81145662132478</v>
      </c>
      <c r="N226" s="215"/>
      <c r="O226" s="108">
        <v>224</v>
      </c>
      <c r="P226" s="108">
        <v>0</v>
      </c>
      <c r="Q226" s="153">
        <v>12.817219145404639</v>
      </c>
      <c r="R226" s="153">
        <v>12.809732041092667</v>
      </c>
      <c r="S226" s="153">
        <v>12.815667288766317</v>
      </c>
      <c r="T226" s="153">
        <v>12.814549938113361</v>
      </c>
      <c r="U226" s="153">
        <v>12.81527413480965</v>
      </c>
      <c r="V226" s="153">
        <v>12.816805233884939</v>
      </c>
      <c r="W226" s="153">
        <v>12.81288440307239</v>
      </c>
      <c r="X226" s="188">
        <v>12.81331330994302</v>
      </c>
      <c r="Y226" s="153">
        <v>12.814736982825067</v>
      </c>
      <c r="Z226" s="153">
        <v>12.812338831390388</v>
      </c>
      <c r="AA226" s="153">
        <v>12.810934558134596</v>
      </c>
      <c r="AB226" s="153">
        <v>12.811148202512005</v>
      </c>
      <c r="AC226" s="153">
        <v>12.816571389915095</v>
      </c>
      <c r="AD226" s="153">
        <v>12.821412544937436</v>
      </c>
      <c r="AE226" s="153">
        <v>12.819095782593745</v>
      </c>
      <c r="AF226" s="153">
        <v>12.812096781482326</v>
      </c>
      <c r="AG226" s="153">
        <v>12.820454839694522</v>
      </c>
      <c r="AH226" s="153">
        <v>12.815345078290729</v>
      </c>
      <c r="AI226" s="153">
        <v>12.815711468242117</v>
      </c>
      <c r="AJ226" s="153">
        <v>12.812372588661209</v>
      </c>
      <c r="AK226" s="153">
        <v>12.816091448430351</v>
      </c>
      <c r="AL226" s="109">
        <v>12.814546852239651</v>
      </c>
      <c r="AM226" s="109">
        <v>12.810940759039308</v>
      </c>
      <c r="AN226" s="109">
        <v>12.81145662132478</v>
      </c>
      <c r="AO226" s="109">
        <v>12.814922528786086</v>
      </c>
      <c r="AP226" s="109">
        <v>12.817662753008971</v>
      </c>
      <c r="AQ226" s="109">
        <v>12.806567709189416</v>
      </c>
      <c r="AR226" s="109">
        <v>12.815090519596231</v>
      </c>
      <c r="AS226" s="109">
        <v>12.815281989642113</v>
      </c>
      <c r="AT226" s="109">
        <v>12.815901074724351</v>
      </c>
      <c r="AU226" s="109">
        <v>12.813206597855897</v>
      </c>
      <c r="AV226" s="109">
        <v>12.814116835927887</v>
      </c>
      <c r="AW226" s="109">
        <v>12.820177946526355</v>
      </c>
      <c r="AX226" s="109">
        <v>12.812859046489152</v>
      </c>
      <c r="AY226" s="109">
        <v>12.819461334344746</v>
      </c>
      <c r="AZ226" s="109">
        <v>12.813083541286099</v>
      </c>
      <c r="BA226" s="109"/>
      <c r="BB226" s="109">
        <v>12.819261214706257</v>
      </c>
      <c r="BC226" s="109">
        <v>12.814306444850608</v>
      </c>
      <c r="BD226" s="109">
        <v>12.787701892268222</v>
      </c>
      <c r="BE226" s="109">
        <v>12.810935258155617</v>
      </c>
      <c r="BF226" s="109">
        <v>12.814773798938791</v>
      </c>
      <c r="BG226" s="109">
        <v>12.831090199996751</v>
      </c>
      <c r="BH226" s="109">
        <v>12.811928566157505</v>
      </c>
      <c r="BI226" s="109">
        <v>12.814734709841771</v>
      </c>
      <c r="BJ226" s="109">
        <v>12.814137975902941</v>
      </c>
      <c r="BK226" s="109">
        <v>12.819457458886518</v>
      </c>
      <c r="BL226" s="109">
        <v>12.814374704096441</v>
      </c>
      <c r="BM226" s="109">
        <v>12.812937993392623</v>
      </c>
      <c r="BN226" s="109">
        <v>12.806437742471982</v>
      </c>
      <c r="BO226" s="109">
        <v>12.822060011014516</v>
      </c>
      <c r="BP226" s="109">
        <v>12.812317891678893</v>
      </c>
      <c r="BQ226" s="109">
        <v>12.814570121024731</v>
      </c>
      <c r="BR226" s="109"/>
      <c r="BS226" s="109">
        <v>12.809840579464703</v>
      </c>
      <c r="BT226" s="109">
        <v>12.814244071673096</v>
      </c>
      <c r="BU226" s="109">
        <v>12.802268129032575</v>
      </c>
      <c r="BV226" s="109">
        <v>12.814879887835255</v>
      </c>
      <c r="BW226" s="109">
        <v>12.815287046759257</v>
      </c>
      <c r="BX226" s="194">
        <v>12.81359917943923</v>
      </c>
      <c r="BY226" s="109">
        <v>12.815763359841434</v>
      </c>
      <c r="BZ226" s="109">
        <v>12.815289735331385</v>
      </c>
      <c r="CA226" s="109">
        <v>12.814503173948188</v>
      </c>
      <c r="CB226" s="109">
        <v>12.813463903341642</v>
      </c>
      <c r="CC226" s="109">
        <v>12.813263187749161</v>
      </c>
      <c r="CG226">
        <v>12.817219145404639</v>
      </c>
      <c r="CH226">
        <v>12.809732041092667</v>
      </c>
      <c r="CI226">
        <v>12.815667288766317</v>
      </c>
      <c r="CJ226">
        <v>12.814549938113361</v>
      </c>
      <c r="CK226">
        <v>12.81527413480965</v>
      </c>
      <c r="CL226">
        <v>12.816805233884939</v>
      </c>
      <c r="CM226">
        <v>12.81288440307239</v>
      </c>
      <c r="CN226">
        <v>12.81331330994302</v>
      </c>
      <c r="CO226">
        <v>12.814736982825067</v>
      </c>
      <c r="CP226">
        <v>12.812338831390388</v>
      </c>
      <c r="CQ226">
        <v>12.810934558134596</v>
      </c>
      <c r="CR226">
        <v>12.811148202512005</v>
      </c>
      <c r="CS226">
        <v>12.816571389915095</v>
      </c>
      <c r="CT226">
        <v>12.821412544937436</v>
      </c>
      <c r="CU226">
        <v>12.819095782593745</v>
      </c>
      <c r="CV226">
        <v>12.812096781482326</v>
      </c>
      <c r="CW226">
        <v>12.820454839694522</v>
      </c>
      <c r="CX226">
        <v>12.815345078290729</v>
      </c>
      <c r="CY226">
        <v>12.815711468242117</v>
      </c>
      <c r="CZ226">
        <v>12.812372588661209</v>
      </c>
      <c r="DA226">
        <v>12.816091448430351</v>
      </c>
      <c r="DB226">
        <v>12.814546852239651</v>
      </c>
      <c r="DC226">
        <v>12.810940759039308</v>
      </c>
      <c r="DD226">
        <v>12.81145662132478</v>
      </c>
      <c r="DE226">
        <v>12.814922528786086</v>
      </c>
      <c r="DF226">
        <v>12.817662753008971</v>
      </c>
      <c r="DG226">
        <v>12.806567709189416</v>
      </c>
      <c r="DH226">
        <v>12.815090519596231</v>
      </c>
      <c r="DI226">
        <v>12.815281989642113</v>
      </c>
      <c r="DJ226">
        <v>12.815901074724351</v>
      </c>
      <c r="DK226">
        <v>12.813206597855897</v>
      </c>
      <c r="DL226">
        <v>12.814116835927887</v>
      </c>
      <c r="DM226">
        <v>12.820177946526355</v>
      </c>
      <c r="DN226">
        <v>12.812859046489152</v>
      </c>
      <c r="DO226">
        <v>12.819461334344746</v>
      </c>
      <c r="DP226">
        <v>12.813083541286099</v>
      </c>
      <c r="DQ226">
        <v>12.814420946768353</v>
      </c>
      <c r="DR226">
        <v>12.819261214706257</v>
      </c>
      <c r="DS226">
        <v>12.814306444850608</v>
      </c>
      <c r="DT226">
        <v>12.787701892268222</v>
      </c>
      <c r="DU226">
        <v>12.810935258155617</v>
      </c>
      <c r="DV226">
        <v>12.814773798938791</v>
      </c>
      <c r="DW226">
        <v>12.831090199996751</v>
      </c>
      <c r="DX226">
        <v>12.811928566157505</v>
      </c>
      <c r="DY226">
        <v>12.814734709841771</v>
      </c>
      <c r="DZ226">
        <v>12.814137975902941</v>
      </c>
      <c r="EA226">
        <v>12.819457458886518</v>
      </c>
      <c r="EB226">
        <v>12.814374704096441</v>
      </c>
      <c r="EC226">
        <v>12.812937993392623</v>
      </c>
      <c r="ED226">
        <v>12.806437742471982</v>
      </c>
      <c r="EE226">
        <v>12.822060011014516</v>
      </c>
      <c r="EF226">
        <v>12.812317891678893</v>
      </c>
      <c r="EG226">
        <v>12.814570121024731</v>
      </c>
      <c r="EH226">
        <v>12.814778731479111</v>
      </c>
      <c r="EI226">
        <v>12.809840579464703</v>
      </c>
      <c r="EJ226">
        <v>12.814244071673096</v>
      </c>
      <c r="EK226">
        <v>12.802268129032575</v>
      </c>
      <c r="EL226">
        <v>12.814879887835255</v>
      </c>
      <c r="EM226">
        <v>12.815287046759257</v>
      </c>
      <c r="EN226">
        <v>12.81359917943923</v>
      </c>
      <c r="EO226">
        <v>12.815763359841434</v>
      </c>
      <c r="EP226">
        <v>12.815289735331385</v>
      </c>
      <c r="EQ226">
        <v>12.814503173948188</v>
      </c>
      <c r="ER226">
        <v>12.813463903341642</v>
      </c>
      <c r="ES226">
        <v>12.813263187749161</v>
      </c>
    </row>
    <row r="227" spans="1:149" outlineLevel="1" x14ac:dyDescent="0.25">
      <c r="A227" s="3"/>
      <c r="B227" s="9">
        <v>213</v>
      </c>
      <c r="C227" s="3"/>
      <c r="D227" s="3"/>
      <c r="E227" s="36" t="s">
        <v>126</v>
      </c>
      <c r="F227" s="49"/>
      <c r="G227" s="49">
        <f t="shared" si="79"/>
        <v>-0.18266016362852908</v>
      </c>
      <c r="H227" s="49">
        <f t="shared" si="80"/>
        <v>-0.18825495370053133</v>
      </c>
      <c r="I227" s="49">
        <f t="shared" si="80"/>
        <v>-0.19384974377253333</v>
      </c>
      <c r="J227" s="49">
        <f t="shared" si="80"/>
        <v>-0.19944453384453556</v>
      </c>
      <c r="K227" s="49">
        <f t="shared" si="80"/>
        <v>-0.20503932391653784</v>
      </c>
      <c r="L227" s="49">
        <f t="shared" ref="L227:M227" si="82">L163*L206</f>
        <v>-0.21063411398854018</v>
      </c>
      <c r="M227" s="49">
        <f t="shared" si="82"/>
        <v>-0.21622890406054235</v>
      </c>
      <c r="N227" s="215"/>
      <c r="O227" s="108">
        <v>225</v>
      </c>
      <c r="P227" s="108">
        <v>0</v>
      </c>
      <c r="Q227" s="153">
        <v>-0.1955616849866077</v>
      </c>
      <c r="R227" s="153">
        <v>-5.0139453917599767E-2</v>
      </c>
      <c r="S227" s="153">
        <v>-8.7626611403791368E-2</v>
      </c>
      <c r="T227" s="153">
        <v>-0.13878007179372015</v>
      </c>
      <c r="U227" s="153">
        <v>-9.7282205088153217E-2</v>
      </c>
      <c r="V227" s="153">
        <v>-0.1702046092964665</v>
      </c>
      <c r="W227" s="153">
        <v>-8.8737017161301307E-2</v>
      </c>
      <c r="X227" s="188">
        <v>-0.12813883089931141</v>
      </c>
      <c r="Y227" s="153">
        <v>-9.581276184553067E-2</v>
      </c>
      <c r="Z227" s="153">
        <v>-6.6354387807909962E-2</v>
      </c>
      <c r="AA227" s="153">
        <v>-0.19195646546552891</v>
      </c>
      <c r="AB227" s="153">
        <v>-0.21027366660337329</v>
      </c>
      <c r="AC227" s="153">
        <v>-0.15199787265681419</v>
      </c>
      <c r="AD227" s="153">
        <v>-0.10912043868331216</v>
      </c>
      <c r="AE227" s="153">
        <v>-0.21001575308326029</v>
      </c>
      <c r="AF227" s="153">
        <v>-0.1128129498024717</v>
      </c>
      <c r="AG227" s="153">
        <v>-9.5787970029264174E-2</v>
      </c>
      <c r="AH227" s="153">
        <v>-0.20980093278769354</v>
      </c>
      <c r="AI227" s="153">
        <v>-9.7268348710777289E-2</v>
      </c>
      <c r="AJ227" s="153">
        <v>-8.7696956559130693E-2</v>
      </c>
      <c r="AK227" s="153">
        <v>-9.593707858817796E-2</v>
      </c>
      <c r="AL227" s="109">
        <v>-0.17083322985680163</v>
      </c>
      <c r="AM227" s="109">
        <v>-0.12794642299931039</v>
      </c>
      <c r="AN227" s="109">
        <v>-0.18266016362852908</v>
      </c>
      <c r="AO227" s="109">
        <v>-9.5940626722509262E-2</v>
      </c>
      <c r="AP227" s="109">
        <v>-3.7892621296113725E-2</v>
      </c>
      <c r="AQ227" s="109">
        <v>-3.8091198936830481E-2</v>
      </c>
      <c r="AR227" s="109">
        <v>-0.16180347252405305</v>
      </c>
      <c r="AS227" s="109">
        <v>-0.19088069251510811</v>
      </c>
      <c r="AT227" s="109">
        <v>-0.15573298826571866</v>
      </c>
      <c r="AU227" s="109">
        <v>-0.12601135042168729</v>
      </c>
      <c r="AV227" s="109">
        <v>-6.5859066341232314E-2</v>
      </c>
      <c r="AW227" s="109">
        <v>-0.15174915237823228</v>
      </c>
      <c r="AX227" s="109">
        <v>-0.10020086696144365</v>
      </c>
      <c r="AY227" s="109">
        <v>-0.1058838338788546</v>
      </c>
      <c r="AZ227" s="109">
        <v>-0.11332652681597843</v>
      </c>
      <c r="BA227" s="109"/>
      <c r="BB227" s="109">
        <v>-0.16993280418105028</v>
      </c>
      <c r="BC227" s="109">
        <v>-0.17604296046345022</v>
      </c>
      <c r="BD227" s="109">
        <v>-8.8883405462773901E-2</v>
      </c>
      <c r="BE227" s="109">
        <v>-8.8300948559924791E-2</v>
      </c>
      <c r="BF227" s="109">
        <v>-5.1826647831172031E-2</v>
      </c>
      <c r="BG227" s="109">
        <v>-0.11867700889200625</v>
      </c>
      <c r="BH227" s="109">
        <v>-0.18236494873889952</v>
      </c>
      <c r="BI227" s="109">
        <v>-0.17596898503195613</v>
      </c>
      <c r="BJ227" s="109">
        <v>-0.15541590908040359</v>
      </c>
      <c r="BK227" s="109">
        <v>-0.19548788625154617</v>
      </c>
      <c r="BL227" s="109">
        <v>1.5801765037710378E-4</v>
      </c>
      <c r="BM227" s="109">
        <v>-6.1246818508616595E-2</v>
      </c>
      <c r="BN227" s="109">
        <v>-5.0496978051407182E-2</v>
      </c>
      <c r="BO227" s="109">
        <v>1.573464457021083E-4</v>
      </c>
      <c r="BP227" s="109">
        <v>-9.0969774839302645E-2</v>
      </c>
      <c r="BQ227" s="109">
        <v>-8.764451510443419E-2</v>
      </c>
      <c r="BR227" s="109"/>
      <c r="BS227" s="109">
        <v>-8.8417268519130773E-2</v>
      </c>
      <c r="BT227" s="109">
        <v>-0.13117753834103929</v>
      </c>
      <c r="BU227" s="109">
        <v>-0.19716513311609443</v>
      </c>
      <c r="BV227" s="109">
        <v>-0.1984857676663738</v>
      </c>
      <c r="BW227" s="109">
        <v>-0.15534362131800813</v>
      </c>
      <c r="BX227" s="194">
        <v>-0.15183107473871627</v>
      </c>
      <c r="BY227" s="109">
        <v>-8.8832141781522836E-2</v>
      </c>
      <c r="BZ227" s="109">
        <v>-9.5013557868441414E-2</v>
      </c>
      <c r="CA227" s="109">
        <v>-0.15209337723196117</v>
      </c>
      <c r="CB227" s="109">
        <v>-3.2087013947576584E-2</v>
      </c>
      <c r="CC227" s="109">
        <v>-0.19834353179433084</v>
      </c>
      <c r="CG227">
        <v>-0.21035145152183377</v>
      </c>
      <c r="CH227">
        <v>-6.4912776278580206E-2</v>
      </c>
      <c r="CI227">
        <v>-0.10240243604368385</v>
      </c>
      <c r="CJ227">
        <v>-0.15370367446094546</v>
      </c>
      <c r="CK227">
        <v>-0.11206047099568392</v>
      </c>
      <c r="CL227">
        <v>-0.1849784123695839</v>
      </c>
      <c r="CM227">
        <v>-0.10354209439681131</v>
      </c>
      <c r="CN227">
        <v>-0.1429307724888593</v>
      </c>
      <c r="CO227">
        <v>-0.11059140086445091</v>
      </c>
      <c r="CP227">
        <v>-8.1196932292701779E-2</v>
      </c>
      <c r="CQ227">
        <v>-0.20684177922513572</v>
      </c>
      <c r="CR227">
        <v>-0.22507185816644493</v>
      </c>
      <c r="CS227">
        <v>-0.16676707941345922</v>
      </c>
      <c r="CT227">
        <v>-0.12393580560646952</v>
      </c>
      <c r="CU227">
        <v>-0.22479579375878148</v>
      </c>
      <c r="CV227">
        <v>-0.12761662858455758</v>
      </c>
      <c r="CW227">
        <v>-0.11056278503459614</v>
      </c>
      <c r="CX227">
        <v>-0.22456585529869713</v>
      </c>
      <c r="CY227">
        <v>-0.11193938537023657</v>
      </c>
      <c r="CZ227">
        <v>-0.10248464298008385</v>
      </c>
      <c r="DA227">
        <v>-0.11073489284250738</v>
      </c>
      <c r="DB227">
        <v>-0.185661597353318</v>
      </c>
      <c r="DC227">
        <v>-0.14271615362908749</v>
      </c>
      <c r="DD227">
        <v>-0.19741428980922779</v>
      </c>
      <c r="DE227">
        <v>-0.11073898825880261</v>
      </c>
      <c r="DF227">
        <v>-5.2678489352439239E-2</v>
      </c>
      <c r="DG227">
        <v>-5.2954552864920568E-2</v>
      </c>
      <c r="DH227">
        <v>-0.17666406236746093</v>
      </c>
      <c r="DI227">
        <v>-0.20568258518305083</v>
      </c>
      <c r="DJ227">
        <v>-0.17053850084757557</v>
      </c>
      <c r="DK227">
        <v>-0.14077283373046584</v>
      </c>
      <c r="DL227">
        <v>-8.0693851269349179E-2</v>
      </c>
      <c r="DM227">
        <v>-0.16649419168335486</v>
      </c>
      <c r="DN227">
        <v>-0.11497998058455068</v>
      </c>
      <c r="DO227">
        <v>-0.12067214489910107</v>
      </c>
      <c r="DP227">
        <v>-0.12819759882863871</v>
      </c>
      <c r="DQ227">
        <v>-6.9334966873460857E-2</v>
      </c>
      <c r="DR227">
        <v>-0.18468301450150357</v>
      </c>
      <c r="DS227">
        <v>-0.19084615325486054</v>
      </c>
      <c r="DT227">
        <v>-0.1037129064413734</v>
      </c>
      <c r="DU227">
        <v>-0.10303327116011021</v>
      </c>
      <c r="DV227">
        <v>-6.6582544682761563E-2</v>
      </c>
      <c r="DW227">
        <v>-0.13345917705035987</v>
      </c>
      <c r="DX227">
        <v>-0.19709522933857229</v>
      </c>
      <c r="DY227">
        <v>-0.19076595733848392</v>
      </c>
      <c r="DZ227">
        <v>-0.17019127699015277</v>
      </c>
      <c r="EA227">
        <v>-0.21027207160116201</v>
      </c>
      <c r="EB227">
        <v>-1.4626901830541448E-2</v>
      </c>
      <c r="EC227">
        <v>-7.6000628876482013E-2</v>
      </c>
      <c r="ED227">
        <v>-6.5375642989298155E-2</v>
      </c>
      <c r="EE227">
        <v>-1.4564771778196471E-2</v>
      </c>
      <c r="EF227">
        <v>-0.10577151050331562</v>
      </c>
      <c r="EG227">
        <v>-0.10242335871238747</v>
      </c>
      <c r="EH227">
        <v>-0.12740738827162806</v>
      </c>
      <c r="EI227">
        <v>-0.10332641579582709</v>
      </c>
      <c r="EJ227">
        <v>-0.14596391982198414</v>
      </c>
      <c r="EK227">
        <v>-0.21207616381146555</v>
      </c>
      <c r="EL227">
        <v>-0.21327131591412293</v>
      </c>
      <c r="EM227">
        <v>-0.17011211684068261</v>
      </c>
      <c r="EN227">
        <v>-0.16658407420972038</v>
      </c>
      <c r="EO227">
        <v>-0.10365308981587677</v>
      </c>
      <c r="EP227">
        <v>-0.10980149470742426</v>
      </c>
      <c r="EQ227">
        <v>-0.16687186390017272</v>
      </c>
      <c r="ER227">
        <v>-4.6871299171248243E-2</v>
      </c>
      <c r="ES227">
        <v>-0.21311848464587912</v>
      </c>
    </row>
    <row r="228" spans="1:149" outlineLevel="1" x14ac:dyDescent="0.25">
      <c r="A228" s="3"/>
      <c r="B228" s="9">
        <v>214</v>
      </c>
      <c r="C228" s="3"/>
      <c r="D228" s="3"/>
      <c r="E228" s="36" t="s">
        <v>127</v>
      </c>
      <c r="F228" s="49"/>
      <c r="G228" s="49">
        <f t="shared" si="79"/>
        <v>-0.45344790454996919</v>
      </c>
      <c r="H228" s="49">
        <f t="shared" si="80"/>
        <v>-0.44487773921762713</v>
      </c>
      <c r="I228" s="49">
        <f t="shared" si="80"/>
        <v>-0.43977756532893342</v>
      </c>
      <c r="J228" s="49">
        <f t="shared" si="80"/>
        <v>-0.43679075134455275</v>
      </c>
      <c r="K228" s="49">
        <f t="shared" si="80"/>
        <v>-0.432447660627023</v>
      </c>
      <c r="L228" s="49">
        <f t="shared" ref="L228:M228" si="83">L164*L207</f>
        <v>-0.42810456990949319</v>
      </c>
      <c r="M228" s="49">
        <f t="shared" si="83"/>
        <v>-0.42160603275804581</v>
      </c>
      <c r="N228" s="215"/>
      <c r="O228" s="108">
        <v>226</v>
      </c>
      <c r="P228" s="108">
        <v>0</v>
      </c>
      <c r="Q228" s="153">
        <v>1.1650758008535247</v>
      </c>
      <c r="R228" s="153">
        <v>-0.7718504366289699</v>
      </c>
      <c r="S228" s="153">
        <v>-1.6236001766503976</v>
      </c>
      <c r="T228" s="153">
        <v>-0.24111778997058667</v>
      </c>
      <c r="U228" s="153">
        <v>-0.20607188193727602</v>
      </c>
      <c r="V228" s="153">
        <v>3.0188944502963107E-2</v>
      </c>
      <c r="W228" s="153">
        <v>-0.34430426096887806</v>
      </c>
      <c r="X228" s="188">
        <v>-0.98495705583747428</v>
      </c>
      <c r="Y228" s="153">
        <v>-1.7635550547524823</v>
      </c>
      <c r="Z228" s="153">
        <v>-0.56966767956709163</v>
      </c>
      <c r="AA228" s="153">
        <v>-1.483191819038103</v>
      </c>
      <c r="AB228" s="153">
        <v>-0.72282600426455124</v>
      </c>
      <c r="AC228" s="153">
        <v>1.3411319809542398E-2</v>
      </c>
      <c r="AD228" s="153">
        <v>-2.9469078579299163E-2</v>
      </c>
      <c r="AE228" s="153">
        <v>0.15318667430228813</v>
      </c>
      <c r="AF228" s="153">
        <v>-0.53996551014018912</v>
      </c>
      <c r="AG228" s="153">
        <v>-1.3156068141560595</v>
      </c>
      <c r="AH228" s="153">
        <v>-0.33426559084480478</v>
      </c>
      <c r="AI228" s="153">
        <v>-0.49173602669721034</v>
      </c>
      <c r="AJ228" s="153">
        <v>-1.263049273413809</v>
      </c>
      <c r="AK228" s="153">
        <v>-0.12563963202271711</v>
      </c>
      <c r="AL228" s="109">
        <v>-0.74763452095992611</v>
      </c>
      <c r="AM228" s="109">
        <v>-6.1828987645860575E-2</v>
      </c>
      <c r="AN228" s="109">
        <v>-0.45344790454996919</v>
      </c>
      <c r="AO228" s="109">
        <v>-1.3881992412068684</v>
      </c>
      <c r="AP228" s="109">
        <v>-1.777957789720068</v>
      </c>
      <c r="AQ228" s="109">
        <v>-1.0824653111526652</v>
      </c>
      <c r="AR228" s="109">
        <v>1.2297862991674577</v>
      </c>
      <c r="AS228" s="109">
        <v>0.74073337571281639</v>
      </c>
      <c r="AT228" s="109">
        <v>-0.55326446959776898</v>
      </c>
      <c r="AU228" s="109">
        <v>-1.0906566657730639</v>
      </c>
      <c r="AV228" s="109">
        <v>-0.36756683765955678</v>
      </c>
      <c r="AW228" s="109">
        <v>0.20313892896604963</v>
      </c>
      <c r="AX228" s="109">
        <v>-0.80908200121901341</v>
      </c>
      <c r="AY228" s="109">
        <v>-0.67580523805709158</v>
      </c>
      <c r="AZ228" s="109">
        <v>0.41372021142764509</v>
      </c>
      <c r="BA228" s="109"/>
      <c r="BB228" s="109">
        <v>-0.216053100853032</v>
      </c>
      <c r="BC228" s="109">
        <v>-0.16862216423981977</v>
      </c>
      <c r="BD228" s="109">
        <v>-6.4650169076531788E-2</v>
      </c>
      <c r="BE228" s="109">
        <v>-0.85335104299489328</v>
      </c>
      <c r="BF228" s="109">
        <v>-0.4295484110913419</v>
      </c>
      <c r="BG228" s="109">
        <v>-1.0085516961733096</v>
      </c>
      <c r="BH228" s="109">
        <v>5.8549167221128934E-2</v>
      </c>
      <c r="BI228" s="109">
        <v>-0.71714620291068487</v>
      </c>
      <c r="BJ228" s="109">
        <v>-0.67256126094240909</v>
      </c>
      <c r="BK228" s="109">
        <v>-3.4997123672678002E-2</v>
      </c>
      <c r="BL228" s="109">
        <v>-0.76963234598179198</v>
      </c>
      <c r="BM228" s="109">
        <v>-0.19908158513026156</v>
      </c>
      <c r="BN228" s="109">
        <v>-0.28019463630672742</v>
      </c>
      <c r="BO228" s="109">
        <v>-1.1750809522804062</v>
      </c>
      <c r="BP228" s="109">
        <v>-1.0691565250625299</v>
      </c>
      <c r="BQ228" s="109">
        <v>-1.3840807668645596</v>
      </c>
      <c r="BR228" s="109"/>
      <c r="BS228" s="109">
        <v>-9.3337307856672463E-2</v>
      </c>
      <c r="BT228" s="109">
        <v>-0.97285769947137302</v>
      </c>
      <c r="BU228" s="109">
        <v>1.1608908014235746</v>
      </c>
      <c r="BV228" s="109">
        <v>0.28746926026280195</v>
      </c>
      <c r="BW228" s="109">
        <v>-0.67827262405629341</v>
      </c>
      <c r="BX228" s="194">
        <v>-4.4286736803311827E-2</v>
      </c>
      <c r="BY228" s="109">
        <v>-0.44277726840263426</v>
      </c>
      <c r="BZ228" s="109">
        <v>-1.2571625918425606</v>
      </c>
      <c r="CA228" s="109">
        <v>-1.2604589005689499</v>
      </c>
      <c r="CB228" s="109">
        <v>-0.44123655341679585</v>
      </c>
      <c r="CC228" s="109">
        <v>-0.1741096821255492</v>
      </c>
      <c r="CG228">
        <v>1.1611750959245415</v>
      </c>
      <c r="CH228">
        <v>-0.77173344624141116</v>
      </c>
      <c r="CI228">
        <v>-1.6233289255813119</v>
      </c>
      <c r="CJ228">
        <v>-0.24239243933060117</v>
      </c>
      <c r="CK228">
        <v>-0.20922618989469977</v>
      </c>
      <c r="CL228">
        <v>2.4874515763904436E-2</v>
      </c>
      <c r="CM228">
        <v>-0.34718804643293577</v>
      </c>
      <c r="CN228">
        <v>-0.9917645437255691</v>
      </c>
      <c r="CO228">
        <v>-1.7515550309995069</v>
      </c>
      <c r="CP228">
        <v>-0.57568198044017949</v>
      </c>
      <c r="CQ228">
        <v>-1.4955918247476756</v>
      </c>
      <c r="CR228">
        <v>-0.72522454547232729</v>
      </c>
      <c r="CS228">
        <v>8.8691569236168701E-3</v>
      </c>
      <c r="CT228">
        <v>-0.18452314027970321</v>
      </c>
      <c r="CU228">
        <v>0.15035057971242261</v>
      </c>
      <c r="CV228">
        <v>-0.5468404451043819</v>
      </c>
      <c r="CW228">
        <v>-1.3176332907362858</v>
      </c>
      <c r="CX228">
        <v>-0.33815289869427007</v>
      </c>
      <c r="CY228">
        <v>-0.49729091568505801</v>
      </c>
      <c r="CZ228">
        <v>-1.2626918175792654</v>
      </c>
      <c r="DA228">
        <v>-0.12747623626945326</v>
      </c>
      <c r="DB228">
        <v>-0.75522453143533153</v>
      </c>
      <c r="DC228">
        <v>-6.5541971265979965E-2</v>
      </c>
      <c r="DD228">
        <v>-0.45827846768419972</v>
      </c>
      <c r="DE228">
        <v>-1.3881992412068684</v>
      </c>
      <c r="DF228">
        <v>-1.7808442501355066</v>
      </c>
      <c r="DG228">
        <v>-1.0835077047635957</v>
      </c>
      <c r="DH228">
        <v>1.2255796913985555</v>
      </c>
      <c r="DI228">
        <v>0.73600846496969574</v>
      </c>
      <c r="DJ228">
        <v>-0.57664872424422531</v>
      </c>
      <c r="DK228">
        <v>-1.0893698383843711</v>
      </c>
      <c r="DL228">
        <v>-0.36878554767763289</v>
      </c>
      <c r="DM228">
        <v>0.19780407381041976</v>
      </c>
      <c r="DN228">
        <v>-0.81343970454266368</v>
      </c>
      <c r="DO228">
        <v>-0.68076522702264508</v>
      </c>
      <c r="DP228">
        <v>0.40845184507013421</v>
      </c>
      <c r="DQ228">
        <v>-0.9656926599464184</v>
      </c>
      <c r="DR228">
        <v>-0.2359757744745925</v>
      </c>
      <c r="DS228">
        <v>-0.25722115634728243</v>
      </c>
      <c r="DT228">
        <v>-7.0635347522296943E-2</v>
      </c>
      <c r="DU228">
        <v>-0.85735094183792948</v>
      </c>
      <c r="DV228">
        <v>-0.4305627898904747</v>
      </c>
      <c r="DW228">
        <v>-1.0030467483222651</v>
      </c>
      <c r="DX228">
        <v>4.8204501981029005E-2</v>
      </c>
      <c r="DY228">
        <v>-0.72489498662357033</v>
      </c>
      <c r="DZ228">
        <v>-0.68092028389690418</v>
      </c>
      <c r="EA228">
        <v>-4.4115916691060887E-2</v>
      </c>
      <c r="EB228">
        <v>-0.7751255968721984</v>
      </c>
      <c r="EC228">
        <v>-0.19698399207019271</v>
      </c>
      <c r="ED228">
        <v>-0.28064126224372232</v>
      </c>
      <c r="EE228">
        <v>-1.176299041664036</v>
      </c>
      <c r="EF228">
        <v>-1.0703779762869778</v>
      </c>
      <c r="EG228">
        <v>-1.3836101845378725</v>
      </c>
      <c r="EH228">
        <v>-0.57205126068734724</v>
      </c>
      <c r="EI228">
        <v>-9.4225041304653881E-2</v>
      </c>
      <c r="EJ228">
        <v>-0.96801188199320909</v>
      </c>
      <c r="EK228">
        <v>1.1580706949577575</v>
      </c>
      <c r="EL228">
        <v>0.28249256584874388</v>
      </c>
      <c r="EM228">
        <v>-0.68466879330944219</v>
      </c>
      <c r="EN228">
        <v>-4.7662723076274519E-2</v>
      </c>
      <c r="EO228">
        <v>-0.44885354427345314</v>
      </c>
      <c r="EP228">
        <v>-1.2612917647138042</v>
      </c>
      <c r="EQ228">
        <v>-1.2595279923337248</v>
      </c>
      <c r="ER228">
        <v>-0.44453949684612465</v>
      </c>
      <c r="ES228">
        <v>-0.17836644172332136</v>
      </c>
    </row>
    <row r="229" spans="1:149" outlineLevel="1" x14ac:dyDescent="0.25">
      <c r="A229" s="3"/>
      <c r="B229" s="9">
        <v>215</v>
      </c>
      <c r="C229" s="3"/>
      <c r="D229" s="3"/>
      <c r="E229" s="36" t="s">
        <v>128</v>
      </c>
      <c r="F229" s="49"/>
      <c r="G229" s="49">
        <f t="shared" si="79"/>
        <v>-8.3333436179781659E-2</v>
      </c>
      <c r="H229" s="49">
        <f t="shared" si="80"/>
        <v>-8.3333436179781659E-2</v>
      </c>
      <c r="I229" s="49">
        <f t="shared" si="80"/>
        <v>-8.3333436179781659E-2</v>
      </c>
      <c r="J229" s="49">
        <f t="shared" si="80"/>
        <v>-8.3333436179781659E-2</v>
      </c>
      <c r="K229" s="49">
        <f t="shared" si="80"/>
        <v>-8.3333436179781659E-2</v>
      </c>
      <c r="L229" s="49">
        <f t="shared" ref="L229:M229" si="84">L165*L208</f>
        <v>-8.3333436179781659E-2</v>
      </c>
      <c r="M229" s="49">
        <f t="shared" si="84"/>
        <v>-8.3333436179781659E-2</v>
      </c>
      <c r="N229" s="215"/>
      <c r="O229" s="108">
        <v>227</v>
      </c>
      <c r="P229" s="108">
        <v>0</v>
      </c>
      <c r="Q229" s="153">
        <v>0.53923328844842855</v>
      </c>
      <c r="R229" s="153">
        <v>-0.31112792693041885</v>
      </c>
      <c r="S229" s="153">
        <v>-0.59490752035248329</v>
      </c>
      <c r="T229" s="153">
        <v>-7.2884090319695949E-2</v>
      </c>
      <c r="U229" s="153">
        <v>-8.9126990802696066E-2</v>
      </c>
      <c r="V229" s="153">
        <v>1.5566068796261245E-2</v>
      </c>
      <c r="W229" s="153">
        <v>-0.17587787634040611</v>
      </c>
      <c r="X229" s="188">
        <v>-0.33384462527417247</v>
      </c>
      <c r="Y229" s="153">
        <v>-0.56797994881407321</v>
      </c>
      <c r="Z229" s="153">
        <v>-0.26285825402054996</v>
      </c>
      <c r="AA229" s="153">
        <v>-0.62794465168091362</v>
      </c>
      <c r="AB229" s="153">
        <v>-0.27922562795819394</v>
      </c>
      <c r="AC229" s="153">
        <v>1.7276351963038353E-2</v>
      </c>
      <c r="AD229" s="153">
        <v>-1.5734085433805486E-2</v>
      </c>
      <c r="AE229" s="153">
        <v>0.10741290547504276</v>
      </c>
      <c r="AF229" s="153">
        <v>-0.17921228084021085</v>
      </c>
      <c r="AG229" s="153">
        <v>-0.48889388352116447</v>
      </c>
      <c r="AH229" s="153">
        <v>-0.14188496431576761</v>
      </c>
      <c r="AI229" s="153">
        <v>-0.17439125603850716</v>
      </c>
      <c r="AJ229" s="153">
        <v>-0.46976936584797402</v>
      </c>
      <c r="AK229" s="153">
        <v>-8.4175275034520547E-2</v>
      </c>
      <c r="AL229" s="109">
        <v>-0.28199691208174571</v>
      </c>
      <c r="AM229" s="109">
        <v>-2.0725008721825557E-2</v>
      </c>
      <c r="AN229" s="109">
        <v>-8.3333436179781659E-2</v>
      </c>
      <c r="AO229" s="109">
        <v>-0.4353206774901221</v>
      </c>
      <c r="AP229" s="109">
        <v>-0.59258563182418689</v>
      </c>
      <c r="AQ229" s="109">
        <v>-0.34563841711453536</v>
      </c>
      <c r="AR229" s="109">
        <v>0.56800814139231115</v>
      </c>
      <c r="AS229" s="109">
        <v>0.2374431691531276</v>
      </c>
      <c r="AT229" s="109">
        <v>-0.26406185792102987</v>
      </c>
      <c r="AU229" s="109">
        <v>-0.43578195785335588</v>
      </c>
      <c r="AV229" s="109">
        <v>-0.13864028169091125</v>
      </c>
      <c r="AW229" s="109">
        <v>1.5108424498665313E-2</v>
      </c>
      <c r="AX229" s="109">
        <v>-0.31816748703569647</v>
      </c>
      <c r="AY229" s="109">
        <v>-0.25065740832083566</v>
      </c>
      <c r="AZ229" s="109">
        <v>0.11701963056756606</v>
      </c>
      <c r="BA229" s="109"/>
      <c r="BB229" s="109">
        <v>-0.10414741964245586</v>
      </c>
      <c r="BC229" s="109">
        <v>-8.32531313056947E-2</v>
      </c>
      <c r="BD229" s="109">
        <v>-3.4237983402836521E-2</v>
      </c>
      <c r="BE229" s="109">
        <v>-0.30694966079055497</v>
      </c>
      <c r="BF229" s="109">
        <v>-0.16509162714345008</v>
      </c>
      <c r="BG229" s="109">
        <v>-0.37710090720578793</v>
      </c>
      <c r="BH229" s="109">
        <v>1.4766677830111954E-2</v>
      </c>
      <c r="BI229" s="109">
        <v>-0.29879104990451871</v>
      </c>
      <c r="BJ229" s="109">
        <v>-0.24195814469697366</v>
      </c>
      <c r="BK229" s="109">
        <v>-5.8121447996123232E-2</v>
      </c>
      <c r="BL229" s="109">
        <v>-0.31625978111814945</v>
      </c>
      <c r="BM229" s="109">
        <v>-0.16781465120702452</v>
      </c>
      <c r="BN229" s="109">
        <v>-0.13294222509122069</v>
      </c>
      <c r="BO229" s="109">
        <v>-0.44333243114541698</v>
      </c>
      <c r="BP229" s="109">
        <v>-0.33925653508136083</v>
      </c>
      <c r="BQ229" s="109">
        <v>-0.4346441407648497</v>
      </c>
      <c r="BR229" s="109"/>
      <c r="BS229" s="109">
        <v>-9.6863639583886871E-2</v>
      </c>
      <c r="BT229" s="109">
        <v>-0.31316302129709994</v>
      </c>
      <c r="BU229" s="109">
        <v>0.35077908408785152</v>
      </c>
      <c r="BV229" s="109">
        <v>7.1338365733283574E-2</v>
      </c>
      <c r="BW229" s="109">
        <v>-0.36228099876675401</v>
      </c>
      <c r="BX229" s="194">
        <v>-2.4736354644343275E-2</v>
      </c>
      <c r="BY229" s="109">
        <v>-0.19421356134029985</v>
      </c>
      <c r="BZ229" s="109">
        <v>-0.47128148646843637</v>
      </c>
      <c r="CA229" s="109">
        <v>-0.40766091944880151</v>
      </c>
      <c r="CB229" s="109">
        <v>-0.2107996160735762</v>
      </c>
      <c r="CC229" s="109">
        <v>-8.1867260163976663E-2</v>
      </c>
      <c r="CG229">
        <v>0.53923328844842855</v>
      </c>
      <c r="CH229">
        <v>-0.31112792693041885</v>
      </c>
      <c r="CI229">
        <v>-0.59490752035248329</v>
      </c>
      <c r="CJ229">
        <v>-7.2884090319695949E-2</v>
      </c>
      <c r="CK229">
        <v>-8.9126990802696066E-2</v>
      </c>
      <c r="CL229">
        <v>1.5566068796261245E-2</v>
      </c>
      <c r="CM229">
        <v>-0.17587787634040611</v>
      </c>
      <c r="CN229">
        <v>-0.33384462527417247</v>
      </c>
      <c r="CO229">
        <v>-0.56797994881407321</v>
      </c>
      <c r="CP229">
        <v>-0.26285825402054996</v>
      </c>
      <c r="CQ229">
        <v>-0.62794465168091362</v>
      </c>
      <c r="CR229">
        <v>-0.28269619116471545</v>
      </c>
      <c r="CS229">
        <v>1.7276351963038353E-2</v>
      </c>
      <c r="CT229">
        <v>-6.3596083892697983E-2</v>
      </c>
      <c r="CU229">
        <v>0.10741290547504276</v>
      </c>
      <c r="CV229">
        <v>-0.17921228084021085</v>
      </c>
      <c r="CW229">
        <v>-0.48889388352116447</v>
      </c>
      <c r="CX229">
        <v>-0.14188496431576761</v>
      </c>
      <c r="CY229">
        <v>-0.17439125603850716</v>
      </c>
      <c r="CZ229">
        <v>-0.46976936584797402</v>
      </c>
      <c r="DA229">
        <v>-8.4175275034520547E-2</v>
      </c>
      <c r="DB229">
        <v>-0.28199691208174571</v>
      </c>
      <c r="DC229">
        <v>-2.0725008721825557E-2</v>
      </c>
      <c r="DD229">
        <v>-8.3333436179781659E-2</v>
      </c>
      <c r="DE229">
        <v>-0.4353206774901221</v>
      </c>
      <c r="DF229">
        <v>-0.59258563182418689</v>
      </c>
      <c r="DG229">
        <v>-0.34563841711453536</v>
      </c>
      <c r="DH229">
        <v>0.56800814139231115</v>
      </c>
      <c r="DI229">
        <v>0.2374431691531276</v>
      </c>
      <c r="DJ229">
        <v>-0.26406185792102987</v>
      </c>
      <c r="DK229">
        <v>-0.43578195785335588</v>
      </c>
      <c r="DL229">
        <v>-0.13864028169091125</v>
      </c>
      <c r="DM229">
        <v>1.5108424498665313E-2</v>
      </c>
      <c r="DN229">
        <v>-0.31816748703569647</v>
      </c>
      <c r="DO229">
        <v>-0.25065740832083566</v>
      </c>
      <c r="DP229">
        <v>0.11701963056756606</v>
      </c>
      <c r="DQ229">
        <v>-0.33820604601828441</v>
      </c>
      <c r="DR229">
        <v>-0.10594834577955103</v>
      </c>
      <c r="DS229">
        <v>-0.11852707645969125</v>
      </c>
      <c r="DT229">
        <v>-3.4237983402836521E-2</v>
      </c>
      <c r="DU229">
        <v>-0.32737336169167491</v>
      </c>
      <c r="DV229">
        <v>-0.16509162714345008</v>
      </c>
      <c r="DW229">
        <v>-0.37710090720578793</v>
      </c>
      <c r="DX229">
        <v>1.4766677830111954E-2</v>
      </c>
      <c r="DY229">
        <v>-0.29879104990451871</v>
      </c>
      <c r="DZ229">
        <v>-0.24195814469697366</v>
      </c>
      <c r="EA229">
        <v>-5.8121447996123232E-2</v>
      </c>
      <c r="EB229">
        <v>-0.31625978111814945</v>
      </c>
      <c r="EC229">
        <v>-0.16781465120702452</v>
      </c>
      <c r="ED229">
        <v>-0.13294222509122069</v>
      </c>
      <c r="EE229">
        <v>-0.44333243114541698</v>
      </c>
      <c r="EF229">
        <v>-0.33925653508136083</v>
      </c>
      <c r="EG229">
        <v>-0.4346441407648497</v>
      </c>
      <c r="EH229">
        <v>-0.24064791147972517</v>
      </c>
      <c r="EI229">
        <v>-9.6863639583886871E-2</v>
      </c>
      <c r="EJ229">
        <v>-0.31316302129709994</v>
      </c>
      <c r="EK229">
        <v>0.35077908408785152</v>
      </c>
      <c r="EL229">
        <v>7.1338365733283574E-2</v>
      </c>
      <c r="EM229">
        <v>-0.3902389097245989</v>
      </c>
      <c r="EN229">
        <v>-2.4736354644343275E-2</v>
      </c>
      <c r="EO229">
        <v>-0.19421356134029985</v>
      </c>
      <c r="EP229">
        <v>-0.47128148646843637</v>
      </c>
      <c r="EQ229">
        <v>-0.40766091944880151</v>
      </c>
      <c r="ER229">
        <v>-0.2107996160735762</v>
      </c>
      <c r="ES229">
        <v>-8.1867260163976663E-2</v>
      </c>
    </row>
    <row r="230" spans="1:149" outlineLevel="1" x14ac:dyDescent="0.25">
      <c r="A230" s="3"/>
      <c r="B230" s="9">
        <v>216</v>
      </c>
      <c r="C230" s="3"/>
      <c r="D230" s="3"/>
      <c r="E230" s="36" t="s">
        <v>129</v>
      </c>
      <c r="F230" s="49"/>
      <c r="G230" s="49">
        <f t="shared" si="79"/>
        <v>-0.12558266624084433</v>
      </c>
      <c r="H230" s="49">
        <f t="shared" si="80"/>
        <v>-0.12625978231348067</v>
      </c>
      <c r="I230" s="49">
        <f t="shared" si="80"/>
        <v>-0.13295270366670955</v>
      </c>
      <c r="J230" s="49">
        <f t="shared" si="80"/>
        <v>-0.13393563484748175</v>
      </c>
      <c r="K230" s="49">
        <f t="shared" si="80"/>
        <v>-0.13846743148040849</v>
      </c>
      <c r="L230" s="49">
        <f t="shared" ref="L230:M230" si="85">L166*L209</f>
        <v>-0.13741530294330936</v>
      </c>
      <c r="M230" s="49">
        <f t="shared" si="85"/>
        <v>-0.13636317913469748</v>
      </c>
      <c r="N230" s="215"/>
      <c r="O230" s="108">
        <v>228</v>
      </c>
      <c r="P230" s="108">
        <v>0</v>
      </c>
      <c r="Q230" s="153">
        <v>0.25953414722338397</v>
      </c>
      <c r="R230" s="153">
        <v>-0.22024178783086487</v>
      </c>
      <c r="S230" s="153">
        <v>-0.39836694442207915</v>
      </c>
      <c r="T230" s="153">
        <v>-5.5431461223811776E-2</v>
      </c>
      <c r="U230" s="153">
        <v>-5.4206399974349541E-2</v>
      </c>
      <c r="V230" s="153">
        <v>-2.9312520891026199E-3</v>
      </c>
      <c r="W230" s="153">
        <v>-0.12586145943630814</v>
      </c>
      <c r="X230" s="188">
        <v>-0.26776636153218059</v>
      </c>
      <c r="Y230" s="153">
        <v>-0.45780794632175303</v>
      </c>
      <c r="Z230" s="153">
        <v>-0.17454184086498781</v>
      </c>
      <c r="AA230" s="153">
        <v>-0.42940284635415654</v>
      </c>
      <c r="AB230" s="153">
        <v>-0.19314216742515039</v>
      </c>
      <c r="AC230" s="153">
        <v>4.0575842766316077E-3</v>
      </c>
      <c r="AD230" s="153">
        <v>-3.3469966732101251E-2</v>
      </c>
      <c r="AE230" s="153">
        <v>3.4447420335971791E-2</v>
      </c>
      <c r="AF230" s="153">
        <v>-0.12352380336934167</v>
      </c>
      <c r="AG230" s="153">
        <v>-0.34652629406429858</v>
      </c>
      <c r="AH230" s="153">
        <v>-0.12038087267974849</v>
      </c>
      <c r="AI230" s="153">
        <v>-9.1114364475826021E-2</v>
      </c>
      <c r="AJ230" s="153">
        <v>-0.32917635025783554</v>
      </c>
      <c r="AK230" s="153">
        <v>-6.5089368341316567E-2</v>
      </c>
      <c r="AL230" s="109">
        <v>-0.22569200390439689</v>
      </c>
      <c r="AM230" s="109">
        <v>2.0970676577276742E-3</v>
      </c>
      <c r="AN230" s="109">
        <v>-0.12558266624084433</v>
      </c>
      <c r="AO230" s="109">
        <v>-0.33010030207599378</v>
      </c>
      <c r="AP230" s="109">
        <v>-0.42841547952853143</v>
      </c>
      <c r="AQ230" s="109">
        <v>-0.28427136833934435</v>
      </c>
      <c r="AR230" s="109">
        <v>0.32817397392760295</v>
      </c>
      <c r="AS230" s="109">
        <v>0.15871305607576078</v>
      </c>
      <c r="AT230" s="109">
        <v>-0.18844215872116146</v>
      </c>
      <c r="AU230" s="109">
        <v>-0.28958329580949665</v>
      </c>
      <c r="AV230" s="109">
        <v>-8.8646421461587119E-2</v>
      </c>
      <c r="AW230" s="109">
        <v>1.1216086033918625E-2</v>
      </c>
      <c r="AX230" s="109">
        <v>-0.18881477027361462</v>
      </c>
      <c r="AY230" s="109">
        <v>-0.18090607219661844</v>
      </c>
      <c r="AZ230" s="109">
        <v>7.147518684488946E-2</v>
      </c>
      <c r="BA230" s="109"/>
      <c r="BB230" s="109">
        <v>-5.9463536144820368E-2</v>
      </c>
      <c r="BC230" s="109">
        <v>-6.8692177896228321E-2</v>
      </c>
      <c r="BD230" s="109">
        <v>-3.012727503657613E-2</v>
      </c>
      <c r="BE230" s="109">
        <v>-0.21874157253005566</v>
      </c>
      <c r="BF230" s="109">
        <v>-0.1279215771118456</v>
      </c>
      <c r="BG230" s="109">
        <v>-0.30618867684651563</v>
      </c>
      <c r="BH230" s="109">
        <v>-1.4369170078052588E-3</v>
      </c>
      <c r="BI230" s="109">
        <v>-0.19839312106445178</v>
      </c>
      <c r="BJ230" s="109">
        <v>-0.17159655281024094</v>
      </c>
      <c r="BK230" s="109">
        <v>-4.206377635125378E-2</v>
      </c>
      <c r="BL230" s="109">
        <v>-0.23118593674899793</v>
      </c>
      <c r="BM230" s="109">
        <v>-6.5891342913556708E-2</v>
      </c>
      <c r="BN230" s="109">
        <v>-9.6108077649570578E-2</v>
      </c>
      <c r="BO230" s="109">
        <v>-0.32200170560823044</v>
      </c>
      <c r="BP230" s="109">
        <v>-0.29923730924704423</v>
      </c>
      <c r="BQ230" s="109">
        <v>-0.32493918442092945</v>
      </c>
      <c r="BR230" s="109"/>
      <c r="BS230" s="109">
        <v>-6.4969365452058281E-2</v>
      </c>
      <c r="BT230" s="109">
        <v>-0.23064919786045571</v>
      </c>
      <c r="BU230" s="109">
        <v>0.24291700869185873</v>
      </c>
      <c r="BV230" s="109">
        <v>4.9367757892525337E-2</v>
      </c>
      <c r="BW230" s="109">
        <v>-0.25587527096266977</v>
      </c>
      <c r="BX230" s="194">
        <v>-1.1999385048047604E-2</v>
      </c>
      <c r="BY230" s="109">
        <v>-0.15277826182786552</v>
      </c>
      <c r="BZ230" s="109">
        <v>-0.29192819429315675</v>
      </c>
      <c r="CA230" s="109">
        <v>-0.24893951916185</v>
      </c>
      <c r="CB230" s="109">
        <v>-0.13619554968360523</v>
      </c>
      <c r="CC230" s="109">
        <v>-6.8596256912097406E-2</v>
      </c>
      <c r="CG230">
        <v>0.25550242329061085</v>
      </c>
      <c r="CH230">
        <v>-0.23144263758001496</v>
      </c>
      <c r="CI230">
        <v>-0.40029566434716268</v>
      </c>
      <c r="CJ230">
        <v>-5.7088330901468885E-2</v>
      </c>
      <c r="CK230">
        <v>-5.863451654757932E-2</v>
      </c>
      <c r="CL230">
        <v>-5.9130608693621712E-3</v>
      </c>
      <c r="CM230">
        <v>-0.13115816168383149</v>
      </c>
      <c r="CN230">
        <v>-0.27225961595719295</v>
      </c>
      <c r="CO230">
        <v>-0.45759609934266338</v>
      </c>
      <c r="CP230">
        <v>-0.18083985484543222</v>
      </c>
      <c r="CQ230">
        <v>-0.43511348221458779</v>
      </c>
      <c r="CR230">
        <v>-0.20487539340611718</v>
      </c>
      <c r="CS230">
        <v>1.2479701283502081E-4</v>
      </c>
      <c r="CT230">
        <v>-6.9736972838000719E-2</v>
      </c>
      <c r="CU230">
        <v>3.1847121025384589E-2</v>
      </c>
      <c r="CV230">
        <v>-0.13024348594837445</v>
      </c>
      <c r="CW230">
        <v>-0.35101705971184838</v>
      </c>
      <c r="CX230">
        <v>-0.12624226632368268</v>
      </c>
      <c r="CY230">
        <v>-9.4298412781597091E-2</v>
      </c>
      <c r="CZ230">
        <v>-0.33136729347590449</v>
      </c>
      <c r="DA230">
        <v>-6.9352895951316204E-2</v>
      </c>
      <c r="DB230">
        <v>-0.25711749960843205</v>
      </c>
      <c r="DC230">
        <v>-2.3975753052804427E-3</v>
      </c>
      <c r="DD230">
        <v>-0.12953271989599957</v>
      </c>
      <c r="DE230">
        <v>-0.33153096802850529</v>
      </c>
      <c r="DF230">
        <v>-0.51908501389690687</v>
      </c>
      <c r="DG230">
        <v>-0.28857382161101919</v>
      </c>
      <c r="DH230">
        <v>0.32099215968940581</v>
      </c>
      <c r="DI230">
        <v>0.15606852995967485</v>
      </c>
      <c r="DJ230">
        <v>-0.19711850188604377</v>
      </c>
      <c r="DK230">
        <v>-0.29467444385956892</v>
      </c>
      <c r="DL230">
        <v>-9.1322503227247193E-2</v>
      </c>
      <c r="DM230">
        <v>5.2344261851615687E-3</v>
      </c>
      <c r="DN230">
        <v>-0.1942271963355372</v>
      </c>
      <c r="DO230">
        <v>-0.18457721163685475</v>
      </c>
      <c r="DP230">
        <v>6.6373826022102095E-2</v>
      </c>
      <c r="DQ230">
        <v>-0.23579691852910811</v>
      </c>
      <c r="DR230">
        <v>-6.5187070738353226E-2</v>
      </c>
      <c r="DS230">
        <v>-0.10582931176492338</v>
      </c>
      <c r="DT230">
        <v>-3.5266381928982266E-2</v>
      </c>
      <c r="DU230">
        <v>-0.22955506363788816</v>
      </c>
      <c r="DV230">
        <v>-0.13113311387988447</v>
      </c>
      <c r="DW230">
        <v>-0.30727411388121895</v>
      </c>
      <c r="DX230">
        <v>-6.1945011278177389E-3</v>
      </c>
      <c r="DY230">
        <v>-0.20150262467037294</v>
      </c>
      <c r="DZ230">
        <v>-0.17835469034345508</v>
      </c>
      <c r="EA230">
        <v>-4.8231922763581292E-2</v>
      </c>
      <c r="EB230">
        <v>-0.23558008937545041</v>
      </c>
      <c r="EC230">
        <v>-6.978644772743782E-2</v>
      </c>
      <c r="ED230">
        <v>-9.7916737143307647E-2</v>
      </c>
      <c r="EE230">
        <v>-0.32412094265215791</v>
      </c>
      <c r="EF230">
        <v>-0.3025057272357598</v>
      </c>
      <c r="EG230">
        <v>-0.33133581443148336</v>
      </c>
      <c r="EH230">
        <v>-0.18605353311051956</v>
      </c>
      <c r="EI230">
        <v>-6.6010946974599402E-2</v>
      </c>
      <c r="EJ230">
        <v>-0.23060166684841532</v>
      </c>
      <c r="EK230">
        <v>0.23968822352397259</v>
      </c>
      <c r="EL230">
        <v>4.3768756771250243E-2</v>
      </c>
      <c r="EM230">
        <v>-0.26346460170757291</v>
      </c>
      <c r="EN230">
        <v>-1.6221416448623197E-2</v>
      </c>
      <c r="EO230">
        <v>-0.16006792503429759</v>
      </c>
      <c r="EP230">
        <v>-0.29097955758804606</v>
      </c>
      <c r="EQ230">
        <v>-0.24780632630667265</v>
      </c>
      <c r="ER230">
        <v>-0.14211789233771807</v>
      </c>
      <c r="ES230">
        <v>-7.4855763110291171E-2</v>
      </c>
    </row>
    <row r="231" spans="1:149" outlineLevel="1" x14ac:dyDescent="0.25">
      <c r="A231" s="3"/>
      <c r="B231" s="9">
        <v>217</v>
      </c>
      <c r="C231" s="3"/>
      <c r="D231" s="3"/>
      <c r="E231" s="36" t="s">
        <v>130</v>
      </c>
      <c r="F231" s="49"/>
      <c r="G231" s="49">
        <f t="shared" si="79"/>
        <v>5.603177479381361E-3</v>
      </c>
      <c r="H231" s="49">
        <f t="shared" si="80"/>
        <v>5.9516792780228483E-3</v>
      </c>
      <c r="I231" s="49">
        <f t="shared" si="80"/>
        <v>6.3106945031170076E-3</v>
      </c>
      <c r="J231" s="49">
        <f t="shared" si="80"/>
        <v>6.6802231546638675E-3</v>
      </c>
      <c r="K231" s="49">
        <f t="shared" si="80"/>
        <v>7.0602652326634168E-3</v>
      </c>
      <c r="L231" s="49">
        <f t="shared" ref="L231:M231" si="86">L167*L210</f>
        <v>7.4508207371156579E-3</v>
      </c>
      <c r="M231" s="49">
        <f t="shared" si="86"/>
        <v>7.8518896680205719E-3</v>
      </c>
      <c r="N231" s="215"/>
      <c r="O231" s="108">
        <v>229</v>
      </c>
      <c r="P231" s="108">
        <v>0</v>
      </c>
      <c r="Q231" s="153">
        <v>5.9076642952137397E-3</v>
      </c>
      <c r="R231" s="153">
        <v>3.958855829465985E-4</v>
      </c>
      <c r="S231" s="153">
        <v>1.2053853300650075E-3</v>
      </c>
      <c r="T231" s="153">
        <v>3.1785570905485954E-3</v>
      </c>
      <c r="U231" s="153">
        <v>1.4476058788554732E-3</v>
      </c>
      <c r="V231" s="153">
        <v>4.5357000062272853E-3</v>
      </c>
      <c r="W231" s="153">
        <v>1.2906542401835001E-3</v>
      </c>
      <c r="X231" s="188">
        <v>2.6059345977469243E-3</v>
      </c>
      <c r="Y231" s="153">
        <v>1.4139888582252542E-3</v>
      </c>
      <c r="Z231" s="153">
        <v>7.1107060238156385E-4</v>
      </c>
      <c r="AA231" s="153">
        <v>6.3383863166704604E-3</v>
      </c>
      <c r="AB231" s="153">
        <v>7.2267238703277448E-3</v>
      </c>
      <c r="AC231" s="153">
        <v>3.5901827529324247E-3</v>
      </c>
      <c r="AD231" s="153">
        <v>2.0707788243622032E-3</v>
      </c>
      <c r="AE231" s="153">
        <v>6.848970109500945E-3</v>
      </c>
      <c r="AF231" s="153">
        <v>2.0472230967224997E-3</v>
      </c>
      <c r="AG231" s="153">
        <v>1.4229190921836801E-3</v>
      </c>
      <c r="AH231" s="153">
        <v>6.8342540031158328E-3</v>
      </c>
      <c r="AI231" s="153">
        <v>1.3969724873573177E-3</v>
      </c>
      <c r="AJ231" s="153">
        <v>1.2050801100455465E-3</v>
      </c>
      <c r="AK231" s="153">
        <v>1.5197864209857952E-3</v>
      </c>
      <c r="AL231" s="109">
        <v>4.6573778447321027E-3</v>
      </c>
      <c r="AM231" s="109">
        <v>2.5043056700217083E-3</v>
      </c>
      <c r="AN231" s="109">
        <v>5.603177479381361E-3</v>
      </c>
      <c r="AO231" s="109">
        <v>1.4237355316694083E-3</v>
      </c>
      <c r="AP231" s="109">
        <v>2.300474025208033E-4</v>
      </c>
      <c r="AQ231" s="109">
        <v>2.4779089670336972E-4</v>
      </c>
      <c r="AR231" s="109">
        <v>4.1062202424490095E-3</v>
      </c>
      <c r="AS231" s="109">
        <v>5.719988625684915E-3</v>
      </c>
      <c r="AT231" s="109">
        <v>3.8337720206190577E-3</v>
      </c>
      <c r="AU231" s="109">
        <v>2.398570525569427E-3</v>
      </c>
      <c r="AV231" s="109">
        <v>7.2958637797693356E-4</v>
      </c>
      <c r="AW231" s="109">
        <v>3.6411774713514507E-3</v>
      </c>
      <c r="AX231" s="109">
        <v>1.5977983814449634E-3</v>
      </c>
      <c r="AY231" s="109">
        <v>1.7988059765093841E-3</v>
      </c>
      <c r="AZ231" s="109">
        <v>2.1092380945424948E-3</v>
      </c>
      <c r="BA231" s="109"/>
      <c r="BB231" s="109">
        <v>4.846760762711155E-3</v>
      </c>
      <c r="BC231" s="109">
        <v>5.0708232531545116E-3</v>
      </c>
      <c r="BD231" s="109">
        <v>1.2272145356805985E-3</v>
      </c>
      <c r="BE231" s="109">
        <v>1.119098521710656E-3</v>
      </c>
      <c r="BF231" s="109">
        <v>4.1410737279837088E-4</v>
      </c>
      <c r="BG231" s="109">
        <v>1.9925721020786435E-3</v>
      </c>
      <c r="BH231" s="109">
        <v>5.4535880442835305E-3</v>
      </c>
      <c r="BI231" s="109">
        <v>4.9921586308706309E-3</v>
      </c>
      <c r="BJ231" s="109">
        <v>3.7724557406676302E-3</v>
      </c>
      <c r="BK231" s="109">
        <v>6.0825731668345548E-3</v>
      </c>
      <c r="BL231" s="109">
        <v>3.925408439302064E-9</v>
      </c>
      <c r="BM231" s="109">
        <v>5.6598191059787457E-4</v>
      </c>
      <c r="BN231" s="109">
        <v>4.5465412073903056E-4</v>
      </c>
      <c r="BO231" s="109">
        <v>3.5385960056052361E-9</v>
      </c>
      <c r="BP231" s="109">
        <v>1.3042486829232115E-3</v>
      </c>
      <c r="BQ231" s="109">
        <v>1.2071490968331064E-3</v>
      </c>
      <c r="BR231" s="109"/>
      <c r="BS231" s="109">
        <v>1.393640087892766E-3</v>
      </c>
      <c r="BT231" s="109">
        <v>2.741840914576099E-3</v>
      </c>
      <c r="BU231" s="109">
        <v>6.0513532281186565E-3</v>
      </c>
      <c r="BV231" s="109">
        <v>6.1680462294026479E-3</v>
      </c>
      <c r="BW231" s="109">
        <v>3.7228830182767167E-3</v>
      </c>
      <c r="BX231" s="194">
        <v>3.8487921905055724E-3</v>
      </c>
      <c r="BY231" s="109">
        <v>1.2319539500034828E-3</v>
      </c>
      <c r="BZ231" s="109">
        <v>1.4426803341616367E-3</v>
      </c>
      <c r="CA231" s="109">
        <v>3.5575095406143553E-3</v>
      </c>
      <c r="CB231" s="109">
        <v>1.6580024494404583E-4</v>
      </c>
      <c r="CC231" s="109">
        <v>6.5225723843189334E-3</v>
      </c>
      <c r="CG231">
        <v>6.8350121941838354E-3</v>
      </c>
      <c r="CH231">
        <v>6.6354572429282816E-4</v>
      </c>
      <c r="CI231">
        <v>1.6461690911790975E-3</v>
      </c>
      <c r="CJ231">
        <v>3.8989197869203768E-3</v>
      </c>
      <c r="CK231">
        <v>1.9208277124963286E-3</v>
      </c>
      <c r="CL231">
        <v>5.3572730696213712E-3</v>
      </c>
      <c r="CM231">
        <v>1.7572524244999391E-3</v>
      </c>
      <c r="CN231">
        <v>3.2423021111671166E-3</v>
      </c>
      <c r="CO231">
        <v>1.883831210619165E-3</v>
      </c>
      <c r="CP231">
        <v>1.0647623193695171E-3</v>
      </c>
      <c r="CQ231">
        <v>7.3595243392058545E-3</v>
      </c>
      <c r="CR231">
        <v>8.279690032014831E-3</v>
      </c>
      <c r="CS231">
        <v>4.321775299562217E-3</v>
      </c>
      <c r="CT231">
        <v>2.6712534555942092E-3</v>
      </c>
      <c r="CU231">
        <v>7.8468958497276472E-3</v>
      </c>
      <c r="CV231">
        <v>2.6197617472897231E-3</v>
      </c>
      <c r="CW231">
        <v>1.8957287961985372E-3</v>
      </c>
      <c r="CX231">
        <v>7.8300355404736632E-3</v>
      </c>
      <c r="CY231">
        <v>1.8501656038749034E-3</v>
      </c>
      <c r="CZ231">
        <v>1.6457522586944859E-3</v>
      </c>
      <c r="DA231">
        <v>2.0247833472476682E-3</v>
      </c>
      <c r="DB231">
        <v>5.5009909977243379E-3</v>
      </c>
      <c r="DC231">
        <v>3.1158554661883781E-3</v>
      </c>
      <c r="DD231">
        <v>6.5449128169019202E-3</v>
      </c>
      <c r="DE231">
        <v>1.8968165234290949E-3</v>
      </c>
      <c r="DF231">
        <v>4.4460532474121931E-4</v>
      </c>
      <c r="DG231">
        <v>4.7889761366358814E-4</v>
      </c>
      <c r="DH231">
        <v>4.8951160168324154E-3</v>
      </c>
      <c r="DI231">
        <v>6.6415004399450863E-3</v>
      </c>
      <c r="DJ231">
        <v>4.5973750138803776E-3</v>
      </c>
      <c r="DK231">
        <v>2.9934421322219775E-3</v>
      </c>
      <c r="DL231">
        <v>1.0952832964790055E-3</v>
      </c>
      <c r="DM231">
        <v>4.383161510136447E-3</v>
      </c>
      <c r="DN231">
        <v>2.1038921854396953E-3</v>
      </c>
      <c r="DO231">
        <v>2.3363562774447906E-3</v>
      </c>
      <c r="DP231">
        <v>2.6991202301571626E-3</v>
      </c>
      <c r="DQ231">
        <v>7.6670864711979292E-4</v>
      </c>
      <c r="DR231">
        <v>5.7246777505833291E-3</v>
      </c>
      <c r="DS231">
        <v>5.9594745261937641E-3</v>
      </c>
      <c r="DT231">
        <v>1.67087795558607E-3</v>
      </c>
      <c r="DU231">
        <v>1.523675767919651E-3</v>
      </c>
      <c r="DV231">
        <v>6.8348266224527003E-4</v>
      </c>
      <c r="DW231">
        <v>2.5198677404815826E-3</v>
      </c>
      <c r="DX231">
        <v>6.3701816372011841E-3</v>
      </c>
      <c r="DY231">
        <v>5.867024091775289E-3</v>
      </c>
      <c r="DZ231">
        <v>4.5238458807246541E-3</v>
      </c>
      <c r="EA231">
        <v>7.0373771578409244E-3</v>
      </c>
      <c r="EB231">
        <v>3.3633986489812996E-5</v>
      </c>
      <c r="EC231">
        <v>8.7150494300919032E-4</v>
      </c>
      <c r="ED231">
        <v>7.6204795234787186E-4</v>
      </c>
      <c r="EE231">
        <v>3.0319670445961019E-5</v>
      </c>
      <c r="EF231">
        <v>1.7632081322117715E-3</v>
      </c>
      <c r="EG231">
        <v>1.6485778299162258E-3</v>
      </c>
      <c r="EH231">
        <v>2.50344289109849E-3</v>
      </c>
      <c r="EI231">
        <v>1.9032646073380254E-3</v>
      </c>
      <c r="EJ231">
        <v>3.3948011042343506E-3</v>
      </c>
      <c r="EK231">
        <v>7.0012565099568319E-3</v>
      </c>
      <c r="EL231">
        <v>7.1212096989180544E-3</v>
      </c>
      <c r="EM231">
        <v>4.4643993632832724E-3</v>
      </c>
      <c r="EN231">
        <v>4.6330830954186874E-3</v>
      </c>
      <c r="EO231">
        <v>1.6773307661454759E-3</v>
      </c>
      <c r="EP231">
        <v>1.9267060190580152E-3</v>
      </c>
      <c r="EQ231">
        <v>4.2824440755908893E-3</v>
      </c>
      <c r="ER231">
        <v>3.5378591971736896E-4</v>
      </c>
      <c r="ES231">
        <v>7.5305216591422044E-3</v>
      </c>
    </row>
    <row r="232" spans="1:149" outlineLevel="1" x14ac:dyDescent="0.25">
      <c r="A232" s="3"/>
      <c r="B232" s="9">
        <v>218</v>
      </c>
      <c r="C232" s="3"/>
      <c r="D232" s="3"/>
      <c r="E232" s="36" t="s">
        <v>131</v>
      </c>
      <c r="F232" s="49"/>
      <c r="G232" s="49">
        <f t="shared" si="79"/>
        <v>-0.17132194404670895</v>
      </c>
      <c r="H232" s="49">
        <f t="shared" si="80"/>
        <v>-0.16490717252056555</v>
      </c>
      <c r="I232" s="49">
        <f t="shared" si="80"/>
        <v>-0.16114778353502202</v>
      </c>
      <c r="J232" s="49">
        <f t="shared" si="80"/>
        <v>-0.15896629899049183</v>
      </c>
      <c r="K232" s="49">
        <f t="shared" si="80"/>
        <v>-0.15582075324235817</v>
      </c>
      <c r="L232" s="49">
        <f t="shared" ref="L232:M232" si="87">L168*L211</f>
        <v>-0.15270664050581745</v>
      </c>
      <c r="M232" s="49">
        <f t="shared" si="87"/>
        <v>-0.14810571884422072</v>
      </c>
      <c r="N232" s="215"/>
      <c r="O232" s="108">
        <v>230</v>
      </c>
      <c r="P232" s="108">
        <v>0</v>
      </c>
      <c r="Q232" s="153">
        <v>-1.40670701707363</v>
      </c>
      <c r="R232" s="153">
        <v>-0.57058432333663178</v>
      </c>
      <c r="S232" s="153">
        <v>-2.3685147362082692</v>
      </c>
      <c r="T232" s="153">
        <v>-5.7027519589446407E-2</v>
      </c>
      <c r="U232" s="153">
        <v>-3.9641696636901917E-2</v>
      </c>
      <c r="V232" s="153">
        <v>-8.8157497838391077E-4</v>
      </c>
      <c r="W232" s="153">
        <v>-0.1042400612547169</v>
      </c>
      <c r="X232" s="188">
        <v>-0.95794412740479007</v>
      </c>
      <c r="Y232" s="153">
        <v>-3.2509261656642079</v>
      </c>
      <c r="Z232" s="153">
        <v>-0.35856437709310446</v>
      </c>
      <c r="AA232" s="153">
        <v>-1.8386378842197295</v>
      </c>
      <c r="AB232" s="153">
        <v>-0.52173463472569137</v>
      </c>
      <c r="AC232" s="153">
        <v>-1.6531281914870699E-4</v>
      </c>
      <c r="AD232" s="153">
        <v>-8.7501682973629351E-4</v>
      </c>
      <c r="AE232" s="153">
        <v>-2.6322502045783881E-2</v>
      </c>
      <c r="AF232" s="153">
        <v>-0.26507368809565518</v>
      </c>
      <c r="AG232" s="153">
        <v>-1.8851866162571815</v>
      </c>
      <c r="AH232" s="153">
        <v>-0.10558823397058957</v>
      </c>
      <c r="AI232" s="153">
        <v>-0.21209262662666997</v>
      </c>
      <c r="AJ232" s="153">
        <v>-1.4191455607277281</v>
      </c>
      <c r="AK232" s="153">
        <v>-1.6109463286663132E-2</v>
      </c>
      <c r="AL232" s="109">
        <v>-0.56464905338585947</v>
      </c>
      <c r="AM232" s="109">
        <v>-3.2222395031346177E-3</v>
      </c>
      <c r="AN232" s="109">
        <v>-0.17132194404670895</v>
      </c>
      <c r="AO232" s="109">
        <v>-1.1414390037857229</v>
      </c>
      <c r="AP232" s="109">
        <v>-3.3669656347138419</v>
      </c>
      <c r="AQ232" s="109">
        <v>-1.1083325426172101</v>
      </c>
      <c r="AR232" s="109">
        <v>-1.8623190184538847</v>
      </c>
      <c r="AS232" s="109">
        <v>-0.52584896814753224</v>
      </c>
      <c r="AT232" s="109">
        <v>-0.29655100836210002</v>
      </c>
      <c r="AU232" s="109">
        <v>-0.95773332894353969</v>
      </c>
      <c r="AV232" s="109">
        <v>-0.12789454544864409</v>
      </c>
      <c r="AW232" s="109">
        <v>-3.1156923561829697E-2</v>
      </c>
      <c r="AX232" s="109">
        <v>-0.60840269142805348</v>
      </c>
      <c r="AY232" s="109">
        <v>-0.4458334324312348</v>
      </c>
      <c r="AZ232" s="109">
        <v>-0.16462372252527213</v>
      </c>
      <c r="BA232" s="109"/>
      <c r="BB232" s="109">
        <v>-5.1363634163718655E-2</v>
      </c>
      <c r="BC232" s="109">
        <v>-2.6379588792946992E-2</v>
      </c>
      <c r="BD232" s="109">
        <v>-2.6425453997943084E-3</v>
      </c>
      <c r="BE232" s="109">
        <v>-0.67723225485510796</v>
      </c>
      <c r="BF232" s="109">
        <v>-0.16331323219265631</v>
      </c>
      <c r="BG232" s="109">
        <v>-1.4609625886701632</v>
      </c>
      <c r="BH232" s="109">
        <v>-3.372156359346787E-3</v>
      </c>
      <c r="BI232" s="109">
        <v>-0.49013354344523158</v>
      </c>
      <c r="BJ232" s="109">
        <v>-0.44804747468521117</v>
      </c>
      <c r="BK232" s="109">
        <v>-1.1913791098533584E-3</v>
      </c>
      <c r="BL232" s="109">
        <v>-0.55770469226600128</v>
      </c>
      <c r="BM232" s="109">
        <v>-7.346745622760012E-2</v>
      </c>
      <c r="BN232" s="109">
        <v>-8.2564266369625175E-2</v>
      </c>
      <c r="BO232" s="109">
        <v>-0.92111622294218021</v>
      </c>
      <c r="BP232" s="109">
        <v>-1.142353227771318</v>
      </c>
      <c r="BQ232" s="109">
        <v>-1.6332301412727137</v>
      </c>
      <c r="BR232" s="109"/>
      <c r="BS232" s="109">
        <v>-1.0715587691513383E-2</v>
      </c>
      <c r="BT232" s="109">
        <v>-0.9354669385911476</v>
      </c>
      <c r="BU232" s="109">
        <v>-1.1136370115002103</v>
      </c>
      <c r="BV232" s="109">
        <v>-7.9582190148420343E-2</v>
      </c>
      <c r="BW232" s="109">
        <v>-0.28129239466784017</v>
      </c>
      <c r="BX232" s="194">
        <v>-1.824860707065798E-3</v>
      </c>
      <c r="BY232" s="109">
        <v>-0.18747802487036358</v>
      </c>
      <c r="BZ232" s="109">
        <v>-1.5445823936172474</v>
      </c>
      <c r="CA232" s="109">
        <v>-1.6227413264015518</v>
      </c>
      <c r="CB232" s="109">
        <v>-0.18748705137529137</v>
      </c>
      <c r="CC232" s="109">
        <v>-2.9798934927174229E-2</v>
      </c>
      <c r="CG232">
        <v>-1.3973033998491451</v>
      </c>
      <c r="CH232">
        <v>-0.57041136800994297</v>
      </c>
      <c r="CI232">
        <v>-2.3677233979265186</v>
      </c>
      <c r="CJ232">
        <v>-5.7632055873979016E-2</v>
      </c>
      <c r="CK232">
        <v>-4.0864562341854579E-2</v>
      </c>
      <c r="CL232">
        <v>-5.9851173101795952E-4</v>
      </c>
      <c r="CM232">
        <v>-0.10599353862188564</v>
      </c>
      <c r="CN232">
        <v>-0.97123146511594383</v>
      </c>
      <c r="CO232">
        <v>-3.2068351504899413</v>
      </c>
      <c r="CP232">
        <v>-0.36617547348315338</v>
      </c>
      <c r="CQ232">
        <v>-1.8695097165798824</v>
      </c>
      <c r="CR232">
        <v>-0.52520290583523854</v>
      </c>
      <c r="CS232">
        <v>-7.2298314448320251E-5</v>
      </c>
      <c r="CT232">
        <v>-3.4307175680955711E-2</v>
      </c>
      <c r="CU232">
        <v>-2.5356856136515511E-2</v>
      </c>
      <c r="CV232">
        <v>-0.27186658750224957</v>
      </c>
      <c r="CW232">
        <v>-1.8909987308624856</v>
      </c>
      <c r="CX232">
        <v>-0.1080583693867528</v>
      </c>
      <c r="CY232">
        <v>-0.21691149453408201</v>
      </c>
      <c r="CZ232">
        <v>-1.4183424090400574</v>
      </c>
      <c r="DA232">
        <v>-1.6583882989146072E-2</v>
      </c>
      <c r="DB232">
        <v>-0.57617192011889984</v>
      </c>
      <c r="DC232">
        <v>-3.6208667663931832E-3</v>
      </c>
      <c r="DD232">
        <v>-0.17499155881594958</v>
      </c>
      <c r="DE232">
        <v>-1.1414390037857229</v>
      </c>
      <c r="DF232">
        <v>-3.3779068415494193</v>
      </c>
      <c r="DG232">
        <v>-1.1104681769407381</v>
      </c>
      <c r="DH232">
        <v>-1.8496003093809044</v>
      </c>
      <c r="DI232">
        <v>-0.51916190555922104</v>
      </c>
      <c r="DJ232">
        <v>-0.32214879735913143</v>
      </c>
      <c r="DK232">
        <v>-0.95547467053597013</v>
      </c>
      <c r="DL232">
        <v>-0.12874404950725207</v>
      </c>
      <c r="DM232">
        <v>-2.954191985552981E-2</v>
      </c>
      <c r="DN232">
        <v>-0.61497403572055331</v>
      </c>
      <c r="DO232">
        <v>-0.45240172657237981</v>
      </c>
      <c r="DP232">
        <v>-0.16045773829261797</v>
      </c>
      <c r="DQ232">
        <v>-0.73942732297287861</v>
      </c>
      <c r="DR232">
        <v>-6.1273060986176145E-2</v>
      </c>
      <c r="DS232">
        <v>-6.1383560515439632E-2</v>
      </c>
      <c r="DT232">
        <v>-3.1544765246431738E-3</v>
      </c>
      <c r="DU232">
        <v>-0.68359589414391608</v>
      </c>
      <c r="DV232">
        <v>-0.1640854715068201</v>
      </c>
      <c r="DW232">
        <v>-1.4450574570616952</v>
      </c>
      <c r="DX232">
        <v>-2.2858170085911728E-3</v>
      </c>
      <c r="DY232">
        <v>-0.50078257768076795</v>
      </c>
      <c r="DZ232">
        <v>-0.45925392817009209</v>
      </c>
      <c r="EA232">
        <v>-1.8931101855038132E-3</v>
      </c>
      <c r="EB232">
        <v>-0.56569433843425221</v>
      </c>
      <c r="EC232">
        <v>-7.19274546738915E-2</v>
      </c>
      <c r="ED232">
        <v>-8.282768848705388E-2</v>
      </c>
      <c r="EE232">
        <v>-0.92302687160665042</v>
      </c>
      <c r="EF232">
        <v>-1.1449648674300825</v>
      </c>
      <c r="EG232">
        <v>-1.632119745690394</v>
      </c>
      <c r="EH232">
        <v>-0.32063788423731415</v>
      </c>
      <c r="EI232">
        <v>-1.0920389459353882E-2</v>
      </c>
      <c r="EJ232">
        <v>-0.92617100081492398</v>
      </c>
      <c r="EK232">
        <v>-1.1082329540382403</v>
      </c>
      <c r="EL232">
        <v>-7.685057314229389E-2</v>
      </c>
      <c r="EM232">
        <v>-0.28662263203222649</v>
      </c>
      <c r="EN232">
        <v>-2.1136839980751046E-3</v>
      </c>
      <c r="EO232">
        <v>-0.19265889001013592</v>
      </c>
      <c r="EP232">
        <v>-1.5547454732946959</v>
      </c>
      <c r="EQ232">
        <v>-1.6203452698058016</v>
      </c>
      <c r="ER232">
        <v>-0.19030448297229471</v>
      </c>
      <c r="ES232">
        <v>-3.1273838828567685E-2</v>
      </c>
    </row>
    <row r="233" spans="1:149" outlineLevel="1" x14ac:dyDescent="0.25">
      <c r="A233" s="3"/>
      <c r="B233" s="9">
        <v>219</v>
      </c>
      <c r="C233" s="3"/>
      <c r="D233" s="3"/>
      <c r="E233" s="36" t="s">
        <v>132</v>
      </c>
      <c r="F233" s="49"/>
      <c r="G233" s="49">
        <f t="shared" si="79"/>
        <v>3.1589865310324129E-2</v>
      </c>
      <c r="H233" s="49">
        <f t="shared" si="80"/>
        <v>3.1589865310324129E-2</v>
      </c>
      <c r="I233" s="49">
        <f t="shared" si="80"/>
        <v>3.1589865310324129E-2</v>
      </c>
      <c r="J233" s="49">
        <f t="shared" si="80"/>
        <v>3.1589865310324129E-2</v>
      </c>
      <c r="K233" s="49">
        <f t="shared" si="80"/>
        <v>3.1589865310324129E-2</v>
      </c>
      <c r="L233" s="49">
        <f t="shared" ref="L233:M233" si="88">L169*L212</f>
        <v>3.1589865310324129E-2</v>
      </c>
      <c r="M233" s="49">
        <f t="shared" si="88"/>
        <v>3.1589865310324129E-2</v>
      </c>
      <c r="N233" s="215"/>
      <c r="O233" s="108">
        <v>231</v>
      </c>
      <c r="P233" s="108">
        <v>0</v>
      </c>
      <c r="Q233" s="153">
        <v>1.0009835108698977</v>
      </c>
      <c r="R233" s="153">
        <v>0.4392554354606511</v>
      </c>
      <c r="S233" s="153">
        <v>1.4408178526813642</v>
      </c>
      <c r="T233" s="153">
        <v>1.7801644489039103E-2</v>
      </c>
      <c r="U233" s="153">
        <v>3.0726174138521523E-2</v>
      </c>
      <c r="V233" s="153">
        <v>8.6510648300228826E-4</v>
      </c>
      <c r="W233" s="153">
        <v>0.11934768627786604</v>
      </c>
      <c r="X233" s="188">
        <v>0.58482042597573602</v>
      </c>
      <c r="Y233" s="153">
        <v>1.1931318830775903</v>
      </c>
      <c r="Z233" s="153">
        <v>0.21238332751866368</v>
      </c>
      <c r="AA233" s="153">
        <v>1.5267055481285496</v>
      </c>
      <c r="AB233" s="153">
        <v>0.23370367183339597</v>
      </c>
      <c r="AC233" s="153">
        <v>1.0793873592197295E-3</v>
      </c>
      <c r="AD233" s="153">
        <v>7.8949644282405097E-4</v>
      </c>
      <c r="AE233" s="153">
        <v>3.268220351405688E-2</v>
      </c>
      <c r="AF233" s="153">
        <v>7.7658314869115314E-2</v>
      </c>
      <c r="AG233" s="153">
        <v>0.60019001573638064</v>
      </c>
      <c r="AH233" s="153">
        <v>7.270092419342658E-2</v>
      </c>
      <c r="AI233" s="153">
        <v>0.13863434709824368</v>
      </c>
      <c r="AJ233" s="153">
        <v>0.82651441807711445</v>
      </c>
      <c r="AK233" s="153">
        <v>2.3687053559513019E-2</v>
      </c>
      <c r="AL233" s="109">
        <v>0.28012745399897421</v>
      </c>
      <c r="AM233" s="109">
        <v>2.1055741937621585E-3</v>
      </c>
      <c r="AN233" s="109">
        <v>3.1589865310324129E-2</v>
      </c>
      <c r="AO233" s="109">
        <v>0.87532134680105689</v>
      </c>
      <c r="AP233" s="109">
        <v>1.2636779574686119</v>
      </c>
      <c r="AQ233" s="109">
        <v>0.24585313679610785</v>
      </c>
      <c r="AR233" s="109">
        <v>0.80291024584052406</v>
      </c>
      <c r="AS233" s="109">
        <v>0.20935647228681306</v>
      </c>
      <c r="AT233" s="109">
        <v>0.24323282954458325</v>
      </c>
      <c r="AU233" s="109">
        <v>0.9206671969783583</v>
      </c>
      <c r="AV233" s="109">
        <v>6.8277805101187763E-2</v>
      </c>
      <c r="AW233" s="109">
        <v>1.3072460168383798E-3</v>
      </c>
      <c r="AX233" s="109">
        <v>0.34370415118795317</v>
      </c>
      <c r="AY233" s="109">
        <v>0.22294753735243486</v>
      </c>
      <c r="AZ233" s="109">
        <v>4.515555674299792E-2</v>
      </c>
      <c r="BA233" s="109"/>
      <c r="BB233" s="109">
        <v>3.6087936182772257E-2</v>
      </c>
      <c r="BC233" s="109">
        <v>2.5798467048035258E-2</v>
      </c>
      <c r="BD233" s="109">
        <v>7.1729866837158159E-3</v>
      </c>
      <c r="BE233" s="109">
        <v>0.34375726437956411</v>
      </c>
      <c r="BF233" s="109">
        <v>0.11189285626694634</v>
      </c>
      <c r="BG233" s="109">
        <v>0.54249711138546908</v>
      </c>
      <c r="BH233" s="109">
        <v>8.3503648683026929E-4</v>
      </c>
      <c r="BI233" s="109">
        <v>0.33489905931484421</v>
      </c>
      <c r="BJ233" s="109">
        <v>0.21096767803928143</v>
      </c>
      <c r="BK233" s="109">
        <v>1.3782453990718086E-2</v>
      </c>
      <c r="BL233" s="109">
        <v>0.44629085752501202</v>
      </c>
      <c r="BM233" s="109">
        <v>1.8972698018846969E-3</v>
      </c>
      <c r="BN233" s="109">
        <v>5.272205244461748E-2</v>
      </c>
      <c r="BO233" s="109">
        <v>0.96755751164734227</v>
      </c>
      <c r="BP233" s="109">
        <v>0.42153509825041635</v>
      </c>
      <c r="BQ233" s="109">
        <v>0.64630138533816461</v>
      </c>
      <c r="BR233" s="109"/>
      <c r="BS233" s="109">
        <v>2.349142135443575E-2</v>
      </c>
      <c r="BT233" s="109">
        <v>0.34449003805897344</v>
      </c>
      <c r="BU233" s="109">
        <v>0.72807028204571511</v>
      </c>
      <c r="BV233" s="109">
        <v>1.7351276864858489E-2</v>
      </c>
      <c r="BW233" s="109">
        <v>0.76196510442866361</v>
      </c>
      <c r="BX233" s="194">
        <v>2.3247000830000147E-3</v>
      </c>
      <c r="BY233" s="109">
        <v>0.1307061003957907</v>
      </c>
      <c r="BZ233" s="109">
        <v>0.8523591479132947</v>
      </c>
      <c r="CA233" s="109">
        <v>0.58260767778624956</v>
      </c>
      <c r="CB233" s="109">
        <v>0.16311484223357794</v>
      </c>
      <c r="CC233" s="109">
        <v>2.71634709677991E-2</v>
      </c>
      <c r="CG233">
        <v>1.0009835108698977</v>
      </c>
      <c r="CH233">
        <v>0.4392554354606511</v>
      </c>
      <c r="CI233">
        <v>1.4408178526813642</v>
      </c>
      <c r="CJ233">
        <v>1.7801644489039103E-2</v>
      </c>
      <c r="CK233">
        <v>3.0726174138521523E-2</v>
      </c>
      <c r="CL233">
        <v>8.6510648300228826E-4</v>
      </c>
      <c r="CM233">
        <v>0.11934768627786604</v>
      </c>
      <c r="CN233">
        <v>0.58482042597573602</v>
      </c>
      <c r="CO233">
        <v>1.1931318830775903</v>
      </c>
      <c r="CP233">
        <v>0.21238332751866368</v>
      </c>
      <c r="CQ233">
        <v>1.5267055481285496</v>
      </c>
      <c r="CR233">
        <v>0.2395492952943534</v>
      </c>
      <c r="CS233">
        <v>1.0793873592197295E-3</v>
      </c>
      <c r="CT233">
        <v>1.2898164654694219E-2</v>
      </c>
      <c r="CU233">
        <v>3.268220351405688E-2</v>
      </c>
      <c r="CV233">
        <v>7.7658314869115314E-2</v>
      </c>
      <c r="CW233">
        <v>0.60019001573638064</v>
      </c>
      <c r="CX233">
        <v>7.270092419342658E-2</v>
      </c>
      <c r="CY233">
        <v>0.13863434709824368</v>
      </c>
      <c r="CZ233">
        <v>0.82651441807711445</v>
      </c>
      <c r="DA233">
        <v>2.3687053559513019E-2</v>
      </c>
      <c r="DB233">
        <v>0.28012745399897421</v>
      </c>
      <c r="DC233">
        <v>2.1055741937621585E-3</v>
      </c>
      <c r="DD233">
        <v>3.1589865310324129E-2</v>
      </c>
      <c r="DE233">
        <v>0.87532134680105689</v>
      </c>
      <c r="DF233">
        <v>1.2636779574686119</v>
      </c>
      <c r="DG233">
        <v>0.24585313679610785</v>
      </c>
      <c r="DH233">
        <v>0.80291024584052406</v>
      </c>
      <c r="DI233">
        <v>0.20935647228681306</v>
      </c>
      <c r="DJ233">
        <v>0.24323282954458325</v>
      </c>
      <c r="DK233">
        <v>0.9206671969783583</v>
      </c>
      <c r="DL233">
        <v>6.8277805101187763E-2</v>
      </c>
      <c r="DM233">
        <v>1.3072460168383798E-3</v>
      </c>
      <c r="DN233">
        <v>0.34370415118795317</v>
      </c>
      <c r="DO233">
        <v>0.22294753735243486</v>
      </c>
      <c r="DP233">
        <v>4.515555674299792E-2</v>
      </c>
      <c r="DQ233">
        <v>0.4991307029207509</v>
      </c>
      <c r="DR233">
        <v>3.7346798453736799E-2</v>
      </c>
      <c r="DS233">
        <v>5.2291113682210226E-2</v>
      </c>
      <c r="DT233">
        <v>7.1729866837158159E-3</v>
      </c>
      <c r="DU233">
        <v>0.3910247482815159</v>
      </c>
      <c r="DV233">
        <v>0.11189285626694634</v>
      </c>
      <c r="DW233">
        <v>0.54249711138546908</v>
      </c>
      <c r="DX233">
        <v>8.3503648683026929E-4</v>
      </c>
      <c r="DY233">
        <v>0.33489905931484421</v>
      </c>
      <c r="DZ233">
        <v>0.21096767803928143</v>
      </c>
      <c r="EA233">
        <v>1.3782453990718086E-2</v>
      </c>
      <c r="EB233">
        <v>0.44629085752501202</v>
      </c>
      <c r="EC233">
        <v>1.8972698018846969E-3</v>
      </c>
      <c r="ED233">
        <v>5.272205244461748E-2</v>
      </c>
      <c r="EE233">
        <v>0.96755751164734227</v>
      </c>
      <c r="EF233">
        <v>0.42153509825041635</v>
      </c>
      <c r="EG233">
        <v>0.64630138533816461</v>
      </c>
      <c r="EH233">
        <v>0.212192696186116</v>
      </c>
      <c r="EI233">
        <v>2.349142135443575E-2</v>
      </c>
      <c r="EJ233">
        <v>0.34449003805897344</v>
      </c>
      <c r="EK233">
        <v>0.72807028204571511</v>
      </c>
      <c r="EL233">
        <v>1.7351276864858489E-2</v>
      </c>
      <c r="EM233">
        <v>0.88410756963815729</v>
      </c>
      <c r="EN233">
        <v>2.3247000830000147E-3</v>
      </c>
      <c r="EO233">
        <v>0.1307061003957907</v>
      </c>
      <c r="EP233">
        <v>0.8523591479132947</v>
      </c>
      <c r="EQ233">
        <v>0.58260767778624956</v>
      </c>
      <c r="ER233">
        <v>0.16311484223357794</v>
      </c>
      <c r="ES233">
        <v>2.71634709677991E-2</v>
      </c>
    </row>
    <row r="234" spans="1:149" outlineLevel="1" x14ac:dyDescent="0.25">
      <c r="A234" s="3"/>
      <c r="B234" s="9">
        <v>220</v>
      </c>
      <c r="C234" s="3"/>
      <c r="D234" s="3"/>
      <c r="E234" s="36" t="s">
        <v>133</v>
      </c>
      <c r="F234" s="49"/>
      <c r="G234" s="49">
        <f t="shared" si="79"/>
        <v>0.10857106728507493</v>
      </c>
      <c r="H234" s="49">
        <f t="shared" si="80"/>
        <v>0.10974500961956458</v>
      </c>
      <c r="I234" s="49">
        <f t="shared" si="80"/>
        <v>0.12168836478739278</v>
      </c>
      <c r="J234" s="49">
        <f t="shared" si="80"/>
        <v>0.12349432184173259</v>
      </c>
      <c r="K234" s="49">
        <f t="shared" si="80"/>
        <v>0.13199272075266733</v>
      </c>
      <c r="L234" s="49">
        <f t="shared" ref="L234:M234" si="89">L170*L213</f>
        <v>0.12999447899368788</v>
      </c>
      <c r="M234" s="49">
        <f t="shared" si="89"/>
        <v>0.12801148742276519</v>
      </c>
      <c r="N234" s="215"/>
      <c r="O234" s="108">
        <v>232</v>
      </c>
      <c r="P234" s="108">
        <v>0</v>
      </c>
      <c r="Q234" s="153">
        <v>0.54843342328151146</v>
      </c>
      <c r="R234" s="153">
        <v>0.33840284110286045</v>
      </c>
      <c r="S234" s="153">
        <v>1.2415069991543719</v>
      </c>
      <c r="T234" s="153">
        <v>2.2568160988242738E-2</v>
      </c>
      <c r="U234" s="153">
        <v>2.2157725034759677E-2</v>
      </c>
      <c r="V234" s="153">
        <v>6.2071958510011876E-5</v>
      </c>
      <c r="W234" s="153">
        <v>0.12231733077776961</v>
      </c>
      <c r="X234" s="188">
        <v>0.530386280242372</v>
      </c>
      <c r="Y234" s="153">
        <v>1.5441838671782389</v>
      </c>
      <c r="Z234" s="153">
        <v>0.2285647989059757</v>
      </c>
      <c r="AA234" s="153">
        <v>1.374165215966856</v>
      </c>
      <c r="AB234" s="153">
        <v>0.2793063742582193</v>
      </c>
      <c r="AC234" s="153">
        <v>1.1928525360515036E-4</v>
      </c>
      <c r="AD234" s="153">
        <v>8.208928472620388E-3</v>
      </c>
      <c r="AE234" s="153">
        <v>1.2300633776133031E-2</v>
      </c>
      <c r="AF234" s="153">
        <v>9.7690669191228E-2</v>
      </c>
      <c r="AG234" s="153">
        <v>0.8811500568615066</v>
      </c>
      <c r="AH234" s="153">
        <v>0.10918235106029298</v>
      </c>
      <c r="AI234" s="153">
        <v>6.4842240110579707E-2</v>
      </c>
      <c r="AJ234" s="153">
        <v>0.81255823405128957</v>
      </c>
      <c r="AK234" s="153">
        <v>3.1930612783376812E-2</v>
      </c>
      <c r="AL234" s="109">
        <v>0.42080184538280629</v>
      </c>
      <c r="AM234" s="109">
        <v>3.4239374738164655E-5</v>
      </c>
      <c r="AN234" s="109">
        <v>0.10857106728507493</v>
      </c>
      <c r="AO234" s="109">
        <v>0.83940608308056019</v>
      </c>
      <c r="AP234" s="109">
        <v>1.3551924029115447</v>
      </c>
      <c r="AQ234" s="109">
        <v>0.6114491432762893</v>
      </c>
      <c r="AR234" s="109">
        <v>0.74975614793032086</v>
      </c>
      <c r="AS234" s="109">
        <v>0.18600090012751708</v>
      </c>
      <c r="AT234" s="109">
        <v>0.28011979987129298</v>
      </c>
      <c r="AU234" s="109">
        <v>0.62977849021432841</v>
      </c>
      <c r="AV234" s="109">
        <v>5.9099880485359739E-2</v>
      </c>
      <c r="AW234" s="109">
        <v>8.9655494787901154E-4</v>
      </c>
      <c r="AX234" s="109">
        <v>0.26975211821167772</v>
      </c>
      <c r="AY234" s="109">
        <v>0.25564940721605434</v>
      </c>
      <c r="AZ234" s="109">
        <v>3.780563971204149E-2</v>
      </c>
      <c r="BA234" s="109"/>
      <c r="BB234" s="109">
        <v>2.5755916489912697E-2</v>
      </c>
      <c r="BC234" s="109">
        <v>3.6708097918258749E-2</v>
      </c>
      <c r="BD234" s="109">
        <v>6.9121532785123372E-3</v>
      </c>
      <c r="BE234" s="109">
        <v>0.35817584798454355</v>
      </c>
      <c r="BF234" s="109">
        <v>0.12174882147696599</v>
      </c>
      <c r="BG234" s="109">
        <v>0.62102888747928553</v>
      </c>
      <c r="BH234" s="109">
        <v>1.5798319787989316E-5</v>
      </c>
      <c r="BI234" s="109">
        <v>0.29653196854013553</v>
      </c>
      <c r="BJ234" s="109">
        <v>0.22204900728245833</v>
      </c>
      <c r="BK234" s="109">
        <v>1.2580467856382024E-2</v>
      </c>
      <c r="BL234" s="109">
        <v>0.38574471272996358</v>
      </c>
      <c r="BM234" s="109">
        <v>3.78434573713873E-2</v>
      </c>
      <c r="BN234" s="109">
        <v>7.0333370834100378E-2</v>
      </c>
      <c r="BO234" s="109">
        <v>0.78066928016749659</v>
      </c>
      <c r="BP234" s="109">
        <v>0.65747762831815071</v>
      </c>
      <c r="BQ234" s="109">
        <v>0.81281086625124965</v>
      </c>
      <c r="BR234" s="109"/>
      <c r="BS234" s="109">
        <v>3.0882361373849643E-2</v>
      </c>
      <c r="BT234" s="109">
        <v>0.40743567528481228</v>
      </c>
      <c r="BU234" s="109">
        <v>0.53967094348256595</v>
      </c>
      <c r="BV234" s="109">
        <v>1.8589377219534641E-2</v>
      </c>
      <c r="BW234" s="109">
        <v>0.48719469185381281</v>
      </c>
      <c r="BX234" s="194">
        <v>1.0819872189410107E-3</v>
      </c>
      <c r="BY234" s="109">
        <v>0.17613940785305887</v>
      </c>
      <c r="BZ234" s="109">
        <v>0.63509913454334599</v>
      </c>
      <c r="CA234" s="109">
        <v>0.45807054675790831</v>
      </c>
      <c r="CB234" s="109">
        <v>0.13730900433368767</v>
      </c>
      <c r="CC234" s="109">
        <v>2.949358197517727E-2</v>
      </c>
      <c r="CG234">
        <v>0.53152653218519497</v>
      </c>
      <c r="CH234">
        <v>0.37369844689917298</v>
      </c>
      <c r="CI234">
        <v>1.2535577776228428</v>
      </c>
      <c r="CJ234">
        <v>2.3937467861274167E-2</v>
      </c>
      <c r="CK234">
        <v>2.5925714574593171E-2</v>
      </c>
      <c r="CL234">
        <v>2.5258863662084462E-4</v>
      </c>
      <c r="CM234">
        <v>0.13282906344759243</v>
      </c>
      <c r="CN234">
        <v>0.54833592711910273</v>
      </c>
      <c r="CO234">
        <v>1.5427550802753944</v>
      </c>
      <c r="CP234">
        <v>0.24535704991014357</v>
      </c>
      <c r="CQ234">
        <v>1.4109583499511626</v>
      </c>
      <c r="CR234">
        <v>0.31427240337410517</v>
      </c>
      <c r="CS234">
        <v>1.1283921093521567E-7</v>
      </c>
      <c r="CT234">
        <v>3.5637078450070317E-2</v>
      </c>
      <c r="CU234">
        <v>1.0513672296079524E-2</v>
      </c>
      <c r="CV234">
        <v>0.10860849530390344</v>
      </c>
      <c r="CW234">
        <v>0.90413635749447019</v>
      </c>
      <c r="CX234">
        <v>0.12007346188616168</v>
      </c>
      <c r="CY234">
        <v>6.9453330296702462E-2</v>
      </c>
      <c r="CZ234">
        <v>0.82341073629388617</v>
      </c>
      <c r="DA234">
        <v>3.6250695251447314E-2</v>
      </c>
      <c r="DB234">
        <v>0.5461457552172122</v>
      </c>
      <c r="DC234">
        <v>4.475540114629877E-5</v>
      </c>
      <c r="DD234">
        <v>0.11550842925541323</v>
      </c>
      <c r="DE234">
        <v>0.8466978794685337</v>
      </c>
      <c r="DF234">
        <v>1.9895168941684673</v>
      </c>
      <c r="DG234">
        <v>0.63009779910354491</v>
      </c>
      <c r="DH234">
        <v>0.71729964037933747</v>
      </c>
      <c r="DI234">
        <v>0.17985413077818005</v>
      </c>
      <c r="DJ234">
        <v>0.30650844558769919</v>
      </c>
      <c r="DK234">
        <v>0.65211735044721297</v>
      </c>
      <c r="DL234">
        <v>6.2721985907840047E-2</v>
      </c>
      <c r="DM234">
        <v>1.9526859773422923E-4</v>
      </c>
      <c r="DN234">
        <v>0.2854388066059676</v>
      </c>
      <c r="DO234">
        <v>0.26613050807392441</v>
      </c>
      <c r="DP234">
        <v>3.2601658792121659E-2</v>
      </c>
      <c r="DQ234">
        <v>0.41236186200618985</v>
      </c>
      <c r="DR234">
        <v>3.095269555377048E-2</v>
      </c>
      <c r="DS234">
        <v>8.7128302565030388E-2</v>
      </c>
      <c r="DT234">
        <v>9.4714281441812733E-3</v>
      </c>
      <c r="DU234">
        <v>0.3944640161494074</v>
      </c>
      <c r="DV234">
        <v>0.12793869129478438</v>
      </c>
      <c r="DW234">
        <v>0.62543977934884132</v>
      </c>
      <c r="DX234">
        <v>2.9360280656744311E-4</v>
      </c>
      <c r="DY234">
        <v>0.30590016845836354</v>
      </c>
      <c r="DZ234">
        <v>0.23988372681710199</v>
      </c>
      <c r="EA234">
        <v>1.6540530097856436E-2</v>
      </c>
      <c r="EB234">
        <v>0.40054777389942819</v>
      </c>
      <c r="EC234">
        <v>4.2449861115013497E-2</v>
      </c>
      <c r="ED234">
        <v>7.3005489500419365E-2</v>
      </c>
      <c r="EE234">
        <v>0.79097896162491566</v>
      </c>
      <c r="EF234">
        <v>0.67191865809220874</v>
      </c>
      <c r="EG234">
        <v>0.8451272249482159</v>
      </c>
      <c r="EH234">
        <v>0.25731002223384869</v>
      </c>
      <c r="EI234">
        <v>3.188050385455591E-2</v>
      </c>
      <c r="EJ234">
        <v>0.40726776804939624</v>
      </c>
      <c r="EK234">
        <v>0.52541997556780984</v>
      </c>
      <c r="EL234">
        <v>1.4611892045817134E-2</v>
      </c>
      <c r="EM234">
        <v>0.51652394903221432</v>
      </c>
      <c r="EN234">
        <v>1.9773415821458221E-3</v>
      </c>
      <c r="EO234">
        <v>0.19334904573640324</v>
      </c>
      <c r="EP234">
        <v>0.630978261884101</v>
      </c>
      <c r="EQ234">
        <v>0.45390969017534527</v>
      </c>
      <c r="ER234">
        <v>0.14951015802950315</v>
      </c>
      <c r="ES234">
        <v>3.5121832571227793E-2</v>
      </c>
    </row>
    <row r="235" spans="1:149" outlineLevel="1" x14ac:dyDescent="0.25">
      <c r="A235" s="3"/>
      <c r="B235" s="9">
        <v>221</v>
      </c>
      <c r="C235" s="3"/>
      <c r="D235" s="3"/>
      <c r="E235" s="36" t="s">
        <v>134</v>
      </c>
      <c r="F235" s="49"/>
      <c r="G235" s="49">
        <f t="shared" si="79"/>
        <v>1.1916944176118023E-2</v>
      </c>
      <c r="H235" s="49">
        <f t="shared" si="80"/>
        <v>1.2049825322542656E-2</v>
      </c>
      <c r="I235" s="49">
        <f t="shared" si="80"/>
        <v>1.2265689462577509E-2</v>
      </c>
      <c r="J235" s="49">
        <f t="shared" si="80"/>
        <v>1.2533986870049701E-2</v>
      </c>
      <c r="K235" s="49">
        <f t="shared" si="80"/>
        <v>1.2757464735845199E-2</v>
      </c>
      <c r="L235" s="49">
        <f t="shared" ref="L235:M235" si="90">L171*L214</f>
        <v>1.297395052217591E-2</v>
      </c>
      <c r="M235" s="49">
        <f t="shared" si="90"/>
        <v>1.3116387148005514E-2</v>
      </c>
      <c r="N235" s="215"/>
      <c r="O235" s="108">
        <v>233</v>
      </c>
      <c r="P235" s="108">
        <v>0</v>
      </c>
      <c r="Q235" s="153">
        <v>-4.718231196547408E-2</v>
      </c>
      <c r="R235" s="153">
        <v>6.6436128319899935E-3</v>
      </c>
      <c r="S235" s="153">
        <v>2.7257214537556643E-2</v>
      </c>
      <c r="T235" s="153">
        <v>5.5737953516273855E-3</v>
      </c>
      <c r="U235" s="153">
        <v>3.8682997693223775E-3</v>
      </c>
      <c r="V235" s="153">
        <v>-1.0118567660920854E-3</v>
      </c>
      <c r="W235" s="153">
        <v>5.8214134304425741E-3</v>
      </c>
      <c r="X235" s="188">
        <v>2.4059740847472408E-2</v>
      </c>
      <c r="Y235" s="153">
        <v>3.1842200861586921E-2</v>
      </c>
      <c r="Z235" s="153">
        <v>7.451633065816695E-3</v>
      </c>
      <c r="AA235" s="153">
        <v>5.0703467780428023E-2</v>
      </c>
      <c r="AB235" s="153">
        <v>2.9616370691645189E-2</v>
      </c>
      <c r="AC235" s="153">
        <v>-4.1373193192645666E-4</v>
      </c>
      <c r="AD235" s="153">
        <v>6.1600964954782681E-4</v>
      </c>
      <c r="AE235" s="153">
        <v>-6.0001241638938602E-3</v>
      </c>
      <c r="AF235" s="153">
        <v>1.1034825265551764E-2</v>
      </c>
      <c r="AG235" s="153">
        <v>2.4024827645520972E-2</v>
      </c>
      <c r="AH235" s="153">
        <v>1.3576851217247421E-2</v>
      </c>
      <c r="AI235" s="153">
        <v>9.9369401561865637E-3</v>
      </c>
      <c r="AJ235" s="153">
        <v>2.129465062930341E-2</v>
      </c>
      <c r="AK235" s="153">
        <v>2.4191881096210098E-3</v>
      </c>
      <c r="AL235" s="109">
        <v>2.2879815808543404E-2</v>
      </c>
      <c r="AM235" s="109">
        <v>1.4670253260746968E-3</v>
      </c>
      <c r="AN235" s="109">
        <v>1.1916944176118023E-2</v>
      </c>
      <c r="AO235" s="109">
        <v>2.4241185191823104E-2</v>
      </c>
      <c r="AP235" s="109">
        <v>1.2450344301759115E-2</v>
      </c>
      <c r="AQ235" s="109">
        <v>7.1259605583088963E-3</v>
      </c>
      <c r="AR235" s="109">
        <v>-4.719723608766966E-2</v>
      </c>
      <c r="AS235" s="109">
        <v>-2.7709211207261795E-2</v>
      </c>
      <c r="AT235" s="109">
        <v>1.5787920311497235E-2</v>
      </c>
      <c r="AU235" s="109">
        <v>2.6274225186047911E-2</v>
      </c>
      <c r="AV235" s="109">
        <v>4.6281672121225928E-3</v>
      </c>
      <c r="AW235" s="109">
        <v>-5.3708274121086665E-3</v>
      </c>
      <c r="AX235" s="109">
        <v>1.5823869010711325E-2</v>
      </c>
      <c r="AY235" s="109">
        <v>1.3683653789774507E-2</v>
      </c>
      <c r="AZ235" s="109">
        <v>-9.1263686397991244E-3</v>
      </c>
      <c r="BA235" s="109"/>
      <c r="BB235" s="109">
        <v>7.1784609929679503E-3</v>
      </c>
      <c r="BC235" s="109">
        <v>5.3382481445295579E-3</v>
      </c>
      <c r="BD235" s="109">
        <v>1.0129764884105211E-3</v>
      </c>
      <c r="BE235" s="109">
        <v>1.5106476208802976E-2</v>
      </c>
      <c r="BF235" s="109">
        <v>4.3153918351865866E-3</v>
      </c>
      <c r="BG235" s="109">
        <v>2.4452227448429054E-2</v>
      </c>
      <c r="BH235" s="109">
        <v>-2.0646609013424749E-3</v>
      </c>
      <c r="BI235" s="109">
        <v>2.4367547247870484E-2</v>
      </c>
      <c r="BJ235" s="109">
        <v>1.9977020771250336E-2</v>
      </c>
      <c r="BK235" s="109">
        <v>1.2715452376419942E-3</v>
      </c>
      <c r="BL235" s="109">
        <v>-2.3660602353196019E-5</v>
      </c>
      <c r="BM235" s="109">
        <v>2.8215308324650297E-3</v>
      </c>
      <c r="BN235" s="109">
        <v>2.7122975441859205E-3</v>
      </c>
      <c r="BO235" s="109">
        <v>-3.7382480493633287E-5</v>
      </c>
      <c r="BP235" s="109">
        <v>1.5858468337985931E-2</v>
      </c>
      <c r="BQ235" s="109">
        <v>2.3517516272619998E-2</v>
      </c>
      <c r="BR235" s="109"/>
      <c r="BS235" s="109">
        <v>1.8099691738600744E-3</v>
      </c>
      <c r="BT235" s="109">
        <v>2.5051469619317941E-2</v>
      </c>
      <c r="BU235" s="109">
        <v>-4.175913535360682E-2</v>
      </c>
      <c r="BV235" s="109">
        <v>-1.116899044688543E-2</v>
      </c>
      <c r="BW235" s="109">
        <v>2.0197916262047883E-2</v>
      </c>
      <c r="BX235" s="194">
        <v>1.2664043197445766E-3</v>
      </c>
      <c r="BY235" s="109">
        <v>7.9026428090267897E-3</v>
      </c>
      <c r="BZ235" s="109">
        <v>2.3214030159497016E-2</v>
      </c>
      <c r="CA235" s="109">
        <v>3.4032819515297415E-2</v>
      </c>
      <c r="CB235" s="109">
        <v>2.7367862637477165E-3</v>
      </c>
      <c r="CC235" s="109">
        <v>6.500222938623762E-3</v>
      </c>
      <c r="CG235">
        <v>-5.0580659938642462E-2</v>
      </c>
      <c r="CH235">
        <v>8.5998141944468778E-3</v>
      </c>
      <c r="CI235">
        <v>3.1848074501680403E-2</v>
      </c>
      <c r="CJ235">
        <v>6.2058028719936386E-3</v>
      </c>
      <c r="CK235">
        <v>4.5241445063193778E-3</v>
      </c>
      <c r="CL235">
        <v>-9.0609863618895225E-4</v>
      </c>
      <c r="CM235">
        <v>6.8495640262678766E-3</v>
      </c>
      <c r="CN235">
        <v>2.7022604875018952E-2</v>
      </c>
      <c r="CO235">
        <v>3.6503612236704945E-2</v>
      </c>
      <c r="CP235">
        <v>9.2147273885308401E-3</v>
      </c>
      <c r="CQ235">
        <v>5.5092051486741719E-2</v>
      </c>
      <c r="CR235">
        <v>3.1805840173389575E-2</v>
      </c>
      <c r="CS235">
        <v>-3.0019446097357793E-4</v>
      </c>
      <c r="CT235">
        <v>4.3808913890054932E-3</v>
      </c>
      <c r="CU235">
        <v>-6.303484156459243E-3</v>
      </c>
      <c r="CV235">
        <v>1.2641784422513392E-2</v>
      </c>
      <c r="CW235">
        <v>2.7773251422851725E-2</v>
      </c>
      <c r="CX235">
        <v>1.4701336196569877E-2</v>
      </c>
      <c r="CY235">
        <v>1.1564917720543022E-2</v>
      </c>
      <c r="CZ235">
        <v>2.4878366575417889E-2</v>
      </c>
      <c r="DA235">
        <v>2.8331542242017809E-3</v>
      </c>
      <c r="DB235">
        <v>2.5118227920618449E-2</v>
      </c>
      <c r="DC235">
        <v>1.7346424036581147E-3</v>
      </c>
      <c r="DD235">
        <v>1.3016724150404887E-2</v>
      </c>
      <c r="DE235">
        <v>2.798026669245161E-2</v>
      </c>
      <c r="DF235">
        <v>1.7336623455606784E-2</v>
      </c>
      <c r="DG235">
        <v>9.9160816285423833E-3</v>
      </c>
      <c r="DH235">
        <v>-5.1355722918189781E-2</v>
      </c>
      <c r="DI235">
        <v>-2.966747459520009E-2</v>
      </c>
      <c r="DJ235">
        <v>1.8019606549807724E-2</v>
      </c>
      <c r="DK235">
        <v>2.9317463535341384E-2</v>
      </c>
      <c r="DL235">
        <v>5.6894657384080026E-3</v>
      </c>
      <c r="DM235">
        <v>-5.7379410698080151E-3</v>
      </c>
      <c r="DN235">
        <v>1.825560615772278E-2</v>
      </c>
      <c r="DO235">
        <v>1.5709243170208574E-2</v>
      </c>
      <c r="DP235">
        <v>-1.0192493504347297E-2</v>
      </c>
      <c r="DQ235">
        <v>1.2816290431206374E-2</v>
      </c>
      <c r="DR235">
        <v>8.5209495071074705E-3</v>
      </c>
      <c r="DS235">
        <v>8.827861933181979E-3</v>
      </c>
      <c r="DT235">
        <v>1.2914092888121715E-3</v>
      </c>
      <c r="DU235">
        <v>1.7709495771093469E-2</v>
      </c>
      <c r="DV235">
        <v>5.5571469725509103E-3</v>
      </c>
      <c r="DW235">
        <v>2.7347856203478172E-2</v>
      </c>
      <c r="DX235">
        <v>-1.837174273292773E-3</v>
      </c>
      <c r="DY235">
        <v>2.6702010169775109E-2</v>
      </c>
      <c r="DZ235">
        <v>2.2148125100600605E-2</v>
      </c>
      <c r="EA235">
        <v>1.7240764274983555E-3</v>
      </c>
      <c r="EB235">
        <v>2.2057755091550195E-3</v>
      </c>
      <c r="EC235">
        <v>3.464322359628381E-3</v>
      </c>
      <c r="ED235">
        <v>3.51705874801748E-3</v>
      </c>
      <c r="EE235">
        <v>3.4638957968046507E-3</v>
      </c>
      <c r="EF235">
        <v>1.8459872622671132E-2</v>
      </c>
      <c r="EG235">
        <v>2.7473756214623102E-2</v>
      </c>
      <c r="EH235">
        <v>1.4054677714547891E-2</v>
      </c>
      <c r="EI235">
        <v>2.135288274416689E-3</v>
      </c>
      <c r="EJ235">
        <v>2.7736433547508543E-2</v>
      </c>
      <c r="EK235">
        <v>-4.4808142657952917E-2</v>
      </c>
      <c r="EL235">
        <v>-1.1793225657885478E-2</v>
      </c>
      <c r="EM235">
        <v>2.2326705091614156E-2</v>
      </c>
      <c r="EN235">
        <v>1.4953758629830773E-3</v>
      </c>
      <c r="EO235">
        <v>9.3476795158315244E-3</v>
      </c>
      <c r="EP235">
        <v>2.6915182317715353E-2</v>
      </c>
      <c r="EQ235">
        <v>3.7312115965129455E-2</v>
      </c>
      <c r="ER235">
        <v>4.0277030119250917E-3</v>
      </c>
      <c r="ES235">
        <v>7.1551963361418548E-3</v>
      </c>
    </row>
    <row r="236" spans="1:149" outlineLevel="1" x14ac:dyDescent="0.25">
      <c r="A236" s="3"/>
      <c r="B236" s="9">
        <v>222</v>
      </c>
      <c r="C236" s="3"/>
      <c r="D236" s="3"/>
      <c r="E236" s="36" t="s">
        <v>135</v>
      </c>
      <c r="F236" s="49"/>
      <c r="G236" s="49">
        <f t="shared" si="79"/>
        <v>3.5920268875758539E-3</v>
      </c>
      <c r="H236" s="49">
        <f t="shared" si="80"/>
        <v>3.7020488867340528E-3</v>
      </c>
      <c r="I236" s="49">
        <f t="shared" si="80"/>
        <v>3.8120708858922474E-3</v>
      </c>
      <c r="J236" s="49">
        <f t="shared" si="80"/>
        <v>3.9220928850504455E-3</v>
      </c>
      <c r="K236" s="49">
        <f t="shared" si="80"/>
        <v>4.0321148842086454E-3</v>
      </c>
      <c r="L236" s="49">
        <f t="shared" ref="L236:M236" si="91">L172*L215</f>
        <v>4.1421368833668469E-3</v>
      </c>
      <c r="M236" s="49">
        <f t="shared" si="91"/>
        <v>4.2521588825250433E-3</v>
      </c>
      <c r="N236" s="215"/>
      <c r="O236" s="108">
        <v>234</v>
      </c>
      <c r="P236" s="108">
        <v>0</v>
      </c>
      <c r="Q236" s="153">
        <v>-7.1687053829693186E-3</v>
      </c>
      <c r="R236" s="153">
        <v>1.3317931074930012E-3</v>
      </c>
      <c r="S236" s="153">
        <v>5.034602544993016E-3</v>
      </c>
      <c r="T236" s="153">
        <v>1.6252603187425281E-3</v>
      </c>
      <c r="U236" s="153">
        <v>7.9619102903738808E-4</v>
      </c>
      <c r="V236" s="153">
        <v>-2.4430484581116653E-4</v>
      </c>
      <c r="W236" s="153">
        <v>1.6244571300352048E-3</v>
      </c>
      <c r="X236" s="188">
        <v>4.0790197528913436E-3</v>
      </c>
      <c r="Y236" s="153">
        <v>5.8675401978578569E-3</v>
      </c>
      <c r="Z236" s="153">
        <v>1.329128199020761E-3</v>
      </c>
      <c r="AA236" s="153">
        <v>1.5983732119799098E-2</v>
      </c>
      <c r="AB236" s="153">
        <v>5.3376449997133216E-3</v>
      </c>
      <c r="AC236" s="153">
        <v>-2.0769298485601303E-4</v>
      </c>
      <c r="AD236" s="153">
        <v>1.6951847851256506E-4</v>
      </c>
      <c r="AE236" s="153">
        <v>-2.3465376678514609E-3</v>
      </c>
      <c r="AF236" s="153">
        <v>2.285537815380146E-3</v>
      </c>
      <c r="AG236" s="153">
        <v>4.6236238740936242E-3</v>
      </c>
      <c r="AH236" s="153">
        <v>2.7870701753860117E-3</v>
      </c>
      <c r="AI236" s="153">
        <v>1.4143001062489147E-3</v>
      </c>
      <c r="AJ236" s="153">
        <v>3.9143935592354292E-3</v>
      </c>
      <c r="AK236" s="153">
        <v>6.8638364502100974E-4</v>
      </c>
      <c r="AL236" s="109">
        <v>5.6050412325011371E-3</v>
      </c>
      <c r="AM236" s="109">
        <v>2.6733825277680306E-4</v>
      </c>
      <c r="AN236" s="109">
        <v>3.5920268875758539E-3</v>
      </c>
      <c r="AO236" s="109">
        <v>4.9336904488611506E-3</v>
      </c>
      <c r="AP236" s="109">
        <v>2.570373076965695E-3</v>
      </c>
      <c r="AQ236" s="109">
        <v>1.7014295067647237E-3</v>
      </c>
      <c r="AR236" s="109">
        <v>-5.2827878787151802E-3</v>
      </c>
      <c r="AS236" s="109">
        <v>-4.2742371875238829E-3</v>
      </c>
      <c r="AT236" s="109">
        <v>4.3944200890018836E-3</v>
      </c>
      <c r="AU236" s="109">
        <v>4.8881342912348779E-3</v>
      </c>
      <c r="AV236" s="109">
        <v>9.0142432751723421E-4</v>
      </c>
      <c r="AW236" s="109">
        <v>-2.9440964148285336E-4</v>
      </c>
      <c r="AX236" s="109">
        <v>2.8016897520970465E-3</v>
      </c>
      <c r="AY236" s="109">
        <v>2.9694010422320997E-3</v>
      </c>
      <c r="AZ236" s="109">
        <v>-1.33563088276267E-3</v>
      </c>
      <c r="BA236" s="109"/>
      <c r="BB236" s="109">
        <v>1.7623109433680827E-3</v>
      </c>
      <c r="BC236" s="109">
        <v>1.5174041440614049E-3</v>
      </c>
      <c r="BD236" s="109">
        <v>3.2282491917519162E-4</v>
      </c>
      <c r="BE236" s="109">
        <v>2.1199735734842243E-3</v>
      </c>
      <c r="BF236" s="109">
        <v>8.2646663249692266E-4</v>
      </c>
      <c r="BG236" s="109">
        <v>3.1257184238635354E-3</v>
      </c>
      <c r="BH236" s="109">
        <v>-2.4409100079418573E-4</v>
      </c>
      <c r="BI236" s="109">
        <v>5.3102427930653727E-3</v>
      </c>
      <c r="BJ236" s="109">
        <v>3.7950396619931769E-3</v>
      </c>
      <c r="BK236" s="109">
        <v>1.2179758824759994E-3</v>
      </c>
      <c r="BL236" s="109">
        <v>-4.660839122151888E-6</v>
      </c>
      <c r="BM236" s="109">
        <v>7.0035301768995065E-4</v>
      </c>
      <c r="BN236" s="109">
        <v>7.1295467508429545E-4</v>
      </c>
      <c r="BO236" s="109">
        <v>-6.403054612407249E-6</v>
      </c>
      <c r="BP236" s="109">
        <v>5.6542487021581213E-3</v>
      </c>
      <c r="BQ236" s="109">
        <v>3.5502525458704719E-3</v>
      </c>
      <c r="BR236" s="109"/>
      <c r="BS236" s="109">
        <v>5.0887189300769051E-4</v>
      </c>
      <c r="BT236" s="109">
        <v>3.9183071281394836E-3</v>
      </c>
      <c r="BU236" s="109">
        <v>-1.0870697294934253E-2</v>
      </c>
      <c r="BV236" s="109">
        <v>-1.3004405176970919E-3</v>
      </c>
      <c r="BW236" s="109">
        <v>5.4028004035285189E-3</v>
      </c>
      <c r="BX236" s="194">
        <v>3.991771667819265E-4</v>
      </c>
      <c r="BY236" s="109">
        <v>1.4813525311892642E-3</v>
      </c>
      <c r="BZ236" s="109">
        <v>4.4794371805261983E-3</v>
      </c>
      <c r="CA236" s="109">
        <v>6.6159491197812902E-3</v>
      </c>
      <c r="CB236" s="109">
        <v>6.4504327991704179E-4</v>
      </c>
      <c r="CC236" s="109">
        <v>1.8478920037146229E-3</v>
      </c>
      <c r="CG236">
        <v>-7.7108539075189777E-3</v>
      </c>
      <c r="CH236">
        <v>1.7241988350755215E-3</v>
      </c>
      <c r="CI236">
        <v>5.8835501779623597E-3</v>
      </c>
      <c r="CJ236">
        <v>1.8000313713456226E-3</v>
      </c>
      <c r="CK236">
        <v>9.1714144057095538E-4</v>
      </c>
      <c r="CL236">
        <v>-2.6551056812821439E-4</v>
      </c>
      <c r="CM236">
        <v>1.8954850961006963E-3</v>
      </c>
      <c r="CN236">
        <v>4.5498888993001476E-3</v>
      </c>
      <c r="CO236">
        <v>6.7725789092243629E-3</v>
      </c>
      <c r="CP236">
        <v>1.6264355071232283E-3</v>
      </c>
      <c r="CQ236">
        <v>1.7223194760850068E-2</v>
      </c>
      <c r="CR236">
        <v>5.784298218930034E-3</v>
      </c>
      <c r="CS236">
        <v>-2.2787392937599995E-4</v>
      </c>
      <c r="CT236">
        <v>7.7820963986709472E-4</v>
      </c>
      <c r="CU236">
        <v>-2.5116772903241509E-3</v>
      </c>
      <c r="CV236">
        <v>2.5854534520374606E-3</v>
      </c>
      <c r="CW236">
        <v>5.3367947177089476E-3</v>
      </c>
      <c r="CX236">
        <v>2.9832126549523249E-3</v>
      </c>
      <c r="CY236">
        <v>1.6276197418885806E-3</v>
      </c>
      <c r="CZ236">
        <v>4.5744486712180525E-3</v>
      </c>
      <c r="DA236">
        <v>7.9225488725291669E-4</v>
      </c>
      <c r="DB236">
        <v>6.091560227068661E-3</v>
      </c>
      <c r="DC236">
        <v>2.9819893561566541E-4</v>
      </c>
      <c r="DD236">
        <v>3.8821679719314747E-3</v>
      </c>
      <c r="DE236">
        <v>5.6946875099036474E-3</v>
      </c>
      <c r="DF236">
        <v>3.5733439950912248E-3</v>
      </c>
      <c r="DG236">
        <v>2.3653348090020834E-3</v>
      </c>
      <c r="DH236">
        <v>-5.7679773661264769E-3</v>
      </c>
      <c r="DI236">
        <v>-4.6056840156626176E-3</v>
      </c>
      <c r="DJ236">
        <v>4.8121969687896842E-3</v>
      </c>
      <c r="DK236">
        <v>5.4607502699516109E-3</v>
      </c>
      <c r="DL236">
        <v>1.1044705711187547E-3</v>
      </c>
      <c r="DM236">
        <v>-3.2301660018698938E-4</v>
      </c>
      <c r="DN236">
        <v>3.214924611620464E-3</v>
      </c>
      <c r="DO236">
        <v>3.3841237109127043E-3</v>
      </c>
      <c r="DP236">
        <v>-1.510896670905541E-3</v>
      </c>
      <c r="DQ236">
        <v>2.3643247991176702E-3</v>
      </c>
      <c r="DR236">
        <v>1.9483991644332172E-3</v>
      </c>
      <c r="DS236">
        <v>2.3419790637336062E-3</v>
      </c>
      <c r="DT236">
        <v>3.7668573188707441E-4</v>
      </c>
      <c r="DU236">
        <v>2.6382670098599207E-3</v>
      </c>
      <c r="DV236">
        <v>1.0617752409203696E-3</v>
      </c>
      <c r="DW236">
        <v>3.5150515877896697E-3</v>
      </c>
      <c r="DX236">
        <v>-2.6380711926112421E-4</v>
      </c>
      <c r="DY236">
        <v>5.7567732741933839E-3</v>
      </c>
      <c r="DZ236">
        <v>4.1558335316158185E-3</v>
      </c>
      <c r="EA236">
        <v>1.3100878876910781E-3</v>
      </c>
      <c r="EB236">
        <v>4.3143051504036773E-4</v>
      </c>
      <c r="EC236">
        <v>8.6906179089922574E-4</v>
      </c>
      <c r="ED236">
        <v>9.2302296304566894E-4</v>
      </c>
      <c r="EE236">
        <v>5.926986701027861E-4</v>
      </c>
      <c r="EF236">
        <v>6.5742542184493878E-3</v>
      </c>
      <c r="EG236">
        <v>4.1489052634037698E-3</v>
      </c>
      <c r="EH236">
        <v>2.9880214693137632E-3</v>
      </c>
      <c r="EI236">
        <v>5.9467918071169092E-4</v>
      </c>
      <c r="EJ236">
        <v>4.3599801819937797E-3</v>
      </c>
      <c r="EK236">
        <v>-1.1692816796912369E-2</v>
      </c>
      <c r="EL236">
        <v>-1.397312581844569E-3</v>
      </c>
      <c r="EM236">
        <v>6.3730270333177642E-3</v>
      </c>
      <c r="EN236">
        <v>4.379640919255775E-4</v>
      </c>
      <c r="EO236">
        <v>1.7285046142642376E-3</v>
      </c>
      <c r="EP236">
        <v>5.1766180417200606E-3</v>
      </c>
      <c r="EQ236">
        <v>7.2588023303792552E-3</v>
      </c>
      <c r="ER236">
        <v>9.4225086200887688E-4</v>
      </c>
      <c r="ES236">
        <v>1.9855446762401256E-3</v>
      </c>
    </row>
    <row r="237" spans="1:149" outlineLevel="1" x14ac:dyDescent="0.25">
      <c r="A237" s="3"/>
      <c r="B237" s="9">
        <v>223</v>
      </c>
      <c r="C237" s="3"/>
      <c r="D237" s="3"/>
      <c r="E237" s="36" t="s">
        <v>136</v>
      </c>
      <c r="F237" s="49"/>
      <c r="G237" s="49">
        <f t="shared" si="79"/>
        <v>-4.9012774114241722E-4</v>
      </c>
      <c r="H237" s="49">
        <f t="shared" si="80"/>
        <v>-5.0786372261931844E-4</v>
      </c>
      <c r="I237" s="49">
        <f t="shared" si="80"/>
        <v>-5.5067853353008836E-4</v>
      </c>
      <c r="J237" s="49">
        <f t="shared" si="80"/>
        <v>-5.7076064653140861E-4</v>
      </c>
      <c r="K237" s="49">
        <f t="shared" si="80"/>
        <v>-6.0662532915570092E-4</v>
      </c>
      <c r="L237" s="49">
        <f t="shared" ref="L237:M237" si="92">L173*L216</f>
        <v>-6.1844282084135504E-4</v>
      </c>
      <c r="M237" s="49">
        <f t="shared" si="92"/>
        <v>-6.3000878784113873E-4</v>
      </c>
      <c r="N237" s="215"/>
      <c r="O237" s="108">
        <v>235</v>
      </c>
      <c r="P237" s="108">
        <v>0</v>
      </c>
      <c r="Q237" s="153">
        <v>-3.4482389185369947E-4</v>
      </c>
      <c r="R237" s="153">
        <v>9.5240133079079999E-4</v>
      </c>
      <c r="S237" s="153">
        <v>-3.6418687833656609E-4</v>
      </c>
      <c r="T237" s="153">
        <v>1.8511505246238856E-4</v>
      </c>
      <c r="U237" s="153">
        <v>2.2157860312767404E-5</v>
      </c>
      <c r="V237" s="153">
        <v>-1.9010444999554056E-6</v>
      </c>
      <c r="W237" s="153">
        <v>-3.9307415828216385E-5</v>
      </c>
      <c r="X237" s="188">
        <v>4.2547132091801001E-4</v>
      </c>
      <c r="Y237" s="153">
        <v>-6.056210946572975E-4</v>
      </c>
      <c r="Z237" s="153">
        <v>1.0778035161690797E-5</v>
      </c>
      <c r="AA237" s="153">
        <v>8.3623564233266997E-4</v>
      </c>
      <c r="AB237" s="153">
        <v>2.1846424450289227E-5</v>
      </c>
      <c r="AC237" s="153">
        <v>5.2575292028251269E-6</v>
      </c>
      <c r="AD237" s="153">
        <v>1.1694926368305512E-4</v>
      </c>
      <c r="AE237" s="153">
        <v>4.3217792815793528E-5</v>
      </c>
      <c r="AF237" s="153">
        <v>2.3939023817801195E-4</v>
      </c>
      <c r="AG237" s="153">
        <v>-3.0379862375446689E-4</v>
      </c>
      <c r="AH237" s="153">
        <v>-8.2917574722108601E-5</v>
      </c>
      <c r="AI237" s="153">
        <v>-3.6627874302507001E-4</v>
      </c>
      <c r="AJ237" s="153">
        <v>-6.8139376059077915E-6</v>
      </c>
      <c r="AK237" s="153">
        <v>-3.7034681530224262E-5</v>
      </c>
      <c r="AL237" s="109">
        <v>1.4591080336466803E-3</v>
      </c>
      <c r="AM237" s="109">
        <v>3.7150569918772802E-6</v>
      </c>
      <c r="AN237" s="109">
        <v>-4.9012774114241722E-4</v>
      </c>
      <c r="AO237" s="109">
        <v>4.1580867913993265E-4</v>
      </c>
      <c r="AP237" s="109">
        <v>-2.939068386822663E-4</v>
      </c>
      <c r="AQ237" s="109">
        <v>1.779786902301224E-4</v>
      </c>
      <c r="AR237" s="109">
        <v>8.6964601993578497E-4</v>
      </c>
      <c r="AS237" s="109">
        <v>4.2438314970540937E-5</v>
      </c>
      <c r="AT237" s="109">
        <v>9.1660176032836501E-4</v>
      </c>
      <c r="AU237" s="109">
        <v>1.7444941873085722E-4</v>
      </c>
      <c r="AV237" s="109">
        <v>2.7977849591249528E-5</v>
      </c>
      <c r="AW237" s="109">
        <v>1.2609085659711941E-5</v>
      </c>
      <c r="AX237" s="109">
        <v>-1.3482399090179511E-4</v>
      </c>
      <c r="AY237" s="109">
        <v>-8.8938756631384508E-5</v>
      </c>
      <c r="AZ237" s="109">
        <v>1.2585294520288326E-5</v>
      </c>
      <c r="BA237" s="109"/>
      <c r="BB237" s="109">
        <v>-3.5738343454876401E-4</v>
      </c>
      <c r="BC237" s="109">
        <v>4.8109463629192946E-4</v>
      </c>
      <c r="BD237" s="109">
        <v>1.349066454009555E-5</v>
      </c>
      <c r="BE237" s="109">
        <v>4.0746236794467688E-4</v>
      </c>
      <c r="BF237" s="109">
        <v>-2.437267023477412E-5</v>
      </c>
      <c r="BG237" s="109">
        <v>-7.3067384541976627E-5</v>
      </c>
      <c r="BH237" s="109">
        <v>-5.2580229241847735E-6</v>
      </c>
      <c r="BI237" s="109">
        <v>-9.7052045634703622E-5</v>
      </c>
      <c r="BJ237" s="109">
        <v>-1.8818036382451246E-5</v>
      </c>
      <c r="BK237" s="109">
        <v>4.9799703400244244E-6</v>
      </c>
      <c r="BL237" s="109">
        <v>2.0901845885859745E-7</v>
      </c>
      <c r="BM237" s="109">
        <v>6.1149212865142024E-7</v>
      </c>
      <c r="BN237" s="109">
        <v>-1.2905925878931876E-5</v>
      </c>
      <c r="BO237" s="109">
        <v>2.4350206700128867E-7</v>
      </c>
      <c r="BP237" s="109">
        <v>-2.3419484789257831E-3</v>
      </c>
      <c r="BQ237" s="109">
        <v>-1.7970874622841212E-4</v>
      </c>
      <c r="BR237" s="109"/>
      <c r="BS237" s="109">
        <v>-3.2197580904316434E-5</v>
      </c>
      <c r="BT237" s="109">
        <v>-2.6445941773779947E-4</v>
      </c>
      <c r="BU237" s="109">
        <v>-7.3094617708917189E-4</v>
      </c>
      <c r="BV237" s="109">
        <v>-1.5938213915308683E-5</v>
      </c>
      <c r="BW237" s="109">
        <v>1.0478827925865893E-5</v>
      </c>
      <c r="BX237" s="194">
        <v>-1.6080643980267599E-5</v>
      </c>
      <c r="BY237" s="109">
        <v>-2.8358767746536773E-4</v>
      </c>
      <c r="BZ237" s="109">
        <v>-3.077179869588856E-4</v>
      </c>
      <c r="CA237" s="109">
        <v>1.4878948151828223E-3</v>
      </c>
      <c r="CB237" s="109">
        <v>-1.093837919855923E-5</v>
      </c>
      <c r="CC237" s="109">
        <v>-1.7800553265864943E-4</v>
      </c>
      <c r="CG237">
        <v>-3.651401660952122E-4</v>
      </c>
      <c r="CH237">
        <v>1.2957291349621745E-3</v>
      </c>
      <c r="CI237">
        <v>-4.2765756272884861E-4</v>
      </c>
      <c r="CJ237">
        <v>2.1114942110416008E-4</v>
      </c>
      <c r="CK237">
        <v>2.7608934146759672E-5</v>
      </c>
      <c r="CL237">
        <v>-4.1677455241819303E-6</v>
      </c>
      <c r="CM237">
        <v>-4.7795737807742167E-5</v>
      </c>
      <c r="CN237">
        <v>4.8255018388353599E-4</v>
      </c>
      <c r="CO237">
        <v>-6.9871164474204922E-4</v>
      </c>
      <c r="CP237">
        <v>1.366482796670625E-5</v>
      </c>
      <c r="CQ237">
        <v>9.1306525324611084E-4</v>
      </c>
      <c r="CR237">
        <v>2.4804437098322728E-5</v>
      </c>
      <c r="CS237">
        <v>1.7741533196455746E-7</v>
      </c>
      <c r="CT237">
        <v>2.7675532987610072E-4</v>
      </c>
      <c r="CU237">
        <v>4.276735245538317E-5</v>
      </c>
      <c r="CV237">
        <v>2.8553549611797007E-4</v>
      </c>
      <c r="CW237">
        <v>-3.5520235163010827E-4</v>
      </c>
      <c r="CX237">
        <v>-9.307438916603788E-5</v>
      </c>
      <c r="CY237">
        <v>-4.3625520593413176E-4</v>
      </c>
      <c r="CZ237">
        <v>-8.0159211783809388E-6</v>
      </c>
      <c r="DA237">
        <v>-4.5547144854665483E-5</v>
      </c>
      <c r="DB237">
        <v>1.806561051035663E-3</v>
      </c>
      <c r="DC237">
        <v>-4.7377296910700545E-6</v>
      </c>
      <c r="DD237">
        <v>-5.4637876629661376E-4</v>
      </c>
      <c r="DE237">
        <v>4.8202518533336082E-4</v>
      </c>
      <c r="DF237">
        <v>-4.9506439241977357E-4</v>
      </c>
      <c r="DG237">
        <v>2.5117156994964467E-4</v>
      </c>
      <c r="DH237">
        <v>9.287379184512028E-4</v>
      </c>
      <c r="DI237">
        <v>4.4967250896797782E-5</v>
      </c>
      <c r="DJ237">
        <v>1.0499577654209328E-3</v>
      </c>
      <c r="DK237">
        <v>1.9831139970548755E-4</v>
      </c>
      <c r="DL237">
        <v>3.5314722987736391E-5</v>
      </c>
      <c r="DM237">
        <v>6.456306752232936E-6</v>
      </c>
      <c r="DN237">
        <v>-1.5914463662681469E-4</v>
      </c>
      <c r="DO237">
        <v>-1.0341734032015674E-4</v>
      </c>
      <c r="DP237">
        <v>1.3220663411991117E-5</v>
      </c>
      <c r="DQ237">
        <v>-2.3474897457745251E-5</v>
      </c>
      <c r="DR237">
        <v>-4.2578943653416839E-4</v>
      </c>
      <c r="DS237">
        <v>8.0351492510875356E-4</v>
      </c>
      <c r="DT237">
        <v>1.842665551760047E-5</v>
      </c>
      <c r="DU237">
        <v>4.9894786799843974E-4</v>
      </c>
      <c r="DV237">
        <v>-3.2098072323153532E-5</v>
      </c>
      <c r="DW237">
        <v>-8.2459797032860573E-5</v>
      </c>
      <c r="DX237">
        <v>-2.4498069918032767E-5</v>
      </c>
      <c r="DY237">
        <v>-1.0686205922476722E-4</v>
      </c>
      <c r="DZ237">
        <v>-2.1418650457818657E-5</v>
      </c>
      <c r="EA237">
        <v>6.1420707473085037E-6</v>
      </c>
      <c r="EB237">
        <v>-1.9715534621537138E-5</v>
      </c>
      <c r="EC237">
        <v>8.0365056885427568E-7</v>
      </c>
      <c r="ED237">
        <v>-1.70230272165755E-5</v>
      </c>
      <c r="EE237">
        <v>-2.2688110051881935E-5</v>
      </c>
      <c r="EF237">
        <v>-2.7527500798321934E-3</v>
      </c>
      <c r="EG237">
        <v>-2.1414590825303016E-4</v>
      </c>
      <c r="EH237">
        <v>-7.2396857572686789E-5</v>
      </c>
      <c r="EI237">
        <v>-3.8230048748691896E-5</v>
      </c>
      <c r="EJ237">
        <v>-2.9420874127955625E-4</v>
      </c>
      <c r="EK237">
        <v>-7.7577523895046578E-4</v>
      </c>
      <c r="EL237">
        <v>-1.5183207804856491E-5</v>
      </c>
      <c r="EM237">
        <v>1.1815401664557639E-5</v>
      </c>
      <c r="EN237">
        <v>-2.3850969368897605E-5</v>
      </c>
      <c r="EO237">
        <v>-3.4669072699563619E-4</v>
      </c>
      <c r="EP237">
        <v>-3.5445572243836352E-4</v>
      </c>
      <c r="EQ237">
        <v>1.6250382462695877E-3</v>
      </c>
      <c r="ER237">
        <v>-1.667310574224734E-5</v>
      </c>
      <c r="ES237">
        <v>-2.087187197243727E-4</v>
      </c>
    </row>
    <row r="238" spans="1:149" outlineLevel="1" x14ac:dyDescent="0.25">
      <c r="A238" s="3"/>
      <c r="B238" s="9">
        <v>224</v>
      </c>
      <c r="C238" s="3"/>
      <c r="D238" s="3"/>
      <c r="E238" s="36" t="s">
        <v>137</v>
      </c>
      <c r="F238" s="49"/>
      <c r="G238" s="49">
        <f t="shared" si="79"/>
        <v>3.1309201160413566E-2</v>
      </c>
      <c r="H238" s="49">
        <f t="shared" si="80"/>
        <v>3.0717457262876759E-2</v>
      </c>
      <c r="I238" s="49">
        <f t="shared" si="80"/>
        <v>3.0365305739775819E-2</v>
      </c>
      <c r="J238" s="49">
        <f t="shared" si="80"/>
        <v>3.0159075301995936E-2</v>
      </c>
      <c r="K238" s="49">
        <f t="shared" si="80"/>
        <v>2.985919807339121E-2</v>
      </c>
      <c r="L238" s="49">
        <f t="shared" ref="L238:M238" si="93">L174*L217</f>
        <v>2.9559320844786484E-2</v>
      </c>
      <c r="M238" s="49">
        <f t="shared" si="93"/>
        <v>2.9110616583764442E-2</v>
      </c>
      <c r="N238" s="215"/>
      <c r="O238" s="108">
        <v>236</v>
      </c>
      <c r="P238" s="108">
        <v>0</v>
      </c>
      <c r="Q238" s="153">
        <v>0.79138243043078915</v>
      </c>
      <c r="R238" s="153">
        <v>0.46266061682998344</v>
      </c>
      <c r="S238" s="153">
        <v>1.554754392146789</v>
      </c>
      <c r="T238" s="153">
        <v>3.8912400427771755E-2</v>
      </c>
      <c r="U238" s="153">
        <v>3.5014025126658486E-2</v>
      </c>
      <c r="V238" s="153">
        <v>9.3279741239818414E-4</v>
      </c>
      <c r="W238" s="153">
        <v>9.8717307791664599E-2</v>
      </c>
      <c r="X238" s="188">
        <v>0.59164988344322877</v>
      </c>
      <c r="Y238" s="153">
        <v>2.4633522281309053</v>
      </c>
      <c r="Z238" s="153">
        <v>0.36589463337537875</v>
      </c>
      <c r="AA238" s="153">
        <v>1.4604284527736688</v>
      </c>
      <c r="AB238" s="153">
        <v>0.4185799466334359</v>
      </c>
      <c r="AC238" s="153">
        <v>3.8014276728200999E-4</v>
      </c>
      <c r="AD238" s="153">
        <v>9.5514695022030276E-4</v>
      </c>
      <c r="AE238" s="153">
        <v>4.4165031314041238E-2</v>
      </c>
      <c r="AF238" s="153">
        <v>0.23329397117782896</v>
      </c>
      <c r="AG238" s="153">
        <v>1.8162236756813415</v>
      </c>
      <c r="AH238" s="153">
        <v>9.3083358437517569E-2</v>
      </c>
      <c r="AI238" s="153">
        <v>0.12968099596417557</v>
      </c>
      <c r="AJ238" s="153">
        <v>1.035839338147639</v>
      </c>
      <c r="AK238" s="153">
        <v>2.2528373958754601E-2</v>
      </c>
      <c r="AL238" s="109">
        <v>0.54279916551896035</v>
      </c>
      <c r="AM238" s="109">
        <v>2.3769644935094651E-3</v>
      </c>
      <c r="AN238" s="109">
        <v>3.1309201160413566E-2</v>
      </c>
      <c r="AO238" s="109">
        <v>0.48991095625448344</v>
      </c>
      <c r="AP238" s="109">
        <v>2.5912374365438025</v>
      </c>
      <c r="AQ238" s="109">
        <v>1.0847936275316719</v>
      </c>
      <c r="AR238" s="109">
        <v>1.3078583706666986</v>
      </c>
      <c r="AS238" s="109">
        <v>0.34837172650396153</v>
      </c>
      <c r="AT238" s="109">
        <v>0.30432953329015611</v>
      </c>
      <c r="AU238" s="109">
        <v>0.53430784599419145</v>
      </c>
      <c r="AV238" s="109">
        <v>9.8909737678925219E-2</v>
      </c>
      <c r="AW238" s="109">
        <v>5.8518123428389522E-3</v>
      </c>
      <c r="AX238" s="109">
        <v>0.46597193759999117</v>
      </c>
      <c r="AY238" s="109">
        <v>0.37086622620339155</v>
      </c>
      <c r="AZ238" s="109">
        <v>0.10742611451672011</v>
      </c>
      <c r="BA238" s="109"/>
      <c r="BB238" s="109">
        <v>5.6320908453435112E-2</v>
      </c>
      <c r="BC238" s="109">
        <v>2.7769682050615391E-2</v>
      </c>
      <c r="BD238" s="109">
        <v>2.7417107124366744E-3</v>
      </c>
      <c r="BE238" s="109">
        <v>0.51941447921583306</v>
      </c>
      <c r="BF238" s="109">
        <v>0.12495257170865064</v>
      </c>
      <c r="BG238" s="109">
        <v>1.4096644250388095</v>
      </c>
      <c r="BH238" s="109">
        <v>2.0235967367867366E-3</v>
      </c>
      <c r="BI238" s="109">
        <v>0.42775622019914689</v>
      </c>
      <c r="BJ238" s="109">
        <v>0.36064536387728552</v>
      </c>
      <c r="BK238" s="109">
        <v>4.5167079876905223E-3</v>
      </c>
      <c r="BL238" s="109">
        <v>0.40699748859056928</v>
      </c>
      <c r="BM238" s="109">
        <v>0.12059582584019198</v>
      </c>
      <c r="BN238" s="109">
        <v>8.2670170477946323E-2</v>
      </c>
      <c r="BO238" s="109">
        <v>0.46135443996949882</v>
      </c>
      <c r="BP238" s="109">
        <v>0.83714151866049236</v>
      </c>
      <c r="BQ238" s="109">
        <v>1.168634119001779</v>
      </c>
      <c r="BR238" s="109"/>
      <c r="BS238" s="109">
        <v>2.3638274131447968E-2</v>
      </c>
      <c r="BT238" s="109">
        <v>0.67548128467600332</v>
      </c>
      <c r="BU238" s="109">
        <v>0.76087988944043217</v>
      </c>
      <c r="BV238" s="109">
        <v>3.9911577915687599E-2</v>
      </c>
      <c r="BW238" s="109">
        <v>3.4811702939417939E-2</v>
      </c>
      <c r="BX238" s="194">
        <v>2.1600656983845126E-3</v>
      </c>
      <c r="BY238" s="109">
        <v>0.17164521368396118</v>
      </c>
      <c r="BZ238" s="109">
        <v>1.2042630798076548</v>
      </c>
      <c r="CA238" s="109">
        <v>1.0877724061114407</v>
      </c>
      <c r="CB238" s="109">
        <v>0.17935074964414652</v>
      </c>
      <c r="CC238" s="109">
        <v>2.4771263317117587E-2</v>
      </c>
      <c r="CG238">
        <v>0.78873286089648875</v>
      </c>
      <c r="CH238">
        <v>0.46259049075075559</v>
      </c>
      <c r="CI238">
        <v>1.5544946429812612</v>
      </c>
      <c r="CJ238">
        <v>3.9118107631325415E-2</v>
      </c>
      <c r="CK238">
        <v>3.554997897460787E-2</v>
      </c>
      <c r="CL238">
        <v>7.6858877715815755E-4</v>
      </c>
      <c r="CM238">
        <v>9.9544133275785596E-2</v>
      </c>
      <c r="CN238">
        <v>0.59573904590128923</v>
      </c>
      <c r="CO238">
        <v>2.4465904688822473</v>
      </c>
      <c r="CP238">
        <v>0.36975758802753672</v>
      </c>
      <c r="CQ238">
        <v>1.4726381487282758</v>
      </c>
      <c r="CR238">
        <v>0.42518880904831052</v>
      </c>
      <c r="CS238">
        <v>2.5139553036407342E-4</v>
      </c>
      <c r="CT238">
        <v>2.4173711963210946E-2</v>
      </c>
      <c r="CU238">
        <v>4.3347360932844629E-2</v>
      </c>
      <c r="CV238">
        <v>0.23626431067038178</v>
      </c>
      <c r="CW238">
        <v>1.8190212704517679</v>
      </c>
      <c r="CX238">
        <v>9.416586193120427E-2</v>
      </c>
      <c r="CY238">
        <v>0.13114593547908746</v>
      </c>
      <c r="CZ238">
        <v>1.0355461850435881</v>
      </c>
      <c r="DA238">
        <v>2.2857694465497468E-2</v>
      </c>
      <c r="DB238">
        <v>0.54830968066617491</v>
      </c>
      <c r="DC238">
        <v>2.5197070899200158E-3</v>
      </c>
      <c r="DD238">
        <v>3.1642736879445729E-2</v>
      </c>
      <c r="DE238">
        <v>0.48991095625448344</v>
      </c>
      <c r="DF238">
        <v>2.5954442317392972</v>
      </c>
      <c r="DG238">
        <v>1.0858382632672161</v>
      </c>
      <c r="DH238">
        <v>1.3033847095221607</v>
      </c>
      <c r="DI238">
        <v>0.34614957023677018</v>
      </c>
      <c r="DJ238">
        <v>0.31719231355881855</v>
      </c>
      <c r="DK238">
        <v>0.53367743498420472</v>
      </c>
      <c r="DL238">
        <v>9.9237684261272344E-2</v>
      </c>
      <c r="DM238">
        <v>5.6981314535782309E-3</v>
      </c>
      <c r="DN238">
        <v>0.46848165535189745</v>
      </c>
      <c r="DO238">
        <v>0.37358815300430498</v>
      </c>
      <c r="DP238">
        <v>0.10605813656445859</v>
      </c>
      <c r="DQ238">
        <v>0.46472090465613997</v>
      </c>
      <c r="DR238">
        <v>6.2578079920579913E-2</v>
      </c>
      <c r="DS238">
        <v>6.0308694829587943E-2</v>
      </c>
      <c r="DT238">
        <v>2.9955325986744962E-3</v>
      </c>
      <c r="DU238">
        <v>0.55657172281703948</v>
      </c>
      <c r="DV238">
        <v>0.12524764727258147</v>
      </c>
      <c r="DW238">
        <v>1.4019700954603109</v>
      </c>
      <c r="DX238">
        <v>1.6660608090090473E-3</v>
      </c>
      <c r="DY238">
        <v>0.43237813748562437</v>
      </c>
      <c r="DZ238">
        <v>0.36512769589691191</v>
      </c>
      <c r="EA238">
        <v>5.6935739967214549E-3</v>
      </c>
      <c r="EB238">
        <v>0.40990243317646935</v>
      </c>
      <c r="EC238">
        <v>0.11932518613140053</v>
      </c>
      <c r="ED238">
        <v>8.2801945457074852E-2</v>
      </c>
      <c r="EE238">
        <v>0.46183268016590967</v>
      </c>
      <c r="EF238">
        <v>0.83809790578345766</v>
      </c>
      <c r="EG238">
        <v>1.1682367877361972</v>
      </c>
      <c r="EH238">
        <v>0.27850502198720234</v>
      </c>
      <c r="EI238">
        <v>2.3863098342483319E-2</v>
      </c>
      <c r="EJ238">
        <v>0.67211670317838634</v>
      </c>
      <c r="EK238">
        <v>0.75903151378503897</v>
      </c>
      <c r="EL238">
        <v>3.922062498845056E-2</v>
      </c>
      <c r="EM238">
        <v>3.7851799142355237E-2</v>
      </c>
      <c r="EN238">
        <v>2.3247279126910395E-3</v>
      </c>
      <c r="EO238">
        <v>0.17400071778201934</v>
      </c>
      <c r="EP238">
        <v>1.2082185032916561</v>
      </c>
      <c r="EQ238">
        <v>1.0869690349817331</v>
      </c>
      <c r="ER238">
        <v>0.18069330699914146</v>
      </c>
      <c r="ES238">
        <v>2.5376889101891842E-2</v>
      </c>
    </row>
    <row r="239" spans="1:149" outlineLevel="1" x14ac:dyDescent="0.25">
      <c r="A239" s="3"/>
      <c r="B239" s="9">
        <v>225</v>
      </c>
      <c r="C239" s="3"/>
      <c r="D239" s="3"/>
      <c r="E239" s="36" t="s">
        <v>138</v>
      </c>
      <c r="F239" s="49"/>
      <c r="G239" s="49">
        <f t="shared" si="79"/>
        <v>0.1036496353408171</v>
      </c>
      <c r="H239" s="49">
        <f t="shared" si="80"/>
        <v>0.10223895249007563</v>
      </c>
      <c r="I239" s="49">
        <f t="shared" si="80"/>
        <v>0.10642432979556422</v>
      </c>
      <c r="J239" s="49">
        <f t="shared" si="80"/>
        <v>0.10648299416586512</v>
      </c>
      <c r="K239" s="49">
        <f t="shared" si="80"/>
        <v>0.10899130892687096</v>
      </c>
      <c r="L239" s="49">
        <f t="shared" ref="L239:M239" si="94">L175*L218</f>
        <v>0.10707686400400776</v>
      </c>
      <c r="M239" s="49">
        <f t="shared" si="94"/>
        <v>0.10464406795448346</v>
      </c>
      <c r="N239" s="215"/>
      <c r="O239" s="108">
        <v>237</v>
      </c>
      <c r="P239" s="108">
        <v>0</v>
      </c>
      <c r="Q239" s="153">
        <v>0.68717731945272365</v>
      </c>
      <c r="R239" s="153">
        <v>0.33995438116571847</v>
      </c>
      <c r="S239" s="153">
        <v>1.0291831984403743</v>
      </c>
      <c r="T239" s="153">
        <v>1.4421333144364515E-2</v>
      </c>
      <c r="U239" s="153">
        <v>1.5803275485238921E-2</v>
      </c>
      <c r="V239" s="153">
        <v>-1.1101450452736847E-4</v>
      </c>
      <c r="W239" s="153">
        <v>5.7918626500081505E-2</v>
      </c>
      <c r="X239" s="188">
        <v>0.56718308056126943</v>
      </c>
      <c r="Y239" s="153">
        <v>1.1841325397052329</v>
      </c>
      <c r="Z239" s="153">
        <v>0.16801081007268631</v>
      </c>
      <c r="AA239" s="153">
        <v>0.67104554352657464</v>
      </c>
      <c r="AB239" s="153">
        <v>0.2043992352496232</v>
      </c>
      <c r="AC239" s="153">
        <v>6.7884691680341626E-5</v>
      </c>
      <c r="AD239" s="153">
        <v>8.8855502431118888E-4</v>
      </c>
      <c r="AE239" s="153">
        <v>1.1842169361130538E-2</v>
      </c>
      <c r="AF239" s="153">
        <v>5.1323577693790805E-2</v>
      </c>
      <c r="AG239" s="153">
        <v>0.71521691561729317</v>
      </c>
      <c r="AH239" s="153">
        <v>5.8121321676376805E-2</v>
      </c>
      <c r="AI239" s="153">
        <v>9.5034886432362076E-2</v>
      </c>
      <c r="AJ239" s="153">
        <v>0.51146710535178164</v>
      </c>
      <c r="AK239" s="153">
        <v>1.2327468065216418E-2</v>
      </c>
      <c r="AL239" s="109">
        <v>0.12891099098513112</v>
      </c>
      <c r="AM239" s="109">
        <v>-2.6926931761549243E-4</v>
      </c>
      <c r="AN239" s="109">
        <v>0.1036496353408171</v>
      </c>
      <c r="AO239" s="109">
        <v>0.21976114433136221</v>
      </c>
      <c r="AP239" s="109">
        <v>1.6717023145117642</v>
      </c>
      <c r="AQ239" s="109">
        <v>0.13336681629199829</v>
      </c>
      <c r="AR239" s="109">
        <v>0.61792094980652612</v>
      </c>
      <c r="AS239" s="109">
        <v>0.17460917466969736</v>
      </c>
      <c r="AT239" s="109">
        <v>0.1390920023780414</v>
      </c>
      <c r="AU239" s="109">
        <v>0.47657223248744268</v>
      </c>
      <c r="AV239" s="109">
        <v>4.3949592026178159E-2</v>
      </c>
      <c r="AW239" s="109">
        <v>3.1338425329307915E-3</v>
      </c>
      <c r="AX239" s="109">
        <v>0.24739942284210789</v>
      </c>
      <c r="AY239" s="109">
        <v>0.14870949768036013</v>
      </c>
      <c r="AZ239" s="109">
        <v>3.9876977891086678E-2</v>
      </c>
      <c r="BA239" s="109"/>
      <c r="BB239" s="109">
        <v>2.9215343657494928E-2</v>
      </c>
      <c r="BC239" s="109">
        <v>1.5594162544962528E-2</v>
      </c>
      <c r="BD239" s="109">
        <v>2.6392547078165039E-3</v>
      </c>
      <c r="BE239" s="109">
        <v>0.22458669677279675</v>
      </c>
      <c r="BF239" s="109">
        <v>6.9959116585046541E-2</v>
      </c>
      <c r="BG239" s="109">
        <v>0.68143001522708424</v>
      </c>
      <c r="BH239" s="109">
        <v>-1.4521738734906916E-4</v>
      </c>
      <c r="BI239" s="109">
        <v>0.19242363581555844</v>
      </c>
      <c r="BJ239" s="109">
        <v>0.17095979436026898</v>
      </c>
      <c r="BK239" s="109">
        <v>2.6428157213553866E-3</v>
      </c>
      <c r="BL239" s="109">
        <v>0.31769731324824219</v>
      </c>
      <c r="BM239" s="109">
        <v>1.4018412031046763E-2</v>
      </c>
      <c r="BN239" s="109">
        <v>4.4004689453314559E-2</v>
      </c>
      <c r="BO239" s="109">
        <v>0.2683728532840523</v>
      </c>
      <c r="BP239" s="109">
        <v>0.45509390218399215</v>
      </c>
      <c r="BQ239" s="109">
        <v>0.33755837533375166</v>
      </c>
      <c r="BR239" s="109"/>
      <c r="BS239" s="109">
        <v>1.0244586741565174E-2</v>
      </c>
      <c r="BT239" s="109">
        <v>0.30996525446954576</v>
      </c>
      <c r="BU239" s="109">
        <v>0.56868141435852593</v>
      </c>
      <c r="BV239" s="109">
        <v>1.9288309298188949E-2</v>
      </c>
      <c r="BW239" s="109">
        <v>0.24322844796500698</v>
      </c>
      <c r="BX239" s="194">
        <v>7.8968968811363204E-4</v>
      </c>
      <c r="BY239" s="109">
        <v>9.2147369567041185E-2</v>
      </c>
      <c r="BZ239" s="109">
        <v>0.60492502295311879</v>
      </c>
      <c r="CA239" s="109">
        <v>0.61474772091736496</v>
      </c>
      <c r="CB239" s="109">
        <v>9.504162000197218E-2</v>
      </c>
      <c r="CC239" s="109">
        <v>2.4304649450348152E-2</v>
      </c>
      <c r="CG239">
        <v>0.67423743986661733</v>
      </c>
      <c r="CH239">
        <v>0.35718931355721117</v>
      </c>
      <c r="CI239">
        <v>1.0339932813115091</v>
      </c>
      <c r="CJ239">
        <v>1.4930908807257386E-2</v>
      </c>
      <c r="CK239">
        <v>1.7355902564960397E-2</v>
      </c>
      <c r="CL239">
        <v>-1.8452091989272796E-4</v>
      </c>
      <c r="CM239">
        <v>6.0861573835338231E-2</v>
      </c>
      <c r="CN239">
        <v>0.58068654016787569</v>
      </c>
      <c r="CO239">
        <v>1.1755309485851693</v>
      </c>
      <c r="CP239">
        <v>0.17591095201815724</v>
      </c>
      <c r="CQ239">
        <v>0.68565457658542417</v>
      </c>
      <c r="CR239">
        <v>0.21753577662963294</v>
      </c>
      <c r="CS239">
        <v>1.380763541369899E-6</v>
      </c>
      <c r="CT239">
        <v>1.1592481670263159E-2</v>
      </c>
      <c r="CU239">
        <v>1.0745555237154975E-2</v>
      </c>
      <c r="CV239">
        <v>5.4804584132750217E-2</v>
      </c>
      <c r="CW239">
        <v>0.72560163423921431</v>
      </c>
      <c r="CX239">
        <v>6.1660099116706203E-2</v>
      </c>
      <c r="CY239">
        <v>9.9467016290157875E-2</v>
      </c>
      <c r="CZ239">
        <v>0.51472563177110797</v>
      </c>
      <c r="DA239">
        <v>1.3326957305662157E-2</v>
      </c>
      <c r="DB239">
        <v>0.14835157202404764</v>
      </c>
      <c r="DC239">
        <v>3.2634280928643791E-4</v>
      </c>
      <c r="DD239">
        <v>0.10804871767305615</v>
      </c>
      <c r="DE239">
        <v>0.22071359661602405</v>
      </c>
      <c r="DF239">
        <v>2.0287884905121141</v>
      </c>
      <c r="DG239">
        <v>0.13551569943091665</v>
      </c>
      <c r="DH239">
        <v>0.60233085912166251</v>
      </c>
      <c r="DI239">
        <v>0.17060456231244239</v>
      </c>
      <c r="DJ239">
        <v>0.15164567657439593</v>
      </c>
      <c r="DK239">
        <v>0.4843786463868428</v>
      </c>
      <c r="DL239">
        <v>4.5426472953993782E-2</v>
      </c>
      <c r="DM239">
        <v>1.4241213322061072E-3</v>
      </c>
      <c r="DN239">
        <v>0.25586187938157368</v>
      </c>
      <c r="DO239">
        <v>0.15284085333831837</v>
      </c>
      <c r="DP239">
        <v>3.6559303650929367E-2</v>
      </c>
      <c r="DQ239">
        <v>0.23611308712737941</v>
      </c>
      <c r="DR239">
        <v>3.4980712367599059E-2</v>
      </c>
      <c r="DS239">
        <v>3.6648210204500577E-2</v>
      </c>
      <c r="DT239">
        <v>3.3754741033911228E-3</v>
      </c>
      <c r="DU239">
        <v>0.23679388362162146</v>
      </c>
      <c r="DV239">
        <v>7.1884832203601937E-2</v>
      </c>
      <c r="DW239">
        <v>0.68011306594660481</v>
      </c>
      <c r="DX239">
        <v>-5.1541867266967313E-4</v>
      </c>
      <c r="DY239">
        <v>0.19755130682982464</v>
      </c>
      <c r="DZ239">
        <v>0.17990133469601746</v>
      </c>
      <c r="EA239">
        <v>3.8199365836344913E-3</v>
      </c>
      <c r="EB239">
        <v>0.32604645237604962</v>
      </c>
      <c r="EC239">
        <v>1.4690663085634445E-2</v>
      </c>
      <c r="ED239">
        <v>4.4904277243819485E-2</v>
      </c>
      <c r="EE239">
        <v>0.27041916123290183</v>
      </c>
      <c r="EF239">
        <v>0.46059026103033152</v>
      </c>
      <c r="EG239">
        <v>0.34408639408192504</v>
      </c>
      <c r="EH239">
        <v>0.16962433245213326</v>
      </c>
      <c r="EI239">
        <v>1.0507825407732679E-2</v>
      </c>
      <c r="EJ239">
        <v>0.30835775541326305</v>
      </c>
      <c r="EK239">
        <v>0.55975954625935187</v>
      </c>
      <c r="EL239">
        <v>1.6804692917966935E-2</v>
      </c>
      <c r="EM239">
        <v>0.25280436641868581</v>
      </c>
      <c r="EN239">
        <v>1.1489243161550231E-3</v>
      </c>
      <c r="EO239">
        <v>9.7868973907616244E-2</v>
      </c>
      <c r="EP239">
        <v>0.60493971634636345</v>
      </c>
      <c r="EQ239">
        <v>0.6114973861023052</v>
      </c>
      <c r="ER239">
        <v>9.9916805764034597E-2</v>
      </c>
      <c r="ES239">
        <v>2.7170924229024424E-2</v>
      </c>
    </row>
    <row r="240" spans="1:149" outlineLevel="1" x14ac:dyDescent="0.25">
      <c r="A240" s="3"/>
      <c r="B240" s="9">
        <v>226</v>
      </c>
      <c r="C240" s="3"/>
      <c r="D240" s="3"/>
      <c r="E240" s="36" t="s">
        <v>139</v>
      </c>
      <c r="F240" s="49"/>
      <c r="G240" s="49">
        <f t="shared" si="79"/>
        <v>-0.11608983041037547</v>
      </c>
      <c r="H240" s="49">
        <f t="shared" si="80"/>
        <v>-0.11671576305214422</v>
      </c>
      <c r="I240" s="49">
        <f t="shared" si="80"/>
        <v>-0.12290276423713434</v>
      </c>
      <c r="J240" s="49">
        <f t="shared" si="80"/>
        <v>-0.12381139532052028</v>
      </c>
      <c r="K240" s="49">
        <f t="shared" si="80"/>
        <v>-0.12800063192712188</v>
      </c>
      <c r="L240" s="49">
        <f t="shared" ref="L240:M240" si="95">L176*L219</f>
        <v>-0.1270280341387654</v>
      </c>
      <c r="M240" s="49">
        <f t="shared" si="95"/>
        <v>-0.12605544072146824</v>
      </c>
      <c r="N240" s="215"/>
      <c r="O240" s="108">
        <v>238</v>
      </c>
      <c r="P240" s="108">
        <v>0</v>
      </c>
      <c r="Q240" s="153">
        <v>-1.5994961070394638</v>
      </c>
      <c r="R240" s="153">
        <v>-0.9446961425418855</v>
      </c>
      <c r="S240" s="153">
        <v>-2.8540959549105995</v>
      </c>
      <c r="T240" s="153">
        <v>-4.4888465206549523E-2</v>
      </c>
      <c r="U240" s="153">
        <v>-5.7501364023084596E-2</v>
      </c>
      <c r="V240" s="153">
        <v>5.0865957333359128E-4</v>
      </c>
      <c r="W240" s="153">
        <v>-0.25100785098546707</v>
      </c>
      <c r="X240" s="188">
        <v>-1.3084873322656621</v>
      </c>
      <c r="Y240" s="153">
        <v>-3.2738214000869745</v>
      </c>
      <c r="Z240" s="153">
        <v>-0.55457126063530748</v>
      </c>
      <c r="AA240" s="153">
        <v>-2.8542090013886536</v>
      </c>
      <c r="AB240" s="153">
        <v>-0.59178449845446657</v>
      </c>
      <c r="AC240" s="153">
        <v>-7.4447327740532142E-4</v>
      </c>
      <c r="AD240" s="153">
        <v>-5.4214431507514024E-3</v>
      </c>
      <c r="AE240" s="153">
        <v>-5.6111132380182949E-2</v>
      </c>
      <c r="AF240" s="153">
        <v>-0.20285789431380019</v>
      </c>
      <c r="AG240" s="153">
        <v>-2.0265209420094523</v>
      </c>
      <c r="AH240" s="153">
        <v>-0.20097260940109901</v>
      </c>
      <c r="AI240" s="153">
        <v>-0.21148164715464418</v>
      </c>
      <c r="AJ240" s="153">
        <v>-1.7401301081524241</v>
      </c>
      <c r="AK240" s="153">
        <v>-6.3797221559314346E-2</v>
      </c>
      <c r="AL240" s="109">
        <v>-0.77180483513447762</v>
      </c>
      <c r="AM240" s="109">
        <v>6.4470811407180432E-4</v>
      </c>
      <c r="AN240" s="109">
        <v>-0.11608983041037547</v>
      </c>
      <c r="AO240" s="109">
        <v>-1.44424632039089</v>
      </c>
      <c r="AP240" s="109">
        <v>-3.4704312344173918</v>
      </c>
      <c r="AQ240" s="109">
        <v>-1.0455235815173649</v>
      </c>
      <c r="AR240" s="109">
        <v>-1.7028284797655717</v>
      </c>
      <c r="AS240" s="109">
        <v>-0.4460914849385586</v>
      </c>
      <c r="AT240" s="109">
        <v>-0.58615289623021238</v>
      </c>
      <c r="AU240" s="109">
        <v>-1.489166482798973</v>
      </c>
      <c r="AV240" s="109">
        <v>-0.14076878227662504</v>
      </c>
      <c r="AW240" s="109">
        <v>-2.4138801966363064E-3</v>
      </c>
      <c r="AX240" s="109">
        <v>-0.69143243620031314</v>
      </c>
      <c r="AY240" s="109">
        <v>-0.53209344457956653</v>
      </c>
      <c r="AZ240" s="109">
        <v>-9.7878154945574808E-2</v>
      </c>
      <c r="BA240" s="109"/>
      <c r="BB240" s="109">
        <v>-8.3693444026984531E-2</v>
      </c>
      <c r="BC240" s="109">
        <v>-6.8200568302719755E-2</v>
      </c>
      <c r="BD240" s="109">
        <v>-1.4282314670547629E-2</v>
      </c>
      <c r="BE240" s="109">
        <v>-0.76777336500445414</v>
      </c>
      <c r="BF240" s="109">
        <v>-0.24760868397565206</v>
      </c>
      <c r="BG240" s="109">
        <v>-1.7161735384038481</v>
      </c>
      <c r="BH240" s="109">
        <v>2.8489802839231824E-4</v>
      </c>
      <c r="BI240" s="109">
        <v>-0.70032692134696095</v>
      </c>
      <c r="BJ240" s="109">
        <v>-0.50755738982814402</v>
      </c>
      <c r="BK240" s="109">
        <v>-3.2184899457546073E-2</v>
      </c>
      <c r="BL240" s="109">
        <v>-0.92018248533499369</v>
      </c>
      <c r="BM240" s="109">
        <v>-8.2060031265413197E-2</v>
      </c>
      <c r="BN240" s="109">
        <v>-0.14748309300704548</v>
      </c>
      <c r="BO240" s="109">
        <v>-1.5229734789641496</v>
      </c>
      <c r="BP240" s="109">
        <v>-1.2350917047681933</v>
      </c>
      <c r="BQ240" s="109">
        <v>-1.4984879108203051</v>
      </c>
      <c r="BR240" s="109"/>
      <c r="BS240" s="109">
        <v>-7.0709837636569989E-2</v>
      </c>
      <c r="BT240" s="109">
        <v>-0.8683908419549381</v>
      </c>
      <c r="BU240" s="109">
        <v>-1.4725377132355904</v>
      </c>
      <c r="BV240" s="109">
        <v>-3.9829110197502883E-2</v>
      </c>
      <c r="BW240" s="109">
        <v>-1.0374171649689099</v>
      </c>
      <c r="BX240" s="194">
        <v>-3.5919440401668938E-3</v>
      </c>
      <c r="BY240" s="109">
        <v>-0.34056465405369646</v>
      </c>
      <c r="BZ240" s="109">
        <v>-1.7048312435583075</v>
      </c>
      <c r="CA240" s="109">
        <v>-1.2669114894972762</v>
      </c>
      <c r="CB240" s="109">
        <v>-0.33943521372225233</v>
      </c>
      <c r="CC240" s="109">
        <v>-6.7171613273997857E-2</v>
      </c>
      <c r="CG240">
        <v>-1.5746487919400061</v>
      </c>
      <c r="CH240">
        <v>-0.99274061064863439</v>
      </c>
      <c r="CI240">
        <v>-2.8679142493585044</v>
      </c>
      <c r="CJ240">
        <v>-4.6230200301300171E-2</v>
      </c>
      <c r="CK240">
        <v>-6.219864595168393E-2</v>
      </c>
      <c r="CL240">
        <v>1.0260922389060407E-3</v>
      </c>
      <c r="CM240">
        <v>-0.26157116285563908</v>
      </c>
      <c r="CN240">
        <v>-1.3304444088085599</v>
      </c>
      <c r="CO240">
        <v>-3.2723064653217309</v>
      </c>
      <c r="CP240">
        <v>-0.5745819213188712</v>
      </c>
      <c r="CQ240">
        <v>-2.8921671761303567</v>
      </c>
      <c r="CR240">
        <v>-0.63553718422987171</v>
      </c>
      <c r="CS240">
        <v>-2.2897378050964168E-5</v>
      </c>
      <c r="CT240">
        <v>-4.5657443303016736E-2</v>
      </c>
      <c r="CU240">
        <v>-5.1875525260073156E-2</v>
      </c>
      <c r="CV240">
        <v>-0.21389334352486333</v>
      </c>
      <c r="CW240">
        <v>-2.0527833953536931</v>
      </c>
      <c r="CX240">
        <v>-0.21075804747880983</v>
      </c>
      <c r="CY240">
        <v>-0.21887200524140971</v>
      </c>
      <c r="CZ240">
        <v>-1.7517121256820185</v>
      </c>
      <c r="DA240">
        <v>-6.7976110101189216E-2</v>
      </c>
      <c r="DB240">
        <v>-0.8792714228348828</v>
      </c>
      <c r="DC240">
        <v>-7.3709412651349682E-4</v>
      </c>
      <c r="DD240">
        <v>-0.11974129818586784</v>
      </c>
      <c r="DE240">
        <v>-1.4505057331349223</v>
      </c>
      <c r="DF240">
        <v>-4.2049107271480821</v>
      </c>
      <c r="DG240">
        <v>-1.0613476034024771</v>
      </c>
      <c r="DH240">
        <v>-1.6655634959680272</v>
      </c>
      <c r="DI240">
        <v>-0.43865857039925032</v>
      </c>
      <c r="DJ240">
        <v>-0.61314082562614047</v>
      </c>
      <c r="DK240">
        <v>-1.515347437104164</v>
      </c>
      <c r="DL240">
        <v>-0.14501834774371936</v>
      </c>
      <c r="DM240">
        <v>-1.1265318107319818E-3</v>
      </c>
      <c r="DN240">
        <v>-0.71125253254302045</v>
      </c>
      <c r="DO240">
        <v>-0.54289125366672752</v>
      </c>
      <c r="DP240">
        <v>-9.0892349002462847E-2</v>
      </c>
      <c r="DQ240">
        <v>-0.88531119475208631</v>
      </c>
      <c r="DR240">
        <v>-9.3335710860594168E-2</v>
      </c>
      <c r="DS240">
        <v>-0.14959038320066703</v>
      </c>
      <c r="DT240">
        <v>-1.6718590160906946E-2</v>
      </c>
      <c r="DU240">
        <v>-0.85933948900606139</v>
      </c>
      <c r="DV240">
        <v>-0.25382502691503167</v>
      </c>
      <c r="DW240">
        <v>-1.7222573633700313</v>
      </c>
      <c r="DX240">
        <v>1.2281858650172257E-3</v>
      </c>
      <c r="DY240">
        <v>-0.71130345659963523</v>
      </c>
      <c r="DZ240">
        <v>-0.52754696765055509</v>
      </c>
      <c r="EA240">
        <v>-3.6904427501401015E-2</v>
      </c>
      <c r="EB240">
        <v>-0.93767239991029205</v>
      </c>
      <c r="EC240">
        <v>-8.6910932896428275E-2</v>
      </c>
      <c r="ED240">
        <v>-0.15025857975963161</v>
      </c>
      <c r="EE240">
        <v>-1.5329968476523479</v>
      </c>
      <c r="EF240">
        <v>-1.2485819876334396</v>
      </c>
      <c r="EG240">
        <v>-1.5279865776489525</v>
      </c>
      <c r="EH240">
        <v>-0.53883647124785861</v>
      </c>
      <c r="EI240">
        <v>-7.1843449760248201E-2</v>
      </c>
      <c r="EJ240">
        <v>-0.86821188839278574</v>
      </c>
      <c r="EK240">
        <v>-1.4529651524122389</v>
      </c>
      <c r="EL240">
        <v>-3.5311926469194004E-2</v>
      </c>
      <c r="EM240">
        <v>-1.1506212757632592</v>
      </c>
      <c r="EN240">
        <v>-4.8557838507880639E-3</v>
      </c>
      <c r="EO240">
        <v>-0.35681435868028549</v>
      </c>
      <c r="EP240">
        <v>-1.6992913007734913</v>
      </c>
      <c r="EQ240">
        <v>-1.2611444057780092</v>
      </c>
      <c r="ER240">
        <v>-0.354195252866007</v>
      </c>
      <c r="ES240">
        <v>-7.3301118709987803E-2</v>
      </c>
    </row>
    <row r="241" spans="1:149" outlineLevel="1" x14ac:dyDescent="0.25">
      <c r="A241" s="3"/>
      <c r="B241" s="9">
        <v>227</v>
      </c>
      <c r="C241" s="3"/>
      <c r="D241" s="3"/>
      <c r="E241" s="36" t="s">
        <v>140</v>
      </c>
      <c r="F241" s="49"/>
      <c r="G241" s="49">
        <f t="shared" si="79"/>
        <v>-0.18508142079749992</v>
      </c>
      <c r="H241" s="49">
        <f t="shared" si="80"/>
        <v>-0.18195797475441822</v>
      </c>
      <c r="I241" s="49">
        <f t="shared" si="80"/>
        <v>-0.17925329926772518</v>
      </c>
      <c r="J241" s="49">
        <f t="shared" si="80"/>
        <v>-0.17688836174211733</v>
      </c>
      <c r="K241" s="49">
        <f t="shared" si="80"/>
        <v>-0.17480286169810966</v>
      </c>
      <c r="L241" s="49">
        <f t="shared" ref="L241:M241" si="96">L177*L220</f>
        <v>-0.1728474076903446</v>
      </c>
      <c r="M241" s="49">
        <f t="shared" si="96"/>
        <v>-0.17101306657420307</v>
      </c>
      <c r="N241" s="215"/>
      <c r="O241" s="108">
        <v>239</v>
      </c>
      <c r="P241" s="108">
        <v>0</v>
      </c>
      <c r="Q241" s="153">
        <v>0.55725144069121479</v>
      </c>
      <c r="R241" s="153">
        <v>-0.10596005830585771</v>
      </c>
      <c r="S241" s="153">
        <v>-0.98208044856916044</v>
      </c>
      <c r="T241" s="153">
        <v>-0.35653656790675514</v>
      </c>
      <c r="U241" s="153">
        <v>-0.48553199415343923</v>
      </c>
      <c r="V241" s="153">
        <v>-0.16400818529898264</v>
      </c>
      <c r="W241" s="153">
        <v>-0.28936843927374811</v>
      </c>
      <c r="X241" s="188">
        <v>-0.82699019643773175</v>
      </c>
      <c r="Y241" s="153">
        <v>-1.3182564595830877</v>
      </c>
      <c r="Z241" s="153">
        <v>-0.59516962239249449</v>
      </c>
      <c r="AA241" s="153">
        <v>-1.2735139803761002</v>
      </c>
      <c r="AB241" s="153">
        <v>-0.81935050864564063</v>
      </c>
      <c r="AC241" s="153">
        <v>-0.16410994673926865</v>
      </c>
      <c r="AD241" s="153">
        <v>-0.23897572595596839</v>
      </c>
      <c r="AE241" s="153">
        <v>-0.15843501410617886</v>
      </c>
      <c r="AF241" s="153">
        <v>-0.60004451827665506</v>
      </c>
      <c r="AG241" s="153">
        <v>-0.86983219320264249</v>
      </c>
      <c r="AH241" s="153">
        <v>-0.50507347877741815</v>
      </c>
      <c r="AI241" s="153">
        <v>-0.68996310002602146</v>
      </c>
      <c r="AJ241" s="153">
        <v>-0.99116786583678407</v>
      </c>
      <c r="AK241" s="153">
        <v>-0.30791599485516952</v>
      </c>
      <c r="AL241" s="109">
        <v>-0.64238643433557674</v>
      </c>
      <c r="AM241" s="109">
        <v>-0.26927095894940623</v>
      </c>
      <c r="AN241" s="109">
        <v>-0.18508142079749992</v>
      </c>
      <c r="AO241" s="109">
        <v>-1.0474413153319881</v>
      </c>
      <c r="AP241" s="109">
        <v>-1.4065481729240228</v>
      </c>
      <c r="AQ241" s="109">
        <v>-1.0062966821529067</v>
      </c>
      <c r="AR241" s="109">
        <v>1.0694655393000632</v>
      </c>
      <c r="AS241" s="109">
        <v>0.19648906610708183</v>
      </c>
      <c r="AT241" s="109">
        <v>-0.38004211095829449</v>
      </c>
      <c r="AU241" s="109">
        <v>-0.93891588127396264</v>
      </c>
      <c r="AV241" s="109">
        <v>-0.58168074052529195</v>
      </c>
      <c r="AW241" s="109">
        <v>-0.1083140982703702</v>
      </c>
      <c r="AX241" s="109">
        <v>-0.83984857850237982</v>
      </c>
      <c r="AY241" s="109">
        <v>-0.49014727101670885</v>
      </c>
      <c r="AZ241" s="109">
        <v>1.3920314504076907E-3</v>
      </c>
      <c r="BA241" s="109"/>
      <c r="BB241" s="109">
        <v>-0.21466744640131058</v>
      </c>
      <c r="BC241" s="109">
        <v>-0.26663274782174373</v>
      </c>
      <c r="BD241" s="109">
        <v>-7.8383823886508261E-2</v>
      </c>
      <c r="BE241" s="109">
        <v>-0.58271747340782021</v>
      </c>
      <c r="BF241" s="109">
        <v>-0.43947989721274094</v>
      </c>
      <c r="BG241" s="109">
        <v>-0.61486776733400983</v>
      </c>
      <c r="BH241" s="109">
        <v>-0.15940703099168702</v>
      </c>
      <c r="BI241" s="109">
        <v>-0.76412701887636814</v>
      </c>
      <c r="BJ241" s="109">
        <v>-0.65309327624461977</v>
      </c>
      <c r="BK241" s="109">
        <v>-0.24993560508547277</v>
      </c>
      <c r="BL241" s="109">
        <v>-0.75312439298802192</v>
      </c>
      <c r="BM241" s="109">
        <v>-0.50385241357160926</v>
      </c>
      <c r="BN241" s="109">
        <v>-0.37066513706026522</v>
      </c>
      <c r="BO241" s="109">
        <v>-1.0889358037073991</v>
      </c>
      <c r="BP241" s="109">
        <v>-0.94268714027486289</v>
      </c>
      <c r="BQ241" s="109">
        <v>-0.63235024906707415</v>
      </c>
      <c r="BR241" s="109"/>
      <c r="BS241" s="109">
        <v>-0.24681285914238835</v>
      </c>
      <c r="BT241" s="109">
        <v>-0.82719415944285601</v>
      </c>
      <c r="BU241" s="109">
        <v>0.50543721903697625</v>
      </c>
      <c r="BV241" s="109">
        <v>-5.7382126149782699E-2</v>
      </c>
      <c r="BW241" s="109">
        <v>-0.68797447925264299</v>
      </c>
      <c r="BX241" s="194">
        <v>-0.16918574369472417</v>
      </c>
      <c r="BY241" s="109">
        <v>-0.51716533084110039</v>
      </c>
      <c r="BZ241" s="109">
        <v>-0.9651947538473109</v>
      </c>
      <c r="CA241" s="109">
        <v>-1.0685672841758058</v>
      </c>
      <c r="CB241" s="109">
        <v>-0.4937737983036049</v>
      </c>
      <c r="CC241" s="109">
        <v>-0.27222472114838703</v>
      </c>
      <c r="CG241">
        <v>0.55628644601188293</v>
      </c>
      <c r="CH241">
        <v>-0.10602941125309286</v>
      </c>
      <c r="CI241">
        <v>-0.9820630833756343</v>
      </c>
      <c r="CJ241">
        <v>-0.35677939298716826</v>
      </c>
      <c r="CK241">
        <v>-0.48582662836577895</v>
      </c>
      <c r="CL241">
        <v>-0.16404452667909478</v>
      </c>
      <c r="CM241">
        <v>-0.29030067322239189</v>
      </c>
      <c r="CN241">
        <v>-0.82800259958399525</v>
      </c>
      <c r="CO241">
        <v>-1.3199324696760579</v>
      </c>
      <c r="CP241">
        <v>-0.59664005659846053</v>
      </c>
      <c r="CQ241">
        <v>-1.27730874944879</v>
      </c>
      <c r="CR241">
        <v>-0.82096294447944318</v>
      </c>
      <c r="CS241">
        <v>-0.16389625558699453</v>
      </c>
      <c r="CT241">
        <v>-0.30695897511943082</v>
      </c>
      <c r="CU241">
        <v>-0.19635227806660777</v>
      </c>
      <c r="CV241">
        <v>-0.60145255190682156</v>
      </c>
      <c r="CW241">
        <v>-0.87031906051010266</v>
      </c>
      <c r="CX241">
        <v>-0.50510241454501104</v>
      </c>
      <c r="CY241">
        <v>-0.68935887779533611</v>
      </c>
      <c r="CZ241">
        <v>-0.99128620680861201</v>
      </c>
      <c r="DA241">
        <v>-0.30932986187768147</v>
      </c>
      <c r="DB241">
        <v>-0.66893095349924314</v>
      </c>
      <c r="DC241">
        <v>-0.2709397878782871</v>
      </c>
      <c r="DD241">
        <v>-0.18804169220395656</v>
      </c>
      <c r="DE241">
        <v>-1.0541263266647378</v>
      </c>
      <c r="DF241">
        <v>-1.4063973682804418</v>
      </c>
      <c r="DG241">
        <v>-1.0071742496101443</v>
      </c>
      <c r="DH241">
        <v>1.0693498938308144</v>
      </c>
      <c r="DI241">
        <v>0.19535797120902776</v>
      </c>
      <c r="DJ241">
        <v>-0.38386500289009551</v>
      </c>
      <c r="DK241">
        <v>-0.93891588127396264</v>
      </c>
      <c r="DL241">
        <v>-0.58074523101046838</v>
      </c>
      <c r="DM241">
        <v>-0.10948813450036944</v>
      </c>
      <c r="DN241">
        <v>-0.85018233452191494</v>
      </c>
      <c r="DO241">
        <v>-0.48462761275705829</v>
      </c>
      <c r="DP241">
        <v>-5.2017855593907759E-4</v>
      </c>
      <c r="DQ241">
        <v>-0.86354176738321053</v>
      </c>
      <c r="DR241">
        <v>-0.23457205023797764</v>
      </c>
      <c r="DS241">
        <v>-0.30293689582343669</v>
      </c>
      <c r="DT241">
        <v>-7.8372765110153925E-2</v>
      </c>
      <c r="DU241">
        <v>-0.58447510196318764</v>
      </c>
      <c r="DV241">
        <v>-0.43913553288130253</v>
      </c>
      <c r="DW241">
        <v>-0.61486776733400983</v>
      </c>
      <c r="DX241">
        <v>-0.16355192933877583</v>
      </c>
      <c r="DY241">
        <v>-0.76731824079558619</v>
      </c>
      <c r="DZ241">
        <v>-0.65097506740687872</v>
      </c>
      <c r="EA241">
        <v>-0.2476402314400229</v>
      </c>
      <c r="EB241">
        <v>-0.78183722867844008</v>
      </c>
      <c r="EC241">
        <v>-0.50462111678231347</v>
      </c>
      <c r="ED241">
        <v>-0.37090062450262828</v>
      </c>
      <c r="EE241">
        <v>-1.0930853670601228</v>
      </c>
      <c r="EF241">
        <v>-0.94487334274655366</v>
      </c>
      <c r="EG241">
        <v>-0.65871184358058632</v>
      </c>
      <c r="EH241">
        <v>-0.68657017566791156</v>
      </c>
      <c r="EI241">
        <v>-0.24691491642904564</v>
      </c>
      <c r="EJ241">
        <v>-0.82548162496907218</v>
      </c>
      <c r="EK241">
        <v>0.49065082554238981</v>
      </c>
      <c r="EL241">
        <v>-6.0791742714874503E-2</v>
      </c>
      <c r="EM241">
        <v>-0.69057189616353842</v>
      </c>
      <c r="EN241">
        <v>-0.17096278808196502</v>
      </c>
      <c r="EO241">
        <v>-0.51885300161210701</v>
      </c>
      <c r="EP241">
        <v>-0.96245816469905388</v>
      </c>
      <c r="EQ241">
        <v>-1.0677416865926035</v>
      </c>
      <c r="ER241">
        <v>-0.49626359044820728</v>
      </c>
      <c r="ES241">
        <v>-0.27394854147451153</v>
      </c>
    </row>
    <row r="242" spans="1:149" outlineLevel="1" x14ac:dyDescent="0.25">
      <c r="A242" s="3"/>
      <c r="B242" s="9">
        <v>228</v>
      </c>
      <c r="C242" s="3"/>
      <c r="D242" s="3"/>
      <c r="E242" s="36" t="s">
        <v>141</v>
      </c>
      <c r="F242" s="49"/>
      <c r="G242" s="49">
        <f t="shared" si="79"/>
        <v>9.4309543647813163E-3</v>
      </c>
      <c r="H242" s="49">
        <f t="shared" ref="H242:K243" si="97">H178*H221</f>
        <v>9.4309543647813163E-3</v>
      </c>
      <c r="I242" s="49">
        <f t="shared" si="97"/>
        <v>9.4309543647813163E-3</v>
      </c>
      <c r="J242" s="49">
        <f t="shared" si="97"/>
        <v>9.4309543647813163E-3</v>
      </c>
      <c r="K242" s="49">
        <f t="shared" si="97"/>
        <v>9.4309543647813163E-3</v>
      </c>
      <c r="L242" s="49">
        <f t="shared" ref="L242:M242" si="98">L178*L221</f>
        <v>9.4309543647813163E-3</v>
      </c>
      <c r="M242" s="49">
        <f t="shared" si="98"/>
        <v>9.4309543647813163E-3</v>
      </c>
      <c r="N242" s="215"/>
      <c r="O242" s="108">
        <v>240</v>
      </c>
      <c r="P242" s="108">
        <v>0</v>
      </c>
      <c r="Q242" s="153">
        <v>1.9409935407995117E-2</v>
      </c>
      <c r="R242" s="153">
        <v>1.4885051202546847E-3</v>
      </c>
      <c r="S242" s="153">
        <v>-3.1335826953991235E-3</v>
      </c>
      <c r="T242" s="153">
        <v>1.6566835540467873E-3</v>
      </c>
      <c r="U242" s="153">
        <v>8.1512135536539049E-3</v>
      </c>
      <c r="V242" s="153">
        <v>1.0572374402663438E-2</v>
      </c>
      <c r="W242" s="153">
        <v>3.8749131485527901E-3</v>
      </c>
      <c r="X242" s="188">
        <v>1.4976754852260323E-2</v>
      </c>
      <c r="Y242" s="153">
        <v>-1.2129619661829511E-2</v>
      </c>
      <c r="Z242" s="153">
        <v>2.8027235295129987E-2</v>
      </c>
      <c r="AA242" s="153">
        <v>2.54160006599367E-2</v>
      </c>
      <c r="AB242" s="153">
        <v>1.8506801187251877E-2</v>
      </c>
      <c r="AC242" s="153">
        <v>4.044562005528974E-2</v>
      </c>
      <c r="AD242" s="153">
        <v>8.2743340428860519E-3</v>
      </c>
      <c r="AE242" s="153">
        <v>6.9273996304057318E-3</v>
      </c>
      <c r="AF242" s="153">
        <v>2.300099745785918E-2</v>
      </c>
      <c r="AG242" s="153">
        <v>-1.5794228680504107E-3</v>
      </c>
      <c r="AH242" s="153">
        <v>9.3549304031056071E-3</v>
      </c>
      <c r="AI242" s="153">
        <v>1.3851631617079441E-2</v>
      </c>
      <c r="AJ242" s="153">
        <v>-8.8444643686558574E-3</v>
      </c>
      <c r="AK242" s="153">
        <v>3.7215600456228198E-3</v>
      </c>
      <c r="AL242" s="109">
        <v>2.1017144769453738E-2</v>
      </c>
      <c r="AM242" s="109">
        <v>1.8531980097217241E-2</v>
      </c>
      <c r="AN242" s="109">
        <v>9.4309543647813163E-3</v>
      </c>
      <c r="AO242" s="109">
        <v>-2.8158255510672119E-3</v>
      </c>
      <c r="AP242" s="109">
        <v>8.8859285459654391E-3</v>
      </c>
      <c r="AQ242" s="109">
        <v>4.0429387670364615E-3</v>
      </c>
      <c r="AR242" s="109">
        <v>9.0467252659114962E-3</v>
      </c>
      <c r="AS242" s="109">
        <v>1.8913693926722638E-2</v>
      </c>
      <c r="AT242" s="109">
        <v>3.3119907334957156E-2</v>
      </c>
      <c r="AU242" s="109">
        <v>-4.041997884581802E-4</v>
      </c>
      <c r="AV242" s="109">
        <v>3.4125233243579196E-3</v>
      </c>
      <c r="AW242" s="109">
        <v>2.1101878637976756E-2</v>
      </c>
      <c r="AX242" s="109">
        <v>1.7533794927318082E-2</v>
      </c>
      <c r="AY242" s="109">
        <v>9.8146803794679285E-3</v>
      </c>
      <c r="AZ242" s="109">
        <v>1.464299010203891E-2</v>
      </c>
      <c r="BA242" s="109"/>
      <c r="BB242" s="109">
        <v>3.7160891341963556E-2</v>
      </c>
      <c r="BC242" s="109">
        <v>1.6780357326876029E-2</v>
      </c>
      <c r="BD242" s="109">
        <v>1.5906174453374836E-2</v>
      </c>
      <c r="BE242" s="109">
        <v>2.7350821718159599E-2</v>
      </c>
      <c r="BF242" s="109">
        <v>2.7294313186107654E-3</v>
      </c>
      <c r="BG242" s="109">
        <v>-2.613312541009747E-3</v>
      </c>
      <c r="BH242" s="109">
        <v>2.1223358135322039E-2</v>
      </c>
      <c r="BI242" s="109">
        <v>1.9865153105786161E-2</v>
      </c>
      <c r="BJ242" s="109">
        <v>1.3133188765730476E-2</v>
      </c>
      <c r="BK242" s="109">
        <v>1.6611218459900622E-2</v>
      </c>
      <c r="BL242" s="109">
        <v>1.0426414322851192E-2</v>
      </c>
      <c r="BM242" s="109">
        <v>1.1547280766616087E-2</v>
      </c>
      <c r="BN242" s="109">
        <v>3.8153117952295776E-3</v>
      </c>
      <c r="BO242" s="109">
        <v>3.6628300928896905E-3</v>
      </c>
      <c r="BP242" s="109">
        <v>1.0989425639772357E-3</v>
      </c>
      <c r="BQ242" s="109">
        <v>4.7193668192436989E-3</v>
      </c>
      <c r="BR242" s="109"/>
      <c r="BS242" s="109">
        <v>4.3558825570706224E-3</v>
      </c>
      <c r="BT242" s="109">
        <v>9.9300168443156034E-3</v>
      </c>
      <c r="BU242" s="109">
        <v>1.9136546218448274E-2</v>
      </c>
      <c r="BV242" s="109">
        <v>1.2490095973122358E-2</v>
      </c>
      <c r="BW242" s="109">
        <v>2.2824443874324318E-2</v>
      </c>
      <c r="BX242" s="194">
        <v>1.802837617153737E-2</v>
      </c>
      <c r="BY242" s="109">
        <v>9.6528692569417453E-3</v>
      </c>
      <c r="BZ242" s="109">
        <v>9.6256086857307906E-3</v>
      </c>
      <c r="CA242" s="109">
        <v>-3.135098564052036E-4</v>
      </c>
      <c r="CB242" s="109">
        <v>1.1493453200364136E-2</v>
      </c>
      <c r="CC242" s="109">
        <v>1.2056529684046307E-2</v>
      </c>
      <c r="CG242">
        <v>2.1161570899682687E-2</v>
      </c>
      <c r="CH242">
        <v>2.2565244317392743E-3</v>
      </c>
      <c r="CI242">
        <v>-5.6785426682375937E-3</v>
      </c>
      <c r="CJ242">
        <v>2.3988640298715606E-3</v>
      </c>
      <c r="CK242">
        <v>8.5123134105115558E-3</v>
      </c>
      <c r="CL242">
        <v>1.1031933270929243E-2</v>
      </c>
      <c r="CM242">
        <v>3.8727812961493356E-3</v>
      </c>
      <c r="CN242">
        <v>1.4380116407444358E-2</v>
      </c>
      <c r="CO242">
        <v>-9.2435830779787221E-3</v>
      </c>
      <c r="CP242">
        <v>2.6527273459070442E-2</v>
      </c>
      <c r="CQ242">
        <v>2.5507569672967238E-2</v>
      </c>
      <c r="CR242">
        <v>1.9543453852831197E-2</v>
      </c>
      <c r="CS242">
        <v>3.9915347019856141E-2</v>
      </c>
      <c r="CT242">
        <v>5.8754859917965838E-3</v>
      </c>
      <c r="CU242">
        <v>5.8502700849958596E-3</v>
      </c>
      <c r="CV242">
        <v>7.8972921909008873E-3</v>
      </c>
      <c r="CW242">
        <v>-9.7095532322089939E-4</v>
      </c>
      <c r="CX242">
        <v>8.861453012360564E-3</v>
      </c>
      <c r="CY242">
        <v>1.3035615515081311E-2</v>
      </c>
      <c r="CZ242">
        <v>-4.1497410238369014E-3</v>
      </c>
      <c r="DA242">
        <v>2.5611541819229797E-3</v>
      </c>
      <c r="DB242">
        <v>2.0628426576233618E-2</v>
      </c>
      <c r="DC242">
        <v>2.1131591552078093E-2</v>
      </c>
      <c r="DD242">
        <v>1.2747030671025212E-2</v>
      </c>
      <c r="DE242">
        <v>-3.1894127958147652E-3</v>
      </c>
      <c r="DF242">
        <v>1.0085571744070706E-2</v>
      </c>
      <c r="DG242">
        <v>2.4672503068917245E-3</v>
      </c>
      <c r="DH242">
        <v>1.5198239717220428E-2</v>
      </c>
      <c r="DI242">
        <v>1.9698592847284563E-2</v>
      </c>
      <c r="DJ242">
        <v>2.8574081400817346E-2</v>
      </c>
      <c r="DK242">
        <v>-1.3554639071712475E-3</v>
      </c>
      <c r="DL242">
        <v>4.5673952796169261E-3</v>
      </c>
      <c r="DM242">
        <v>2.2405210243277754E-2</v>
      </c>
      <c r="DN242">
        <v>1.8663042741875909E-2</v>
      </c>
      <c r="DO242">
        <v>5.9625370099696894E-2</v>
      </c>
      <c r="DP242">
        <v>1.4662769557465941E-2</v>
      </c>
      <c r="DQ242">
        <v>1.0494807196246164E-2</v>
      </c>
      <c r="DR242">
        <v>4.3889267312657576E-2</v>
      </c>
      <c r="DS242">
        <v>1.926413141721001E-2</v>
      </c>
      <c r="DT242">
        <v>1.4093403287154473E-2</v>
      </c>
      <c r="DU242">
        <v>2.6365856571681313E-2</v>
      </c>
      <c r="DV242">
        <v>2.5804383741619436E-3</v>
      </c>
      <c r="DW242">
        <v>-2.2482908746463493E-3</v>
      </c>
      <c r="DX242">
        <v>2.3161687362674668E-2</v>
      </c>
      <c r="DY242">
        <v>1.8255188354153153E-2</v>
      </c>
      <c r="DZ242">
        <v>1.2137792246914464E-2</v>
      </c>
      <c r="EA242">
        <v>1.6083809038921766E-2</v>
      </c>
      <c r="EB242">
        <v>1.073914037508782E-2</v>
      </c>
      <c r="EC242">
        <v>1.3267141395319353E-2</v>
      </c>
      <c r="ED242">
        <v>4.6629522841267193E-3</v>
      </c>
      <c r="EE242">
        <v>4.7380179844162653E-3</v>
      </c>
      <c r="EF242">
        <v>6.3684321278286533E-4</v>
      </c>
      <c r="EG242">
        <v>3.9265549738059964E-3</v>
      </c>
      <c r="EH242">
        <v>1.2657456791084414E-2</v>
      </c>
      <c r="EI242">
        <v>3.8960954256085111E-3</v>
      </c>
      <c r="EJ242">
        <v>1.2583762644282731E-2</v>
      </c>
      <c r="EK242">
        <v>1.9158595469368014E-2</v>
      </c>
      <c r="EL242">
        <v>1.29858676594628E-2</v>
      </c>
      <c r="EM242">
        <v>2.5208521602576348E-2</v>
      </c>
      <c r="EN242">
        <v>1.9649573580013478E-2</v>
      </c>
      <c r="EO242">
        <v>9.7900303942760683E-3</v>
      </c>
      <c r="EP242">
        <v>1.02670295828314E-2</v>
      </c>
      <c r="EQ242">
        <v>8.4145079895449749E-4</v>
      </c>
      <c r="ER242">
        <v>1.2373870309860695E-2</v>
      </c>
      <c r="ES242">
        <v>1.4163893983840117E-2</v>
      </c>
    </row>
    <row r="243" spans="1:149" outlineLevel="1" x14ac:dyDescent="0.25">
      <c r="A243" s="3"/>
      <c r="B243" s="9">
        <v>229</v>
      </c>
      <c r="C243" s="3"/>
      <c r="D243" s="3"/>
      <c r="E243" s="36" t="s">
        <v>142</v>
      </c>
      <c r="F243" s="49"/>
      <c r="G243" s="49">
        <f t="shared" si="79"/>
        <v>0.20706094732652172</v>
      </c>
      <c r="H243" s="49">
        <f t="shared" si="97"/>
        <v>0.22431602627039854</v>
      </c>
      <c r="I243" s="49">
        <f t="shared" si="97"/>
        <v>0.24157110521427533</v>
      </c>
      <c r="J243" s="49">
        <f t="shared" si="97"/>
        <v>0.25882618415815217</v>
      </c>
      <c r="K243" s="49">
        <f t="shared" si="97"/>
        <v>0.27608126310202896</v>
      </c>
      <c r="L243" s="49">
        <f t="shared" ref="L243:M243" si="99">L179*L222</f>
        <v>0.29333634204590575</v>
      </c>
      <c r="M243" s="49">
        <f t="shared" si="99"/>
        <v>0.3105914209897826</v>
      </c>
      <c r="N243" s="215"/>
      <c r="O243" s="108">
        <v>241</v>
      </c>
      <c r="P243" s="108">
        <v>0</v>
      </c>
      <c r="Q243" s="153">
        <v>0.20144102481010723</v>
      </c>
      <c r="R243" s="153">
        <v>0.20097030677071842</v>
      </c>
      <c r="S243" s="153">
        <v>0.20411918471509766</v>
      </c>
      <c r="T243" s="153">
        <v>0.20346625096579901</v>
      </c>
      <c r="U243" s="153">
        <v>0.20643870836004868</v>
      </c>
      <c r="V243" s="153">
        <v>0.20504399594207415</v>
      </c>
      <c r="W243" s="153">
        <v>0.2028864135363509</v>
      </c>
      <c r="X243" s="188">
        <v>0.20602197920450846</v>
      </c>
      <c r="Y243" s="153">
        <v>0.20913859796736115</v>
      </c>
      <c r="Z243" s="153">
        <v>0.20340499633260467</v>
      </c>
      <c r="AA243" s="153">
        <v>0.20896873551111633</v>
      </c>
      <c r="AB243" s="153">
        <v>0.20647466386872154</v>
      </c>
      <c r="AC243" s="153">
        <v>0.20395577280319607</v>
      </c>
      <c r="AD243" s="153">
        <v>0.20775897206246241</v>
      </c>
      <c r="AE243" s="153">
        <v>0.20347230568126246</v>
      </c>
      <c r="AF243" s="153">
        <v>0.2054070615804619</v>
      </c>
      <c r="AG243" s="153">
        <v>0.20177422535255973</v>
      </c>
      <c r="AH243" s="153">
        <v>0.20483323255533162</v>
      </c>
      <c r="AI243" s="153">
        <v>0.20327295980289473</v>
      </c>
      <c r="AJ243" s="153">
        <v>0.20632155188282963</v>
      </c>
      <c r="AK243" s="153">
        <v>0.20593751656018122</v>
      </c>
      <c r="AL243" s="109">
        <v>0.2023296184958206</v>
      </c>
      <c r="AM243" s="109">
        <v>0.203913079248977</v>
      </c>
      <c r="AN243" s="109">
        <v>0.20706094732652172</v>
      </c>
      <c r="AO243" s="109">
        <v>0.20403299994404545</v>
      </c>
      <c r="AP243" s="109">
        <v>0.20187696564507174</v>
      </c>
      <c r="AQ243" s="109">
        <v>0.20857800301517995</v>
      </c>
      <c r="AR243" s="109">
        <v>0.20374360710804468</v>
      </c>
      <c r="AS243" s="109">
        <v>0.20290252275111198</v>
      </c>
      <c r="AT243" s="109">
        <v>0.20172636816759154</v>
      </c>
      <c r="AU243" s="109">
        <v>0.20270974181266976</v>
      </c>
      <c r="AV243" s="109">
        <v>0.20549738835034514</v>
      </c>
      <c r="AW243" s="109">
        <v>0.20628123835859413</v>
      </c>
      <c r="AX243" s="109">
        <v>0.20307957062709903</v>
      </c>
      <c r="AY243" s="109">
        <v>0.20255342362819928</v>
      </c>
      <c r="AZ243" s="109">
        <v>0.20359516064836836</v>
      </c>
      <c r="BA243" s="109"/>
      <c r="BB243" s="109">
        <v>0.20700552424657603</v>
      </c>
      <c r="BC243" s="109">
        <v>0.20781889136542334</v>
      </c>
      <c r="BD243" s="109">
        <v>0.19709368676493247</v>
      </c>
      <c r="BE243" s="109">
        <v>0.2027868456313508</v>
      </c>
      <c r="BF243" s="109">
        <v>0.20478766215224325</v>
      </c>
      <c r="BG243" s="109">
        <v>0.21162464167089737</v>
      </c>
      <c r="BH243" s="109">
        <v>0.20585607908288148</v>
      </c>
      <c r="BI243" s="109">
        <v>0.20628594688413321</v>
      </c>
      <c r="BJ243" s="109">
        <v>0.20537555231163088</v>
      </c>
      <c r="BK243" s="109">
        <v>0.20343521692529379</v>
      </c>
      <c r="BL243" s="109">
        <v>0.20600574686525047</v>
      </c>
      <c r="BM243" s="109">
        <v>0.21156803067719765</v>
      </c>
      <c r="BN243" s="109">
        <v>0.20485527975564177</v>
      </c>
      <c r="BO243" s="109">
        <v>0.20464987392187245</v>
      </c>
      <c r="BP243" s="109">
        <v>0.20270893407550772</v>
      </c>
      <c r="BQ243" s="109">
        <v>0.20250014947720696</v>
      </c>
      <c r="BR243" s="109"/>
      <c r="BS243" s="109">
        <v>0.20731929265745525</v>
      </c>
      <c r="BT243" s="109">
        <v>0.20307585642864995</v>
      </c>
      <c r="BU243" s="109">
        <v>0.20244928419777602</v>
      </c>
      <c r="BV243" s="109">
        <v>0.20372590789059497</v>
      </c>
      <c r="BW243" s="109">
        <v>0.20115048638704339</v>
      </c>
      <c r="BX243" s="194">
        <v>0.20231322883188479</v>
      </c>
      <c r="BY243" s="109">
        <v>0.20331804228885331</v>
      </c>
      <c r="BZ243" s="109">
        <v>0.20204083320596661</v>
      </c>
      <c r="CA243" s="109">
        <v>0.20394016894154815</v>
      </c>
      <c r="CB243" s="109">
        <v>0.20345538869849358</v>
      </c>
      <c r="CC243" s="109">
        <v>0.20714255351454433</v>
      </c>
      <c r="CG243">
        <v>0.18465427274259827</v>
      </c>
      <c r="CH243">
        <v>0.18422278120649191</v>
      </c>
      <c r="CI243">
        <v>0.18710925265550621</v>
      </c>
      <c r="CJ243">
        <v>0.1865107300519824</v>
      </c>
      <c r="CK243">
        <v>0.18923548266337797</v>
      </c>
      <c r="CL243">
        <v>0.18795699628023463</v>
      </c>
      <c r="CM243">
        <v>0.18597921240832163</v>
      </c>
      <c r="CN243">
        <v>0.18885348093746609</v>
      </c>
      <c r="CO243">
        <v>0.19171038147008104</v>
      </c>
      <c r="CP243">
        <v>0.18645457997155429</v>
      </c>
      <c r="CQ243">
        <v>0.19155467421852329</v>
      </c>
      <c r="CR243">
        <v>0.18926844187966144</v>
      </c>
      <c r="CS243">
        <v>0.18695945840292974</v>
      </c>
      <c r="CT243">
        <v>0.19044572439059054</v>
      </c>
      <c r="CU243">
        <v>0.1865162802078239</v>
      </c>
      <c r="CV243">
        <v>0.18828980644875676</v>
      </c>
      <c r="CW243">
        <v>0.18495970657317976</v>
      </c>
      <c r="CX243">
        <v>0.18776379650905398</v>
      </c>
      <c r="CY243">
        <v>0.18633354648598682</v>
      </c>
      <c r="CZ243">
        <v>0.18912808922592717</v>
      </c>
      <c r="DA243">
        <v>0.1887760568468328</v>
      </c>
      <c r="DB243">
        <v>0.18546881695450224</v>
      </c>
      <c r="DC243">
        <v>0.18692032264489561</v>
      </c>
      <c r="DD243">
        <v>0.1898058683826449</v>
      </c>
      <c r="DE243">
        <v>0.18703024994870832</v>
      </c>
      <c r="DF243">
        <v>0.1850538851746491</v>
      </c>
      <c r="DG243">
        <v>0.19119650276391495</v>
      </c>
      <c r="DH243">
        <v>0.18676497318237431</v>
      </c>
      <c r="DI243">
        <v>0.18599397918851931</v>
      </c>
      <c r="DJ243">
        <v>0.18491583748695889</v>
      </c>
      <c r="DK243">
        <v>0.18581726332828061</v>
      </c>
      <c r="DL243">
        <v>0.18837260598781638</v>
      </c>
      <c r="DM243">
        <v>0.18909113516204462</v>
      </c>
      <c r="DN243">
        <v>0.18615627307484078</v>
      </c>
      <c r="DO243">
        <v>0.18567397165918267</v>
      </c>
      <c r="DP243">
        <v>0.18662889726100432</v>
      </c>
      <c r="DQ243">
        <v>0.18685384336366678</v>
      </c>
      <c r="DR243">
        <v>0.1897550638926947</v>
      </c>
      <c r="DS243">
        <v>0.19050065041830472</v>
      </c>
      <c r="DT243">
        <v>0.18066921286785476</v>
      </c>
      <c r="DU243">
        <v>0.18588794182873825</v>
      </c>
      <c r="DV243">
        <v>0.18772202363955634</v>
      </c>
      <c r="DW243">
        <v>0.19398925486498925</v>
      </c>
      <c r="DX243">
        <v>0.18870140582597469</v>
      </c>
      <c r="DY243">
        <v>0.18909545131045546</v>
      </c>
      <c r="DZ243">
        <v>0.1882609229523283</v>
      </c>
      <c r="EA243">
        <v>0.1864822821815193</v>
      </c>
      <c r="EB243">
        <v>0.18883860129314628</v>
      </c>
      <c r="EC243">
        <v>0.19393736145409785</v>
      </c>
      <c r="ED243">
        <v>0.18778400644267162</v>
      </c>
      <c r="EE243">
        <v>0.18759571776171644</v>
      </c>
      <c r="EF243">
        <v>0.18581652290254874</v>
      </c>
      <c r="EG243">
        <v>0.18562513702077305</v>
      </c>
      <c r="EH243">
        <v>0.18550213717462077</v>
      </c>
      <c r="EI243">
        <v>0.19004268493600063</v>
      </c>
      <c r="EJ243">
        <v>0.18615286839292911</v>
      </c>
      <c r="EK243">
        <v>0.18557851051462804</v>
      </c>
      <c r="EL243">
        <v>0.18674874889971205</v>
      </c>
      <c r="EM243">
        <v>0.18438794585478976</v>
      </c>
      <c r="EN243">
        <v>0.18545379309589438</v>
      </c>
      <c r="EO243">
        <v>0.18637487209811554</v>
      </c>
      <c r="EP243">
        <v>0.18520409710546937</v>
      </c>
      <c r="EQ243">
        <v>0.18694515486308583</v>
      </c>
      <c r="ER243">
        <v>0.18650077297361911</v>
      </c>
      <c r="ES243">
        <v>0.18988067405499898</v>
      </c>
    </row>
    <row r="244" spans="1:149" outlineLevel="1" x14ac:dyDescent="0.25">
      <c r="A244" s="3"/>
      <c r="B244" s="9">
        <v>230</v>
      </c>
      <c r="C244" s="3"/>
      <c r="D244" s="3"/>
      <c r="E244" s="36"/>
      <c r="H244" s="3"/>
      <c r="I244" s="3"/>
      <c r="J244" s="3"/>
      <c r="K244" s="3"/>
      <c r="L244" s="3"/>
      <c r="M244" s="3"/>
      <c r="O244" s="108">
        <v>242</v>
      </c>
      <c r="P244" s="108">
        <v>0</v>
      </c>
      <c r="Q244" s="153"/>
      <c r="R244" s="153"/>
      <c r="S244" s="153"/>
      <c r="T244" s="153"/>
      <c r="U244" s="153"/>
      <c r="V244" s="153"/>
      <c r="W244" s="153"/>
      <c r="X244" s="188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  <c r="AV244" s="109"/>
      <c r="AW244" s="109"/>
      <c r="AX244" s="109"/>
      <c r="AY244" s="109"/>
      <c r="AZ244" s="109"/>
      <c r="BA244" s="109"/>
      <c r="BB244" s="109"/>
      <c r="BC244" s="109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09"/>
      <c r="BO244" s="109"/>
      <c r="BP244" s="109"/>
      <c r="BQ244" s="109"/>
      <c r="BR244" s="109"/>
      <c r="BS244" s="109"/>
      <c r="BT244" s="109"/>
      <c r="BU244" s="109"/>
      <c r="BV244" s="109"/>
      <c r="BW244" s="109"/>
      <c r="BX244" s="194"/>
      <c r="BY244" s="109"/>
      <c r="BZ244" s="109"/>
      <c r="CA244" s="109"/>
      <c r="CB244" s="109"/>
      <c r="CC244" s="109"/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O244">
        <v>0</v>
      </c>
      <c r="EP244">
        <v>0</v>
      </c>
      <c r="EQ244">
        <v>0</v>
      </c>
      <c r="ER244">
        <v>0</v>
      </c>
      <c r="ES244">
        <v>0</v>
      </c>
    </row>
    <row r="245" spans="1:149" outlineLevel="1" x14ac:dyDescent="0.25">
      <c r="A245" s="3"/>
      <c r="B245" s="9">
        <v>231</v>
      </c>
      <c r="C245" s="3"/>
      <c r="D245" s="3"/>
      <c r="E245" s="36" t="s">
        <v>147</v>
      </c>
      <c r="F245" s="43"/>
      <c r="G245" s="43">
        <f>HLOOKUP($E$3,$P$3:$CE$269,O245,FALSE)</f>
        <v>12.006172947060934</v>
      </c>
      <c r="H245" s="43">
        <f t="shared" ref="H245:K245" si="100">SUM(H226:H243)</f>
        <v>12.034383754668932</v>
      </c>
      <c r="I245" s="43">
        <f t="shared" si="100"/>
        <v>12.061147026867109</v>
      </c>
      <c r="J245" s="43">
        <f t="shared" si="100"/>
        <v>12.080835146461379</v>
      </c>
      <c r="K245" s="43">
        <f t="shared" si="100"/>
        <v>12.104733052307063</v>
      </c>
      <c r="L245" s="43">
        <f t="shared" ref="L245:M245" si="101">SUM(L226:L243)</f>
        <v>12.124323406854037</v>
      </c>
      <c r="M245" s="43">
        <f t="shared" si="101"/>
        <v>12.146719682588429</v>
      </c>
      <c r="N245" s="210"/>
      <c r="O245" s="108">
        <v>243</v>
      </c>
      <c r="P245" s="108">
        <v>0</v>
      </c>
      <c r="Q245" s="153">
        <v>15.336588480829429</v>
      </c>
      <c r="R245" s="153">
        <v>11.627187690903845</v>
      </c>
      <c r="S245" s="153">
        <v>9.406855956226412</v>
      </c>
      <c r="T245" s="153">
        <v>12.157273173485441</v>
      </c>
      <c r="U245" s="153">
        <v>12.11033697843016</v>
      </c>
      <c r="V245" s="153">
        <v>12.745686254138505</v>
      </c>
      <c r="W245" s="153">
        <v>12.047246933068681</v>
      </c>
      <c r="X245" s="188">
        <v>10.531393351090099</v>
      </c>
      <c r="Y245" s="153">
        <v>8.7069048509774696</v>
      </c>
      <c r="Z245" s="153">
        <v>11.446399820411763</v>
      </c>
      <c r="AA245" s="153">
        <v>9.4526692280373457</v>
      </c>
      <c r="AB245" s="153">
        <v>10.875984373451724</v>
      </c>
      <c r="AC245" s="153">
        <v>12.783321148767294</v>
      </c>
      <c r="AD245" s="153">
        <v>12.618195478783893</v>
      </c>
      <c r="AE245" s="153">
        <v>12.973193650439249</v>
      </c>
      <c r="AF245" s="153">
        <v>11.492587705030125</v>
      </c>
      <c r="AG245" s="153">
        <v>10.034843164823535</v>
      </c>
      <c r="AH245" s="153">
        <v>11.767769771660685</v>
      </c>
      <c r="AI245" s="153">
        <v>11.505363093544563</v>
      </c>
      <c r="AJ245" s="153">
        <v>9.9225006013684993</v>
      </c>
      <c r="AK245" s="153">
        <v>12.362148323209237</v>
      </c>
      <c r="AL245" s="109">
        <v>11.040137424651435</v>
      </c>
      <c r="AM245" s="109">
        <v>12.561623869388026</v>
      </c>
      <c r="AN245" s="109">
        <v>12.006172947060934</v>
      </c>
      <c r="AO245" s="109">
        <v>9.5888661664939274</v>
      </c>
      <c r="AP245" s="109">
        <v>8.8443960521541367</v>
      </c>
      <c r="AQ245" s="109">
        <v>10.193285432688844</v>
      </c>
      <c r="AR245" s="109">
        <v>15.927305391554183</v>
      </c>
      <c r="AS245" s="109">
        <v>14.099772979901397</v>
      </c>
      <c r="AT245" s="109">
        <v>11.618206739436134</v>
      </c>
      <c r="AU245" s="109">
        <v>10.282724322101938</v>
      </c>
      <c r="AV245" s="109">
        <v>11.788494243257601</v>
      </c>
      <c r="AW245" s="109">
        <v>12.992568453958398</v>
      </c>
      <c r="AX245" s="109">
        <v>10.824439743418134</v>
      </c>
      <c r="AY245" s="109">
        <v>11.367038328375632</v>
      </c>
      <c r="AZ245" s="109">
        <v>13.481024460769536</v>
      </c>
      <c r="BA245" s="109"/>
      <c r="BB245" s="109">
        <v>12.324916498929538</v>
      </c>
      <c r="BC245" s="109">
        <v>12.299360334460218</v>
      </c>
      <c r="BD245" s="109">
        <v>12.709536848541248</v>
      </c>
      <c r="BE245" s="109">
        <v>11.010693906386999</v>
      </c>
      <c r="BF245" s="109">
        <v>11.831585775058645</v>
      </c>
      <c r="BG245" s="109">
        <v>10.721697235321471</v>
      </c>
      <c r="BH245" s="109">
        <v>12.77189648563288</v>
      </c>
      <c r="BI245" s="109">
        <v>10.982182747747375</v>
      </c>
      <c r="BJ245" s="109">
        <v>11.174564250389123</v>
      </c>
      <c r="BK245" s="109">
        <v>12.467621296160678</v>
      </c>
      <c r="BL245" s="109">
        <v>11.039577512093137</v>
      </c>
      <c r="BM245" s="109">
        <v>12.061082448309747</v>
      </c>
      <c r="BN245" s="109">
        <v>12.108251204111099</v>
      </c>
      <c r="BO245" s="109">
        <v>10.035000013401142</v>
      </c>
      <c r="BP245" s="109">
        <v>10.28909671593096</v>
      </c>
      <c r="BQ245" s="109">
        <v>10.019812684100355</v>
      </c>
      <c r="BR245" s="109"/>
      <c r="BS245" s="109">
        <v>12.441626815972169</v>
      </c>
      <c r="BT245" s="109">
        <v>10.517169958720784</v>
      </c>
      <c r="BU245" s="109">
        <v>15.05053131856689</v>
      </c>
      <c r="BV245" s="109">
        <v>13.152815299774678</v>
      </c>
      <c r="BW245" s="109">
        <v>11.137339448726184</v>
      </c>
      <c r="BX245" s="194">
        <v>12.638339420487767</v>
      </c>
      <c r="BY245" s="109">
        <v>11.685895481382349</v>
      </c>
      <c r="BZ245" s="109">
        <v>10.022436770632263</v>
      </c>
      <c r="CA245" s="109">
        <v>9.7796495411109738</v>
      </c>
      <c r="CB245" s="109">
        <v>11.765750856340592</v>
      </c>
      <c r="CC245" s="109">
        <v>12.260775918106681</v>
      </c>
      <c r="CG245">
        <v>15.296587301411522</v>
      </c>
      <c r="CH245">
        <v>11.592830144345372</v>
      </c>
      <c r="CI245">
        <v>9.3802764125733606</v>
      </c>
      <c r="CJ245">
        <v>12.124653380260314</v>
      </c>
      <c r="CK245">
        <v>12.072031418829779</v>
      </c>
      <c r="CL245">
        <v>12.70760958768278</v>
      </c>
      <c r="CM245">
        <v>12.010141805868603</v>
      </c>
      <c r="CN245">
        <v>10.49094816156701</v>
      </c>
      <c r="CO245">
        <v>8.7128769072409575</v>
      </c>
      <c r="CP245">
        <v>11.402674719339155</v>
      </c>
      <c r="CQ245">
        <v>9.400063881232203</v>
      </c>
      <c r="CR245">
        <v>10.842829992698174</v>
      </c>
      <c r="CS245">
        <v>12.744084131361303</v>
      </c>
      <c r="CT245">
        <v>12.28142670515213</v>
      </c>
      <c r="CU245">
        <v>12.899055779612977</v>
      </c>
      <c r="CV245">
        <v>11.432626796804632</v>
      </c>
      <c r="CW245">
        <v>10.005835235721271</v>
      </c>
      <c r="CX245">
        <v>11.73122736889948</v>
      </c>
      <c r="CY245">
        <v>11.465325359821522</v>
      </c>
      <c r="CZ245">
        <v>9.9009845982192299</v>
      </c>
      <c r="DA245">
        <v>12.323526550289257</v>
      </c>
      <c r="DB245">
        <v>10.977721060941388</v>
      </c>
      <c r="DC245">
        <v>12.522454554112802</v>
      </c>
      <c r="DD245">
        <v>11.972363232894647</v>
      </c>
      <c r="DE245">
        <v>9.5556000024205154</v>
      </c>
      <c r="DF245">
        <v>8.9766809700122181</v>
      </c>
      <c r="DG245">
        <v>10.160883320171735</v>
      </c>
      <c r="DH245">
        <v>15.883781359605175</v>
      </c>
      <c r="DI245">
        <v>14.060727680522106</v>
      </c>
      <c r="DJ245">
        <v>11.548927184401279</v>
      </c>
      <c r="DK245">
        <v>10.256141930668987</v>
      </c>
      <c r="DL245">
        <v>11.75669550762203</v>
      </c>
      <c r="DM245">
        <v>12.950123866123185</v>
      </c>
      <c r="DN245">
        <v>10.777356861867482</v>
      </c>
      <c r="DO245">
        <v>11.385001448815251</v>
      </c>
      <c r="DP245">
        <v>13.437536251553535</v>
      </c>
      <c r="DQ245">
        <v>10.542709126543265</v>
      </c>
      <c r="DR245">
        <v>12.253557041614139</v>
      </c>
      <c r="DS245">
        <v>12.092045841049369</v>
      </c>
      <c r="DT245">
        <v>12.666738878493804</v>
      </c>
      <c r="DU245">
        <v>10.979690690401728</v>
      </c>
      <c r="DV245">
        <v>11.798894487894094</v>
      </c>
      <c r="DW245">
        <v>10.703087997637667</v>
      </c>
      <c r="DX245">
        <v>12.725387531813025</v>
      </c>
      <c r="DY245">
        <v>10.935674073458619</v>
      </c>
      <c r="DZ245">
        <v>11.132023153258968</v>
      </c>
      <c r="EA245">
        <v>12.424758600140811</v>
      </c>
      <c r="EB245">
        <v>10.972594750998374</v>
      </c>
      <c r="EC245">
        <v>12.029665944886307</v>
      </c>
      <c r="ED245">
        <v>12.076640812264039</v>
      </c>
      <c r="EE245">
        <v>10.001820013900089</v>
      </c>
      <c r="EF245">
        <v>10.258625818926649</v>
      </c>
      <c r="EG245">
        <v>9.9700990331569788</v>
      </c>
      <c r="EH245">
        <v>11.277839518819201</v>
      </c>
      <c r="EI245">
        <v>12.408012411491622</v>
      </c>
      <c r="EJ245">
        <v>10.502804969365293</v>
      </c>
      <c r="EK245">
        <v>14.994925632340653</v>
      </c>
      <c r="EL245">
        <v>13.107892609575698</v>
      </c>
      <c r="EM245">
        <v>11.113046919796593</v>
      </c>
      <c r="EN245">
        <v>12.599883987780299</v>
      </c>
      <c r="EO245">
        <v>11.645145553558445</v>
      </c>
      <c r="EP245">
        <v>9.9910712998661992</v>
      </c>
      <c r="EQ245">
        <v>9.7566535051074457</v>
      </c>
      <c r="ER245">
        <v>11.725789095624116</v>
      </c>
      <c r="ES245">
        <v>12.221871967953206</v>
      </c>
    </row>
    <row r="246" spans="1:149" outlineLevel="1" x14ac:dyDescent="0.25">
      <c r="A246" s="3"/>
      <c r="B246" s="9">
        <v>232</v>
      </c>
      <c r="C246" s="3"/>
      <c r="D246" s="3"/>
      <c r="E246" s="36" t="s">
        <v>148</v>
      </c>
      <c r="F246" s="7"/>
      <c r="G246" s="7">
        <f>HLOOKUP($E$3,$P$3:$CE$269,O246,FALSE)</f>
        <v>163762.57542886239</v>
      </c>
      <c r="H246" s="7">
        <f t="shared" ref="H246:K246" si="102">EXP(H245)</f>
        <v>168448.23226705199</v>
      </c>
      <c r="I246" s="7">
        <f t="shared" si="102"/>
        <v>173017.32740366907</v>
      </c>
      <c r="J246" s="7">
        <f t="shared" si="102"/>
        <v>176457.46705580439</v>
      </c>
      <c r="K246" s="7">
        <f t="shared" si="102"/>
        <v>180725.2230940474</v>
      </c>
      <c r="L246" s="7">
        <f t="shared" ref="L246:M246" si="103">EXP(L245)</f>
        <v>184300.60140802662</v>
      </c>
      <c r="M246" s="7">
        <f t="shared" si="103"/>
        <v>188474.81746365796</v>
      </c>
      <c r="N246" s="204"/>
      <c r="O246" s="108">
        <v>244</v>
      </c>
      <c r="P246" s="108">
        <v>0</v>
      </c>
      <c r="Q246" s="153">
        <v>4577156.3584540142</v>
      </c>
      <c r="R246" s="153">
        <v>112104.60536926478</v>
      </c>
      <c r="S246" s="153">
        <v>12171.542891674004</v>
      </c>
      <c r="T246" s="153">
        <v>190474.41755581286</v>
      </c>
      <c r="U246" s="153">
        <v>181740.83694748979</v>
      </c>
      <c r="V246" s="153">
        <v>343068.78799744573</v>
      </c>
      <c r="W246" s="153">
        <v>170629.00771220317</v>
      </c>
      <c r="X246" s="188">
        <v>37473.651978016365</v>
      </c>
      <c r="Y246" s="153">
        <v>6044.5048618074197</v>
      </c>
      <c r="Z246" s="153">
        <v>93563.89215016448</v>
      </c>
      <c r="AA246" s="153">
        <v>12742.131566427977</v>
      </c>
      <c r="AB246" s="153">
        <v>52890.783274526802</v>
      </c>
      <c r="AC246" s="153">
        <v>356226.18128085841</v>
      </c>
      <c r="AD246" s="153">
        <v>302003.9811191599</v>
      </c>
      <c r="AE246" s="153">
        <v>430711.44789844676</v>
      </c>
      <c r="AF246" s="153">
        <v>97986.765736667905</v>
      </c>
      <c r="AG246" s="153">
        <v>22807.464799020738</v>
      </c>
      <c r="AH246" s="153">
        <v>129026.07202721431</v>
      </c>
      <c r="AI246" s="153">
        <v>99246.615135987027</v>
      </c>
      <c r="AJ246" s="153">
        <v>20383.898956693323</v>
      </c>
      <c r="AK246" s="153">
        <v>233782.932098246</v>
      </c>
      <c r="AL246" s="109">
        <v>62326.216362753745</v>
      </c>
      <c r="AM246" s="109">
        <v>285393.40315888578</v>
      </c>
      <c r="AN246" s="109">
        <v>163762.57542886239</v>
      </c>
      <c r="AO246" s="109">
        <v>14601.304696735691</v>
      </c>
      <c r="AP246" s="109">
        <v>6935.4141664418585</v>
      </c>
      <c r="AQ246" s="109">
        <v>26723.147936040088</v>
      </c>
      <c r="AR246" s="109">
        <v>8263058.7986501334</v>
      </c>
      <c r="AS246" s="109">
        <v>1328781.5864412705</v>
      </c>
      <c r="AT246" s="109">
        <v>111102.30688306443</v>
      </c>
      <c r="AU246" s="109">
        <v>29223.379102586106</v>
      </c>
      <c r="AV246" s="109">
        <v>131727.97019251165</v>
      </c>
      <c r="AW246" s="109">
        <v>439137.76308585214</v>
      </c>
      <c r="AX246" s="109">
        <v>50233.61702546064</v>
      </c>
      <c r="AY246" s="109">
        <v>86425.524046992112</v>
      </c>
      <c r="AZ246" s="109">
        <v>715705.79507702717</v>
      </c>
      <c r="BA246" s="109"/>
      <c r="BB246" s="109">
        <v>225238.81063705595</v>
      </c>
      <c r="BC246" s="109">
        <v>219555.50165609753</v>
      </c>
      <c r="BD246" s="109">
        <v>330888.53604616562</v>
      </c>
      <c r="BE246" s="109">
        <v>60517.866010718528</v>
      </c>
      <c r="BF246" s="109">
        <v>137528.40754245821</v>
      </c>
      <c r="BG246" s="109">
        <v>45328.771183209348</v>
      </c>
      <c r="BH246" s="109">
        <v>352179.57672149054</v>
      </c>
      <c r="BI246" s="109">
        <v>58816.796493548121</v>
      </c>
      <c r="BJ246" s="109">
        <v>71293.771788294078</v>
      </c>
      <c r="BK246" s="109">
        <v>259788.0268582479</v>
      </c>
      <c r="BL246" s="109">
        <v>62291.328899376902</v>
      </c>
      <c r="BM246" s="109">
        <v>173006.15455503381</v>
      </c>
      <c r="BN246" s="109">
        <v>181362.16162997039</v>
      </c>
      <c r="BO246" s="109">
        <v>22811.042397996604</v>
      </c>
      <c r="BP246" s="109">
        <v>29410.196588358682</v>
      </c>
      <c r="BQ246" s="109">
        <v>22467.221058009236</v>
      </c>
      <c r="BR246" s="109"/>
      <c r="BS246" s="109">
        <v>253121.98761001107</v>
      </c>
      <c r="BT246" s="109">
        <v>36944.422166173747</v>
      </c>
      <c r="BU246" s="109">
        <v>3438449.9042562149</v>
      </c>
      <c r="BV246" s="109">
        <v>515460.1623258646</v>
      </c>
      <c r="BW246" s="109">
        <v>68688.66340989311</v>
      </c>
      <c r="BX246" s="194">
        <v>308149.21856259793</v>
      </c>
      <c r="BY246" s="109">
        <v>118883.04591470934</v>
      </c>
      <c r="BZ246" s="109">
        <v>22526.254410635269</v>
      </c>
      <c r="CA246" s="109">
        <v>17670.458998298483</v>
      </c>
      <c r="CB246" s="109">
        <v>128765.84209319923</v>
      </c>
      <c r="CC246" s="109">
        <v>211245.43132183768</v>
      </c>
      <c r="CG246">
        <v>4397678.3038479248</v>
      </c>
      <c r="CH246">
        <v>108318.38129959977</v>
      </c>
      <c r="CI246">
        <v>11852.290423542869</v>
      </c>
      <c r="CJ246">
        <v>184361.42573990626</v>
      </c>
      <c r="CK246">
        <v>174910.80177680132</v>
      </c>
      <c r="CL246">
        <v>330251.44164287997</v>
      </c>
      <c r="CM246">
        <v>164413.81745769602</v>
      </c>
      <c r="CN246">
        <v>35988.263902051258</v>
      </c>
      <c r="CO246">
        <v>6080.7109898349499</v>
      </c>
      <c r="CP246">
        <v>89560.953696063836</v>
      </c>
      <c r="CQ246">
        <v>12089.152975539098</v>
      </c>
      <c r="CR246">
        <v>51165.972613801772</v>
      </c>
      <c r="CS246">
        <v>342519.58973704249</v>
      </c>
      <c r="CT246">
        <v>215653.17074167958</v>
      </c>
      <c r="CU246">
        <v>399934.3867910984</v>
      </c>
      <c r="CV246">
        <v>92284.06820889526</v>
      </c>
      <c r="CW246">
        <v>22155.371145611301</v>
      </c>
      <c r="CX246">
        <v>124396.25681208294</v>
      </c>
      <c r="CY246">
        <v>95351.501659233065</v>
      </c>
      <c r="CZ246">
        <v>19950.003509229657</v>
      </c>
      <c r="DA246">
        <v>224925.95773357464</v>
      </c>
      <c r="DB246">
        <v>58554.958921641271</v>
      </c>
      <c r="DC246">
        <v>274430.83860691736</v>
      </c>
      <c r="DD246">
        <v>158318.36181098889</v>
      </c>
      <c r="DE246">
        <v>14123.565628316999</v>
      </c>
      <c r="DF246">
        <v>7916.3139808284695</v>
      </c>
      <c r="DG246">
        <v>25871.139469028007</v>
      </c>
      <c r="DH246">
        <v>7911131.3680053046</v>
      </c>
      <c r="DI246">
        <v>1277898.7437294731</v>
      </c>
      <c r="DJ246">
        <v>103665.76289507074</v>
      </c>
      <c r="DK246">
        <v>28456.785881361844</v>
      </c>
      <c r="DL246">
        <v>127605.08594760289</v>
      </c>
      <c r="DM246">
        <v>420888.7669032265</v>
      </c>
      <c r="DN246">
        <v>47923.288818277972</v>
      </c>
      <c r="DO246">
        <v>87992.023632744778</v>
      </c>
      <c r="DP246">
        <v>685248.10692308645</v>
      </c>
      <c r="DQ246">
        <v>37900.103674558923</v>
      </c>
      <c r="DR246">
        <v>209725.96765233501</v>
      </c>
      <c r="DS246">
        <v>178446.80793833788</v>
      </c>
      <c r="DT246">
        <v>317025.93978735589</v>
      </c>
      <c r="DU246">
        <v>58670.404148620531</v>
      </c>
      <c r="DV246">
        <v>133105.12225386009</v>
      </c>
      <c r="DW246">
        <v>44493.037606727252</v>
      </c>
      <c r="DX246">
        <v>336175.13282981311</v>
      </c>
      <c r="DY246">
        <v>56143.94248811587</v>
      </c>
      <c r="DZ246">
        <v>68324.463135873171</v>
      </c>
      <c r="EA246">
        <v>248888.08090871244</v>
      </c>
      <c r="EB246">
        <v>58255.556124943549</v>
      </c>
      <c r="EC246">
        <v>167655.39724197375</v>
      </c>
      <c r="ED246">
        <v>175718.89545818346</v>
      </c>
      <c r="EE246">
        <v>22066.590771654894</v>
      </c>
      <c r="EF246">
        <v>28527.557215319586</v>
      </c>
      <c r="EG246">
        <v>21377.602337049579</v>
      </c>
      <c r="EH246">
        <v>79050.290602688299</v>
      </c>
      <c r="EI246">
        <v>244754.85860467152</v>
      </c>
      <c r="EJ246">
        <v>36417.509542922715</v>
      </c>
      <c r="EK246">
        <v>3252471.1926435344</v>
      </c>
      <c r="EL246">
        <v>492816.71525830647</v>
      </c>
      <c r="EM246">
        <v>67040.146458467731</v>
      </c>
      <c r="EN246">
        <v>296524.16287636047</v>
      </c>
      <c r="EO246">
        <v>114135.94918253175</v>
      </c>
      <c r="EP246">
        <v>21830.673472922212</v>
      </c>
      <c r="EQ246">
        <v>17268.745103200017</v>
      </c>
      <c r="ER246">
        <v>123721.59214128704</v>
      </c>
      <c r="ES246">
        <v>203184.95832455187</v>
      </c>
    </row>
    <row r="247" spans="1:149" outlineLevel="1" x14ac:dyDescent="0.25">
      <c r="A247" s="3"/>
      <c r="B247" s="9">
        <v>233</v>
      </c>
      <c r="C247" s="3"/>
      <c r="D247" s="3"/>
      <c r="E247" s="36" t="s">
        <v>149</v>
      </c>
      <c r="F247" s="28"/>
      <c r="G247" s="28">
        <f>HLOOKUP($E$3,$P$3:$CE$269,O247,FALSE)</f>
        <v>145.65750133698711</v>
      </c>
      <c r="H247" s="20">
        <f t="shared" ref="H247:K247" si="104">H137</f>
        <v>149.33744233474542</v>
      </c>
      <c r="I247" s="20">
        <f t="shared" si="104"/>
        <v>153.11035462215705</v>
      </c>
      <c r="J247" s="20">
        <f t="shared" si="104"/>
        <v>156.97858705772413</v>
      </c>
      <c r="K247" s="20">
        <f t="shared" si="104"/>
        <v>160.94454784231436</v>
      </c>
      <c r="L247" s="20">
        <f t="shared" ref="L247:M247" si="105">L137</f>
        <v>165.01070601840695</v>
      </c>
      <c r="M247" s="20">
        <f t="shared" si="105"/>
        <v>169.17959300721583</v>
      </c>
      <c r="N247" s="203"/>
      <c r="O247" s="108">
        <v>245</v>
      </c>
      <c r="P247" s="108">
        <v>0</v>
      </c>
      <c r="Q247" s="153">
        <v>148.5804757052604</v>
      </c>
      <c r="R247" s="153">
        <v>117.84029975935469</v>
      </c>
      <c r="S247" s="153">
        <v>125.10444237512081</v>
      </c>
      <c r="T247" s="153">
        <v>135.44966503841732</v>
      </c>
      <c r="U247" s="153">
        <v>127.04410268398206</v>
      </c>
      <c r="V247" s="153">
        <v>142.73452696871527</v>
      </c>
      <c r="W247" s="153">
        <v>125.29129337669033</v>
      </c>
      <c r="X247" s="188">
        <v>133.43126398830893</v>
      </c>
      <c r="Y247" s="153">
        <v>126.74605058078812</v>
      </c>
      <c r="Z247" s="153">
        <v>120.87063966651004</v>
      </c>
      <c r="AA247" s="153">
        <v>147.4388084309023</v>
      </c>
      <c r="AB247" s="153">
        <v>152.07823232390956</v>
      </c>
      <c r="AC247" s="153">
        <v>138.65637338359778</v>
      </c>
      <c r="AD247" s="153">
        <v>129.41053048716657</v>
      </c>
      <c r="AE247" s="153">
        <v>152.07823232390956</v>
      </c>
      <c r="AF247" s="153">
        <v>130.19187476431208</v>
      </c>
      <c r="AG247" s="153">
        <v>126.74605058078812</v>
      </c>
      <c r="AH247" s="153">
        <v>152.07823232390956</v>
      </c>
      <c r="AI247" s="153">
        <v>127.18550362672097</v>
      </c>
      <c r="AJ247" s="153">
        <v>125.10444237512081</v>
      </c>
      <c r="AK247" s="153">
        <v>126.74605058078812</v>
      </c>
      <c r="AL247" s="109">
        <v>142.73452696871527</v>
      </c>
      <c r="AM247" s="109">
        <v>133.43126398830893</v>
      </c>
      <c r="AN247" s="109">
        <v>145.65750133698711</v>
      </c>
      <c r="AO247" s="109">
        <v>126.74605058078812</v>
      </c>
      <c r="AP247" s="109">
        <v>115.55294987738964</v>
      </c>
      <c r="AQ247" s="109">
        <v>115.55294987738964</v>
      </c>
      <c r="AR247" s="109">
        <v>140.62086988373937</v>
      </c>
      <c r="AS247" s="109">
        <v>147.4388084309023</v>
      </c>
      <c r="AT247" s="109">
        <v>139.40078500072636</v>
      </c>
      <c r="AU247" s="109">
        <v>133.0345802165028</v>
      </c>
      <c r="AV247" s="109">
        <v>120.78216099989227</v>
      </c>
      <c r="AW247" s="109">
        <v>138.65637338359778</v>
      </c>
      <c r="AX247" s="109">
        <v>127.63603560782708</v>
      </c>
      <c r="AY247" s="109">
        <v>128.78522048500551</v>
      </c>
      <c r="AZ247" s="109">
        <v>130.19187476431208</v>
      </c>
      <c r="BA247" s="109"/>
      <c r="BB247" s="109">
        <v>142.73452696871527</v>
      </c>
      <c r="BC247" s="109">
        <v>143.99063035299366</v>
      </c>
      <c r="BD247" s="109">
        <v>125.29129337669033</v>
      </c>
      <c r="BE247" s="109">
        <v>125.29129337669033</v>
      </c>
      <c r="BF247" s="109">
        <v>118.16965596928465</v>
      </c>
      <c r="BG247" s="109">
        <v>131.44996466286915</v>
      </c>
      <c r="BH247" s="109">
        <v>145.65750133698711</v>
      </c>
      <c r="BI247" s="109">
        <v>143.99063035299366</v>
      </c>
      <c r="BJ247" s="109">
        <v>139.40078500072636</v>
      </c>
      <c r="BK247" s="109">
        <v>148.5804757052604</v>
      </c>
      <c r="BL247" s="109">
        <v>108.74857636405031</v>
      </c>
      <c r="BM247" s="109">
        <v>119.96388798339837</v>
      </c>
      <c r="BN247" s="109">
        <v>117.84029975935469</v>
      </c>
      <c r="BO247" s="109">
        <v>108.74857636405031</v>
      </c>
      <c r="BP247" s="109">
        <v>125.74181099165266</v>
      </c>
      <c r="BQ247" s="109">
        <v>125.10444237512081</v>
      </c>
      <c r="BR247" s="109"/>
      <c r="BS247" s="109">
        <v>125.10444237512081</v>
      </c>
      <c r="BT247" s="109">
        <v>134.08981279259601</v>
      </c>
      <c r="BU247" s="109">
        <v>148.5804757052604</v>
      </c>
      <c r="BV247" s="109">
        <v>149.28835079758335</v>
      </c>
      <c r="BW247" s="109">
        <v>139.40078500072636</v>
      </c>
      <c r="BX247" s="194">
        <v>138.65637338359778</v>
      </c>
      <c r="BY247" s="109">
        <v>125.29129337669033</v>
      </c>
      <c r="BZ247" s="109">
        <v>126.57244217470141</v>
      </c>
      <c r="CA247" s="109">
        <v>138.65637338359778</v>
      </c>
      <c r="CB247" s="109">
        <v>114.48851096580518</v>
      </c>
      <c r="CC247" s="109">
        <v>149.28835079758335</v>
      </c>
      <c r="CG247">
        <v>144.91918771568427</v>
      </c>
      <c r="CH247">
        <v>114.93650454568989</v>
      </c>
      <c r="CI247">
        <v>122.02164572814232</v>
      </c>
      <c r="CJ247">
        <v>132.11194364909412</v>
      </c>
      <c r="CK247">
        <v>123.913509346631</v>
      </c>
      <c r="CL247">
        <v>139.21729358520494</v>
      </c>
      <c r="CM247">
        <v>122.20389238769019</v>
      </c>
      <c r="CN247">
        <v>130.14327960169641</v>
      </c>
      <c r="CO247">
        <v>123.62280177898599</v>
      </c>
      <c r="CP247">
        <v>117.8921714713937</v>
      </c>
      <c r="CQ247">
        <v>143.80565315970563</v>
      </c>
      <c r="CR247">
        <v>148.33075337123731</v>
      </c>
      <c r="CS247">
        <v>135.23963297986805</v>
      </c>
      <c r="CT247">
        <v>126.22162414702781</v>
      </c>
      <c r="CU247">
        <v>148.33075337123731</v>
      </c>
      <c r="CV247">
        <v>126.98371470726295</v>
      </c>
      <c r="CW247">
        <v>123.62280177898599</v>
      </c>
      <c r="CX247">
        <v>148.33075337123731</v>
      </c>
      <c r="CY247">
        <v>124.05142591788095</v>
      </c>
      <c r="CZ247">
        <v>122.02164572814232</v>
      </c>
      <c r="DA247">
        <v>123.62280177898599</v>
      </c>
      <c r="DB247">
        <v>139.21729358520494</v>
      </c>
      <c r="DC247">
        <v>130.14327960169641</v>
      </c>
      <c r="DD247">
        <v>142.06824065044393</v>
      </c>
      <c r="DE247">
        <v>123.62280177898599</v>
      </c>
      <c r="DF247">
        <v>112.70551904545835</v>
      </c>
      <c r="DG247">
        <v>112.70551904545835</v>
      </c>
      <c r="DH247">
        <v>137.15572078157606</v>
      </c>
      <c r="DI247">
        <v>143.80565315970563</v>
      </c>
      <c r="DJ247">
        <v>135.96570096671709</v>
      </c>
      <c r="DK247">
        <v>129.75637082571313</v>
      </c>
      <c r="DL247">
        <v>117.8058730769677</v>
      </c>
      <c r="DM247">
        <v>135.23963297986805</v>
      </c>
      <c r="DN247">
        <v>124.49085598722164</v>
      </c>
      <c r="DO247">
        <v>125.6117228988757</v>
      </c>
      <c r="DP247">
        <v>126.98371470726295</v>
      </c>
      <c r="DQ247">
        <v>115.73783362834769</v>
      </c>
      <c r="DR247">
        <v>139.21729358520494</v>
      </c>
      <c r="DS247">
        <v>140.44244434120097</v>
      </c>
      <c r="DT247">
        <v>122.20389238769019</v>
      </c>
      <c r="DU247">
        <v>122.20389238769019</v>
      </c>
      <c r="DV247">
        <v>115.2577448310343</v>
      </c>
      <c r="DW247">
        <v>128.21080302628187</v>
      </c>
      <c r="DX247">
        <v>142.06824065044393</v>
      </c>
      <c r="DY247">
        <v>140.44244434120097</v>
      </c>
      <c r="DZ247">
        <v>135.96570096671709</v>
      </c>
      <c r="EA247">
        <v>144.91918771568427</v>
      </c>
      <c r="EB247">
        <v>106.06881743451888</v>
      </c>
      <c r="EC247">
        <v>117.00776376740274</v>
      </c>
      <c r="ED247">
        <v>114.93650454568989</v>
      </c>
      <c r="EE247">
        <v>106.06881743451888</v>
      </c>
      <c r="EF247">
        <v>122.6433084448945</v>
      </c>
      <c r="EG247">
        <v>122.02164572814232</v>
      </c>
      <c r="EH247">
        <v>126.98371470726295</v>
      </c>
      <c r="EI247">
        <v>122.02164572814232</v>
      </c>
      <c r="EJ247">
        <v>130.78560058859202</v>
      </c>
      <c r="EK247">
        <v>144.91918771568427</v>
      </c>
      <c r="EL247">
        <v>145.60961950288024</v>
      </c>
      <c r="EM247">
        <v>135.96570096671709</v>
      </c>
      <c r="EN247">
        <v>135.23963297986805</v>
      </c>
      <c r="EO247">
        <v>122.20389238769019</v>
      </c>
      <c r="EP247">
        <v>123.45347139374337</v>
      </c>
      <c r="EQ247">
        <v>135.23963297986805</v>
      </c>
      <c r="ER247">
        <v>111.66730980761885</v>
      </c>
      <c r="ES247">
        <v>145.60961950288024</v>
      </c>
    </row>
    <row r="248" spans="1:149" x14ac:dyDescent="0.25">
      <c r="A248" s="3"/>
      <c r="B248" s="9">
        <v>234</v>
      </c>
      <c r="C248" s="3"/>
      <c r="D248" s="3"/>
      <c r="E248" s="56" t="s">
        <v>150</v>
      </c>
      <c r="F248" s="7"/>
      <c r="G248" s="7">
        <f>HLOOKUP($E$3,$P$3:$CE$269,O248,FALSE)</f>
        <v>23853247.549477976</v>
      </c>
      <c r="H248" s="7">
        <f t="shared" ref="H248:K248" si="106">H246*H247</f>
        <v>25155628.172570679</v>
      </c>
      <c r="I248" s="7">
        <f t="shared" si="106"/>
        <v>26490744.354553621</v>
      </c>
      <c r="J248" s="7">
        <f t="shared" si="106"/>
        <v>27700043.854205076</v>
      </c>
      <c r="K248" s="7">
        <f t="shared" si="106"/>
        <v>29086739.314572848</v>
      </c>
      <c r="L248" s="7">
        <f t="shared" ref="L248:M248" si="107">L246*L247</f>
        <v>30411572.357955478</v>
      </c>
      <c r="M248" s="7">
        <f t="shared" si="107"/>
        <v>31886092.910610948</v>
      </c>
      <c r="N248" s="204"/>
      <c r="O248" s="108">
        <v>246</v>
      </c>
      <c r="P248" s="108">
        <v>0</v>
      </c>
      <c r="Q248" s="153">
        <v>680076069.11645484</v>
      </c>
      <c r="R248" s="153">
        <v>13210440.301118325</v>
      </c>
      <c r="S248" s="153">
        <v>1522714.0863077417</v>
      </c>
      <c r="T248" s="153">
        <v>25799696.056322489</v>
      </c>
      <c r="U248" s="153">
        <v>23089101.551029734</v>
      </c>
      <c r="V248" s="153">
        <v>48967761.17254588</v>
      </c>
      <c r="W248" s="153">
        <v>21378329.063843206</v>
      </c>
      <c r="X248" s="188">
        <v>5000156.7496847166</v>
      </c>
      <c r="Y248" s="153">
        <v>766117.1189504629</v>
      </c>
      <c r="Z248" s="153">
        <v>11309127.493878739</v>
      </c>
      <c r="AA248" s="153">
        <v>1878684.6950239276</v>
      </c>
      <c r="AB248" s="153">
        <v>8043536.8266170369</v>
      </c>
      <c r="AC248" s="153">
        <v>49393030.400691897</v>
      </c>
      <c r="AD248" s="153">
        <v>39082495.40586672</v>
      </c>
      <c r="AE248" s="153">
        <v>65501835.638067454</v>
      </c>
      <c r="AF248" s="153">
        <v>12757080.733348254</v>
      </c>
      <c r="AG248" s="153">
        <v>2890756.0870362269</v>
      </c>
      <c r="AH248" s="153">
        <v>19622056.957596187</v>
      </c>
      <c r="AI248" s="153">
        <v>12622730.729317859</v>
      </c>
      <c r="AJ248" s="153">
        <v>2550116.3124079253</v>
      </c>
      <c r="AK248" s="153">
        <v>29631063.336649243</v>
      </c>
      <c r="AL248" s="109">
        <v>8896103.0102874581</v>
      </c>
      <c r="AM248" s="109">
        <v>38080402.517415166</v>
      </c>
      <c r="AN248" s="109">
        <v>23853247.549477976</v>
      </c>
      <c r="AO248" s="109">
        <v>1850657.7036379611</v>
      </c>
      <c r="AP248" s="109">
        <v>801407.56555379415</v>
      </c>
      <c r="AQ248" s="109">
        <v>3087938.5740193087</v>
      </c>
      <c r="AR248" s="109">
        <v>1161958516.1666682</v>
      </c>
      <c r="AS248" s="109">
        <v>195913973.76982492</v>
      </c>
      <c r="AT248" s="109">
        <v>15487748.794890786</v>
      </c>
      <c r="AU248" s="109">
        <v>3887719.9714202629</v>
      </c>
      <c r="AV248" s="109">
        <v>15910388.903980952</v>
      </c>
      <c r="AW248" s="109">
        <v>60889249.645269819</v>
      </c>
      <c r="AX248" s="109">
        <v>6411619.731371643</v>
      </c>
      <c r="AY248" s="109">
        <v>11130330.169924024</v>
      </c>
      <c r="AZ248" s="109">
        <v>93179079.240760729</v>
      </c>
      <c r="BA248" s="109"/>
      <c r="BB248" s="109">
        <v>32149355.091276217</v>
      </c>
      <c r="BC248" s="109">
        <v>31613935.080929227</v>
      </c>
      <c r="BD248" s="109">
        <v>41457452.644743711</v>
      </c>
      <c r="BE248" s="109">
        <v>7582361.7048801715</v>
      </c>
      <c r="BF248" s="109">
        <v>16251684.605295859</v>
      </c>
      <c r="BG248" s="109">
        <v>5958465.37024415</v>
      </c>
      <c r="BH248" s="109">
        <v>51297597.167170063</v>
      </c>
      <c r="BI248" s="109">
        <v>8469067.6024497412</v>
      </c>
      <c r="BJ248" s="109">
        <v>9938407.7529508322</v>
      </c>
      <c r="BK248" s="109">
        <v>38599428.613129437</v>
      </c>
      <c r="BL248" s="109">
        <v>6774093.3376320628</v>
      </c>
      <c r="BM248" s="109">
        <v>20754490.945478581</v>
      </c>
      <c r="BN248" s="109">
        <v>21371771.491480246</v>
      </c>
      <c r="BO248" s="109">
        <v>2480668.3861621227</v>
      </c>
      <c r="BP248" s="109">
        <v>3698091.3806407452</v>
      </c>
      <c r="BQ248" s="109">
        <v>2810749.1621808172</v>
      </c>
      <c r="BR248" s="109"/>
      <c r="BS248" s="109">
        <v>31666685.112832673</v>
      </c>
      <c r="BT248" s="109">
        <v>4953870.6519928724</v>
      </c>
      <c r="BU248" s="109">
        <v>510886522.46309549</v>
      </c>
      <c r="BV248" s="109">
        <v>76952197.535482928</v>
      </c>
      <c r="BW248" s="109">
        <v>9575253.5999897681</v>
      </c>
      <c r="BX248" s="194">
        <v>42726853.106879458</v>
      </c>
      <c r="BY248" s="109">
        <v>14895010.583214395</v>
      </c>
      <c r="BZ248" s="109">
        <v>2851203.0338027449</v>
      </c>
      <c r="CA248" s="109">
        <v>2450121.7607276295</v>
      </c>
      <c r="CB248" s="109">
        <v>14742209.524508378</v>
      </c>
      <c r="CC248" s="109">
        <v>31536482.055561304</v>
      </c>
      <c r="CG248">
        <v>637307967.62852943</v>
      </c>
      <c r="CH248">
        <v>12449736.12462322</v>
      </c>
      <c r="CI248">
        <v>1446235.9831286017</v>
      </c>
      <c r="CJ248">
        <v>24356346.288417146</v>
      </c>
      <c r="CK248">
        <v>21673811.270796392</v>
      </c>
      <c r="CL248">
        <v>45976711.908133999</v>
      </c>
      <c r="CM248">
        <v>20092008.455649622</v>
      </c>
      <c r="CN248">
        <v>4683630.691384295</v>
      </c>
      <c r="CO248">
        <v>751714.52937166765</v>
      </c>
      <c r="CP248">
        <v>10558535.310277909</v>
      </c>
      <c r="CQ248">
        <v>1738488.5397949989</v>
      </c>
      <c r="CR248">
        <v>7589487.264777313</v>
      </c>
      <c r="CS248">
        <v>46322223.604452603</v>
      </c>
      <c r="CT248">
        <v>27220093.463471096</v>
      </c>
      <c r="CU248">
        <v>59322568.891787447</v>
      </c>
      <c r="CV248">
        <v>11718573.78946395</v>
      </c>
      <c r="CW248">
        <v>2738909.0554737714</v>
      </c>
      <c r="CX248">
        <v>18451790.489498172</v>
      </c>
      <c r="CY248">
        <v>11828489.744239053</v>
      </c>
      <c r="CZ248">
        <v>2434332.2604784174</v>
      </c>
      <c r="DA248">
        <v>27805977.087846279</v>
      </c>
      <c r="DB248">
        <v>8151862.9070637487</v>
      </c>
      <c r="DC248">
        <v>35715329.360148065</v>
      </c>
      <c r="DD248">
        <v>22492011.125147622</v>
      </c>
      <c r="DE248">
        <v>1745994.7540819321</v>
      </c>
      <c r="DF248">
        <v>892212.27613609121</v>
      </c>
      <c r="DG248">
        <v>2915820.2021542452</v>
      </c>
      <c r="DH248">
        <v>1085056924.9765034</v>
      </c>
      <c r="DI248">
        <v>183769063.51398414</v>
      </c>
      <c r="DJ248">
        <v>14094988.118277784</v>
      </c>
      <c r="DK248">
        <v>3692449.2613299056</v>
      </c>
      <c r="DL248">
        <v>15032628.559118859</v>
      </c>
      <c r="DM248">
        <v>56920842.361341588</v>
      </c>
      <c r="DN248">
        <v>5966011.2467102716</v>
      </c>
      <c r="DO248">
        <v>11052829.689867659</v>
      </c>
      <c r="DP248">
        <v>87015350.113213226</v>
      </c>
      <c r="DQ248">
        <v>4386475.8935832297</v>
      </c>
      <c r="DR248">
        <v>29197481.611096319</v>
      </c>
      <c r="DS248">
        <v>25061505.891744997</v>
      </c>
      <c r="DT248">
        <v>38741803.829880387</v>
      </c>
      <c r="DU248">
        <v>7169751.754920315</v>
      </c>
      <c r="DV248">
        <v>15341396.216439031</v>
      </c>
      <c r="DW248">
        <v>5704488.0806370592</v>
      </c>
      <c r="DX248">
        <v>47759809.671560839</v>
      </c>
      <c r="DY248">
        <v>7884992.5179828014</v>
      </c>
      <c r="DZ248">
        <v>9289783.5234436169</v>
      </c>
      <c r="EA248">
        <v>36068658.517406113</v>
      </c>
      <c r="EB248">
        <v>6179097.9471630054</v>
      </c>
      <c r="EC248">
        <v>19616983.114818931</v>
      </c>
      <c r="ED248">
        <v>20196515.626593109</v>
      </c>
      <c r="EE248">
        <v>2340577.1879609018</v>
      </c>
      <c r="EF248">
        <v>3498713.9987378158</v>
      </c>
      <c r="EG248">
        <v>2608530.218888571</v>
      </c>
      <c r="EH248">
        <v>10038099.549418001</v>
      </c>
      <c r="EI248">
        <v>29865390.646900795</v>
      </c>
      <c r="EJ248">
        <v>4762885.8575119283</v>
      </c>
      <c r="EK248">
        <v>471345483.30656385</v>
      </c>
      <c r="EL248">
        <v>71758854.393421277</v>
      </c>
      <c r="EM248">
        <v>9115160.5061369408</v>
      </c>
      <c r="EN248">
        <v>40101818.957061604</v>
      </c>
      <c r="EO248">
        <v>13947857.251468986</v>
      </c>
      <c r="EP248">
        <v>2695072.4230955546</v>
      </c>
      <c r="EQ248">
        <v>2335418.749779664</v>
      </c>
      <c r="ER248">
        <v>13815657.359532962</v>
      </c>
      <c r="ES248">
        <v>29585684.470346577</v>
      </c>
    </row>
    <row r="249" spans="1:149" x14ac:dyDescent="0.25">
      <c r="A249" s="3"/>
      <c r="B249" s="9">
        <v>235</v>
      </c>
      <c r="C249" s="3"/>
      <c r="D249" s="3"/>
      <c r="M249" s="87"/>
      <c r="O249" s="108">
        <v>247</v>
      </c>
      <c r="P249" s="108">
        <v>0</v>
      </c>
      <c r="Q249" s="153"/>
      <c r="R249" s="153"/>
      <c r="S249" s="153"/>
      <c r="T249" s="153"/>
      <c r="U249" s="153"/>
      <c r="V249" s="153"/>
      <c r="W249" s="153"/>
      <c r="X249" s="188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  <c r="AV249" s="109"/>
      <c r="AW249" s="109"/>
      <c r="AX249" s="109"/>
      <c r="AY249" s="109"/>
      <c r="AZ249" s="109"/>
      <c r="BA249" s="109"/>
      <c r="BB249" s="109"/>
      <c r="BC249" s="109"/>
      <c r="BD249" s="109"/>
      <c r="BE249" s="109"/>
      <c r="BF249" s="109"/>
      <c r="BG249" s="109"/>
      <c r="BH249" s="109"/>
      <c r="BI249" s="109"/>
      <c r="BJ249" s="109"/>
      <c r="BK249" s="109"/>
      <c r="BL249" s="109"/>
      <c r="BM249" s="109"/>
      <c r="BN249" s="109"/>
      <c r="BO249" s="109"/>
      <c r="BP249" s="109"/>
      <c r="BQ249" s="109"/>
      <c r="BR249" s="109"/>
      <c r="BS249" s="109"/>
      <c r="BT249" s="109"/>
      <c r="BU249" s="109"/>
      <c r="BV249" s="109"/>
      <c r="BW249" s="109"/>
      <c r="BX249" s="194"/>
      <c r="BY249" s="109"/>
      <c r="BZ249" s="109"/>
      <c r="CA249" s="109"/>
      <c r="CB249" s="109"/>
      <c r="CC249" s="109"/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O249">
        <v>0</v>
      </c>
      <c r="EP249">
        <v>0</v>
      </c>
      <c r="EQ249">
        <v>0</v>
      </c>
      <c r="ER249">
        <v>0</v>
      </c>
      <c r="ES249">
        <v>0</v>
      </c>
    </row>
    <row r="250" spans="1:149" x14ac:dyDescent="0.25">
      <c r="A250" s="3"/>
      <c r="B250" s="9">
        <v>236</v>
      </c>
      <c r="C250" s="3"/>
      <c r="D250" s="3"/>
      <c r="E250" s="36"/>
      <c r="M250" s="87"/>
      <c r="O250" s="108">
        <v>248</v>
      </c>
      <c r="P250" s="108">
        <v>0</v>
      </c>
      <c r="Q250" s="153"/>
      <c r="R250" s="153"/>
      <c r="S250" s="153"/>
      <c r="T250" s="153"/>
      <c r="U250" s="153"/>
      <c r="V250" s="153"/>
      <c r="W250" s="153"/>
      <c r="X250" s="188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  <c r="AJ250" s="153"/>
      <c r="AK250" s="153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  <c r="AV250" s="109"/>
      <c r="AW250" s="109"/>
      <c r="AX250" s="109"/>
      <c r="AY250" s="109"/>
      <c r="AZ250" s="109"/>
      <c r="BA250" s="109"/>
      <c r="BB250" s="109"/>
      <c r="BC250" s="109"/>
      <c r="BD250" s="109"/>
      <c r="BE250" s="109"/>
      <c r="BF250" s="109"/>
      <c r="BG250" s="109"/>
      <c r="BH250" s="109"/>
      <c r="BI250" s="109"/>
      <c r="BJ250" s="109"/>
      <c r="BK250" s="109"/>
      <c r="BL250" s="109"/>
      <c r="BM250" s="109"/>
      <c r="BN250" s="109"/>
      <c r="BO250" s="109"/>
      <c r="BP250" s="109"/>
      <c r="BQ250" s="109"/>
      <c r="BR250" s="109"/>
      <c r="BS250" s="109"/>
      <c r="BT250" s="109"/>
      <c r="BU250" s="109"/>
      <c r="BV250" s="109"/>
      <c r="BW250" s="109"/>
      <c r="BX250" s="194"/>
      <c r="BY250" s="109"/>
      <c r="BZ250" s="109"/>
      <c r="CA250" s="109"/>
      <c r="CB250" s="109"/>
      <c r="CC250" s="109"/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O250">
        <v>0</v>
      </c>
      <c r="EP250">
        <v>0</v>
      </c>
      <c r="EQ250">
        <v>0</v>
      </c>
      <c r="ER250">
        <v>0</v>
      </c>
      <c r="ES250">
        <v>0</v>
      </c>
    </row>
    <row r="251" spans="1:149" x14ac:dyDescent="0.25">
      <c r="A251" s="3"/>
      <c r="B251" s="3"/>
      <c r="C251" s="3"/>
      <c r="D251" s="3"/>
      <c r="E251" s="36"/>
      <c r="M251" s="87"/>
      <c r="O251" s="108">
        <v>249</v>
      </c>
      <c r="P251" s="108">
        <v>0</v>
      </c>
      <c r="Q251" s="153"/>
      <c r="R251" s="153"/>
      <c r="S251" s="153"/>
      <c r="T251" s="153"/>
      <c r="U251" s="153"/>
      <c r="V251" s="153"/>
      <c r="W251" s="153"/>
      <c r="X251" s="188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3"/>
      <c r="AJ251" s="153"/>
      <c r="AK251" s="153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94"/>
      <c r="BY251" s="109"/>
      <c r="BZ251" s="109"/>
      <c r="CA251" s="109"/>
      <c r="CB251" s="109"/>
      <c r="CC251" s="109"/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O251">
        <v>0</v>
      </c>
      <c r="EP251">
        <v>0</v>
      </c>
      <c r="EQ251">
        <v>0</v>
      </c>
      <c r="ER251">
        <v>0</v>
      </c>
      <c r="ES251">
        <v>0</v>
      </c>
    </row>
    <row r="252" spans="1:149" x14ac:dyDescent="0.25">
      <c r="A252" s="3"/>
      <c r="B252" s="3"/>
      <c r="C252" s="3"/>
      <c r="D252" s="3"/>
      <c r="E252" s="36"/>
      <c r="O252" s="108">
        <v>250</v>
      </c>
      <c r="P252" s="108">
        <v>0</v>
      </c>
      <c r="Q252" s="153"/>
      <c r="R252" s="153"/>
      <c r="S252" s="153"/>
      <c r="T252" s="153"/>
      <c r="U252" s="153"/>
      <c r="V252" s="153"/>
      <c r="W252" s="153"/>
      <c r="X252" s="188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3"/>
      <c r="AJ252" s="153"/>
      <c r="AK252" s="153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  <c r="AV252" s="109"/>
      <c r="AW252" s="109"/>
      <c r="AX252" s="109"/>
      <c r="AY252" s="109"/>
      <c r="AZ252" s="109"/>
      <c r="BA252" s="109"/>
      <c r="BB252" s="109"/>
      <c r="BC252" s="109"/>
      <c r="BD252" s="109"/>
      <c r="BE252" s="109"/>
      <c r="BF252" s="109"/>
      <c r="BG252" s="109"/>
      <c r="BH252" s="109"/>
      <c r="BI252" s="109"/>
      <c r="BJ252" s="109"/>
      <c r="BK252" s="109"/>
      <c r="BL252" s="109"/>
      <c r="BM252" s="109"/>
      <c r="BN252" s="109"/>
      <c r="BO252" s="109"/>
      <c r="BP252" s="109"/>
      <c r="BQ252" s="109"/>
      <c r="BR252" s="109"/>
      <c r="BS252" s="109"/>
      <c r="BT252" s="109"/>
      <c r="BU252" s="109"/>
      <c r="BV252" s="109"/>
      <c r="BW252" s="109"/>
      <c r="BX252" s="194"/>
      <c r="BY252" s="109"/>
      <c r="BZ252" s="109"/>
      <c r="CA252" s="109"/>
      <c r="CB252" s="109"/>
      <c r="CC252" s="109"/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O252">
        <v>0</v>
      </c>
      <c r="EP252">
        <v>0</v>
      </c>
      <c r="EQ252">
        <v>0</v>
      </c>
      <c r="ER252">
        <v>0</v>
      </c>
      <c r="ES252">
        <v>0</v>
      </c>
    </row>
    <row r="253" spans="1:149" s="3" customFormat="1" ht="13.2" thickBot="1" x14ac:dyDescent="0.3">
      <c r="A253" s="278" t="s">
        <v>151</v>
      </c>
      <c r="B253" s="278"/>
      <c r="C253" s="278"/>
      <c r="D253" s="278"/>
      <c r="E253" s="278"/>
      <c r="F253" s="278"/>
      <c r="G253" s="278"/>
      <c r="H253" s="278"/>
      <c r="I253" s="278"/>
      <c r="J253" s="278"/>
      <c r="K253" s="278"/>
      <c r="L253" s="278"/>
      <c r="M253" s="7"/>
      <c r="N253" s="204"/>
      <c r="O253" s="108">
        <v>251</v>
      </c>
      <c r="P253" s="108">
        <v>0</v>
      </c>
      <c r="Q253" s="153"/>
      <c r="R253" s="153"/>
      <c r="S253" s="153"/>
      <c r="T253" s="153"/>
      <c r="U253" s="153"/>
      <c r="V253" s="153"/>
      <c r="W253" s="153"/>
      <c r="X253" s="188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  <c r="AJ253" s="153"/>
      <c r="AK253" s="153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  <c r="AV253" s="109"/>
      <c r="AW253" s="109"/>
      <c r="AX253" s="109"/>
      <c r="AY253" s="109"/>
      <c r="AZ253" s="109"/>
      <c r="BA253" s="109"/>
      <c r="BB253" s="109"/>
      <c r="BC253" s="109"/>
      <c r="BD253" s="109"/>
      <c r="BE253" s="109"/>
      <c r="BF253" s="109"/>
      <c r="BG253" s="109"/>
      <c r="BH253" s="109"/>
      <c r="BI253" s="109"/>
      <c r="BJ253" s="109"/>
      <c r="BK253" s="109"/>
      <c r="BL253" s="109"/>
      <c r="BM253" s="109"/>
      <c r="BN253" s="109"/>
      <c r="BO253" s="109"/>
      <c r="BP253" s="109"/>
      <c r="BQ253" s="109"/>
      <c r="BR253" s="109"/>
      <c r="BS253" s="109"/>
      <c r="BT253" s="109"/>
      <c r="BU253" s="109"/>
      <c r="BV253" s="109"/>
      <c r="BW253" s="109"/>
      <c r="BX253" s="194"/>
      <c r="BY253" s="109"/>
      <c r="BZ253" s="109"/>
      <c r="CA253" s="109"/>
      <c r="CB253" s="109"/>
      <c r="CC253" s="109"/>
      <c r="CD253" s="94"/>
      <c r="CE253" s="94"/>
      <c r="CF253" s="7"/>
      <c r="CG253" s="7">
        <v>0</v>
      </c>
      <c r="CH253" s="7">
        <v>0</v>
      </c>
      <c r="CI253" s="3">
        <v>0</v>
      </c>
      <c r="CJ253" s="3">
        <v>0</v>
      </c>
      <c r="CK253" s="3">
        <v>0</v>
      </c>
      <c r="CL253" s="3">
        <v>0</v>
      </c>
      <c r="CM253" s="3">
        <v>0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0</v>
      </c>
      <c r="CV253" s="3">
        <v>0</v>
      </c>
      <c r="CW253" s="3">
        <v>0</v>
      </c>
      <c r="CX253" s="3">
        <v>0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  <c r="DE253" s="3">
        <v>0</v>
      </c>
      <c r="DF253" s="3">
        <v>0</v>
      </c>
      <c r="DG253" s="3">
        <v>0</v>
      </c>
      <c r="DH253" s="3">
        <v>0</v>
      </c>
      <c r="DI253" s="3">
        <v>0</v>
      </c>
      <c r="DJ253" s="3">
        <v>0</v>
      </c>
      <c r="DK253" s="3">
        <v>0</v>
      </c>
      <c r="DL253" s="3">
        <v>0</v>
      </c>
      <c r="DM253" s="3">
        <v>0</v>
      </c>
      <c r="DN253" s="3">
        <v>0</v>
      </c>
      <c r="DO253" s="3">
        <v>0</v>
      </c>
      <c r="DP253" s="3">
        <v>0</v>
      </c>
      <c r="DQ253" s="3">
        <v>0</v>
      </c>
      <c r="DR253" s="3">
        <v>0</v>
      </c>
      <c r="DS253" s="3">
        <v>0</v>
      </c>
      <c r="DT253" s="3">
        <v>0</v>
      </c>
      <c r="DU253" s="3">
        <v>0</v>
      </c>
      <c r="DV253" s="3">
        <v>0</v>
      </c>
      <c r="DW253" s="3">
        <v>0</v>
      </c>
      <c r="DX253" s="3">
        <v>0</v>
      </c>
      <c r="DY253" s="3">
        <v>0</v>
      </c>
      <c r="DZ253" s="3">
        <v>0</v>
      </c>
      <c r="EA253" s="3">
        <v>0</v>
      </c>
      <c r="EB253" s="3">
        <v>0</v>
      </c>
      <c r="EC253" s="3">
        <v>0</v>
      </c>
      <c r="ED253" s="3">
        <v>0</v>
      </c>
      <c r="EE253" s="3">
        <v>0</v>
      </c>
      <c r="EF253" s="3">
        <v>0</v>
      </c>
      <c r="EG253" s="3">
        <v>0</v>
      </c>
      <c r="EH253" s="3">
        <v>0</v>
      </c>
      <c r="EI253" s="3">
        <v>0</v>
      </c>
      <c r="EJ253" s="3">
        <v>0</v>
      </c>
      <c r="EK253" s="3">
        <v>0</v>
      </c>
      <c r="EL253" s="3">
        <v>0</v>
      </c>
      <c r="EM253" s="3">
        <v>0</v>
      </c>
      <c r="EO253" s="3">
        <v>0</v>
      </c>
      <c r="EP253" s="3">
        <v>0</v>
      </c>
      <c r="EQ253" s="3">
        <v>0</v>
      </c>
      <c r="ER253" s="3">
        <v>0</v>
      </c>
      <c r="ES253" s="3">
        <v>0</v>
      </c>
    </row>
    <row r="254" spans="1:149" s="3" customFormat="1" ht="13.2" thickTop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7"/>
      <c r="N254" s="204"/>
      <c r="O254" s="108">
        <v>252</v>
      </c>
      <c r="P254" s="108">
        <v>0</v>
      </c>
      <c r="Q254" s="153"/>
      <c r="R254" s="153"/>
      <c r="S254" s="153"/>
      <c r="T254" s="153"/>
      <c r="U254" s="153"/>
      <c r="V254" s="153"/>
      <c r="W254" s="153"/>
      <c r="X254" s="188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3"/>
      <c r="AJ254" s="153"/>
      <c r="AK254" s="153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  <c r="AV254" s="109"/>
      <c r="AW254" s="109"/>
      <c r="AX254" s="109"/>
      <c r="AY254" s="109"/>
      <c r="AZ254" s="109"/>
      <c r="BA254" s="109"/>
      <c r="BB254" s="109"/>
      <c r="BC254" s="109"/>
      <c r="BD254" s="109"/>
      <c r="BE254" s="109"/>
      <c r="BF254" s="109"/>
      <c r="BG254" s="109"/>
      <c r="BH254" s="109"/>
      <c r="BI254" s="109"/>
      <c r="BJ254" s="109"/>
      <c r="BK254" s="109"/>
      <c r="BL254" s="109"/>
      <c r="BM254" s="109"/>
      <c r="BN254" s="109"/>
      <c r="BO254" s="109"/>
      <c r="BP254" s="109"/>
      <c r="BQ254" s="109"/>
      <c r="BR254" s="109"/>
      <c r="BS254" s="109"/>
      <c r="BT254" s="109"/>
      <c r="BU254" s="109"/>
      <c r="BV254" s="109"/>
      <c r="BW254" s="109"/>
      <c r="BX254" s="194"/>
      <c r="BY254" s="109"/>
      <c r="BZ254" s="109"/>
      <c r="CA254" s="109"/>
      <c r="CB254" s="109"/>
      <c r="CC254" s="109"/>
      <c r="CD254" s="94"/>
      <c r="CE254" s="94"/>
      <c r="CF254" s="7"/>
      <c r="CG254" s="7">
        <v>0</v>
      </c>
      <c r="CH254" s="7">
        <v>0</v>
      </c>
      <c r="CI254" s="3">
        <v>0</v>
      </c>
      <c r="CJ254" s="3">
        <v>0</v>
      </c>
      <c r="CK254" s="3">
        <v>0</v>
      </c>
      <c r="CL254" s="3">
        <v>0</v>
      </c>
      <c r="CM254" s="3">
        <v>0</v>
      </c>
      <c r="CN254" s="3">
        <v>0</v>
      </c>
      <c r="CO254" s="3">
        <v>0</v>
      </c>
      <c r="CP254" s="3">
        <v>0</v>
      </c>
      <c r="CQ254" s="3">
        <v>0</v>
      </c>
      <c r="CR254" s="3">
        <v>0</v>
      </c>
      <c r="CS254" s="3">
        <v>0</v>
      </c>
      <c r="CT254" s="3">
        <v>0</v>
      </c>
      <c r="CU254" s="3">
        <v>0</v>
      </c>
      <c r="CV254" s="3">
        <v>0</v>
      </c>
      <c r="CW254" s="3">
        <v>0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  <c r="DE254" s="3">
        <v>0</v>
      </c>
      <c r="DF254" s="3">
        <v>0</v>
      </c>
      <c r="DG254" s="3">
        <v>0</v>
      </c>
      <c r="DH254" s="3">
        <v>0</v>
      </c>
      <c r="DI254" s="3">
        <v>0</v>
      </c>
      <c r="DJ254" s="3">
        <v>0</v>
      </c>
      <c r="DK254" s="3">
        <v>0</v>
      </c>
      <c r="DL254" s="3">
        <v>0</v>
      </c>
      <c r="DM254" s="3">
        <v>0</v>
      </c>
      <c r="DN254" s="3">
        <v>0</v>
      </c>
      <c r="DO254" s="3">
        <v>0</v>
      </c>
      <c r="DP254" s="3">
        <v>0</v>
      </c>
      <c r="DQ254" s="3">
        <v>0</v>
      </c>
      <c r="DR254" s="3">
        <v>0</v>
      </c>
      <c r="DS254" s="3">
        <v>0</v>
      </c>
      <c r="DT254" s="3">
        <v>0</v>
      </c>
      <c r="DU254" s="3">
        <v>0</v>
      </c>
      <c r="DV254" s="3">
        <v>0</v>
      </c>
      <c r="DW254" s="3">
        <v>0</v>
      </c>
      <c r="DX254" s="3">
        <v>0</v>
      </c>
      <c r="DY254" s="3">
        <v>0</v>
      </c>
      <c r="DZ254" s="3">
        <v>0</v>
      </c>
      <c r="EA254" s="3">
        <v>0</v>
      </c>
      <c r="EB254" s="3">
        <v>0</v>
      </c>
      <c r="EC254" s="3">
        <v>0</v>
      </c>
      <c r="ED254" s="3">
        <v>0</v>
      </c>
      <c r="EE254" s="3">
        <v>0</v>
      </c>
      <c r="EF254" s="3">
        <v>0</v>
      </c>
      <c r="EG254" s="3">
        <v>0</v>
      </c>
      <c r="EH254" s="3">
        <v>0</v>
      </c>
      <c r="EI254" s="3">
        <v>0</v>
      </c>
      <c r="EJ254" s="3">
        <v>0</v>
      </c>
      <c r="EK254" s="3">
        <v>0</v>
      </c>
      <c r="EL254" s="3">
        <v>0</v>
      </c>
      <c r="EM254" s="3">
        <v>0</v>
      </c>
      <c r="EO254" s="3">
        <v>0</v>
      </c>
      <c r="EP254" s="3">
        <v>0</v>
      </c>
      <c r="EQ254" s="3">
        <v>0</v>
      </c>
      <c r="ER254" s="3">
        <v>0</v>
      </c>
      <c r="ES254" s="3">
        <v>0</v>
      </c>
    </row>
    <row r="255" spans="1:149" s="3" customForma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7"/>
      <c r="N255" s="204"/>
      <c r="O255" s="108">
        <v>253</v>
      </c>
      <c r="P255" s="108">
        <v>0</v>
      </c>
      <c r="Q255" s="153"/>
      <c r="R255" s="153"/>
      <c r="S255" s="153"/>
      <c r="T255" s="153"/>
      <c r="U255" s="153"/>
      <c r="V255" s="153"/>
      <c r="W255" s="153"/>
      <c r="X255" s="188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3"/>
      <c r="AK255" s="153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94"/>
      <c r="BY255" s="109"/>
      <c r="BZ255" s="109"/>
      <c r="CA255" s="109"/>
      <c r="CB255" s="109"/>
      <c r="CC255" s="109"/>
      <c r="CD255" s="94"/>
      <c r="CE255" s="94"/>
      <c r="CF255" s="7"/>
      <c r="CG255" s="7">
        <v>0</v>
      </c>
      <c r="CH255" s="7">
        <v>0</v>
      </c>
      <c r="CI255" s="3">
        <v>0</v>
      </c>
      <c r="CJ255" s="3">
        <v>0</v>
      </c>
      <c r="CK255" s="3">
        <v>0</v>
      </c>
      <c r="CL255" s="3">
        <v>0</v>
      </c>
      <c r="CM255" s="3">
        <v>0</v>
      </c>
      <c r="CN255" s="3">
        <v>0</v>
      </c>
      <c r="CO255" s="3">
        <v>0</v>
      </c>
      <c r="CP255" s="3">
        <v>0</v>
      </c>
      <c r="CQ255" s="3">
        <v>0</v>
      </c>
      <c r="CR255" s="3">
        <v>0</v>
      </c>
      <c r="CS255" s="3">
        <v>0</v>
      </c>
      <c r="CT255" s="3">
        <v>0</v>
      </c>
      <c r="CU255" s="3">
        <v>0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  <c r="DE255" s="3">
        <v>0</v>
      </c>
      <c r="DF255" s="3">
        <v>0</v>
      </c>
      <c r="DG255" s="3">
        <v>0</v>
      </c>
      <c r="DH255" s="3">
        <v>0</v>
      </c>
      <c r="DI255" s="3">
        <v>0</v>
      </c>
      <c r="DJ255" s="3">
        <v>0</v>
      </c>
      <c r="DK255" s="3">
        <v>0</v>
      </c>
      <c r="DL255" s="3">
        <v>0</v>
      </c>
      <c r="DM255" s="3">
        <v>0</v>
      </c>
      <c r="DN255" s="3">
        <v>0</v>
      </c>
      <c r="DO255" s="3">
        <v>0</v>
      </c>
      <c r="DP255" s="3">
        <v>0</v>
      </c>
      <c r="DQ255" s="3">
        <v>0</v>
      </c>
      <c r="DR255" s="3">
        <v>0</v>
      </c>
      <c r="DS255" s="3">
        <v>0</v>
      </c>
      <c r="DT255" s="3">
        <v>0</v>
      </c>
      <c r="DU255" s="3">
        <v>0</v>
      </c>
      <c r="DV255" s="3">
        <v>0</v>
      </c>
      <c r="DW255" s="3">
        <v>0</v>
      </c>
      <c r="DX255" s="3">
        <v>0</v>
      </c>
      <c r="DY255" s="3">
        <v>0</v>
      </c>
      <c r="DZ255" s="3">
        <v>0</v>
      </c>
      <c r="EA255" s="3">
        <v>0</v>
      </c>
      <c r="EB255" s="3">
        <v>0</v>
      </c>
      <c r="EC255" s="3">
        <v>0</v>
      </c>
      <c r="ED255" s="3">
        <v>0</v>
      </c>
      <c r="EE255" s="3">
        <v>0</v>
      </c>
      <c r="EF255" s="3">
        <v>0</v>
      </c>
      <c r="EG255" s="3">
        <v>0</v>
      </c>
      <c r="EH255" s="3">
        <v>0</v>
      </c>
      <c r="EI255" s="3">
        <v>0</v>
      </c>
      <c r="EJ255" s="3">
        <v>0</v>
      </c>
      <c r="EK255" s="3">
        <v>0</v>
      </c>
      <c r="EL255" s="3">
        <v>0</v>
      </c>
      <c r="EM255" s="3">
        <v>0</v>
      </c>
      <c r="EO255" s="3">
        <v>0</v>
      </c>
      <c r="EP255" s="3">
        <v>0</v>
      </c>
      <c r="EQ255" s="3">
        <v>0</v>
      </c>
      <c r="ER255" s="3">
        <v>0</v>
      </c>
      <c r="ES255" s="3">
        <v>0</v>
      </c>
    </row>
    <row r="256" spans="1:149" s="3" customFormat="1" x14ac:dyDescent="0.25">
      <c r="A256" s="37"/>
      <c r="B256" s="37">
        <v>237</v>
      </c>
      <c r="C256" s="58" t="s">
        <v>94</v>
      </c>
      <c r="D256" s="37"/>
      <c r="E256" s="37"/>
      <c r="F256" s="59"/>
      <c r="G256" s="59">
        <f t="shared" ref="G256" si="108">G121</f>
        <v>17821524.590280976</v>
      </c>
      <c r="H256" s="59">
        <f t="shared" ref="H256:K256" si="109">H121</f>
        <v>15861465.210000947</v>
      </c>
      <c r="I256" s="59">
        <f t="shared" si="109"/>
        <v>16630976.995930962</v>
      </c>
      <c r="J256" s="59">
        <f t="shared" si="109"/>
        <v>18072441.133135311</v>
      </c>
      <c r="K256" s="59">
        <f t="shared" si="109"/>
        <v>18513141.871788677</v>
      </c>
      <c r="L256" s="59">
        <f t="shared" ref="L256:M256" si="110">L121</f>
        <v>18944466.486274127</v>
      </c>
      <c r="M256" s="59">
        <f t="shared" si="110"/>
        <v>10895122.32018631</v>
      </c>
      <c r="N256" s="216"/>
      <c r="O256" s="108">
        <v>254</v>
      </c>
      <c r="P256" s="108">
        <v>0</v>
      </c>
      <c r="Q256" s="153">
        <v>675489361.22490299</v>
      </c>
      <c r="R256" s="153">
        <v>25574111.68164584</v>
      </c>
      <c r="S256" s="153">
        <v>1675460.1896857019</v>
      </c>
      <c r="T256" s="153">
        <v>26767728.831873819</v>
      </c>
      <c r="U256" s="153">
        <v>21022776.179534219</v>
      </c>
      <c r="V256" s="153">
        <v>42620319.773439072</v>
      </c>
      <c r="W256" s="153">
        <v>25353417.629236817</v>
      </c>
      <c r="X256" s="188">
        <v>4986175.2064291537</v>
      </c>
      <c r="Y256" s="153">
        <v>975438.20420847007</v>
      </c>
      <c r="Z256" s="153">
        <v>9323478.4364677593</v>
      </c>
      <c r="AA256" s="153">
        <v>1199837.1789430627</v>
      </c>
      <c r="AB256" s="153">
        <v>4988845.2740728278</v>
      </c>
      <c r="AC256" s="153">
        <v>43320500.93061386</v>
      </c>
      <c r="AD256" s="153">
        <v>33295990.110588793</v>
      </c>
      <c r="AE256" s="153">
        <v>63763754.832226202</v>
      </c>
      <c r="AF256" s="153">
        <v>13053904.028289329</v>
      </c>
      <c r="AG256" s="153">
        <v>2256378.7822468029</v>
      </c>
      <c r="AH256" s="153">
        <v>17347521.053120323</v>
      </c>
      <c r="AI256" s="153">
        <v>14068956.005412698</v>
      </c>
      <c r="AJ256" s="153">
        <v>2530123.444096637</v>
      </c>
      <c r="AK256" s="153">
        <v>31975298.11240178</v>
      </c>
      <c r="AL256" s="109">
        <v>6747285.3600909505</v>
      </c>
      <c r="AM256" s="109">
        <v>37223430.405998893</v>
      </c>
      <c r="AN256" s="109">
        <v>17821524.590280976</v>
      </c>
      <c r="AO256" s="109">
        <v>1495622.161636211</v>
      </c>
      <c r="AP256" s="109">
        <v>686783.35771441751</v>
      </c>
      <c r="AQ256" s="109">
        <v>1734826.0229721961</v>
      </c>
      <c r="AR256" s="109">
        <v>1363494466.9913483</v>
      </c>
      <c r="AS256" s="109">
        <v>235095117.02406281</v>
      </c>
      <c r="AT256" s="109">
        <v>15145731.553618778</v>
      </c>
      <c r="AU256" s="109">
        <v>3522441.2080532722</v>
      </c>
      <c r="AV256" s="109">
        <v>16111367.453640219</v>
      </c>
      <c r="AW256" s="109">
        <v>50232986.608215414</v>
      </c>
      <c r="AX256" s="109">
        <v>5197896.2566257091</v>
      </c>
      <c r="AY256" s="109">
        <v>10147256.262718603</v>
      </c>
      <c r="AZ256" s="109">
        <v>87850760.465684712</v>
      </c>
      <c r="BA256" s="109"/>
      <c r="BB256" s="109">
        <v>27027622.45399294</v>
      </c>
      <c r="BC256" s="109">
        <v>28600118.348299153</v>
      </c>
      <c r="BD256" s="109">
        <v>41988254.822733313</v>
      </c>
      <c r="BE256" s="109">
        <v>7199863.3547194339</v>
      </c>
      <c r="BF256" s="109">
        <v>16794773.505830232</v>
      </c>
      <c r="BG256" s="109">
        <v>4101444.6698787287</v>
      </c>
      <c r="BH256" s="109">
        <v>51813708.917963609</v>
      </c>
      <c r="BI256" s="109">
        <v>6933646.290334668</v>
      </c>
      <c r="BJ256" s="109">
        <v>9391041.5231859758</v>
      </c>
      <c r="BK256" s="109">
        <v>33406523.050460454</v>
      </c>
      <c r="BL256" s="109">
        <v>5441164.3626073133</v>
      </c>
      <c r="BM256" s="109">
        <v>21993301.190603927</v>
      </c>
      <c r="BN256" s="109">
        <v>23190013.18398175</v>
      </c>
      <c r="BO256" s="109">
        <v>2666687.2798567265</v>
      </c>
      <c r="BP256" s="109">
        <v>3366142.783387172</v>
      </c>
      <c r="BQ256" s="109">
        <v>2373316.042307626</v>
      </c>
      <c r="BR256" s="109"/>
      <c r="BS256" s="109">
        <v>34769756.898012705</v>
      </c>
      <c r="BT256" s="109">
        <v>5116320.2837924529</v>
      </c>
      <c r="BU256" s="109">
        <v>867679579.02325809</v>
      </c>
      <c r="BV256" s="109">
        <v>73501910.327498421</v>
      </c>
      <c r="BW256" s="109">
        <v>6000274.4242466204</v>
      </c>
      <c r="BX256" s="194">
        <v>47080286.117015854</v>
      </c>
      <c r="BY256" s="109">
        <v>11714147.251602266</v>
      </c>
      <c r="BZ256" s="109">
        <v>3111224.3741063187</v>
      </c>
      <c r="CA256" s="109">
        <v>3193769.9582782686</v>
      </c>
      <c r="CB256" s="109">
        <v>13543065.236225687</v>
      </c>
      <c r="CC256" s="109">
        <v>29220705.63166577</v>
      </c>
      <c r="CD256" s="94"/>
      <c r="CE256" s="94"/>
      <c r="CF256" s="7"/>
      <c r="CG256" s="7">
        <v>666886625.51901197</v>
      </c>
      <c r="CH256" s="7">
        <v>24804672.070677251</v>
      </c>
      <c r="CI256" s="3">
        <v>1640282.3681843961</v>
      </c>
      <c r="CJ256" s="3">
        <v>25350481.836767741</v>
      </c>
      <c r="CK256" s="3">
        <v>19960172.479246095</v>
      </c>
      <c r="CL256" s="3">
        <v>40813641.483385205</v>
      </c>
      <c r="CM256" s="3">
        <v>22465934.186253089</v>
      </c>
      <c r="CN256" s="3">
        <v>4732070.7214082088</v>
      </c>
      <c r="CO256" s="3">
        <v>891167.56632925686</v>
      </c>
      <c r="CP256" s="3">
        <v>8783945.6639200747</v>
      </c>
      <c r="CQ256" s="3">
        <v>1153022.1782147114</v>
      </c>
      <c r="CR256" s="3">
        <v>4864883.2445317432</v>
      </c>
      <c r="CS256" s="3">
        <v>41449283.67207171</v>
      </c>
      <c r="CT256" s="3">
        <v>22846328.137358025</v>
      </c>
      <c r="CU256" s="3">
        <v>62552073.294648439</v>
      </c>
      <c r="CV256" s="3">
        <v>12670488.919235758</v>
      </c>
      <c r="CW256" s="3">
        <v>2174398.889711068</v>
      </c>
      <c r="CX256" s="3">
        <v>16020808.775869189</v>
      </c>
      <c r="CY256" s="3">
        <v>12917512.562765377</v>
      </c>
      <c r="CZ256" s="3">
        <v>2494241.5456404341</v>
      </c>
      <c r="DA256" s="3">
        <v>29854613.056498125</v>
      </c>
      <c r="DB256" s="3">
        <v>6352192.9759376291</v>
      </c>
      <c r="DC256" s="3">
        <v>34475763.964792997</v>
      </c>
      <c r="DD256" s="3">
        <v>16934733.570252016</v>
      </c>
      <c r="DE256" s="3">
        <v>1427596.7220614231</v>
      </c>
      <c r="DF256" s="3">
        <v>708561.65483482589</v>
      </c>
      <c r="DG256" s="3">
        <v>1660535.3010448278</v>
      </c>
      <c r="DH256" s="3">
        <v>1285910693.8342419</v>
      </c>
      <c r="DI256" s="3">
        <v>216773074.134045</v>
      </c>
      <c r="DJ256" s="3">
        <v>14771043.503810029</v>
      </c>
      <c r="DK256" s="3">
        <v>3367799.9721825765</v>
      </c>
      <c r="DL256" s="3">
        <v>14829612.388278162</v>
      </c>
      <c r="DM256" s="3">
        <v>46655633.989533886</v>
      </c>
      <c r="DN256" s="3">
        <v>4715734.1942188051</v>
      </c>
      <c r="DO256" s="3">
        <v>9405603.9549573716</v>
      </c>
      <c r="DP256" s="3">
        <v>81057869.245202914</v>
      </c>
      <c r="DQ256" s="3">
        <v>4914371.9566472219</v>
      </c>
      <c r="DR256" s="3">
        <v>25294070.766535569</v>
      </c>
      <c r="DS256" s="3">
        <v>22181512.180088058</v>
      </c>
      <c r="DT256" s="3">
        <v>40672396.647242934</v>
      </c>
      <c r="DU256" s="3">
        <v>6541743.249008731</v>
      </c>
      <c r="DV256" s="3">
        <v>16206020.033914588</v>
      </c>
      <c r="DW256" s="3">
        <v>3980253.3483622</v>
      </c>
      <c r="DX256" s="3">
        <v>49005241.116196953</v>
      </c>
      <c r="DY256" s="3">
        <v>6836145.2352324855</v>
      </c>
      <c r="DZ256" s="3">
        <v>8939871.4915993065</v>
      </c>
      <c r="EA256" s="3">
        <v>30654401.217123315</v>
      </c>
      <c r="EB256" s="3">
        <v>5570543.3627998922</v>
      </c>
      <c r="EC256" s="3">
        <v>21303186.173205197</v>
      </c>
      <c r="ED256" s="3">
        <v>22600176.298956834</v>
      </c>
      <c r="EE256" s="3">
        <v>2527720.4120832821</v>
      </c>
      <c r="EF256" s="3">
        <v>3356536.0076572038</v>
      </c>
      <c r="EG256" s="3">
        <v>2409693.3832586524</v>
      </c>
      <c r="EH256" s="3">
        <v>8654568.3229158577</v>
      </c>
      <c r="EI256" s="3">
        <v>33401361.587849662</v>
      </c>
      <c r="EJ256" s="3">
        <v>4708418.4249078026</v>
      </c>
      <c r="EK256" s="3">
        <v>800340353.43498325</v>
      </c>
      <c r="EL256" s="3">
        <v>69567507.319406763</v>
      </c>
      <c r="EM256" s="3">
        <v>5774021.704049414</v>
      </c>
      <c r="EN256" s="3">
        <v>44113282.162388049</v>
      </c>
      <c r="EO256" s="3">
        <v>11465921.369689701</v>
      </c>
      <c r="EP256" s="3">
        <v>3061504.5079118181</v>
      </c>
      <c r="EQ256" s="3">
        <v>3053273.9847406913</v>
      </c>
      <c r="ER256" s="3">
        <v>13604886.932370562</v>
      </c>
      <c r="ES256" s="3">
        <v>28969907.154114887</v>
      </c>
    </row>
    <row r="257" spans="1:149" s="3" customFormat="1" x14ac:dyDescent="0.25">
      <c r="A257" s="37"/>
      <c r="B257" s="37">
        <v>238</v>
      </c>
      <c r="C257" s="58" t="s">
        <v>109</v>
      </c>
      <c r="D257" s="37"/>
      <c r="E257" s="37"/>
      <c r="F257" s="59"/>
      <c r="G257" s="59">
        <f t="shared" ref="G257" si="111">G248</f>
        <v>23853247.549477976</v>
      </c>
      <c r="H257" s="59">
        <f t="shared" ref="H257:K257" si="112">H248</f>
        <v>25155628.172570679</v>
      </c>
      <c r="I257" s="59">
        <f t="shared" si="112"/>
        <v>26490744.354553621</v>
      </c>
      <c r="J257" s="59">
        <f t="shared" si="112"/>
        <v>27700043.854205076</v>
      </c>
      <c r="K257" s="59">
        <f t="shared" si="112"/>
        <v>29086739.314572848</v>
      </c>
      <c r="L257" s="59">
        <f t="shared" ref="L257:M257" si="113">L248</f>
        <v>30411572.357955478</v>
      </c>
      <c r="M257" s="59">
        <f t="shared" si="113"/>
        <v>31886092.910610948</v>
      </c>
      <c r="N257" s="216"/>
      <c r="O257" s="108">
        <v>255</v>
      </c>
      <c r="P257" s="108">
        <v>0</v>
      </c>
      <c r="Q257" s="153">
        <v>680076069.11645484</v>
      </c>
      <c r="R257" s="153">
        <v>13210440.301118325</v>
      </c>
      <c r="S257" s="153">
        <v>1522714.0863077417</v>
      </c>
      <c r="T257" s="153">
        <v>25799696.056322489</v>
      </c>
      <c r="U257" s="153">
        <v>23089101.551029734</v>
      </c>
      <c r="V257" s="153">
        <v>48967761.17254588</v>
      </c>
      <c r="W257" s="153">
        <v>21378329.063843206</v>
      </c>
      <c r="X257" s="188">
        <v>5000156.7496847166</v>
      </c>
      <c r="Y257" s="153">
        <v>766117.1189504629</v>
      </c>
      <c r="Z257" s="153">
        <v>11309127.493878739</v>
      </c>
      <c r="AA257" s="153">
        <v>1878684.6950239276</v>
      </c>
      <c r="AB257" s="153">
        <v>8043536.8266170369</v>
      </c>
      <c r="AC257" s="153">
        <v>49393030.400691897</v>
      </c>
      <c r="AD257" s="153">
        <v>39082495.40586672</v>
      </c>
      <c r="AE257" s="153">
        <v>65501835.638067454</v>
      </c>
      <c r="AF257" s="153">
        <v>12757080.733348254</v>
      </c>
      <c r="AG257" s="153">
        <v>2890756.0870362269</v>
      </c>
      <c r="AH257" s="153">
        <v>19622056.957596187</v>
      </c>
      <c r="AI257" s="153">
        <v>12622730.729317859</v>
      </c>
      <c r="AJ257" s="153">
        <v>2550116.3124079253</v>
      </c>
      <c r="AK257" s="153">
        <v>29631063.336649243</v>
      </c>
      <c r="AL257" s="109">
        <v>8896103.0102874581</v>
      </c>
      <c r="AM257" s="109">
        <v>38080402.517415166</v>
      </c>
      <c r="AN257" s="109">
        <v>23853247.549477976</v>
      </c>
      <c r="AO257" s="109">
        <v>1850657.7036379611</v>
      </c>
      <c r="AP257" s="109">
        <v>801407.56555379415</v>
      </c>
      <c r="AQ257" s="109">
        <v>3087938.5740193087</v>
      </c>
      <c r="AR257" s="109">
        <v>1161958516.1666682</v>
      </c>
      <c r="AS257" s="109">
        <v>195913973.76982492</v>
      </c>
      <c r="AT257" s="109">
        <v>15487748.794890786</v>
      </c>
      <c r="AU257" s="109">
        <v>3887719.9714202629</v>
      </c>
      <c r="AV257" s="109">
        <v>15910388.903980952</v>
      </c>
      <c r="AW257" s="109">
        <v>60889249.645269819</v>
      </c>
      <c r="AX257" s="109">
        <v>6411619.731371643</v>
      </c>
      <c r="AY257" s="109">
        <v>11130330.169924024</v>
      </c>
      <c r="AZ257" s="109">
        <v>93179079.240760729</v>
      </c>
      <c r="BA257" s="109"/>
      <c r="BB257" s="109">
        <v>32149355.091276217</v>
      </c>
      <c r="BC257" s="109">
        <v>31613935.080929227</v>
      </c>
      <c r="BD257" s="109">
        <v>41457452.644743711</v>
      </c>
      <c r="BE257" s="109">
        <v>7582361.7048801715</v>
      </c>
      <c r="BF257" s="109">
        <v>16251684.605295859</v>
      </c>
      <c r="BG257" s="109">
        <v>5958465.37024415</v>
      </c>
      <c r="BH257" s="109">
        <v>51297597.167170063</v>
      </c>
      <c r="BI257" s="109">
        <v>8469067.6024497412</v>
      </c>
      <c r="BJ257" s="109">
        <v>9938407.7529508322</v>
      </c>
      <c r="BK257" s="109">
        <v>38599428.613129437</v>
      </c>
      <c r="BL257" s="109">
        <v>6774093.3376320628</v>
      </c>
      <c r="BM257" s="109">
        <v>20754490.945478581</v>
      </c>
      <c r="BN257" s="109">
        <v>21371771.491480246</v>
      </c>
      <c r="BO257" s="109">
        <v>2480668.3861621227</v>
      </c>
      <c r="BP257" s="109">
        <v>3698091.3806407452</v>
      </c>
      <c r="BQ257" s="109">
        <v>2810749.1621808172</v>
      </c>
      <c r="BR257" s="109"/>
      <c r="BS257" s="109">
        <v>31666685.112832673</v>
      </c>
      <c r="BT257" s="109">
        <v>4953870.6519928724</v>
      </c>
      <c r="BU257" s="109">
        <v>510886522.46309549</v>
      </c>
      <c r="BV257" s="109">
        <v>76952197.535482928</v>
      </c>
      <c r="BW257" s="109">
        <v>9575253.5999897681</v>
      </c>
      <c r="BX257" s="194">
        <v>42726853.106879458</v>
      </c>
      <c r="BY257" s="109">
        <v>14895010.583214395</v>
      </c>
      <c r="BZ257" s="109">
        <v>2851203.0338027449</v>
      </c>
      <c r="CA257" s="109">
        <v>2450121.7607276295</v>
      </c>
      <c r="CB257" s="109">
        <v>14742209.524508378</v>
      </c>
      <c r="CC257" s="109">
        <v>31536482.055561304</v>
      </c>
      <c r="CD257" s="94"/>
      <c r="CE257" s="94"/>
      <c r="CF257" s="7"/>
      <c r="CG257" s="7">
        <v>637307967.62852943</v>
      </c>
      <c r="CH257" s="7">
        <v>12449736.12462322</v>
      </c>
      <c r="CI257" s="3">
        <v>1446235.9831286017</v>
      </c>
      <c r="CJ257" s="3">
        <v>24356346.288417146</v>
      </c>
      <c r="CK257" s="3">
        <v>21673811.270796392</v>
      </c>
      <c r="CL257" s="3">
        <v>45976711.908133999</v>
      </c>
      <c r="CM257" s="3">
        <v>20092008.455649622</v>
      </c>
      <c r="CN257" s="3">
        <v>4683630.691384295</v>
      </c>
      <c r="CO257" s="3">
        <v>751714.52937166765</v>
      </c>
      <c r="CP257" s="3">
        <v>10558535.310277909</v>
      </c>
      <c r="CQ257" s="3">
        <v>1738488.5397949989</v>
      </c>
      <c r="CR257" s="3">
        <v>7589487.264777313</v>
      </c>
      <c r="CS257" s="3">
        <v>46322223.604452603</v>
      </c>
      <c r="CT257" s="3">
        <v>27220093.463471096</v>
      </c>
      <c r="CU257" s="3">
        <v>59322568.891787447</v>
      </c>
      <c r="CV257" s="3">
        <v>11718573.78946395</v>
      </c>
      <c r="CW257" s="3">
        <v>2738909.0554737714</v>
      </c>
      <c r="CX257" s="3">
        <v>18451790.489498172</v>
      </c>
      <c r="CY257" s="3">
        <v>11828489.744239053</v>
      </c>
      <c r="CZ257" s="3">
        <v>2434332.2604784174</v>
      </c>
      <c r="DA257" s="3">
        <v>27805977.087846279</v>
      </c>
      <c r="DB257" s="3">
        <v>8151862.9070637487</v>
      </c>
      <c r="DC257" s="3">
        <v>35715329.360148065</v>
      </c>
      <c r="DD257" s="3">
        <v>22492011.125147622</v>
      </c>
      <c r="DE257" s="3">
        <v>1745994.7540819321</v>
      </c>
      <c r="DF257" s="3">
        <v>892212.27613609121</v>
      </c>
      <c r="DG257" s="3">
        <v>2915820.2021542452</v>
      </c>
      <c r="DH257" s="3">
        <v>1085056924.9765034</v>
      </c>
      <c r="DI257" s="3">
        <v>183769063.51398414</v>
      </c>
      <c r="DJ257" s="3">
        <v>14094988.118277784</v>
      </c>
      <c r="DK257" s="3">
        <v>3692449.2613299056</v>
      </c>
      <c r="DL257" s="3">
        <v>15032628.559118859</v>
      </c>
      <c r="DM257" s="3">
        <v>56920842.361341588</v>
      </c>
      <c r="DN257" s="3">
        <v>5966011.2467102716</v>
      </c>
      <c r="DO257" s="3">
        <v>11052829.689867659</v>
      </c>
      <c r="DP257" s="3">
        <v>87015350.113213226</v>
      </c>
      <c r="DQ257" s="3">
        <v>4386475.8935832297</v>
      </c>
      <c r="DR257" s="3">
        <v>29197481.611096319</v>
      </c>
      <c r="DS257" s="3">
        <v>25061505.891744997</v>
      </c>
      <c r="DT257" s="3">
        <v>38741803.829880387</v>
      </c>
      <c r="DU257" s="3">
        <v>7169751.754920315</v>
      </c>
      <c r="DV257" s="3">
        <v>15341396.216439031</v>
      </c>
      <c r="DW257" s="3">
        <v>5704488.0806370592</v>
      </c>
      <c r="DX257" s="3">
        <v>47759809.671560839</v>
      </c>
      <c r="DY257" s="3">
        <v>7884992.5179828014</v>
      </c>
      <c r="DZ257" s="3">
        <v>9289783.5234436169</v>
      </c>
      <c r="EA257" s="3">
        <v>36068658.517406113</v>
      </c>
      <c r="EB257" s="3">
        <v>6179097.9471630054</v>
      </c>
      <c r="EC257" s="3">
        <v>19616983.114818931</v>
      </c>
      <c r="ED257" s="3">
        <v>20196515.626593109</v>
      </c>
      <c r="EE257" s="3">
        <v>2340577.1879609018</v>
      </c>
      <c r="EF257" s="3">
        <v>3498713.9987378158</v>
      </c>
      <c r="EG257" s="3">
        <v>2608530.218888571</v>
      </c>
      <c r="EH257" s="3">
        <v>10038099.549418001</v>
      </c>
      <c r="EI257" s="3">
        <v>29865390.646900795</v>
      </c>
      <c r="EJ257" s="3">
        <v>4762885.8575119283</v>
      </c>
      <c r="EK257" s="3">
        <v>471345483.30656385</v>
      </c>
      <c r="EL257" s="3">
        <v>71758854.393421277</v>
      </c>
      <c r="EM257" s="3">
        <v>9115160.5061369408</v>
      </c>
      <c r="EN257" s="3">
        <v>40101818.957061604</v>
      </c>
      <c r="EO257" s="3">
        <v>13947857.251468986</v>
      </c>
      <c r="EP257" s="3">
        <v>2695072.4230955546</v>
      </c>
      <c r="EQ257" s="3">
        <v>2335418.749779664</v>
      </c>
      <c r="ER257" s="3">
        <v>13815657.359532962</v>
      </c>
      <c r="ES257" s="3">
        <v>29585684.470346577</v>
      </c>
    </row>
    <row r="258" spans="1:149" s="3" customFormat="1" x14ac:dyDescent="0.25">
      <c r="A258" s="37"/>
      <c r="B258" s="37">
        <v>239</v>
      </c>
      <c r="C258" s="3" t="s">
        <v>152</v>
      </c>
      <c r="E258" s="36"/>
      <c r="F258" s="24"/>
      <c r="G258" s="24">
        <f t="shared" ref="G258" si="114">G256-G257</f>
        <v>-6031722.9591969997</v>
      </c>
      <c r="H258" s="24">
        <f t="shared" ref="H258:K258" si="115">H256-H257</f>
        <v>-9294162.9625697322</v>
      </c>
      <c r="I258" s="24">
        <f t="shared" si="115"/>
        <v>-9859767.358622659</v>
      </c>
      <c r="J258" s="24">
        <f t="shared" si="115"/>
        <v>-9627602.7210697643</v>
      </c>
      <c r="K258" s="24">
        <f t="shared" si="115"/>
        <v>-10573597.442784172</v>
      </c>
      <c r="L258" s="24">
        <f t="shared" ref="L258:M258" si="116">L256-L257</f>
        <v>-11467105.871681351</v>
      </c>
      <c r="M258" s="24">
        <f t="shared" si="116"/>
        <v>-20990970.590424638</v>
      </c>
      <c r="N258" s="205"/>
      <c r="O258" s="108">
        <v>256</v>
      </c>
      <c r="P258" s="108">
        <v>0</v>
      </c>
      <c r="Q258" s="153">
        <v>-4586707.8915518522</v>
      </c>
      <c r="R258" s="153">
        <v>12363671.380527515</v>
      </c>
      <c r="S258" s="153">
        <v>152746.10337796016</v>
      </c>
      <c r="T258" s="153">
        <v>968032.7755513303</v>
      </c>
      <c r="U258" s="153">
        <v>-2066325.3714955151</v>
      </c>
      <c r="V258" s="153">
        <v>-6347441.399106808</v>
      </c>
      <c r="W258" s="153">
        <v>3975088.5653936118</v>
      </c>
      <c r="X258" s="188">
        <v>-13981.543255562894</v>
      </c>
      <c r="Y258" s="153">
        <v>209321.08525800717</v>
      </c>
      <c r="Z258" s="153">
        <v>-1985649.0574109796</v>
      </c>
      <c r="AA258" s="153">
        <v>-678847.51608086494</v>
      </c>
      <c r="AB258" s="153">
        <v>-3054691.5525442092</v>
      </c>
      <c r="AC258" s="153">
        <v>-6072529.4700780362</v>
      </c>
      <c r="AD258" s="153">
        <v>-5786505.2952779271</v>
      </c>
      <c r="AE258" s="153">
        <v>-1738080.8058412522</v>
      </c>
      <c r="AF258" s="153">
        <v>296823.29494107515</v>
      </c>
      <c r="AG258" s="153">
        <v>-634377.30478942394</v>
      </c>
      <c r="AH258" s="153">
        <v>-2274535.904475864</v>
      </c>
      <c r="AI258" s="153">
        <v>1446225.276094839</v>
      </c>
      <c r="AJ258" s="153">
        <v>-19992.868311288301</v>
      </c>
      <c r="AK258" s="153">
        <v>2344234.775752537</v>
      </c>
      <c r="AL258" s="109">
        <v>-2148817.6501965076</v>
      </c>
      <c r="AM258" s="109">
        <v>-856972.11141627282</v>
      </c>
      <c r="AN258" s="109">
        <v>-6031722.9591969997</v>
      </c>
      <c r="AO258" s="109">
        <v>-355035.54200175009</v>
      </c>
      <c r="AP258" s="109">
        <v>-114624.20783937664</v>
      </c>
      <c r="AQ258" s="109">
        <v>-1353112.5510471126</v>
      </c>
      <c r="AR258" s="109">
        <v>201535950.82468009</v>
      </c>
      <c r="AS258" s="109">
        <v>39181143.25423789</v>
      </c>
      <c r="AT258" s="109">
        <v>-342017.24127200805</v>
      </c>
      <c r="AU258" s="109">
        <v>-365278.76336699072</v>
      </c>
      <c r="AV258" s="109">
        <v>200978.54965926707</v>
      </c>
      <c r="AW258" s="109">
        <v>-10656263.037054405</v>
      </c>
      <c r="AX258" s="109">
        <v>-1213723.4747459339</v>
      </c>
      <c r="AY258" s="109">
        <v>-983073.90720542148</v>
      </c>
      <c r="AZ258" s="109">
        <v>-5328318.7750760168</v>
      </c>
      <c r="BA258" s="109"/>
      <c r="BB258" s="109">
        <v>-5121732.6372832768</v>
      </c>
      <c r="BC258" s="109">
        <v>-3013816.732630074</v>
      </c>
      <c r="BD258" s="109">
        <v>530802.17798960209</v>
      </c>
      <c r="BE258" s="109">
        <v>-382498.35016073752</v>
      </c>
      <c r="BF258" s="109">
        <v>543088.90053437278</v>
      </c>
      <c r="BG258" s="109">
        <v>-1857020.7003654214</v>
      </c>
      <c r="BH258" s="109">
        <v>516111.75079354644</v>
      </c>
      <c r="BI258" s="109">
        <v>-1535421.3121150732</v>
      </c>
      <c r="BJ258" s="109">
        <v>-547366.2297648564</v>
      </c>
      <c r="BK258" s="109">
        <v>-5192905.5626689829</v>
      </c>
      <c r="BL258" s="109">
        <v>-1332928.9750247495</v>
      </c>
      <c r="BM258" s="109">
        <v>1238810.2451253459</v>
      </c>
      <c r="BN258" s="109">
        <v>1818241.692501504</v>
      </c>
      <c r="BO258" s="109">
        <v>186018.89369460382</v>
      </c>
      <c r="BP258" s="109">
        <v>-331948.59725357313</v>
      </c>
      <c r="BQ258" s="109">
        <v>-437433.11987319123</v>
      </c>
      <c r="BR258" s="109"/>
      <c r="BS258" s="109">
        <v>3103071.7851800323</v>
      </c>
      <c r="BT258" s="109">
        <v>162449.63179958053</v>
      </c>
      <c r="BU258" s="109">
        <v>356793056.5601626</v>
      </c>
      <c r="BV258" s="109">
        <v>-3450287.2079845071</v>
      </c>
      <c r="BW258" s="109">
        <v>-3574979.1757431477</v>
      </c>
      <c r="BX258" s="194">
        <v>4353433.0101363957</v>
      </c>
      <c r="BY258" s="109">
        <v>-3180863.3316121288</v>
      </c>
      <c r="BZ258" s="109">
        <v>260021.34030357376</v>
      </c>
      <c r="CA258" s="109">
        <v>743648.19755063904</v>
      </c>
      <c r="CB258" s="109">
        <v>-1199144.2882826906</v>
      </c>
      <c r="CC258" s="109">
        <v>-2315776.4238955341</v>
      </c>
      <c r="CD258" s="94"/>
      <c r="CE258" s="94"/>
      <c r="CF258" s="7"/>
      <c r="CG258" s="7">
        <v>29578657.890482545</v>
      </c>
      <c r="CH258" s="7">
        <v>12354935.94605403</v>
      </c>
      <c r="CI258" s="3">
        <v>194046.38505579438</v>
      </c>
      <c r="CJ258" s="3">
        <v>994135.54835059494</v>
      </c>
      <c r="CK258" s="3">
        <v>-1713638.7915502973</v>
      </c>
      <c r="CL258" s="3">
        <v>-5163070.4247487932</v>
      </c>
      <c r="CM258" s="3">
        <v>2373925.7306034677</v>
      </c>
      <c r="CN258" s="3">
        <v>48440.030023913831</v>
      </c>
      <c r="CO258" s="3">
        <v>139453.03695758921</v>
      </c>
      <c r="CP258" s="3">
        <v>-1774589.6463578343</v>
      </c>
      <c r="CQ258" s="3">
        <v>-585466.36158028757</v>
      </c>
      <c r="CR258" s="3">
        <v>-2724604.0202455698</v>
      </c>
      <c r="CS258" s="3">
        <v>-4872939.9323808923</v>
      </c>
      <c r="CT258" s="3">
        <v>-4373765.3261130713</v>
      </c>
      <c r="CU258" s="3">
        <v>3229504.4028609917</v>
      </c>
      <c r="CV258" s="3">
        <v>951915.12977180816</v>
      </c>
      <c r="CW258" s="3">
        <v>-564510.1657627034</v>
      </c>
      <c r="CX258" s="3">
        <v>-2430981.7136289831</v>
      </c>
      <c r="CY258" s="3">
        <v>1089022.8185263239</v>
      </c>
      <c r="CZ258" s="3">
        <v>59909.285162016749</v>
      </c>
      <c r="DA258" s="3">
        <v>2048635.9686518461</v>
      </c>
      <c r="DB258" s="3">
        <v>-1799669.9311261196</v>
      </c>
      <c r="DC258" s="3">
        <v>-1239565.3953550681</v>
      </c>
      <c r="DD258" s="3">
        <v>-5557277.5548956059</v>
      </c>
      <c r="DE258" s="3">
        <v>-318398.03202050901</v>
      </c>
      <c r="DF258" s="3">
        <v>-183650.62130126532</v>
      </c>
      <c r="DG258" s="3">
        <v>-1255284.9011094174</v>
      </c>
      <c r="DH258" s="3">
        <v>200853768.85773849</v>
      </c>
      <c r="DI258" s="3">
        <v>33004010.620060861</v>
      </c>
      <c r="DJ258" s="3">
        <v>676055.38553224504</v>
      </c>
      <c r="DK258" s="3">
        <v>-324649.28914732905</v>
      </c>
      <c r="DL258" s="3">
        <v>-203016.17084069736</v>
      </c>
      <c r="DM258" s="3">
        <v>-10265208.371807702</v>
      </c>
      <c r="DN258" s="3">
        <v>-1250277.0524914665</v>
      </c>
      <c r="DO258" s="3">
        <v>-1647225.734910287</v>
      </c>
      <c r="DP258" s="3">
        <v>-5957480.8680103123</v>
      </c>
      <c r="DQ258" s="3">
        <v>527896.06306399219</v>
      </c>
      <c r="DR258" s="3">
        <v>-3903410.8445607498</v>
      </c>
      <c r="DS258" s="3">
        <v>-2879993.7116569392</v>
      </c>
      <c r="DT258" s="3">
        <v>1930592.8173625469</v>
      </c>
      <c r="DU258" s="3">
        <v>-628008.50591158401</v>
      </c>
      <c r="DV258" s="3">
        <v>864623.81747555733</v>
      </c>
      <c r="DW258" s="3">
        <v>-1724234.7322748592</v>
      </c>
      <c r="DX258" s="3">
        <v>1245431.4446361139</v>
      </c>
      <c r="DY258" s="3">
        <v>-1048847.282750316</v>
      </c>
      <c r="DZ258" s="3">
        <v>-349912.03184431046</v>
      </c>
      <c r="EA258" s="3">
        <v>-5414257.3002827987</v>
      </c>
      <c r="EB258" s="3">
        <v>-608554.58436311316</v>
      </c>
      <c r="EC258" s="3">
        <v>1686203.0583862662</v>
      </c>
      <c r="ED258" s="3">
        <v>2403660.6723637246</v>
      </c>
      <c r="EE258" s="3">
        <v>187143.22412238037</v>
      </c>
      <c r="EF258" s="3">
        <v>-142177.99108061194</v>
      </c>
      <c r="EG258" s="3">
        <v>-198836.83562991861</v>
      </c>
      <c r="EH258" s="3">
        <v>-1383531.2265021428</v>
      </c>
      <c r="EI258" s="3">
        <v>3535970.9409488663</v>
      </c>
      <c r="EJ258" s="3">
        <v>-54467.432604125701</v>
      </c>
      <c r="EK258" s="3">
        <v>328994870.1284194</v>
      </c>
      <c r="EL258" s="3">
        <v>-2191347.0740145147</v>
      </c>
      <c r="EM258" s="3">
        <v>-3341138.8020875268</v>
      </c>
      <c r="EN258" s="3">
        <v>4011463.2053264454</v>
      </c>
      <c r="EO258" s="3">
        <v>-2481935.8817792851</v>
      </c>
      <c r="EP258" s="3">
        <v>366432.08481626352</v>
      </c>
      <c r="EQ258" s="3">
        <v>717855.23496102728</v>
      </c>
      <c r="ER258" s="3">
        <v>-210770.42716239952</v>
      </c>
      <c r="ES258" s="3">
        <v>-615777.31623169035</v>
      </c>
    </row>
    <row r="259" spans="1:149" s="3" customFormat="1" x14ac:dyDescent="0.25">
      <c r="A259" s="37"/>
      <c r="B259" s="37">
        <v>240</v>
      </c>
      <c r="C259" s="3" t="s">
        <v>153</v>
      </c>
      <c r="F259" s="60"/>
      <c r="G259" s="60">
        <f>G258/G257</f>
        <v>-0.2528679982331799</v>
      </c>
      <c r="H259" s="60">
        <f t="shared" ref="H259:K259" si="117">H258/H257</f>
        <v>-0.36946654239006238</v>
      </c>
      <c r="I259" s="60">
        <f t="shared" si="117"/>
        <v>-0.37219668978187154</v>
      </c>
      <c r="J259" s="60">
        <f t="shared" si="117"/>
        <v>-0.34756633497561129</v>
      </c>
      <c r="K259" s="60">
        <f t="shared" si="117"/>
        <v>-0.36351951755165135</v>
      </c>
      <c r="L259" s="60">
        <f t="shared" ref="L259:M259" si="118">L258/L257</f>
        <v>-0.37706389320187939</v>
      </c>
      <c r="M259" s="60">
        <f t="shared" si="118"/>
        <v>-0.65831115305567378</v>
      </c>
      <c r="N259" s="195"/>
      <c r="O259" s="108">
        <v>257</v>
      </c>
      <c r="P259" s="108">
        <v>0</v>
      </c>
      <c r="Q259" s="153">
        <v>-6.744404192182263E-3</v>
      </c>
      <c r="R259" s="153">
        <v>0.93590153686859878</v>
      </c>
      <c r="S259" s="153">
        <v>0.10031174253358162</v>
      </c>
      <c r="T259" s="153">
        <v>3.7521092242251572E-2</v>
      </c>
      <c r="U259" s="153">
        <v>-8.9493537326633676E-2</v>
      </c>
      <c r="V259" s="153">
        <v>-0.12962490518487388</v>
      </c>
      <c r="W259" s="153">
        <v>0.18594009632476888</v>
      </c>
      <c r="X259" s="188">
        <v>-2.7962209897608704E-3</v>
      </c>
      <c r="Y259" s="153">
        <v>0.27322334938131287</v>
      </c>
      <c r="Z259" s="153">
        <v>-0.17557933257766761</v>
      </c>
      <c r="AA259" s="153">
        <v>-0.36134191004958333</v>
      </c>
      <c r="AB259" s="153">
        <v>-0.37976969813028827</v>
      </c>
      <c r="AC259" s="153">
        <v>-0.12294304319487497</v>
      </c>
      <c r="AD259" s="153">
        <v>-0.14805874689386667</v>
      </c>
      <c r="AE259" s="153">
        <v>-2.6534841182849819E-2</v>
      </c>
      <c r="AF259" s="153">
        <v>2.3267336873172721E-2</v>
      </c>
      <c r="AG259" s="153">
        <v>-0.21945030493382955</v>
      </c>
      <c r="AH259" s="153">
        <v>-0.11591730211522674</v>
      </c>
      <c r="AI259" s="153">
        <v>0.11457309096642625</v>
      </c>
      <c r="AJ259" s="153">
        <v>-7.8399829113716818E-3</v>
      </c>
      <c r="AK259" s="153">
        <v>7.9114095539496387E-2</v>
      </c>
      <c r="AL259" s="109">
        <v>-0.24154594969410917</v>
      </c>
      <c r="AM259" s="109">
        <v>-2.2504281855328524E-2</v>
      </c>
      <c r="AN259" s="109">
        <v>-0.2528679982331799</v>
      </c>
      <c r="AO259" s="109">
        <v>-0.19184290066381973</v>
      </c>
      <c r="AP259" s="109">
        <v>-0.14302860712347809</v>
      </c>
      <c r="AQ259" s="109">
        <v>-0.4381928327304388</v>
      </c>
      <c r="AR259" s="109">
        <v>0.17344504818429535</v>
      </c>
      <c r="AS259" s="109">
        <v>0.19999157028110187</v>
      </c>
      <c r="AT259" s="109">
        <v>-2.2083082945200869E-2</v>
      </c>
      <c r="AU259" s="109">
        <v>-9.3957066365957159E-2</v>
      </c>
      <c r="AV259" s="109">
        <v>1.2631906791981689E-2</v>
      </c>
      <c r="AW259" s="109">
        <v>-0.17501058231356012</v>
      </c>
      <c r="AX259" s="109">
        <v>-0.18930060196915033</v>
      </c>
      <c r="AY259" s="109">
        <v>-8.8323876488574274E-2</v>
      </c>
      <c r="AZ259" s="109">
        <v>-5.7183638414245778E-2</v>
      </c>
      <c r="BA259" s="109"/>
      <c r="BB259" s="109">
        <v>-0.15931058718727045</v>
      </c>
      <c r="BC259" s="109">
        <v>-9.5331907429901927E-2</v>
      </c>
      <c r="BD259" s="109">
        <v>1.2803540597106639E-2</v>
      </c>
      <c r="BE259" s="109">
        <v>-5.0445806339541058E-2</v>
      </c>
      <c r="BF259" s="109">
        <v>3.34173911027906E-2</v>
      </c>
      <c r="BG259" s="109">
        <v>-0.31166090343314851</v>
      </c>
      <c r="BH259" s="109">
        <v>1.0061129161890893E-2</v>
      </c>
      <c r="BI259" s="109">
        <v>-0.18129756239883374</v>
      </c>
      <c r="BJ259" s="109">
        <v>-5.5075847497033599E-2</v>
      </c>
      <c r="BK259" s="109">
        <v>-0.13453322365768486</v>
      </c>
      <c r="BL259" s="109">
        <v>-0.19676861663832421</v>
      </c>
      <c r="BM259" s="109">
        <v>5.9688780051491648E-2</v>
      </c>
      <c r="BN259" s="109">
        <v>8.5076788942195891E-2</v>
      </c>
      <c r="BO259" s="109">
        <v>7.4987408527584898E-2</v>
      </c>
      <c r="BP259" s="109">
        <v>-8.9762140273574972E-2</v>
      </c>
      <c r="BQ259" s="109">
        <v>-0.15562865792470559</v>
      </c>
      <c r="BR259" s="109"/>
      <c r="BS259" s="109">
        <v>9.7991683503447516E-2</v>
      </c>
      <c r="BT259" s="109">
        <v>3.2792465369322739E-2</v>
      </c>
      <c r="BU259" s="109">
        <v>0.69838024859216363</v>
      </c>
      <c r="BV259" s="109">
        <v>-4.4836759942996657E-2</v>
      </c>
      <c r="BW259" s="109">
        <v>-0.37335608278270227</v>
      </c>
      <c r="BX259" s="194">
        <v>0.10188985833444048</v>
      </c>
      <c r="BY259" s="109">
        <v>-0.21355227066416005</v>
      </c>
      <c r="BZ259" s="109">
        <v>9.1197062159678821E-2</v>
      </c>
      <c r="CA259" s="109">
        <v>0.30351479239537577</v>
      </c>
      <c r="CB259" s="109">
        <v>-8.1340879485477233E-2</v>
      </c>
      <c r="CC259" s="109">
        <v>-7.343166621488012E-2</v>
      </c>
      <c r="CD259" s="94"/>
      <c r="CE259" s="94"/>
      <c r="CF259" s="7"/>
      <c r="CG259" s="7">
        <v>4.6411875251688661E-2</v>
      </c>
      <c r="CH259" s="7">
        <v>0.99238536643506092</v>
      </c>
      <c r="CI259" s="3">
        <v>0.13417339031768472</v>
      </c>
      <c r="CJ259" s="3">
        <v>4.0816284042708165E-2</v>
      </c>
      <c r="CK259" s="3">
        <v>-7.9064949405519599E-2</v>
      </c>
      <c r="CL259" s="3">
        <v>-0.11229751346866902</v>
      </c>
      <c r="CM259" s="3">
        <v>0.11815273400086339</v>
      </c>
      <c r="CN259" s="3">
        <v>1.0342410240205529E-2</v>
      </c>
      <c r="CO259" s="3">
        <v>0.18551329195958632</v>
      </c>
      <c r="CP259" s="3">
        <v>-0.16807157377504908</v>
      </c>
      <c r="CQ259" s="3">
        <v>-0.33676745528004759</v>
      </c>
      <c r="CR259" s="3">
        <v>-0.35899711340058671</v>
      </c>
      <c r="CS259" s="3">
        <v>-0.10519658930864652</v>
      </c>
      <c r="CT259" s="3">
        <v>-0.16068149552765459</v>
      </c>
      <c r="CU259" s="3">
        <v>5.4439726114222285E-2</v>
      </c>
      <c r="CV259" s="3">
        <v>8.1231312519247464E-2</v>
      </c>
      <c r="CW259" s="3">
        <v>-0.20610767072916025</v>
      </c>
      <c r="CX259" s="3">
        <v>-0.13174774095839509</v>
      </c>
      <c r="CY259" s="3">
        <v>9.2067782284439278E-2</v>
      </c>
      <c r="CZ259" s="3">
        <v>2.4610151265975017E-2</v>
      </c>
      <c r="DA259" s="3">
        <v>7.3676100723944163E-2</v>
      </c>
      <c r="DB259" s="3">
        <v>-0.22076793386290516</v>
      </c>
      <c r="DC259" s="3">
        <v>-3.4706816864419066E-2</v>
      </c>
      <c r="DD259" s="3">
        <v>-0.24707784128215132</v>
      </c>
      <c r="DE259" s="3">
        <v>-0.18235910003516995</v>
      </c>
      <c r="DF259" s="3">
        <v>-0.20583736204191463</v>
      </c>
      <c r="DG259" s="3">
        <v>-0.43050833524714482</v>
      </c>
      <c r="DH259" s="3">
        <v>0.18510896915577765</v>
      </c>
      <c r="DI259" s="3">
        <v>0.17959503079009476</v>
      </c>
      <c r="DJ259" s="3">
        <v>4.7964239477120592E-2</v>
      </c>
      <c r="DK259" s="3">
        <v>-8.7922478054688405E-2</v>
      </c>
      <c r="DL259" s="3">
        <v>-1.3505034734430849E-2</v>
      </c>
      <c r="DM259" s="3">
        <v>-0.18034182113192743</v>
      </c>
      <c r="DN259" s="3">
        <v>-0.20956666033455501</v>
      </c>
      <c r="DO259" s="3">
        <v>-0.14903203805088305</v>
      </c>
      <c r="DP259" s="3">
        <v>-6.8464711803827738E-2</v>
      </c>
      <c r="DQ259" s="3">
        <v>0.12034628158705411</v>
      </c>
      <c r="DR259" s="3">
        <v>-0.13368998383330716</v>
      </c>
      <c r="DS259" s="3">
        <v>-0.11491702550107252</v>
      </c>
      <c r="DT259" s="3">
        <v>4.9832290355916228E-2</v>
      </c>
      <c r="DU259" s="3">
        <v>-8.759138773258178E-2</v>
      </c>
      <c r="DV259" s="3">
        <v>5.6358874073604334E-2</v>
      </c>
      <c r="DW259" s="3">
        <v>-0.30225932772609143</v>
      </c>
      <c r="DX259" s="3">
        <v>2.6076976713282869E-2</v>
      </c>
      <c r="DY259" s="3">
        <v>-0.13301817095682419</v>
      </c>
      <c r="DZ259" s="3">
        <v>-3.7666327849435403E-2</v>
      </c>
      <c r="EA259" s="3">
        <v>-0.15010974965065504</v>
      </c>
      <c r="EB259" s="3">
        <v>-9.8485990927286951E-2</v>
      </c>
      <c r="EC259" s="3">
        <v>8.5956288411773468E-2</v>
      </c>
      <c r="ED259" s="3">
        <v>0.11901363169787475</v>
      </c>
      <c r="EE259" s="3">
        <v>7.9956014732168929E-2</v>
      </c>
      <c r="EF259" s="3">
        <v>-4.0637214454197629E-2</v>
      </c>
      <c r="EG259" s="3">
        <v>-7.6225620922512435E-2</v>
      </c>
      <c r="EH259" s="3">
        <v>-0.13782800416462881</v>
      </c>
      <c r="EI259" s="3">
        <v>0.11839694255985908</v>
      </c>
      <c r="EJ259" s="3">
        <v>-1.1435804727132135E-2</v>
      </c>
      <c r="EK259" s="3">
        <v>0.69799092551066333</v>
      </c>
      <c r="EL259" s="3">
        <v>-3.0537654099107431E-2</v>
      </c>
      <c r="EM259" s="3">
        <v>-0.36654744585551147</v>
      </c>
      <c r="EN259" s="3">
        <v>0.10003195140902853</v>
      </c>
      <c r="EO259" s="3">
        <v>-0.1779438832095796</v>
      </c>
      <c r="EP259" s="3">
        <v>0.13596372463912507</v>
      </c>
      <c r="EQ259" s="3">
        <v>0.30737752492085352</v>
      </c>
      <c r="ER259" s="3">
        <v>-1.5255910137128981E-2</v>
      </c>
      <c r="ES259" s="3">
        <v>-2.0813353730209538E-2</v>
      </c>
    </row>
    <row r="260" spans="1:149" ht="13.2" thickBot="1" x14ac:dyDescent="0.3">
      <c r="A260" s="3"/>
      <c r="B260" s="37">
        <v>241</v>
      </c>
      <c r="M260" s="87"/>
      <c r="O260" s="108">
        <v>258</v>
      </c>
      <c r="P260" s="108">
        <v>0</v>
      </c>
      <c r="Q260" s="153"/>
      <c r="R260" s="153"/>
      <c r="S260" s="153"/>
      <c r="T260" s="153"/>
      <c r="U260" s="153"/>
      <c r="V260" s="153"/>
      <c r="W260" s="153"/>
      <c r="X260" s="188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  <c r="AV260" s="109"/>
      <c r="AW260" s="109"/>
      <c r="AX260" s="109"/>
      <c r="AY260" s="109"/>
      <c r="AZ260" s="109"/>
      <c r="BA260" s="109"/>
      <c r="BB260" s="109"/>
      <c r="BC260" s="109"/>
      <c r="BD260" s="109"/>
      <c r="BE260" s="109"/>
      <c r="BF260" s="109"/>
      <c r="BG260" s="109"/>
      <c r="BH260" s="109"/>
      <c r="BI260" s="109"/>
      <c r="BJ260" s="109"/>
      <c r="BK260" s="109"/>
      <c r="BL260" s="109"/>
      <c r="BM260" s="109"/>
      <c r="BN260" s="109"/>
      <c r="BO260" s="109"/>
      <c r="BP260" s="109"/>
      <c r="BQ260" s="109"/>
      <c r="BR260" s="109"/>
      <c r="BS260" s="109"/>
      <c r="BT260" s="109"/>
      <c r="BU260" s="109"/>
      <c r="BV260" s="109"/>
      <c r="BW260" s="109"/>
      <c r="BX260" s="194"/>
      <c r="BY260" s="109"/>
      <c r="BZ260" s="109"/>
      <c r="CA260" s="109"/>
      <c r="CB260" s="109"/>
      <c r="CC260" s="109"/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O260">
        <v>0</v>
      </c>
      <c r="EP260">
        <v>0</v>
      </c>
      <c r="EQ260">
        <v>0</v>
      </c>
      <c r="ER260">
        <v>0</v>
      </c>
      <c r="ES260">
        <v>0</v>
      </c>
    </row>
    <row r="261" spans="1:149" s="192" customFormat="1" ht="13.2" thickBot="1" x14ac:dyDescent="0.3">
      <c r="A261" s="29"/>
      <c r="B261" s="37">
        <v>242</v>
      </c>
      <c r="C261" s="190" t="s">
        <v>154</v>
      </c>
      <c r="D261" s="191"/>
      <c r="E261" s="191"/>
      <c r="F261" s="61"/>
      <c r="G261" s="61">
        <f t="shared" ref="G261:K261" si="119">LN(G256/G257)</f>
        <v>-0.29151340026801986</v>
      </c>
      <c r="H261" s="61">
        <f t="shared" si="119"/>
        <v>-0.46118905978294933</v>
      </c>
      <c r="I261" s="61">
        <f t="shared" si="119"/>
        <v>-0.465528361860997</v>
      </c>
      <c r="J261" s="61">
        <f t="shared" si="119"/>
        <v>-0.42704580775117279</v>
      </c>
      <c r="K261" s="61">
        <f t="shared" si="119"/>
        <v>-0.45180152532230233</v>
      </c>
      <c r="L261" s="61">
        <f t="shared" ref="L261:M261" si="120">LN(L256/L257)</f>
        <v>-0.47331132276043153</v>
      </c>
      <c r="M261" s="61">
        <f t="shared" si="120"/>
        <v>-1.0738547602989801</v>
      </c>
      <c r="N261" s="217"/>
      <c r="O261" s="193">
        <v>259</v>
      </c>
      <c r="P261" s="193">
        <v>0</v>
      </c>
      <c r="Q261" s="187">
        <v>-6.7672504670865437E-3</v>
      </c>
      <c r="R261" s="187">
        <v>0.66057312850554384</v>
      </c>
      <c r="S261" s="187">
        <v>9.559354195673378E-2</v>
      </c>
      <c r="T261" s="187">
        <v>3.6834302788116932E-2</v>
      </c>
      <c r="U261" s="187">
        <v>-9.3754281900766998E-2</v>
      </c>
      <c r="V261" s="187">
        <v>-0.13883101678348378</v>
      </c>
      <c r="W261" s="187">
        <v>0.17053579029887306</v>
      </c>
      <c r="X261" s="189">
        <v>-2.8001377187363758E-3</v>
      </c>
      <c r="Y261" s="187">
        <v>0.24155175538842397</v>
      </c>
      <c r="Z261" s="187">
        <v>-0.19307436062658731</v>
      </c>
      <c r="AA261" s="187">
        <v>-0.4483860383060369</v>
      </c>
      <c r="AB261" s="187">
        <v>-0.47766441528662357</v>
      </c>
      <c r="AC261" s="187">
        <v>-0.13118334367303955</v>
      </c>
      <c r="AD261" s="187">
        <v>-0.16023770628346737</v>
      </c>
      <c r="AE261" s="187">
        <v>-2.6893244417793071E-2</v>
      </c>
      <c r="AF261" s="187">
        <v>2.3000779196439725E-2</v>
      </c>
      <c r="AG261" s="187">
        <v>-0.24775687024487569</v>
      </c>
      <c r="AH261" s="187">
        <v>-0.12320467107657999</v>
      </c>
      <c r="AI261" s="187">
        <v>0.10847145353854716</v>
      </c>
      <c r="AJ261" s="187">
        <v>-7.8708771569075374E-3</v>
      </c>
      <c r="AK261" s="187">
        <v>7.6140422612958253E-2</v>
      </c>
      <c r="AL261" s="187">
        <v>-0.27647306171757707</v>
      </c>
      <c r="AM261" s="187">
        <v>-2.2761367546868562E-2</v>
      </c>
      <c r="AN261" s="187">
        <v>-0.29151340026801986</v>
      </c>
      <c r="AO261" s="187">
        <v>-0.21299880948856922</v>
      </c>
      <c r="AP261" s="187">
        <v>-0.15435074148231448</v>
      </c>
      <c r="AQ261" s="187">
        <v>-0.57659660670458412</v>
      </c>
      <c r="AR261" s="187">
        <v>0.1599439079302731</v>
      </c>
      <c r="AS261" s="187">
        <v>0.18231453200353245</v>
      </c>
      <c r="AT261" s="187">
        <v>-2.2330564442644099E-2</v>
      </c>
      <c r="AU261" s="187">
        <v>-9.8668585944893958E-2</v>
      </c>
      <c r="AV261" s="187">
        <v>1.255278982614313E-2</v>
      </c>
      <c r="AW261" s="187">
        <v>-0.1923847197764629</v>
      </c>
      <c r="AX261" s="187">
        <v>-0.20985794951884912</v>
      </c>
      <c r="AY261" s="187">
        <v>-9.2470479709290454E-2</v>
      </c>
      <c r="AZ261" s="187">
        <v>-5.8883753821959539E-2</v>
      </c>
      <c r="BA261" s="187"/>
      <c r="BB261" s="187">
        <v>-0.17353299422013507</v>
      </c>
      <c r="BC261" s="187">
        <v>-0.10018715109223296</v>
      </c>
      <c r="BD261" s="187">
        <v>1.2722268251887889E-2</v>
      </c>
      <c r="BE261" s="187">
        <v>-5.1762674360192364E-2</v>
      </c>
      <c r="BF261" s="187">
        <v>3.2871165743072903E-2</v>
      </c>
      <c r="BG261" s="187">
        <v>-0.37347368955381871</v>
      </c>
      <c r="BH261" s="187">
        <v>1.0010852944333569E-2</v>
      </c>
      <c r="BI261" s="187">
        <v>-0.20003458519954234</v>
      </c>
      <c r="BJ261" s="187">
        <v>-5.6650616611175993E-2</v>
      </c>
      <c r="BK261" s="187">
        <v>-0.14448629176665168</v>
      </c>
      <c r="BL261" s="187">
        <v>-0.21911245789754569</v>
      </c>
      <c r="BM261" s="187">
        <v>5.797526128895579E-2</v>
      </c>
      <c r="BN261" s="187">
        <v>8.1650757706730567E-2</v>
      </c>
      <c r="BO261" s="187">
        <v>7.2308948513432877E-2</v>
      </c>
      <c r="BP261" s="187">
        <v>-9.404932931141699E-2</v>
      </c>
      <c r="BQ261" s="187">
        <v>-0.16916290238625717</v>
      </c>
      <c r="BR261" s="187"/>
      <c r="BS261" s="187">
        <v>9.3482768835928959E-2</v>
      </c>
      <c r="BT261" s="187">
        <v>3.2266265180271286E-2</v>
      </c>
      <c r="BU261" s="187">
        <v>0.52967500191875216</v>
      </c>
      <c r="BV261" s="187">
        <v>-4.5873021111753877E-2</v>
      </c>
      <c r="BW261" s="187">
        <v>-0.46737681479801951</v>
      </c>
      <c r="BX261" s="195">
        <v>9.7026758670746019E-2</v>
      </c>
      <c r="BY261" s="187">
        <v>-0.24022901853235762</v>
      </c>
      <c r="BZ261" s="187">
        <v>8.7275315801089132E-2</v>
      </c>
      <c r="CA261" s="187">
        <v>0.26506430253982199</v>
      </c>
      <c r="CB261" s="187">
        <v>-8.4840149794422878E-2</v>
      </c>
      <c r="CC261" s="187">
        <v>-7.6267481216492822E-2</v>
      </c>
      <c r="CD261" s="156"/>
      <c r="CE261" s="156"/>
      <c r="CG261" s="192">
        <v>4.5367050329651368E-2</v>
      </c>
      <c r="CH261" s="192">
        <v>0.68933259749771869</v>
      </c>
      <c r="CI261" s="192">
        <v>0.1259040951320283</v>
      </c>
      <c r="CJ261" s="192">
        <v>4.0005293791986606E-2</v>
      </c>
      <c r="CK261" s="192">
        <v>-8.2365765740685132E-2</v>
      </c>
      <c r="CL261" s="192">
        <v>-0.11911862981757558</v>
      </c>
      <c r="CM261" s="192">
        <v>0.11167797899859878</v>
      </c>
      <c r="CN261" s="192">
        <v>1.0289293438666823E-2</v>
      </c>
      <c r="CO261" s="192">
        <v>0.17017583857315138</v>
      </c>
      <c r="CP261" s="192">
        <v>-0.18400886803332583</v>
      </c>
      <c r="CQ261" s="192">
        <v>-0.41062960410939753</v>
      </c>
      <c r="CR261" s="192">
        <v>-0.44472131879639099</v>
      </c>
      <c r="CS261" s="192">
        <v>-0.11115123769332692</v>
      </c>
      <c r="CT261" s="192">
        <v>-0.17516502062973122</v>
      </c>
      <c r="CU261" s="192">
        <v>5.3009560568334758E-2</v>
      </c>
      <c r="CV261" s="192">
        <v>7.8100495895402341E-2</v>
      </c>
      <c r="CW261" s="192">
        <v>-0.23080743238259485</v>
      </c>
      <c r="CX261" s="192">
        <v>-0.1412729855282201</v>
      </c>
      <c r="CY261" s="192">
        <v>8.8072947085392747E-2</v>
      </c>
      <c r="CZ261" s="192">
        <v>2.4312200014364814E-2</v>
      </c>
      <c r="DA261" s="192">
        <v>7.1088368407897409E-2</v>
      </c>
      <c r="DB261" s="192">
        <v>-0.2494463748605496</v>
      </c>
      <c r="DC261" s="192">
        <v>-3.5323407065295964E-2</v>
      </c>
      <c r="DD261" s="192">
        <v>-0.28379343140248919</v>
      </c>
      <c r="DE261" s="192">
        <v>-0.20133203636505317</v>
      </c>
      <c r="DF261" s="192">
        <v>-0.23046700501020001</v>
      </c>
      <c r="DG261" s="192">
        <v>-0.56301113228127964</v>
      </c>
      <c r="DH261" s="192">
        <v>0.16983472745278344</v>
      </c>
      <c r="DI261" s="192">
        <v>0.16517118532726821</v>
      </c>
      <c r="DJ261" s="192">
        <v>4.6849462680324805E-2</v>
      </c>
      <c r="DK261" s="192">
        <v>-9.2030290387265207E-2</v>
      </c>
      <c r="DL261" s="192">
        <v>-1.3597057165973493E-2</v>
      </c>
      <c r="DM261" s="192">
        <v>-0.19886788067098882</v>
      </c>
      <c r="DN261" s="192">
        <v>-0.23517395268724575</v>
      </c>
      <c r="DO261" s="192">
        <v>-0.16138079865080168</v>
      </c>
      <c r="DP261" s="192">
        <v>-7.092120646301206E-2</v>
      </c>
      <c r="DQ261" s="192">
        <v>0.11363781750916124</v>
      </c>
      <c r="DR261" s="192">
        <v>-0.14351244814584868</v>
      </c>
      <c r="DS261" s="192">
        <v>-0.12207388187310986</v>
      </c>
      <c r="DT261" s="192">
        <v>4.8630427941724147E-2</v>
      </c>
      <c r="DU261" s="192">
        <v>-9.1667349480746396E-2</v>
      </c>
      <c r="DV261" s="192">
        <v>5.4827970423291836E-2</v>
      </c>
      <c r="DW261" s="192">
        <v>-0.35990777494756127</v>
      </c>
      <c r="DX261" s="192">
        <v>2.5742769970603607E-2</v>
      </c>
      <c r="DY261" s="192">
        <v>-0.1427372608489357</v>
      </c>
      <c r="DZ261" s="192">
        <v>-3.8394035908504931E-2</v>
      </c>
      <c r="EA261" s="192">
        <v>-0.16264805507018759</v>
      </c>
      <c r="EB261" s="192">
        <v>-0.10367969672271901</v>
      </c>
      <c r="EC261" s="192">
        <v>8.2460970620447563E-2</v>
      </c>
      <c r="ED261" s="192">
        <v>0.11244761129122202</v>
      </c>
      <c r="EE261" s="192">
        <v>7.6920313206913921E-2</v>
      </c>
      <c r="EF261" s="192">
        <v>-4.1485979966266094E-2</v>
      </c>
      <c r="EG261" s="192">
        <v>-7.9287415644441098E-2</v>
      </c>
      <c r="EH261" s="192">
        <v>-0.14830049709061152</v>
      </c>
      <c r="EI261" s="192">
        <v>0.11189635873102806</v>
      </c>
      <c r="EJ261" s="192">
        <v>-1.1501696373013277E-2</v>
      </c>
      <c r="EK261" s="192">
        <v>0.52944574365265096</v>
      </c>
      <c r="EL261" s="192">
        <v>-3.1013643732482783E-2</v>
      </c>
      <c r="EM261" s="192">
        <v>-0.45657017682524337</v>
      </c>
      <c r="EN261" s="192">
        <v>9.5339226117957004E-2</v>
      </c>
      <c r="EO261" s="192">
        <v>-0.19594661765466731</v>
      </c>
      <c r="EP261" s="192">
        <v>0.1274813872531238</v>
      </c>
      <c r="EQ261" s="192">
        <v>0.26802324138088135</v>
      </c>
      <c r="ER261" s="192">
        <v>-1.5373478811613703E-2</v>
      </c>
      <c r="ES261" s="192">
        <v>-2.1033004704942824E-2</v>
      </c>
    </row>
    <row r="262" spans="1:149" hidden="1" x14ac:dyDescent="0.25">
      <c r="A262" s="27"/>
      <c r="B262" s="37">
        <v>243</v>
      </c>
      <c r="D262" s="31">
        <v>186</v>
      </c>
      <c r="E262" s="3"/>
      <c r="M262" s="87"/>
      <c r="O262" s="108">
        <v>260</v>
      </c>
      <c r="P262" s="108">
        <v>0</v>
      </c>
      <c r="Q262" s="153">
        <v>-6.7672504670865437E-3</v>
      </c>
      <c r="R262" s="153">
        <v>0.66057312850554384</v>
      </c>
      <c r="S262" s="153">
        <v>9.559354195673378E-2</v>
      </c>
      <c r="T262" s="153">
        <v>3.6834302788116932E-2</v>
      </c>
      <c r="U262" s="153">
        <v>-9.3754281900766998E-2</v>
      </c>
      <c r="V262" s="153">
        <v>-0.13883101678348378</v>
      </c>
      <c r="W262" s="153">
        <v>0.17053579029887306</v>
      </c>
      <c r="X262" s="188">
        <v>-2.8001377187363758E-3</v>
      </c>
      <c r="Y262" s="153">
        <v>0.24155175538842397</v>
      </c>
      <c r="Z262" s="153">
        <v>-0.19307436062658731</v>
      </c>
      <c r="AA262" s="153">
        <v>-0.4483860383060369</v>
      </c>
      <c r="AB262" s="153">
        <v>-0.47766441528662357</v>
      </c>
      <c r="AC262" s="153">
        <v>-0.13118334367303955</v>
      </c>
      <c r="AD262" s="153">
        <v>-0.16023770628346737</v>
      </c>
      <c r="AE262" s="153">
        <v>-2.6893244417793071E-2</v>
      </c>
      <c r="AF262" s="153">
        <v>2.3000779196439725E-2</v>
      </c>
      <c r="AG262" s="153">
        <v>-0.24775687024487569</v>
      </c>
      <c r="AH262" s="153">
        <v>-0.12320467107657999</v>
      </c>
      <c r="AI262" s="153">
        <v>0.10847145353854716</v>
      </c>
      <c r="AJ262" s="153">
        <v>-7.8708771569075374E-3</v>
      </c>
      <c r="AK262" s="153">
        <v>7.6140422612958253E-2</v>
      </c>
      <c r="AL262" s="109">
        <v>-0.27647306171757707</v>
      </c>
      <c r="AM262" s="109">
        <v>-2.2761367546868562E-2</v>
      </c>
      <c r="AN262" s="109">
        <v>-0.29151340026801986</v>
      </c>
      <c r="AO262" s="109">
        <v>-0.21299880948856922</v>
      </c>
      <c r="AP262" s="109">
        <v>-0.15435074148231448</v>
      </c>
      <c r="AQ262" s="109">
        <v>-0.57659660670458412</v>
      </c>
      <c r="AR262" s="109">
        <v>0.1599439079302731</v>
      </c>
      <c r="AS262" s="109">
        <v>0.18231453200353245</v>
      </c>
      <c r="AT262" s="109">
        <v>-2.2330564442644099E-2</v>
      </c>
      <c r="AU262" s="109">
        <v>-9.8668585944893958E-2</v>
      </c>
      <c r="AV262" s="109">
        <v>1.255278982614313E-2</v>
      </c>
      <c r="AW262" s="109">
        <v>-0.1923847197764629</v>
      </c>
      <c r="AX262" s="109">
        <v>-0.20985794951884912</v>
      </c>
      <c r="AY262" s="109">
        <v>-9.2470479709290454E-2</v>
      </c>
      <c r="AZ262" s="109">
        <v>-5.8883753821959539E-2</v>
      </c>
      <c r="BA262" s="109"/>
      <c r="BB262" s="109">
        <v>-0.17353299422013507</v>
      </c>
      <c r="BC262" s="109">
        <v>-0.10018715109223296</v>
      </c>
      <c r="BD262" s="109">
        <v>1.2722268251887889E-2</v>
      </c>
      <c r="BE262" s="109">
        <v>-5.1762674360192364E-2</v>
      </c>
      <c r="BF262" s="109">
        <v>3.2871165743072903E-2</v>
      </c>
      <c r="BG262" s="109">
        <v>-0.37347368955381871</v>
      </c>
      <c r="BH262" s="109">
        <v>1.0010852944333569E-2</v>
      </c>
      <c r="BI262" s="109">
        <v>-0.20003458519954234</v>
      </c>
      <c r="BJ262" s="109">
        <v>-5.6650616611175993E-2</v>
      </c>
      <c r="BK262" s="109">
        <v>-0.14448629176665168</v>
      </c>
      <c r="BL262" s="109">
        <v>-0.21911245789754569</v>
      </c>
      <c r="BM262" s="109">
        <v>5.797526128895579E-2</v>
      </c>
      <c r="BN262" s="109">
        <v>8.1650757706730567E-2</v>
      </c>
      <c r="BO262" s="109">
        <v>7.2308948513432877E-2</v>
      </c>
      <c r="BP262" s="109">
        <v>-9.404932931141699E-2</v>
      </c>
      <c r="BQ262" s="109">
        <v>-0.16916290238625717</v>
      </c>
      <c r="BR262" s="109"/>
      <c r="BS262" s="109">
        <v>9.3482768835928959E-2</v>
      </c>
      <c r="BT262" s="109">
        <v>3.2266265180271286E-2</v>
      </c>
      <c r="BU262" s="109">
        <v>0.52967500191875216</v>
      </c>
      <c r="BV262" s="109">
        <v>-4.5873021111753877E-2</v>
      </c>
      <c r="BW262" s="109">
        <v>-0.46737681479801951</v>
      </c>
      <c r="BX262" s="109">
        <v>9.7026758670746019E-2</v>
      </c>
      <c r="BY262" s="109">
        <v>-0.24022901853235762</v>
      </c>
      <c r="BZ262" s="109">
        <v>8.7275315801089132E-2</v>
      </c>
      <c r="CA262" s="109">
        <v>0.26506430253982199</v>
      </c>
      <c r="CB262" s="109">
        <v>-8.4840149794422878E-2</v>
      </c>
      <c r="CC262" s="109">
        <v>-7.6267481216492822E-2</v>
      </c>
      <c r="CD262" s="156">
        <v>-2.6780322903377264E-2</v>
      </c>
      <c r="CE262" s="156">
        <v>-1.9405557213708326E-2</v>
      </c>
      <c r="CG262">
        <v>4.5367050329651368E-2</v>
      </c>
      <c r="CH262">
        <v>0.68933259749771869</v>
      </c>
      <c r="CI262">
        <v>0.1259040951320283</v>
      </c>
      <c r="CJ262">
        <v>4.0005293791986606E-2</v>
      </c>
      <c r="CK262">
        <v>-8.2365765740685132E-2</v>
      </c>
      <c r="CL262">
        <v>-0.11911862981757558</v>
      </c>
      <c r="CM262">
        <v>0.11167797899859878</v>
      </c>
      <c r="CN262">
        <v>1.0289293438666823E-2</v>
      </c>
      <c r="CO262">
        <v>0.17017583857315138</v>
      </c>
      <c r="CP262">
        <v>-0.18400886803332583</v>
      </c>
      <c r="CQ262">
        <v>-0.41062960410939753</v>
      </c>
      <c r="CR262">
        <v>-0.44472131879639099</v>
      </c>
      <c r="CS262">
        <v>-0.11115123769332692</v>
      </c>
      <c r="CT262">
        <v>-0.17516502062973122</v>
      </c>
      <c r="CU262">
        <v>5.3009560568334758E-2</v>
      </c>
      <c r="CV262">
        <v>7.8100495895402341E-2</v>
      </c>
      <c r="CW262">
        <v>-0.23080743238259485</v>
      </c>
      <c r="CX262">
        <v>-0.1412729855282201</v>
      </c>
      <c r="CY262">
        <v>8.8072947085392747E-2</v>
      </c>
      <c r="CZ262">
        <v>2.4312200014364814E-2</v>
      </c>
      <c r="DA262">
        <v>7.1088368407897409E-2</v>
      </c>
      <c r="DB262">
        <v>-0.2494463748605496</v>
      </c>
      <c r="DC262">
        <v>-3.5323407065295964E-2</v>
      </c>
      <c r="DD262">
        <v>-0.28379343140248919</v>
      </c>
      <c r="DE262">
        <v>-0.20133203636505317</v>
      </c>
      <c r="DF262">
        <v>-0.23046700501020001</v>
      </c>
      <c r="DG262">
        <v>-0.56301113228127964</v>
      </c>
      <c r="DH262">
        <v>0.16983472745278344</v>
      </c>
      <c r="DI262">
        <v>0.16517118532726821</v>
      </c>
      <c r="DJ262">
        <v>4.6849462680324805E-2</v>
      </c>
      <c r="DK262">
        <v>-9.2030290387265207E-2</v>
      </c>
      <c r="DL262">
        <v>-1.3597057165973493E-2</v>
      </c>
      <c r="DM262">
        <v>-0.19886788067098882</v>
      </c>
      <c r="DN262">
        <v>-0.23517395268724575</v>
      </c>
      <c r="DO262">
        <v>-0.16138079865080168</v>
      </c>
      <c r="DP262">
        <v>-7.092120646301206E-2</v>
      </c>
      <c r="DQ262">
        <v>0.11363781750916124</v>
      </c>
      <c r="DR262">
        <v>-0.14351244814584868</v>
      </c>
      <c r="DS262">
        <v>-0.12207388187310986</v>
      </c>
      <c r="DT262">
        <v>4.8630427941724147E-2</v>
      </c>
      <c r="DU262">
        <v>-9.1667349480746396E-2</v>
      </c>
      <c r="DV262">
        <v>5.4827970423291836E-2</v>
      </c>
      <c r="DW262">
        <v>-0.35990777494756127</v>
      </c>
      <c r="DX262">
        <v>2.5742769970603607E-2</v>
      </c>
      <c r="DY262">
        <v>-0.1427372608489357</v>
      </c>
      <c r="DZ262">
        <v>-3.8394035908504931E-2</v>
      </c>
      <c r="EA262">
        <v>-0.16264805507018759</v>
      </c>
      <c r="EB262">
        <v>-0.10367969672271901</v>
      </c>
      <c r="EC262">
        <v>8.2460970620447563E-2</v>
      </c>
      <c r="ED262">
        <v>0.11244761129122202</v>
      </c>
      <c r="EE262">
        <v>7.6920313206913921E-2</v>
      </c>
      <c r="EF262">
        <v>-4.1485979966266094E-2</v>
      </c>
      <c r="EG262">
        <v>-7.9287415644441098E-2</v>
      </c>
      <c r="EH262">
        <v>-0.14830049709061152</v>
      </c>
      <c r="EI262">
        <v>0.11189635873102806</v>
      </c>
      <c r="EJ262">
        <v>-1.1501696373013277E-2</v>
      </c>
      <c r="EK262">
        <v>0.52944574365265096</v>
      </c>
      <c r="EL262">
        <v>-3.1013643732482783E-2</v>
      </c>
      <c r="EM262">
        <v>-0.45657017682524337</v>
      </c>
      <c r="EN262">
        <v>0.12314937349101901</v>
      </c>
      <c r="EO262">
        <v>-0.19594661765466731</v>
      </c>
      <c r="EP262">
        <v>0.1274813872531238</v>
      </c>
      <c r="EQ262">
        <v>0.26802324138088135</v>
      </c>
      <c r="ER262">
        <v>-1.5373478811613703E-2</v>
      </c>
      <c r="ES262">
        <v>-2.1033004704942824E-2</v>
      </c>
    </row>
    <row r="263" spans="1:149" hidden="1" x14ac:dyDescent="0.25">
      <c r="A263" s="3"/>
      <c r="B263" s="37">
        <v>244</v>
      </c>
      <c r="D263" s="3"/>
      <c r="E263" s="3"/>
      <c r="M263" s="87"/>
      <c r="O263" s="108">
        <v>261</v>
      </c>
      <c r="P263" s="108">
        <v>0</v>
      </c>
      <c r="Q263" s="153">
        <v>0</v>
      </c>
      <c r="R263" s="153">
        <v>0</v>
      </c>
      <c r="S263" s="153">
        <v>0</v>
      </c>
      <c r="T263" s="153">
        <v>0</v>
      </c>
      <c r="U263" s="153">
        <v>0</v>
      </c>
      <c r="V263" s="153">
        <v>0</v>
      </c>
      <c r="W263" s="153">
        <v>0</v>
      </c>
      <c r="X263" s="188">
        <v>0</v>
      </c>
      <c r="Y263" s="153">
        <v>0</v>
      </c>
      <c r="Z263" s="153">
        <v>0</v>
      </c>
      <c r="AA263" s="153">
        <v>0</v>
      </c>
      <c r="AB263" s="153">
        <v>0</v>
      </c>
      <c r="AC263" s="153">
        <v>0</v>
      </c>
      <c r="AD263" s="153">
        <v>0</v>
      </c>
      <c r="AE263" s="153">
        <v>0</v>
      </c>
      <c r="AF263" s="153">
        <v>0</v>
      </c>
      <c r="AG263" s="153">
        <v>0</v>
      </c>
      <c r="AH263" s="153">
        <v>0</v>
      </c>
      <c r="AI263" s="153">
        <v>0</v>
      </c>
      <c r="AJ263" s="153">
        <v>0</v>
      </c>
      <c r="AK263" s="153">
        <v>0</v>
      </c>
      <c r="AL263" s="109">
        <v>0</v>
      </c>
      <c r="AM263" s="109">
        <v>0</v>
      </c>
      <c r="AN263" s="109">
        <v>0</v>
      </c>
      <c r="AO263" s="109">
        <v>0</v>
      </c>
      <c r="AP263" s="109">
        <v>0</v>
      </c>
      <c r="AQ263" s="109">
        <v>0</v>
      </c>
      <c r="AR263" s="109">
        <v>0</v>
      </c>
      <c r="AS263" s="109">
        <v>0</v>
      </c>
      <c r="AT263" s="109">
        <v>0</v>
      </c>
      <c r="AU263" s="109">
        <v>0</v>
      </c>
      <c r="AV263" s="109">
        <v>0</v>
      </c>
      <c r="AW263" s="109">
        <v>0</v>
      </c>
      <c r="AX263" s="109">
        <v>0</v>
      </c>
      <c r="AY263" s="109">
        <v>0</v>
      </c>
      <c r="AZ263" s="109">
        <v>0</v>
      </c>
      <c r="BA263" s="109"/>
      <c r="BB263" s="109">
        <v>0</v>
      </c>
      <c r="BC263" s="109">
        <v>0</v>
      </c>
      <c r="BD263" s="109">
        <v>0</v>
      </c>
      <c r="BE263" s="109">
        <v>0</v>
      </c>
      <c r="BF263" s="109">
        <v>0</v>
      </c>
      <c r="BG263" s="109">
        <v>0</v>
      </c>
      <c r="BH263" s="109">
        <v>0</v>
      </c>
      <c r="BI263" s="109">
        <v>0</v>
      </c>
      <c r="BJ263" s="109">
        <v>0</v>
      </c>
      <c r="BK263" s="109">
        <v>0</v>
      </c>
      <c r="BL263" s="109">
        <v>0</v>
      </c>
      <c r="BM263" s="109">
        <v>0</v>
      </c>
      <c r="BN263" s="109">
        <v>0</v>
      </c>
      <c r="BO263" s="109">
        <v>0</v>
      </c>
      <c r="BP263" s="109">
        <v>0</v>
      </c>
      <c r="BQ263" s="109">
        <v>0</v>
      </c>
      <c r="BR263" s="109"/>
      <c r="BS263" s="109">
        <v>0</v>
      </c>
      <c r="BT263" s="109">
        <v>0</v>
      </c>
      <c r="BU263" s="109">
        <v>0</v>
      </c>
      <c r="BV263" s="109">
        <v>0</v>
      </c>
      <c r="BW263" s="109">
        <v>0</v>
      </c>
      <c r="BX263" s="109">
        <v>0</v>
      </c>
      <c r="BY263" s="109">
        <v>0</v>
      </c>
      <c r="BZ263" s="109">
        <v>0</v>
      </c>
      <c r="CA263" s="109">
        <v>0</v>
      </c>
      <c r="CB263" s="109">
        <v>0</v>
      </c>
      <c r="CC263" s="109">
        <v>0</v>
      </c>
      <c r="CD263" s="156">
        <v>0</v>
      </c>
      <c r="CE263" s="156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</row>
    <row r="264" spans="1:149" hidden="1" x14ac:dyDescent="0.25">
      <c r="A264" s="3"/>
      <c r="B264" s="37">
        <v>245</v>
      </c>
      <c r="C264" s="3"/>
      <c r="D264" s="3"/>
      <c r="E264" s="36"/>
      <c r="M264" s="87"/>
      <c r="O264" s="108">
        <v>262</v>
      </c>
      <c r="P264" s="108">
        <v>0</v>
      </c>
      <c r="Q264" s="153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CG264">
        <v>0</v>
      </c>
    </row>
    <row r="265" spans="1:149" hidden="1" x14ac:dyDescent="0.25">
      <c r="A265" s="3"/>
      <c r="B265" s="37">
        <v>246</v>
      </c>
      <c r="C265" s="3" t="s">
        <v>155</v>
      </c>
      <c r="D265" s="3"/>
      <c r="E265" s="36"/>
      <c r="H265" s="3"/>
      <c r="I265" s="3"/>
      <c r="J265" s="3"/>
      <c r="K265" s="3"/>
      <c r="L265" s="3"/>
      <c r="M265" s="3"/>
      <c r="O265" s="108">
        <v>263</v>
      </c>
      <c r="Q265" s="153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CG265">
        <v>0</v>
      </c>
    </row>
    <row r="266" spans="1:149" hidden="1" x14ac:dyDescent="0.25">
      <c r="A266" s="3"/>
      <c r="B266" s="37">
        <v>247</v>
      </c>
      <c r="C266" s="3"/>
      <c r="D266" s="3"/>
      <c r="E266" s="36" t="s">
        <v>156</v>
      </c>
      <c r="F266" s="62"/>
      <c r="G266" s="62"/>
      <c r="H266" s="62"/>
      <c r="I266" s="62"/>
      <c r="J266" s="62"/>
      <c r="K266" s="62"/>
      <c r="L266" s="62"/>
      <c r="M266" s="62"/>
      <c r="N266" s="195"/>
      <c r="O266" s="108">
        <v>264</v>
      </c>
      <c r="Q266" s="153">
        <v>-6.7672504670865437E-3</v>
      </c>
      <c r="R266" s="118">
        <v>0.66057312850554384</v>
      </c>
      <c r="S266" s="118">
        <v>9.559354195673378E-2</v>
      </c>
      <c r="T266" s="118">
        <v>3.6834302788116932E-2</v>
      </c>
      <c r="U266" s="118">
        <v>-9.3754281900766998E-2</v>
      </c>
      <c r="V266" s="118">
        <v>-0.13883101678348378</v>
      </c>
      <c r="W266" s="118">
        <v>0.17053579029887306</v>
      </c>
      <c r="X266" s="118">
        <v>-2.8001377187363758E-3</v>
      </c>
      <c r="Y266" s="118">
        <v>0.24155175538842397</v>
      </c>
      <c r="Z266" s="118">
        <v>-0.19307436062658731</v>
      </c>
      <c r="AA266" s="118">
        <v>-0.4483860383060369</v>
      </c>
      <c r="AB266" s="118">
        <v>-0.47766441528662357</v>
      </c>
      <c r="AC266" s="118">
        <v>-0.13118334367303955</v>
      </c>
      <c r="AD266" s="118">
        <v>-0.16023770628346737</v>
      </c>
      <c r="AE266" s="118">
        <v>-2.6893244417793071E-2</v>
      </c>
      <c r="AF266" s="118">
        <v>2.3000779196439725E-2</v>
      </c>
      <c r="AG266" s="118">
        <v>-0.24775687024487569</v>
      </c>
      <c r="AH266" s="118">
        <v>-0.12320467107657999</v>
      </c>
      <c r="AI266" s="118">
        <v>0.10847145353854716</v>
      </c>
      <c r="AJ266" s="118">
        <v>-7.8708771569075374E-3</v>
      </c>
      <c r="AK266" s="118">
        <v>7.6140422612958253E-2</v>
      </c>
      <c r="AL266" s="108">
        <v>-0.27647306171757707</v>
      </c>
      <c r="AM266" s="108">
        <v>-2.2761367546868562E-2</v>
      </c>
      <c r="AN266" s="108">
        <v>-0.29151340026801986</v>
      </c>
      <c r="AO266" s="108">
        <v>-0.21299880948856922</v>
      </c>
      <c r="AP266" s="108">
        <v>-0.15435074148231448</v>
      </c>
      <c r="AQ266" s="108">
        <v>-0.57659660670458412</v>
      </c>
      <c r="AR266" s="108">
        <v>0.1599439079302731</v>
      </c>
      <c r="AS266" s="108">
        <v>0.18231453200353245</v>
      </c>
      <c r="AT266" s="108">
        <v>-2.2330564442644099E-2</v>
      </c>
      <c r="AU266" s="108">
        <v>-9.8668585944893958E-2</v>
      </c>
      <c r="AV266" s="108">
        <v>1.255278982614313E-2</v>
      </c>
      <c r="AW266" s="108">
        <v>-0.1923847197764629</v>
      </c>
      <c r="AX266" s="108">
        <v>-0.20985794951884912</v>
      </c>
      <c r="AY266" s="108">
        <v>-9.2470479709290454E-2</v>
      </c>
      <c r="AZ266" s="108">
        <v>-5.8883753821959539E-2</v>
      </c>
      <c r="BB266" s="108">
        <v>-0.17353299422013507</v>
      </c>
      <c r="BC266" s="108">
        <v>-0.10018715109223296</v>
      </c>
      <c r="BD266" s="108">
        <v>1.2722268251887889E-2</v>
      </c>
      <c r="BE266" s="108">
        <v>-5.1762674360192364E-2</v>
      </c>
      <c r="BF266" s="108">
        <v>3.2871165743072903E-2</v>
      </c>
      <c r="BG266" s="108">
        <v>-0.37347368955381871</v>
      </c>
      <c r="BH266" s="108">
        <v>1.0010852944333569E-2</v>
      </c>
      <c r="BI266" s="108">
        <v>-0.20003458519954234</v>
      </c>
      <c r="BJ266" s="108">
        <v>-5.6650616611175993E-2</v>
      </c>
      <c r="BK266" s="108">
        <v>-0.14448629176665168</v>
      </c>
      <c r="BL266" s="108">
        <v>-0.21911245789754569</v>
      </c>
      <c r="BM266" s="108">
        <v>5.797526128895579E-2</v>
      </c>
      <c r="BN266" s="108">
        <v>8.1650757706730567E-2</v>
      </c>
      <c r="BO266" s="108">
        <v>7.2308948513432877E-2</v>
      </c>
      <c r="BP266" s="108">
        <v>-9.404932931141699E-2</v>
      </c>
      <c r="BQ266" s="108">
        <v>-0.16916290238625717</v>
      </c>
      <c r="BS266" s="108">
        <v>9.3482768835928959E-2</v>
      </c>
      <c r="BT266" s="108">
        <v>3.2266265180271286E-2</v>
      </c>
      <c r="BU266" s="108">
        <v>0.52967500191875216</v>
      </c>
      <c r="BV266" s="108">
        <v>-4.5873021111753877E-2</v>
      </c>
      <c r="BW266" s="108">
        <v>-0.46737681479801951</v>
      </c>
      <c r="BX266" s="108">
        <v>9.7026758670746019E-2</v>
      </c>
      <c r="BY266" s="108">
        <v>-0.24022901853235762</v>
      </c>
      <c r="BZ266" s="108">
        <v>8.7275315801089132E-2</v>
      </c>
      <c r="CA266" s="108">
        <v>0.26506430253982199</v>
      </c>
      <c r="CB266" s="108">
        <v>-8.4840149794422878E-2</v>
      </c>
      <c r="CC266" s="108">
        <v>-7.6267481216492822E-2</v>
      </c>
      <c r="CD266" s="108">
        <v>-2.6780322903377264E-2</v>
      </c>
      <c r="CE266" s="108">
        <v>-1.9405557213708326E-2</v>
      </c>
      <c r="CG266">
        <v>4.5367050329651368E-2</v>
      </c>
      <c r="CH266">
        <v>2.0582024902304496E-2</v>
      </c>
      <c r="CI266">
        <v>-4.3633329541489248E-2</v>
      </c>
      <c r="CJ266">
        <v>-0.11131026593277424</v>
      </c>
      <c r="CK266">
        <v>-9.8981010167422667E-2</v>
      </c>
      <c r="CL266">
        <v>0.135325906277316</v>
      </c>
      <c r="CM266">
        <v>4.2686784785720385E-3</v>
      </c>
      <c r="CN266">
        <v>0.21017910101009249</v>
      </c>
      <c r="CO266">
        <v>-0.1317651130903405</v>
      </c>
      <c r="CP266">
        <v>-0.38188091724152129</v>
      </c>
      <c r="CQ266">
        <v>-0.39445143950061579</v>
      </c>
      <c r="CR266">
        <v>-6.8456850667005117E-2</v>
      </c>
      <c r="CS266">
        <v>-0.15709734392501937</v>
      </c>
      <c r="CT266">
        <v>9.6056461718184813E-2</v>
      </c>
      <c r="CU266">
        <v>6.7827698772099765E-2</v>
      </c>
      <c r="CV266">
        <v>-0.20854398605540175</v>
      </c>
      <c r="CW266">
        <v>-0.14315834076282447</v>
      </c>
      <c r="CX266">
        <v>0.13430049909877317</v>
      </c>
      <c r="CY266">
        <v>6.8351028518996521E-2</v>
      </c>
      <c r="CZ266">
        <v>9.6186157822484408E-2</v>
      </c>
      <c r="DA266">
        <v>-0.12955609529149836</v>
      </c>
      <c r="DB266">
        <v>-5.1016220642006262E-2</v>
      </c>
      <c r="DC266">
        <v>-0.27549199300053506</v>
      </c>
      <c r="DD266">
        <v>-0.21270883613216501</v>
      </c>
      <c r="DE266">
        <v>-3.9085931772991384E-2</v>
      </c>
      <c r="DF266">
        <v>-0.19571721019911756</v>
      </c>
      <c r="DG266">
        <v>-0.66367582201788655</v>
      </c>
      <c r="DH266">
        <v>-2.891504618128066E-2</v>
      </c>
      <c r="DI266">
        <v>0.15563569706944919</v>
      </c>
      <c r="DJ266">
        <v>0.15701098319323117</v>
      </c>
      <c r="DK266">
        <v>9.0521491614362168E-2</v>
      </c>
      <c r="DL266">
        <v>-0.12471065641265065</v>
      </c>
      <c r="DM266">
        <v>-2.8906023782322442E-2</v>
      </c>
      <c r="DN266">
        <v>-0.20354044009622529</v>
      </c>
      <c r="DO266">
        <v>-0.1880645293297267</v>
      </c>
      <c r="DP266">
        <v>-0.11645010935552043</v>
      </c>
      <c r="DQ266">
        <v>-8.0204653560004641E-2</v>
      </c>
      <c r="DR266">
        <v>0.11801121008352268</v>
      </c>
      <c r="DS266">
        <v>-5.9523642853244862E-3</v>
      </c>
      <c r="DT266">
        <v>-0.16667811693305193</v>
      </c>
      <c r="DU266">
        <v>3.4886150338008036E-2</v>
      </c>
      <c r="DV266">
        <v>-6.4084655441337193E-2</v>
      </c>
      <c r="DW266">
        <v>3.2388891794771085E-2</v>
      </c>
      <c r="DX266">
        <v>-0.38539494116598616</v>
      </c>
      <c r="DY266">
        <v>4.4954594754340917E-2</v>
      </c>
      <c r="DZ266">
        <v>-0.10230562681159319</v>
      </c>
      <c r="EA266">
        <v>-2.5041568319419859E-2</v>
      </c>
      <c r="EB266">
        <v>-0.15442994850460851</v>
      </c>
      <c r="EC266">
        <v>-9.781187694611447E-2</v>
      </c>
      <c r="ED266">
        <v>0.12603300772274295</v>
      </c>
      <c r="EE266">
        <v>8.2410953679071419E-2</v>
      </c>
      <c r="EF266">
        <v>0.14018840917828337</v>
      </c>
      <c r="EG266">
        <v>0.10565803820530219</v>
      </c>
      <c r="EH266">
        <v>-8.0797555879495192E-2</v>
      </c>
      <c r="EI266">
        <v>-3.4155539993055276E-2</v>
      </c>
      <c r="EJ266">
        <v>-7.6951059193004906E-2</v>
      </c>
      <c r="EK266">
        <v>0.12161062310123466</v>
      </c>
      <c r="EL266">
        <v>1.5897035873183286E-2</v>
      </c>
      <c r="EM266">
        <v>0.52337019654760064</v>
      </c>
      <c r="EN266">
        <v>-1.5919700255961594E-2</v>
      </c>
      <c r="EO266">
        <v>-0.4494394170458989</v>
      </c>
      <c r="EP266">
        <v>0.12896285740062066</v>
      </c>
      <c r="EQ266">
        <v>-0.17370220580672927</v>
      </c>
      <c r="ER266">
        <v>0.16157123794359185</v>
      </c>
      <c r="ES266">
        <v>0.3488934290832868</v>
      </c>
    </row>
    <row r="267" spans="1:149" hidden="1" x14ac:dyDescent="0.25">
      <c r="A267" s="3"/>
      <c r="B267" s="37">
        <v>248</v>
      </c>
      <c r="C267" s="3"/>
      <c r="D267" s="3">
        <v>193</v>
      </c>
      <c r="E267" s="55" t="s">
        <v>157</v>
      </c>
      <c r="F267" s="103"/>
      <c r="G267" s="103"/>
      <c r="H267" s="103"/>
      <c r="I267" s="103"/>
      <c r="J267" s="103"/>
      <c r="K267" s="103"/>
      <c r="L267" s="103"/>
      <c r="M267" s="103"/>
      <c r="N267" s="212"/>
      <c r="O267" s="108">
        <v>265</v>
      </c>
      <c r="Q267" s="153">
        <v>4.5367050329651368E-2</v>
      </c>
      <c r="R267" s="118">
        <v>0.68933259749771869</v>
      </c>
      <c r="S267" s="118">
        <v>0.1259040951320283</v>
      </c>
      <c r="T267" s="118">
        <v>4.0005293791986606E-2</v>
      </c>
      <c r="U267" s="118">
        <v>-8.2365765740685132E-2</v>
      </c>
      <c r="V267" s="118">
        <v>-0.11911862981757558</v>
      </c>
      <c r="W267" s="118">
        <v>0.11167797899859878</v>
      </c>
      <c r="X267" s="118">
        <v>1.0289293438666823E-2</v>
      </c>
      <c r="Y267" s="118">
        <v>0.17017583857315138</v>
      </c>
      <c r="Z267" s="118">
        <v>-0.18400886803332583</v>
      </c>
      <c r="AA267" s="118">
        <v>-0.41062960410939753</v>
      </c>
      <c r="AB267" s="118">
        <v>-0.44472131879639099</v>
      </c>
      <c r="AC267" s="118">
        <v>-0.11115123769332692</v>
      </c>
      <c r="AD267" s="118">
        <v>-0.17516502062973122</v>
      </c>
      <c r="AE267" s="118">
        <v>5.3009560568334758E-2</v>
      </c>
      <c r="AF267" s="118">
        <v>7.8100495895402341E-2</v>
      </c>
      <c r="AG267" s="118">
        <v>-0.23080743238259485</v>
      </c>
      <c r="AH267" s="118">
        <v>-0.1412729855282201</v>
      </c>
      <c r="AI267" s="118">
        <v>8.8072947085392747E-2</v>
      </c>
      <c r="AJ267" s="118">
        <v>2.4312200014364814E-2</v>
      </c>
      <c r="AK267" s="118">
        <v>7.1088368407897409E-2</v>
      </c>
      <c r="AL267" s="108">
        <v>-0.2494463748605496</v>
      </c>
      <c r="AM267" s="108">
        <v>-3.5323407065295964E-2</v>
      </c>
      <c r="AN267" s="108">
        <v>-0.28379343140248919</v>
      </c>
      <c r="AO267" s="108">
        <v>-0.20133203636505317</v>
      </c>
      <c r="AP267" s="108">
        <v>-0.23046700501020001</v>
      </c>
      <c r="AQ267" s="108">
        <v>-0.56301113228127964</v>
      </c>
      <c r="AR267" s="108">
        <v>0.16983472745278344</v>
      </c>
      <c r="AS267" s="108">
        <v>0.16517118532726821</v>
      </c>
      <c r="AT267" s="108">
        <v>4.6849462680324805E-2</v>
      </c>
      <c r="AU267" s="108">
        <v>-9.2030290387265207E-2</v>
      </c>
      <c r="AV267" s="108">
        <v>-1.3597057165973493E-2</v>
      </c>
      <c r="AW267" s="108">
        <v>-0.19886788067098882</v>
      </c>
      <c r="AX267" s="108">
        <v>-0.23517395268724575</v>
      </c>
      <c r="AY267" s="108">
        <v>-0.16138079865080168</v>
      </c>
      <c r="AZ267" s="108">
        <v>-7.092120646301206E-2</v>
      </c>
      <c r="BB267" s="108">
        <v>-0.14351244814584868</v>
      </c>
      <c r="BC267" s="108">
        <v>-0.12207388187310986</v>
      </c>
      <c r="BD267" s="108">
        <v>4.8630427941724147E-2</v>
      </c>
      <c r="BE267" s="108">
        <v>-9.1667349480746396E-2</v>
      </c>
      <c r="BF267" s="108">
        <v>5.4827970423291836E-2</v>
      </c>
      <c r="BG267" s="108">
        <v>-0.35990777494756127</v>
      </c>
      <c r="BH267" s="108">
        <v>2.5742769970603607E-2</v>
      </c>
      <c r="BI267" s="108">
        <v>-0.1427372608489357</v>
      </c>
      <c r="BJ267" s="108">
        <v>-3.8394035908504931E-2</v>
      </c>
      <c r="BK267" s="108">
        <v>-0.16264805507018759</v>
      </c>
      <c r="BL267" s="108">
        <v>-0.10367969672271901</v>
      </c>
      <c r="BM267" s="108">
        <v>8.2460970620447563E-2</v>
      </c>
      <c r="BN267" s="108">
        <v>0.11244761129122202</v>
      </c>
      <c r="BO267" s="108">
        <v>7.6920313206913921E-2</v>
      </c>
      <c r="BP267" s="108">
        <v>-4.1485979966266094E-2</v>
      </c>
      <c r="BQ267" s="108">
        <v>-7.9287415644441098E-2</v>
      </c>
      <c r="BS267" s="108">
        <v>0.11189635873102806</v>
      </c>
      <c r="BT267" s="108">
        <v>-1.1501696373013277E-2</v>
      </c>
      <c r="BU267" s="108">
        <v>0.52944574365265096</v>
      </c>
      <c r="BV267" s="108">
        <v>-3.1013643732482783E-2</v>
      </c>
      <c r="BW267" s="108">
        <v>-0.45657017682524337</v>
      </c>
      <c r="BX267" s="108">
        <v>9.5339226117957004E-2</v>
      </c>
      <c r="BY267" s="108">
        <v>-0.19594661765466731</v>
      </c>
      <c r="BZ267" s="108">
        <v>0.1274813872531238</v>
      </c>
      <c r="CA267" s="108">
        <v>0.26802324138088135</v>
      </c>
      <c r="CB267" s="108">
        <v>-1.5373478811613703E-2</v>
      </c>
      <c r="CC267" s="108">
        <v>-2.1033004704942824E-2</v>
      </c>
      <c r="CD267" s="108">
        <v>-5.9947503055636536E-2</v>
      </c>
      <c r="CE267" s="108">
        <v>-2.6103213552321727E-2</v>
      </c>
      <c r="CG267">
        <v>1.8544502808292482E-3</v>
      </c>
      <c r="CH267">
        <v>7.9116818658470298E-3</v>
      </c>
      <c r="CI267">
        <v>-6.0531179294817661E-2</v>
      </c>
      <c r="CJ267">
        <v>-0.10273580479940848</v>
      </c>
      <c r="CK267">
        <v>-5.3031106206849817E-2</v>
      </c>
      <c r="CL267">
        <v>0.12954887332885678</v>
      </c>
      <c r="CM267">
        <v>-1.178839990354383E-2</v>
      </c>
      <c r="CN267">
        <v>0.23878141255250601</v>
      </c>
      <c r="CO267">
        <v>-0.14187073129993855</v>
      </c>
      <c r="CP267">
        <v>-0.33248359794952609</v>
      </c>
      <c r="CQ267">
        <v>-0.34709538811768975</v>
      </c>
      <c r="CR267">
        <v>-8.2235750663606749E-2</v>
      </c>
      <c r="CS267">
        <v>-0.17338453941922083</v>
      </c>
      <c r="CT267">
        <v>9.9081698234558827E-2</v>
      </c>
      <c r="CU267">
        <v>7.0076968960318273E-2</v>
      </c>
      <c r="CV267">
        <v>-0.20361196118985733</v>
      </c>
      <c r="CW267">
        <v>-0.13480116485236857</v>
      </c>
      <c r="CX267">
        <v>0.13983043346236282</v>
      </c>
      <c r="CY267">
        <v>5.1052990879939683E-2</v>
      </c>
      <c r="CZ267">
        <v>8.012318813172821E-2</v>
      </c>
      <c r="DA267">
        <v>-0.16981590559649995</v>
      </c>
      <c r="DB267">
        <v>-3.7508067196586295E-2</v>
      </c>
      <c r="DC267">
        <v>-0.28160334207753757</v>
      </c>
      <c r="DD267">
        <v>-7.4283903775821045E-2</v>
      </c>
      <c r="DE267">
        <v>-2.0728495983574402E-2</v>
      </c>
      <c r="DF267">
        <v>-6.1766129420147635E-2</v>
      </c>
      <c r="DG267">
        <v>-0.68104304591369058</v>
      </c>
      <c r="DH267">
        <v>-2.9109769391623443E-2</v>
      </c>
      <c r="DI267">
        <v>0.19679747657353114</v>
      </c>
      <c r="DJ267">
        <v>0.15249207969423123</v>
      </c>
      <c r="DK267">
        <v>8.5332278337988773E-2</v>
      </c>
      <c r="DL267">
        <v>-3.8703118930454125E-2</v>
      </c>
      <c r="DM267">
        <v>-3.1235094258237218E-2</v>
      </c>
      <c r="DN267">
        <v>-0.22347261724008805</v>
      </c>
      <c r="DO267">
        <v>-0.22059548171389978</v>
      </c>
      <c r="DP267">
        <v>-7.5826148872448346E-2</v>
      </c>
      <c r="DQ267">
        <v>-9.9379610138709898E-2</v>
      </c>
      <c r="DR267">
        <v>0.13847971310394705</v>
      </c>
      <c r="DS267">
        <v>2.6932793990189417E-2</v>
      </c>
      <c r="DT267">
        <v>-0.19301495707109628</v>
      </c>
      <c r="DU267">
        <v>4.544285653579741E-2</v>
      </c>
      <c r="DV267">
        <v>-6.5883889446759644E-2</v>
      </c>
      <c r="DW267">
        <v>6.9845361050938568E-2</v>
      </c>
      <c r="DX267">
        <v>-0.42248785768120484</v>
      </c>
      <c r="DY267">
        <v>6.8902247247756065E-2</v>
      </c>
      <c r="DZ267">
        <v>-7.6480481158966551E-2</v>
      </c>
      <c r="EA267">
        <v>-7.9807448010616705E-2</v>
      </c>
      <c r="EB267">
        <v>-0.14945401007620784</v>
      </c>
      <c r="EC267">
        <v>-9.3384746134531446E-2</v>
      </c>
      <c r="ED267">
        <v>0.11039920036442048</v>
      </c>
      <c r="EE267">
        <v>8.0906502290503404E-2</v>
      </c>
      <c r="EF267">
        <v>0.16164588870826915</v>
      </c>
      <c r="EG267">
        <v>0.10577263093813177</v>
      </c>
      <c r="EH267">
        <v>-4.7918446426578928E-2</v>
      </c>
      <c r="EI267">
        <v>-4.264729379385946E-2</v>
      </c>
      <c r="EJ267">
        <v>-0.10279460260258678</v>
      </c>
      <c r="EK267">
        <v>8.6308655856581151E-2</v>
      </c>
      <c r="EL267">
        <v>-4.7652832167869672E-3</v>
      </c>
      <c r="EM267">
        <v>0.51474627393933603</v>
      </c>
      <c r="EN267">
        <v>-2.6843472228933584E-2</v>
      </c>
      <c r="EO267">
        <v>-0.45550285863118628</v>
      </c>
      <c r="EP267">
        <v>8.1979682414906066E-2</v>
      </c>
      <c r="EQ267">
        <v>-0.1865758992943703</v>
      </c>
      <c r="ER267">
        <v>0.1183000698598986</v>
      </c>
      <c r="ES267">
        <v>0.33475924181663491</v>
      </c>
    </row>
    <row r="268" spans="1:149" hidden="1" x14ac:dyDescent="0.25">
      <c r="A268" s="3"/>
      <c r="B268" s="37">
        <v>249</v>
      </c>
      <c r="C268" s="3"/>
      <c r="D268" s="3">
        <v>192</v>
      </c>
      <c r="E268" s="36" t="s">
        <v>158</v>
      </c>
      <c r="F268" s="103"/>
      <c r="G268" s="103"/>
      <c r="H268" s="103"/>
      <c r="I268" s="103"/>
      <c r="J268" s="103"/>
      <c r="K268" s="103"/>
      <c r="L268" s="103"/>
      <c r="M268" s="103"/>
      <c r="N268" s="212"/>
      <c r="O268" s="108">
        <v>266</v>
      </c>
      <c r="Q268" s="153">
        <v>1.8544502808292482E-3</v>
      </c>
      <c r="R268" s="118">
        <v>0.69753664058569687</v>
      </c>
      <c r="S268" s="118">
        <v>0.1185744297966774</v>
      </c>
      <c r="T268" s="118">
        <v>2.0582024902304496E-2</v>
      </c>
      <c r="U268" s="118">
        <v>-4.3633329541489248E-2</v>
      </c>
      <c r="V268" s="118">
        <v>-0.11131026593277424</v>
      </c>
      <c r="W268" s="118">
        <v>0.135325906277316</v>
      </c>
      <c r="X268" s="118">
        <v>4.2686784785720385E-3</v>
      </c>
      <c r="Y268" s="118">
        <v>0.21017910101009249</v>
      </c>
      <c r="Z268" s="118">
        <v>-0.1317651130903405</v>
      </c>
      <c r="AA268" s="118">
        <v>-0.38188091724152129</v>
      </c>
      <c r="AB268" s="118">
        <v>-0.39445143950061579</v>
      </c>
      <c r="AC268" s="118">
        <v>-9.8981010167422667E-2</v>
      </c>
      <c r="AD268" s="118">
        <v>-0.15709734392501937</v>
      </c>
      <c r="AE268" s="118">
        <v>9.6056461718184813E-2</v>
      </c>
      <c r="AF268" s="118">
        <v>6.7827698772099765E-2</v>
      </c>
      <c r="AG268" s="118">
        <v>-0.20854398605540175</v>
      </c>
      <c r="AH268" s="118">
        <v>-0.14315834076282447</v>
      </c>
      <c r="AI268" s="118">
        <v>0.13430049909877317</v>
      </c>
      <c r="AJ268" s="118">
        <v>6.8351028518996521E-2</v>
      </c>
      <c r="AK268" s="118">
        <v>9.6186157822484408E-2</v>
      </c>
      <c r="AL268" s="108">
        <v>-0.12955609529149836</v>
      </c>
      <c r="AM268" s="108">
        <v>-5.1016220642006262E-2</v>
      </c>
      <c r="AN268" s="108">
        <v>-0.27549199300053506</v>
      </c>
      <c r="AO268" s="108">
        <v>-0.21270883613216501</v>
      </c>
      <c r="AP268" s="108">
        <v>-0.19571721019911756</v>
      </c>
      <c r="AQ268" s="108">
        <v>-0.66367582201788655</v>
      </c>
      <c r="AR268" s="108">
        <v>0.15563569706944919</v>
      </c>
      <c r="AS268" s="108">
        <v>0.15701098319323137</v>
      </c>
      <c r="AT268" s="108">
        <v>9.0521491614362168E-2</v>
      </c>
      <c r="AU268" s="108">
        <v>-0.12471065641265065</v>
      </c>
      <c r="AV268" s="108">
        <v>-2.8906023782322442E-2</v>
      </c>
      <c r="AW268" s="108">
        <v>-0.20354044009622529</v>
      </c>
      <c r="AX268" s="108">
        <v>-0.1880645293297267</v>
      </c>
      <c r="AY268" s="108">
        <v>-0.11645010935552043</v>
      </c>
      <c r="AZ268" s="108">
        <v>-8.0204653560004641E-2</v>
      </c>
      <c r="BB268" s="108">
        <v>-5.9523642853244862E-3</v>
      </c>
      <c r="BC268" s="108">
        <v>-0.16667811693305193</v>
      </c>
      <c r="BD268" s="108">
        <v>3.4886150338008036E-2</v>
      </c>
      <c r="BE268" s="108">
        <v>-6.4084655441337193E-2</v>
      </c>
      <c r="BF268" s="108">
        <v>3.2388891794771085E-2</v>
      </c>
      <c r="BG268" s="108">
        <v>-0.38539494116598599</v>
      </c>
      <c r="BH268" s="108">
        <v>4.4954594754340917E-2</v>
      </c>
      <c r="BI268" s="108">
        <v>-0.10230562681159319</v>
      </c>
      <c r="BJ268" s="108">
        <v>-2.5041568319419859E-2</v>
      </c>
      <c r="BK268" s="108">
        <v>-0.15442994850460851</v>
      </c>
      <c r="BL268" s="108">
        <v>-9.781187694611447E-2</v>
      </c>
      <c r="BM268" s="108">
        <v>0.12603300772274295</v>
      </c>
      <c r="BN268" s="108">
        <v>0.14018840917828337</v>
      </c>
      <c r="BO268" s="108">
        <v>0.10565803820530219</v>
      </c>
      <c r="BP268" s="108">
        <v>-8.0797555879495192E-2</v>
      </c>
      <c r="BQ268" s="108">
        <v>-3.4155539993055276E-2</v>
      </c>
      <c r="BS268" s="108">
        <v>0.12161062310123466</v>
      </c>
      <c r="BT268" s="108">
        <v>1.5897035873183286E-2</v>
      </c>
      <c r="BU268" s="108">
        <v>0.52337019654760064</v>
      </c>
      <c r="BV268" s="108">
        <v>-1.5919700255961594E-2</v>
      </c>
      <c r="BW268" s="108">
        <v>-0.4494394170458989</v>
      </c>
      <c r="BX268" s="108">
        <v>9.8501770584952839E-2</v>
      </c>
      <c r="BY268" s="108">
        <v>-0.17370220580672927</v>
      </c>
      <c r="BZ268" s="108">
        <v>0.16157123794359185</v>
      </c>
      <c r="CA268" s="108">
        <v>0.3488934290832868</v>
      </c>
      <c r="CB268" s="108">
        <v>-2.6780322903377264E-2</v>
      </c>
      <c r="CC268" s="108">
        <v>-1.9405557213708326E-2</v>
      </c>
      <c r="CD268" s="108">
        <v>-4.1518854224978433E-2</v>
      </c>
      <c r="CE268" s="108">
        <v>-6.7790851752569228E-2</v>
      </c>
      <c r="CG268">
        <v>1.904942418765424E-3</v>
      </c>
      <c r="CH268">
        <v>3.2778640113520718E-3</v>
      </c>
      <c r="CI268">
        <v>-3.6488753859866649E-2</v>
      </c>
      <c r="CJ268">
        <v>-9.35981500019957E-2</v>
      </c>
      <c r="CK268">
        <v>-2.2355562835493482E-2</v>
      </c>
      <c r="CL268">
        <v>0.12893499187405419</v>
      </c>
      <c r="CM268">
        <v>-3.099898455895302E-2</v>
      </c>
      <c r="CN268">
        <v>0.27695941196450136</v>
      </c>
      <c r="CO268">
        <v>-0.14237711777141834</v>
      </c>
      <c r="CP268">
        <v>-0.29662582073832661</v>
      </c>
      <c r="CQ268">
        <v>-0.44937636517639429</v>
      </c>
      <c r="CR268">
        <v>-0.13914386166837195</v>
      </c>
      <c r="CS268">
        <v>-0.16724917555843907</v>
      </c>
      <c r="CT268">
        <v>0.10864621228231178</v>
      </c>
      <c r="CU268">
        <v>7.0123534800265896E-2</v>
      </c>
      <c r="CV268">
        <v>-0.25421944419791404</v>
      </c>
      <c r="CW268">
        <v>-0.1267504362694819</v>
      </c>
      <c r="CX268">
        <v>0.16629744520770681</v>
      </c>
      <c r="CY268">
        <v>5.597821703116275E-2</v>
      </c>
      <c r="CZ268">
        <v>0.14926324756724754</v>
      </c>
      <c r="DA268">
        <v>-0.17266276337744782</v>
      </c>
      <c r="DB268">
        <v>-4.8366529991953448E-2</v>
      </c>
      <c r="DC268">
        <v>-0.31273246298588175</v>
      </c>
      <c r="DD268">
        <v>-0.22373757375851475</v>
      </c>
      <c r="DE268">
        <v>-5.3316245738543461E-2</v>
      </c>
      <c r="DF268">
        <v>-0.15289511030680633</v>
      </c>
      <c r="DG268">
        <v>-0.64315045699794049</v>
      </c>
      <c r="DH268">
        <v>-3.2686229267055861E-2</v>
      </c>
      <c r="DI268">
        <v>0.28927508418040176</v>
      </c>
      <c r="DJ268">
        <v>0.12675749033615535</v>
      </c>
      <c r="DK268">
        <v>-2.791681335186753E-2</v>
      </c>
      <c r="DL268">
        <v>-0.11001490230258849</v>
      </c>
      <c r="DM268">
        <v>-3.5991996283478427E-2</v>
      </c>
      <c r="DN268">
        <v>-0.1902708496736496</v>
      </c>
      <c r="DO268">
        <v>-0.16046102990175795</v>
      </c>
      <c r="DP268">
        <v>-1.883069186139092E-2</v>
      </c>
      <c r="DQ268">
        <v>-0.12819522900670355</v>
      </c>
      <c r="DR268">
        <v>0.15153933853872822</v>
      </c>
      <c r="DS268">
        <v>-3.9574769132324723E-2</v>
      </c>
      <c r="DT268">
        <v>-0.18570348089868094</v>
      </c>
      <c r="DU268">
        <v>7.7446488292469431E-2</v>
      </c>
      <c r="DV268">
        <v>-2.8495762755498758E-2</v>
      </c>
      <c r="DW268">
        <v>8.2490088235947195E-2</v>
      </c>
      <c r="DX268">
        <v>-0.32596548112503049</v>
      </c>
      <c r="DY268">
        <v>8.6817982554056677E-2</v>
      </c>
      <c r="DZ268">
        <v>-3.9781080338335294E-2</v>
      </c>
      <c r="EA268">
        <v>-5.2761117042819328E-2</v>
      </c>
      <c r="EB268">
        <v>-0.1809493985500851</v>
      </c>
      <c r="EC268">
        <v>-6.9063703138385474E-2</v>
      </c>
      <c r="ED268">
        <v>0.14480898455601585</v>
      </c>
      <c r="EE268">
        <v>5.5519101435903377E-2</v>
      </c>
      <c r="EF268">
        <v>0.1456433608223453</v>
      </c>
      <c r="EG268">
        <v>0.10394293414488494</v>
      </c>
      <c r="EH268">
        <v>-8.0777541986579257E-2</v>
      </c>
      <c r="EI268">
        <v>6.2073160352605815E-2</v>
      </c>
      <c r="EJ268">
        <v>-6.3030623722735976E-2</v>
      </c>
      <c r="EK268">
        <v>7.3556905546913465E-2</v>
      </c>
      <c r="EL268">
        <v>4.4358407061192991E-2</v>
      </c>
      <c r="EM268">
        <v>0.49891854225197385</v>
      </c>
      <c r="EN268">
        <v>-2.9678133708106093E-2</v>
      </c>
      <c r="EO268">
        <v>-0.41575714810160036</v>
      </c>
      <c r="EP268">
        <v>0.11034523300870686</v>
      </c>
      <c r="EQ268">
        <v>-0.17273872088680589</v>
      </c>
      <c r="ER268">
        <v>0.14224833148430724</v>
      </c>
      <c r="ES268">
        <v>0.32790483033239037</v>
      </c>
    </row>
    <row r="269" spans="1:149" ht="13.2" hidden="1" thickBot="1" x14ac:dyDescent="0.3">
      <c r="A269" s="42"/>
      <c r="B269" s="37">
        <v>250</v>
      </c>
      <c r="C269" s="42"/>
      <c r="D269" s="42"/>
      <c r="E269" s="63" t="s">
        <v>159</v>
      </c>
      <c r="F269" s="64"/>
      <c r="G269" s="64"/>
      <c r="H269" s="64"/>
      <c r="I269" s="64"/>
      <c r="J269" s="64"/>
      <c r="K269" s="64"/>
      <c r="L269" s="64"/>
      <c r="M269" s="64"/>
      <c r="N269" s="218"/>
      <c r="O269" s="108">
        <v>267</v>
      </c>
      <c r="Q269" s="153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CD269" s="108">
        <v>-4.2748893394664068E-2</v>
      </c>
      <c r="CE269" s="108">
        <v>-3.776654083953309E-2</v>
      </c>
      <c r="CG269">
        <v>-2.9172668213276232E-2</v>
      </c>
      <c r="CH269">
        <v>1.0590523593167867E-2</v>
      </c>
      <c r="CI269">
        <v>-4.6884420898724521E-2</v>
      </c>
      <c r="CJ269">
        <v>-0.10254807357805946</v>
      </c>
      <c r="CK269">
        <v>-5.8122559736588648E-2</v>
      </c>
      <c r="CL269">
        <v>0.13126992382674232</v>
      </c>
      <c r="CM269">
        <v>-1.2839568661308269E-2</v>
      </c>
      <c r="CN269">
        <v>0.24197330850903329</v>
      </c>
      <c r="CO269">
        <v>-0.13867098738723246</v>
      </c>
      <c r="CP269">
        <v>-0.33699677864312466</v>
      </c>
      <c r="CQ269">
        <v>-0.39697439759823322</v>
      </c>
      <c r="CR269">
        <v>-9.6612154332994596E-2</v>
      </c>
      <c r="CS269">
        <v>-0.16591035296755977</v>
      </c>
      <c r="CT269">
        <v>0.10126145741168513</v>
      </c>
      <c r="CU269">
        <v>6.9342734177561316E-2</v>
      </c>
      <c r="CV269">
        <v>-0.22212513048105773</v>
      </c>
      <c r="CW269">
        <v>-0.1349033139615583</v>
      </c>
      <c r="CX269">
        <v>0.14680945925628094</v>
      </c>
      <c r="CY269">
        <v>5.8460745476699653E-2</v>
      </c>
      <c r="CZ269">
        <v>0.10852419784048672</v>
      </c>
      <c r="DA269">
        <v>-0.15734492142181536</v>
      </c>
      <c r="DB269">
        <v>-4.5630272610182009E-2</v>
      </c>
      <c r="DC269">
        <v>-0.28994259935465144</v>
      </c>
      <c r="DD269">
        <v>-0.17024343788883359</v>
      </c>
      <c r="DE269">
        <v>-3.7710224498369749E-2</v>
      </c>
      <c r="DF269">
        <v>-0.13679281664202383</v>
      </c>
      <c r="DG269">
        <v>-0.66262310830983917</v>
      </c>
      <c r="DH269">
        <v>-3.0237014946653321E-2</v>
      </c>
      <c r="DI269">
        <v>0.21390275260779404</v>
      </c>
      <c r="DJ269">
        <v>0.1454201844078726</v>
      </c>
      <c r="DK269">
        <v>4.9312318866827805E-2</v>
      </c>
      <c r="DL269">
        <v>-9.1142892548564433E-2</v>
      </c>
      <c r="DM269">
        <v>-3.2044371441346031E-2</v>
      </c>
      <c r="DN269">
        <v>-0.20576130233665432</v>
      </c>
      <c r="DO269">
        <v>-0.18970701364846146</v>
      </c>
      <c r="DP269">
        <v>-7.0368983363119905E-2</v>
      </c>
      <c r="DQ269">
        <v>-0.10259316423513937</v>
      </c>
      <c r="DR269">
        <v>0.13601008724206598</v>
      </c>
      <c r="DS269">
        <v>-6.1981131424865971E-3</v>
      </c>
      <c r="DT269">
        <v>-0.18179885163427636</v>
      </c>
      <c r="DU269">
        <v>5.2591831722091621E-2</v>
      </c>
      <c r="DV269">
        <v>-5.2821435881198531E-2</v>
      </c>
      <c r="DW269">
        <v>6.1574780360552285E-2</v>
      </c>
      <c r="DX269">
        <v>-0.37794942665740722</v>
      </c>
      <c r="DY269">
        <v>6.6891608185384546E-2</v>
      </c>
      <c r="DZ269">
        <v>-7.2855729436298353E-2</v>
      </c>
      <c r="EA269">
        <v>-5.2536711124285297E-2</v>
      </c>
      <c r="EB269">
        <v>-0.16161111904363382</v>
      </c>
      <c r="EC269">
        <v>-8.6753442073010459E-2</v>
      </c>
      <c r="ED269">
        <v>0.1270803975477264</v>
      </c>
      <c r="EE269">
        <v>7.2945519135159398E-2</v>
      </c>
      <c r="EF269">
        <v>0.1491592195696326</v>
      </c>
      <c r="EG269">
        <v>0.10512453442943963</v>
      </c>
      <c r="EH269">
        <v>-6.9831181430884459E-2</v>
      </c>
      <c r="EI269">
        <v>-4.9098911447696429E-3</v>
      </c>
      <c r="EJ269">
        <v>-8.0925428506109232E-2</v>
      </c>
      <c r="EK269">
        <v>9.3825394834909759E-2</v>
      </c>
      <c r="EL269">
        <v>1.8496719905863105E-2</v>
      </c>
      <c r="EM269">
        <v>0.51234500424630347</v>
      </c>
      <c r="EN269">
        <v>-2.4147102064333761E-2</v>
      </c>
      <c r="EO269">
        <v>-0.44023314125956187</v>
      </c>
      <c r="EP269">
        <v>0.10709592427474453</v>
      </c>
      <c r="EQ269">
        <v>-0.17767227532930183</v>
      </c>
      <c r="ER269">
        <v>0.14070654642926592</v>
      </c>
      <c r="ES269">
        <v>0.33718583374410405</v>
      </c>
    </row>
    <row r="270" spans="1:149" hidden="1" x14ac:dyDescent="0.25">
      <c r="A270" s="3"/>
      <c r="B270" s="37">
        <v>251</v>
      </c>
      <c r="C270" s="3"/>
      <c r="D270" s="3"/>
      <c r="E270" s="36"/>
      <c r="H270" s="3"/>
      <c r="I270" s="3"/>
      <c r="J270" s="3"/>
      <c r="K270" s="3"/>
      <c r="L270" s="3"/>
      <c r="M270" s="3"/>
      <c r="Q270" s="108">
        <v>1.3484750047798024E-2</v>
      </c>
      <c r="R270" s="108">
        <v>0.68248078886298646</v>
      </c>
      <c r="S270" s="108">
        <v>0.11335735562847982</v>
      </c>
      <c r="T270" s="108">
        <v>3.2473873827469343E-2</v>
      </c>
      <c r="U270" s="108">
        <v>-7.3251125727647123E-2</v>
      </c>
      <c r="V270" s="108">
        <v>-0.12308663751127787</v>
      </c>
      <c r="W270" s="108">
        <v>0.1391798918582626</v>
      </c>
      <c r="X270" s="108">
        <v>3.919278066167496E-3</v>
      </c>
      <c r="Y270" s="108">
        <v>0.20730223165722261</v>
      </c>
      <c r="Z270" s="108">
        <v>-0.16961611391675122</v>
      </c>
      <c r="AA270" s="108">
        <v>-0.41363218655231854</v>
      </c>
      <c r="AB270" s="108">
        <v>-0.43894572452787678</v>
      </c>
      <c r="AC270" s="108">
        <v>-0.11377186384459638</v>
      </c>
      <c r="AD270" s="108">
        <v>-0.164166690279406</v>
      </c>
      <c r="AE270" s="108">
        <v>4.0724259289575501E-2</v>
      </c>
      <c r="AF270" s="108">
        <v>5.6309657954647284E-2</v>
      </c>
      <c r="AG270" s="108">
        <v>-0.22903609622762411</v>
      </c>
      <c r="AH270" s="108">
        <v>-0.13587866578920818</v>
      </c>
      <c r="AI270" s="108">
        <v>0.11028163324090436</v>
      </c>
      <c r="AJ270" s="108">
        <v>2.82641171254846E-2</v>
      </c>
      <c r="AK270" s="108">
        <v>8.1138316281113357E-2</v>
      </c>
      <c r="AL270" s="108">
        <v>-0.21849184395654167</v>
      </c>
      <c r="AM270" s="108">
        <v>-3.6366998418056927E-2</v>
      </c>
      <c r="AN270" s="108">
        <v>-0.28359960822368135</v>
      </c>
      <c r="AO270" s="108">
        <v>-0.20901322732859581</v>
      </c>
      <c r="AP270" s="108">
        <v>-0.19351165223054401</v>
      </c>
      <c r="AQ270" s="108">
        <v>-0.60109452033458355</v>
      </c>
      <c r="AR270" s="108">
        <v>0.16180477748416858</v>
      </c>
      <c r="AS270" s="108">
        <v>0.16816556684134401</v>
      </c>
      <c r="AT270" s="108">
        <v>3.8346796617347627E-2</v>
      </c>
      <c r="AU270" s="108">
        <v>-0.1051365109149366</v>
      </c>
      <c r="AV270" s="108">
        <v>-9.9834303740509358E-3</v>
      </c>
      <c r="AW270" s="108">
        <v>-0.19826434684789232</v>
      </c>
      <c r="AX270" s="108">
        <v>-0.21103214384527388</v>
      </c>
      <c r="AY270" s="108">
        <v>-0.12343379590520419</v>
      </c>
      <c r="AZ270" s="108">
        <v>-7.0003204614992084E-2</v>
      </c>
      <c r="BB270" s="108">
        <v>-0.10766593555043608</v>
      </c>
      <c r="BC270" s="108">
        <v>-0.1296463832994649</v>
      </c>
      <c r="BD270" s="108">
        <v>3.2079615510540026E-2</v>
      </c>
      <c r="BE270" s="108">
        <v>-6.9171559760758658E-2</v>
      </c>
      <c r="BF270" s="108">
        <v>4.0029342653711941E-2</v>
      </c>
      <c r="BG270" s="108">
        <v>-0.37292546855578862</v>
      </c>
      <c r="BH270" s="108">
        <v>2.6902739223092696E-2</v>
      </c>
      <c r="BI270" s="108">
        <v>-0.14835915762002375</v>
      </c>
      <c r="BJ270" s="108">
        <v>-4.0028740279700263E-2</v>
      </c>
      <c r="BK270" s="108">
        <v>-0.15385476511381593</v>
      </c>
      <c r="BL270" s="108">
        <v>-0.14020134385545971</v>
      </c>
      <c r="BM270" s="108">
        <v>8.8823079877382097E-2</v>
      </c>
      <c r="BN270" s="108">
        <v>0.11142892605874533</v>
      </c>
      <c r="BO270" s="108">
        <v>8.4962433308549648E-2</v>
      </c>
      <c r="BP270" s="108">
        <v>-7.2110955052392761E-2</v>
      </c>
      <c r="BQ270" s="108">
        <v>-9.4201952674584519E-2</v>
      </c>
      <c r="BS270" s="108">
        <v>0.1089965835560639</v>
      </c>
      <c r="BT270" s="108">
        <v>1.2220534893480432E-2</v>
      </c>
      <c r="BU270" s="108">
        <v>0.52749698070633455</v>
      </c>
      <c r="BV270" s="108">
        <v>-3.0935455033399419E-2</v>
      </c>
      <c r="BW270" s="108">
        <v>-0.45779546955638728</v>
      </c>
      <c r="BX270" s="108">
        <v>9.6955918457885301E-2</v>
      </c>
      <c r="BY270" s="108">
        <v>-0.20329261399791806</v>
      </c>
      <c r="BZ270" s="108">
        <v>0.12544264699926824</v>
      </c>
      <c r="CA270" s="108">
        <v>0.29399365766799673</v>
      </c>
      <c r="CB270" s="108">
        <v>-4.2331317169804615E-2</v>
      </c>
      <c r="CC270" s="108">
        <v>-3.8902014378381318E-2</v>
      </c>
    </row>
    <row r="271" spans="1:149" hidden="1" x14ac:dyDescent="0.25">
      <c r="A271" s="3"/>
      <c r="B271" s="37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CD271" s="108">
        <v>-4.2748893394664082E-2</v>
      </c>
      <c r="CE271" s="108">
        <v>-3.7766540839533097E-2</v>
      </c>
      <c r="CG271">
        <v>5.5649970361752822E-2</v>
      </c>
      <c r="CH271">
        <v>1.0590523593167867E-2</v>
      </c>
      <c r="CI271">
        <v>-4.6884420898724521E-2</v>
      </c>
      <c r="CJ271">
        <v>-0.10254807357805946</v>
      </c>
      <c r="CK271">
        <v>-5.8122559736588662E-2</v>
      </c>
      <c r="CL271">
        <v>0.13126992382674232</v>
      </c>
      <c r="CM271">
        <v>-1.2839568661308269E-2</v>
      </c>
      <c r="CN271">
        <v>0.24197330850903331</v>
      </c>
      <c r="CO271">
        <v>-0.13867098738723246</v>
      </c>
      <c r="CP271">
        <v>-0.33699677864312472</v>
      </c>
      <c r="CQ271">
        <v>-0.39697439759823333</v>
      </c>
      <c r="CR271">
        <v>-9.6612154332994596E-2</v>
      </c>
      <c r="CS271">
        <v>-0.16591035296755977</v>
      </c>
      <c r="CT271">
        <v>0.10126145741168514</v>
      </c>
      <c r="CU271">
        <v>6.9342734177561316E-2</v>
      </c>
      <c r="CV271">
        <v>-0.22212513048105773</v>
      </c>
      <c r="CW271">
        <v>-0.13490331396155833</v>
      </c>
      <c r="CX271">
        <v>0.14680945925628094</v>
      </c>
      <c r="CY271">
        <v>5.8460745476699653E-2</v>
      </c>
      <c r="CZ271">
        <v>0.10852419784048672</v>
      </c>
      <c r="DA271">
        <v>-0.15734492142181536</v>
      </c>
      <c r="DB271">
        <v>-4.5630272610181995E-2</v>
      </c>
      <c r="DC271">
        <v>-0.28994259935465144</v>
      </c>
      <c r="DD271">
        <v>-0.17024343788883359</v>
      </c>
      <c r="DE271">
        <v>-3.7710224498369749E-2</v>
      </c>
      <c r="DF271">
        <v>-0.13679281664202383</v>
      </c>
      <c r="DG271">
        <v>-0.66262310830983928</v>
      </c>
      <c r="DH271">
        <v>-3.0237014946653321E-2</v>
      </c>
      <c r="DI271">
        <v>0.21390275260779404</v>
      </c>
      <c r="DJ271">
        <v>0.14542018440787266</v>
      </c>
      <c r="DK271">
        <v>4.9312318866827798E-2</v>
      </c>
      <c r="DL271">
        <v>-9.1142892548564433E-2</v>
      </c>
      <c r="DM271">
        <v>-3.2044371441346031E-2</v>
      </c>
      <c r="DN271">
        <v>-0.20576130233665432</v>
      </c>
      <c r="DO271">
        <v>-0.18970701364846146</v>
      </c>
      <c r="DP271">
        <v>-7.0368983363119905E-2</v>
      </c>
      <c r="DQ271">
        <v>-0.10259316423513935</v>
      </c>
      <c r="DR271">
        <v>0.13601008724206598</v>
      </c>
      <c r="DS271">
        <v>-6.1981131424865971E-3</v>
      </c>
      <c r="DT271">
        <v>-0.18179885163427636</v>
      </c>
      <c r="DU271">
        <v>5.2591831722091621E-2</v>
      </c>
      <c r="DV271">
        <v>-5.2821435881198531E-2</v>
      </c>
      <c r="DW271">
        <v>6.1574780360552278E-2</v>
      </c>
      <c r="DX271">
        <v>-0.37794942665740711</v>
      </c>
      <c r="DY271">
        <v>6.6891608185384546E-2</v>
      </c>
      <c r="DZ271">
        <v>-7.2855729436298353E-2</v>
      </c>
      <c r="EA271">
        <v>-5.2536711124285297E-2</v>
      </c>
      <c r="EB271">
        <v>-0.16161111904363382</v>
      </c>
      <c r="EC271">
        <v>-8.6753442073010459E-2</v>
      </c>
      <c r="ED271">
        <v>0.12708039754772643</v>
      </c>
      <c r="EE271">
        <v>7.2945519135159398E-2</v>
      </c>
      <c r="EF271">
        <v>0.1491592195696326</v>
      </c>
      <c r="EG271">
        <v>0.10512453442943963</v>
      </c>
      <c r="EH271">
        <v>-6.9831181430884459E-2</v>
      </c>
      <c r="EI271">
        <v>-4.9098911447696403E-3</v>
      </c>
      <c r="EJ271">
        <v>-8.0925428506109218E-2</v>
      </c>
      <c r="EK271">
        <v>9.3825394834909759E-2</v>
      </c>
      <c r="EL271">
        <v>1.8496719905863105E-2</v>
      </c>
      <c r="EM271">
        <v>0.51234500424630358</v>
      </c>
      <c r="EN271">
        <v>-2.4147102064333754E-2</v>
      </c>
      <c r="EO271">
        <v>-0.44023314125956187</v>
      </c>
      <c r="EP271">
        <v>0.10709592427474453</v>
      </c>
      <c r="EQ271">
        <v>-0.17767227532930183</v>
      </c>
      <c r="ER271">
        <v>0.14070654642926592</v>
      </c>
      <c r="ES271">
        <v>0.33718583374410405</v>
      </c>
    </row>
    <row r="272" spans="1:149" hidden="1" x14ac:dyDescent="0.25">
      <c r="A272" s="27"/>
      <c r="B272" s="37">
        <v>253</v>
      </c>
      <c r="C272" s="27"/>
      <c r="D272" s="27"/>
      <c r="E272" s="55"/>
      <c r="Q272" s="119">
        <v>1.3484750047798024E-2</v>
      </c>
      <c r="R272" s="119">
        <v>0.68248078886298646</v>
      </c>
      <c r="S272" s="119">
        <v>0.11335735562847982</v>
      </c>
      <c r="T272" s="119">
        <v>3.2473873827469343E-2</v>
      </c>
      <c r="U272" s="119">
        <v>-7.3251125727647123E-2</v>
      </c>
      <c r="V272" s="119">
        <v>-0.12308663751127787</v>
      </c>
      <c r="W272" s="119">
        <v>0.1391798918582626</v>
      </c>
      <c r="X272" s="119">
        <v>3.9192780661674951E-3</v>
      </c>
      <c r="Y272" s="119">
        <v>0.20730223165722261</v>
      </c>
      <c r="Z272" s="119">
        <v>-0.16961611391675122</v>
      </c>
      <c r="AA272" s="119">
        <v>-0.41363218655231854</v>
      </c>
      <c r="AB272" s="119">
        <v>-0.43894572452787678</v>
      </c>
      <c r="AC272" s="119">
        <v>-0.11377186384459637</v>
      </c>
      <c r="AD272" s="119">
        <v>-0.154426155091968</v>
      </c>
      <c r="AE272" s="119">
        <v>4.0724259289575501E-2</v>
      </c>
      <c r="AF272" s="119">
        <v>5.6309657954647284E-2</v>
      </c>
      <c r="AG272" s="119">
        <v>-0.22903609622762411</v>
      </c>
      <c r="AH272" s="119">
        <v>-0.13587866578920818</v>
      </c>
      <c r="AI272" s="119">
        <v>0.11028163324090436</v>
      </c>
      <c r="AJ272" s="119">
        <v>2.82641171254846E-2</v>
      </c>
      <c r="AK272" s="119">
        <v>8.1138316281113357E-2</v>
      </c>
      <c r="AL272" s="108">
        <v>-0.21849184395654167</v>
      </c>
      <c r="AM272" s="108">
        <v>-3.6366998418056927E-2</v>
      </c>
      <c r="AN272" s="108">
        <v>-0.28359960822368141</v>
      </c>
      <c r="AO272" s="108">
        <v>-0.20901322732859581</v>
      </c>
      <c r="AP272" s="108">
        <v>-0.19351165223054401</v>
      </c>
      <c r="AQ272" s="108">
        <v>-0.60109452033458355</v>
      </c>
      <c r="AR272" s="108">
        <v>0.16180477748416858</v>
      </c>
      <c r="AS272" s="108">
        <v>0.16816556684134401</v>
      </c>
      <c r="AT272" s="108">
        <v>3.8346796617347627E-2</v>
      </c>
      <c r="AU272" s="108">
        <v>-0.1051365109149366</v>
      </c>
      <c r="AV272" s="108">
        <v>-9.9834303740509358E-3</v>
      </c>
      <c r="AW272" s="108">
        <v>-0.19826434684789232</v>
      </c>
      <c r="AX272" s="108">
        <v>-0.21103214384527388</v>
      </c>
      <c r="AY272" s="108">
        <v>-0.12343379590520419</v>
      </c>
      <c r="AZ272" s="108">
        <v>-7.0003204614992084E-2</v>
      </c>
      <c r="BB272" s="108">
        <v>-0.10766593555043608</v>
      </c>
      <c r="BC272" s="108">
        <v>-0.10165601903313996</v>
      </c>
      <c r="BD272" s="108">
        <v>3.2079615510540026E-2</v>
      </c>
      <c r="BE272" s="108">
        <v>-6.9171559760758644E-2</v>
      </c>
      <c r="BF272" s="108">
        <v>4.0029342653711941E-2</v>
      </c>
      <c r="BG272" s="108">
        <v>-0.37292546855578862</v>
      </c>
      <c r="BH272" s="108">
        <v>2.6902739223092696E-2</v>
      </c>
      <c r="BI272" s="108">
        <v>-0.14835915762002375</v>
      </c>
      <c r="BJ272" s="108">
        <v>-4.0028740279700263E-2</v>
      </c>
      <c r="BK272" s="108">
        <v>-0.15385476511381593</v>
      </c>
      <c r="BL272" s="108">
        <v>-0.14020134385545971</v>
      </c>
      <c r="BM272" s="108">
        <v>8.8823079877382097E-2</v>
      </c>
      <c r="BN272" s="108">
        <v>0.11142892605874533</v>
      </c>
      <c r="BO272" s="108">
        <v>8.4962433308549676E-2</v>
      </c>
      <c r="BP272" s="108">
        <v>-7.2110955052392761E-2</v>
      </c>
      <c r="BQ272" s="108">
        <v>-9.4201952674584519E-2</v>
      </c>
      <c r="BS272" s="108">
        <v>0.1089965835560639</v>
      </c>
      <c r="BT272" s="108">
        <v>1.2220534893480432E-2</v>
      </c>
      <c r="BU272" s="108">
        <v>0.52749698070633466</v>
      </c>
      <c r="BV272" s="108">
        <v>-3.0935455033399419E-2</v>
      </c>
      <c r="BW272" s="108">
        <v>-0.45779546955638728</v>
      </c>
      <c r="BX272" s="108">
        <v>9.6955918457885273E-2</v>
      </c>
      <c r="BY272" s="108">
        <v>-0.20329261399791809</v>
      </c>
      <c r="BZ272" s="108">
        <v>0.12544264699926824</v>
      </c>
      <c r="CA272" s="108">
        <v>0.29399365766799673</v>
      </c>
      <c r="CB272" s="108">
        <v>-4.2331317169804615E-2</v>
      </c>
      <c r="CC272" s="108">
        <v>-3.8902014378381325E-2</v>
      </c>
      <c r="CD272" s="108">
        <v>0</v>
      </c>
      <c r="CE272" s="108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</row>
    <row r="273" spans="5:94" x14ac:dyDescent="0.25">
      <c r="Q273" s="108">
        <v>0</v>
      </c>
      <c r="R273" s="108">
        <v>0</v>
      </c>
      <c r="S273" s="108">
        <v>0</v>
      </c>
      <c r="T273" s="108">
        <v>0</v>
      </c>
      <c r="U273" s="108">
        <v>0</v>
      </c>
      <c r="V273" s="108">
        <v>0</v>
      </c>
      <c r="W273" s="108">
        <v>0</v>
      </c>
      <c r="X273" s="108">
        <v>0</v>
      </c>
      <c r="Y273" s="108">
        <v>0</v>
      </c>
      <c r="Z273" s="108">
        <v>0</v>
      </c>
      <c r="AA273" s="108">
        <v>0</v>
      </c>
      <c r="AB273" s="108">
        <v>0</v>
      </c>
      <c r="AC273" s="108">
        <v>0</v>
      </c>
      <c r="AD273" s="108">
        <v>-9.7405351874380042E-3</v>
      </c>
      <c r="AE273" s="108">
        <v>0</v>
      </c>
      <c r="AF273" s="108">
        <v>0</v>
      </c>
      <c r="AG273" s="108">
        <v>0</v>
      </c>
      <c r="AH273" s="108">
        <v>0</v>
      </c>
      <c r="AI273" s="108">
        <v>0</v>
      </c>
      <c r="AJ273" s="108">
        <v>0</v>
      </c>
      <c r="AK273" s="108">
        <v>0</v>
      </c>
      <c r="AL273" s="108">
        <v>0</v>
      </c>
      <c r="AM273" s="108">
        <v>0</v>
      </c>
      <c r="AN273" s="108">
        <v>0</v>
      </c>
      <c r="AO273" s="108">
        <v>0</v>
      </c>
      <c r="AP273" s="108">
        <v>0</v>
      </c>
      <c r="AQ273" s="108">
        <v>0</v>
      </c>
      <c r="AR273" s="108">
        <v>0</v>
      </c>
      <c r="AS273" s="108">
        <v>0</v>
      </c>
      <c r="AT273" s="108">
        <v>0</v>
      </c>
      <c r="AU273" s="108">
        <v>0</v>
      </c>
      <c r="AV273" s="108">
        <v>0</v>
      </c>
      <c r="AW273" s="108">
        <v>0</v>
      </c>
      <c r="AX273" s="108">
        <v>0</v>
      </c>
      <c r="AY273" s="108">
        <v>0</v>
      </c>
      <c r="AZ273" s="108">
        <v>0</v>
      </c>
      <c r="BB273" s="108">
        <v>0</v>
      </c>
      <c r="BC273" s="108">
        <v>-2.7990364266324938E-2</v>
      </c>
      <c r="BD273" s="108">
        <v>0</v>
      </c>
      <c r="BE273" s="108">
        <v>0</v>
      </c>
      <c r="BF273" s="108">
        <v>0</v>
      </c>
      <c r="BG273" s="108">
        <v>0</v>
      </c>
      <c r="BH273" s="108">
        <v>0</v>
      </c>
      <c r="BI273" s="108">
        <v>0</v>
      </c>
      <c r="BJ273" s="108">
        <v>0</v>
      </c>
      <c r="BK273" s="108">
        <v>0</v>
      </c>
      <c r="BL273" s="108">
        <v>0</v>
      </c>
      <c r="BM273" s="108">
        <v>0</v>
      </c>
      <c r="BN273" s="108">
        <v>0</v>
      </c>
      <c r="BO273" s="108">
        <v>0</v>
      </c>
      <c r="BP273" s="108">
        <v>0</v>
      </c>
      <c r="BQ273" s="108">
        <v>0</v>
      </c>
      <c r="BS273" s="108">
        <v>0</v>
      </c>
      <c r="BT273" s="108">
        <v>0</v>
      </c>
      <c r="BU273" s="108">
        <v>0</v>
      </c>
      <c r="BV273" s="108">
        <v>0</v>
      </c>
      <c r="BW273" s="108">
        <v>0</v>
      </c>
      <c r="BX273" s="108">
        <v>0</v>
      </c>
      <c r="BY273" s="108">
        <v>0</v>
      </c>
      <c r="BZ273" s="108">
        <v>0</v>
      </c>
      <c r="CA273" s="108">
        <v>0</v>
      </c>
      <c r="CB273" s="108">
        <v>0</v>
      </c>
      <c r="CC273" s="108">
        <v>0</v>
      </c>
    </row>
    <row r="274" spans="5:94" s="66" customFormat="1" x14ac:dyDescent="0.25">
      <c r="E274" s="65"/>
      <c r="F274" s="3"/>
      <c r="N274" s="19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  <c r="AA274" s="108"/>
      <c r="AB274" s="108"/>
      <c r="AC274" s="108"/>
      <c r="AD274" s="108"/>
      <c r="AE274" s="108"/>
      <c r="AF274" s="108"/>
      <c r="AG274" s="108"/>
      <c r="AH274" s="108"/>
      <c r="AI274" s="108"/>
      <c r="AJ274" s="108"/>
      <c r="AK274" s="108"/>
      <c r="AL274" s="108"/>
      <c r="AM274" s="108"/>
      <c r="AN274" s="108"/>
      <c r="AO274" s="108"/>
      <c r="AP274" s="108"/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8"/>
      <c r="BB274" s="108"/>
      <c r="BC274" s="108"/>
      <c r="BD274" s="108"/>
      <c r="BE274" s="108"/>
      <c r="BF274" s="108"/>
      <c r="BG274" s="108"/>
      <c r="BH274" s="108"/>
      <c r="BI274" s="108"/>
      <c r="BJ274" s="108"/>
      <c r="BK274" s="108"/>
      <c r="BL274" s="108"/>
      <c r="BM274" s="108"/>
      <c r="BN274" s="108"/>
      <c r="BO274" s="108"/>
      <c r="BP274" s="108"/>
      <c r="BQ274" s="108"/>
      <c r="BR274" s="108"/>
      <c r="BS274" s="108"/>
      <c r="BT274" s="108"/>
      <c r="BU274" s="108"/>
      <c r="BV274" s="108"/>
      <c r="BW274" s="108"/>
      <c r="BX274" s="108"/>
      <c r="BY274" s="108"/>
      <c r="BZ274" s="108"/>
      <c r="CA274" s="108"/>
      <c r="CB274" s="108"/>
      <c r="CC274" s="108"/>
      <c r="CD274" s="108"/>
      <c r="CE274" s="108"/>
    </row>
    <row r="275" spans="5:94" x14ac:dyDescent="0.25">
      <c r="Q275" s="118">
        <f>G261</f>
        <v>-0.29151340026801986</v>
      </c>
      <c r="R275" s="118">
        <f>Q275</f>
        <v>-0.29151340026801986</v>
      </c>
      <c r="S275" s="118">
        <f t="shared" ref="S275:CC275" si="121">R275</f>
        <v>-0.29151340026801986</v>
      </c>
      <c r="T275" s="118">
        <f t="shared" si="121"/>
        <v>-0.29151340026801986</v>
      </c>
      <c r="U275" s="118">
        <f t="shared" si="121"/>
        <v>-0.29151340026801986</v>
      </c>
      <c r="V275" s="118">
        <f t="shared" si="121"/>
        <v>-0.29151340026801986</v>
      </c>
      <c r="W275" s="118">
        <f t="shared" si="121"/>
        <v>-0.29151340026801986</v>
      </c>
      <c r="X275" s="118">
        <f t="shared" si="121"/>
        <v>-0.29151340026801986</v>
      </c>
      <c r="Y275" s="118">
        <f t="shared" si="121"/>
        <v>-0.29151340026801986</v>
      </c>
      <c r="Z275" s="118">
        <f t="shared" si="121"/>
        <v>-0.29151340026801986</v>
      </c>
      <c r="AA275" s="118">
        <f t="shared" si="121"/>
        <v>-0.29151340026801986</v>
      </c>
      <c r="AB275" s="118">
        <f t="shared" si="121"/>
        <v>-0.29151340026801986</v>
      </c>
      <c r="AC275" s="118">
        <f t="shared" si="121"/>
        <v>-0.29151340026801986</v>
      </c>
      <c r="AD275" s="118">
        <f t="shared" si="121"/>
        <v>-0.29151340026801986</v>
      </c>
      <c r="AE275" s="118">
        <f t="shared" si="121"/>
        <v>-0.29151340026801986</v>
      </c>
      <c r="AF275" s="118">
        <f t="shared" si="121"/>
        <v>-0.29151340026801986</v>
      </c>
      <c r="AG275" s="118">
        <f t="shared" si="121"/>
        <v>-0.29151340026801986</v>
      </c>
      <c r="AH275" s="118">
        <f t="shared" si="121"/>
        <v>-0.29151340026801986</v>
      </c>
      <c r="AI275" s="118">
        <f t="shared" si="121"/>
        <v>-0.29151340026801986</v>
      </c>
      <c r="AJ275" s="118">
        <f t="shared" si="121"/>
        <v>-0.29151340026801986</v>
      </c>
      <c r="AK275" s="118">
        <f t="shared" si="121"/>
        <v>-0.29151340026801986</v>
      </c>
      <c r="AL275" s="118">
        <f t="shared" si="121"/>
        <v>-0.29151340026801986</v>
      </c>
      <c r="AM275" s="118">
        <f t="shared" si="121"/>
        <v>-0.29151340026801986</v>
      </c>
      <c r="AN275" s="118">
        <f t="shared" si="121"/>
        <v>-0.29151340026801986</v>
      </c>
      <c r="AO275" s="118">
        <f t="shared" si="121"/>
        <v>-0.29151340026801986</v>
      </c>
      <c r="AP275" s="118">
        <f t="shared" si="121"/>
        <v>-0.29151340026801986</v>
      </c>
      <c r="AQ275" s="118">
        <f t="shared" si="121"/>
        <v>-0.29151340026801986</v>
      </c>
      <c r="AR275" s="118">
        <f t="shared" si="121"/>
        <v>-0.29151340026801986</v>
      </c>
      <c r="AS275" s="118">
        <f t="shared" si="121"/>
        <v>-0.29151340026801986</v>
      </c>
      <c r="AT275" s="118">
        <f t="shared" si="121"/>
        <v>-0.29151340026801986</v>
      </c>
      <c r="AU275" s="118">
        <f t="shared" si="121"/>
        <v>-0.29151340026801986</v>
      </c>
      <c r="AV275" s="118">
        <f t="shared" si="121"/>
        <v>-0.29151340026801986</v>
      </c>
      <c r="AW275" s="118">
        <f t="shared" si="121"/>
        <v>-0.29151340026801986</v>
      </c>
      <c r="AX275" s="118">
        <f t="shared" si="121"/>
        <v>-0.29151340026801986</v>
      </c>
      <c r="AY275" s="118">
        <f t="shared" si="121"/>
        <v>-0.29151340026801986</v>
      </c>
      <c r="AZ275" s="118">
        <f t="shared" si="121"/>
        <v>-0.29151340026801986</v>
      </c>
      <c r="BA275" s="118">
        <f t="shared" si="121"/>
        <v>-0.29151340026801986</v>
      </c>
      <c r="BB275" s="118">
        <f t="shared" si="121"/>
        <v>-0.29151340026801986</v>
      </c>
      <c r="BC275" s="118">
        <f t="shared" si="121"/>
        <v>-0.29151340026801986</v>
      </c>
      <c r="BD275" s="118">
        <f t="shared" si="121"/>
        <v>-0.29151340026801986</v>
      </c>
      <c r="BE275" s="118">
        <f t="shared" si="121"/>
        <v>-0.29151340026801986</v>
      </c>
      <c r="BF275" s="118">
        <f t="shared" si="121"/>
        <v>-0.29151340026801986</v>
      </c>
      <c r="BG275" s="118">
        <f t="shared" si="121"/>
        <v>-0.29151340026801986</v>
      </c>
      <c r="BH275" s="118">
        <f t="shared" si="121"/>
        <v>-0.29151340026801986</v>
      </c>
      <c r="BI275" s="118">
        <f t="shared" si="121"/>
        <v>-0.29151340026801986</v>
      </c>
      <c r="BJ275" s="118">
        <f t="shared" si="121"/>
        <v>-0.29151340026801986</v>
      </c>
      <c r="BK275" s="118">
        <f t="shared" si="121"/>
        <v>-0.29151340026801986</v>
      </c>
      <c r="BL275" s="118">
        <f t="shared" si="121"/>
        <v>-0.29151340026801986</v>
      </c>
      <c r="BM275" s="118">
        <f t="shared" si="121"/>
        <v>-0.29151340026801986</v>
      </c>
      <c r="BN275" s="118">
        <f t="shared" si="121"/>
        <v>-0.29151340026801986</v>
      </c>
      <c r="BO275" s="118">
        <f t="shared" si="121"/>
        <v>-0.29151340026801986</v>
      </c>
      <c r="BP275" s="118">
        <f t="shared" si="121"/>
        <v>-0.29151340026801986</v>
      </c>
      <c r="BQ275" s="118">
        <f t="shared" si="121"/>
        <v>-0.29151340026801986</v>
      </c>
      <c r="BR275" s="118">
        <f t="shared" si="121"/>
        <v>-0.29151340026801986</v>
      </c>
      <c r="BS275" s="118">
        <f t="shared" si="121"/>
        <v>-0.29151340026801986</v>
      </c>
      <c r="BT275" s="118">
        <f t="shared" si="121"/>
        <v>-0.29151340026801986</v>
      </c>
      <c r="BU275" s="118">
        <f t="shared" si="121"/>
        <v>-0.29151340026801986</v>
      </c>
      <c r="BV275" s="118">
        <f t="shared" si="121"/>
        <v>-0.29151340026801986</v>
      </c>
      <c r="BW275" s="118">
        <f t="shared" si="121"/>
        <v>-0.29151340026801986</v>
      </c>
      <c r="BX275" s="118">
        <f t="shared" si="121"/>
        <v>-0.29151340026801986</v>
      </c>
      <c r="BY275" s="118">
        <f t="shared" si="121"/>
        <v>-0.29151340026801986</v>
      </c>
      <c r="BZ275" s="118">
        <f t="shared" si="121"/>
        <v>-0.29151340026801986</v>
      </c>
      <c r="CA275" s="118">
        <f t="shared" si="121"/>
        <v>-0.29151340026801986</v>
      </c>
      <c r="CB275" s="118">
        <f t="shared" si="121"/>
        <v>-0.29151340026801986</v>
      </c>
      <c r="CC275" s="118">
        <f t="shared" si="121"/>
        <v>-0.29151340026801986</v>
      </c>
      <c r="CD275" s="118"/>
      <c r="CE275" s="118"/>
      <c r="CF275" s="118"/>
      <c r="CG275" s="118"/>
      <c r="CH275" s="118"/>
      <c r="CI275" s="118"/>
      <c r="CJ275" s="118"/>
      <c r="CK275" s="118"/>
      <c r="CL275" s="118"/>
      <c r="CM275" s="118"/>
      <c r="CN275" s="118"/>
      <c r="CO275" s="118"/>
      <c r="CP275" s="118"/>
    </row>
    <row r="276" spans="5:94" x14ac:dyDescent="0.25">
      <c r="G276" s="39"/>
    </row>
    <row r="282" spans="5:94" x14ac:dyDescent="0.25">
      <c r="Q282" s="118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11811023622047245" right="0.11811023622047245" top="0.35433070866141736" bottom="0.35433070866141736" header="0.11811023622047245" footer="0.11811023622047245"/>
  <pageSetup scale="65" fitToHeight="7" orientation="landscape" r:id="rId1"/>
  <rowBreaks count="3" manualBreakCount="3">
    <brk id="101" max="16383" man="1"/>
    <brk id="160" max="16383" man="1"/>
    <brk id="2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S28"/>
  <sheetViews>
    <sheetView tabSelected="1" view="pageBreakPreview" zoomScale="80" zoomScaleNormal="100" zoomScaleSheetLayoutView="80" workbookViewId="0">
      <selection activeCell="F28" sqref="F28"/>
    </sheetView>
  </sheetViews>
  <sheetFormatPr defaultRowHeight="12.6" x14ac:dyDescent="0.25"/>
  <cols>
    <col min="3" max="3" width="3.109375" customWidth="1"/>
    <col min="4" max="4" width="4.5546875" customWidth="1"/>
    <col min="5" max="5" width="35.33203125" customWidth="1"/>
    <col min="6" max="6" width="14.6640625" style="87" customWidth="1"/>
    <col min="7" max="7" width="12.6640625" style="87" customWidth="1"/>
    <col min="8" max="12" width="13.5546875" bestFit="1" customWidth="1"/>
    <col min="13" max="13" width="13.6640625" customWidth="1"/>
    <col min="14" max="15" width="9.33203125" bestFit="1" customWidth="1"/>
  </cols>
  <sheetData>
    <row r="2" spans="3:19" ht="22.8" x14ac:dyDescent="0.4">
      <c r="C2" s="285" t="s">
        <v>168</v>
      </c>
      <c r="D2" s="286"/>
      <c r="E2" s="286"/>
      <c r="F2" s="286"/>
      <c r="G2" s="286"/>
      <c r="H2" s="286"/>
      <c r="I2" s="286"/>
      <c r="J2" s="286"/>
      <c r="K2" s="286"/>
      <c r="L2" s="286"/>
      <c r="M2" s="287"/>
    </row>
    <row r="3" spans="3:19" s="87" customFormat="1" ht="23.25" customHeight="1" x14ac:dyDescent="0.3">
      <c r="C3" s="288" t="str">
        <f>'Model Inputs'!F5</f>
        <v>Halton Hills Hydro Inc.</v>
      </c>
      <c r="D3" s="289"/>
      <c r="E3" s="289"/>
      <c r="F3" s="289"/>
      <c r="G3" s="289"/>
      <c r="H3" s="289"/>
      <c r="I3" s="289"/>
      <c r="J3" s="289"/>
      <c r="K3" s="289"/>
      <c r="L3" s="289"/>
      <c r="M3" s="290"/>
    </row>
    <row r="4" spans="3:19" s="87" customFormat="1" ht="13.2" x14ac:dyDescent="0.25">
      <c r="C4" s="240"/>
      <c r="D4" s="231"/>
      <c r="E4" s="231"/>
      <c r="F4" s="241"/>
      <c r="G4" s="241"/>
      <c r="H4" s="231"/>
      <c r="I4" s="231"/>
      <c r="J4" s="231"/>
      <c r="K4" s="231"/>
      <c r="L4" s="231"/>
      <c r="M4" s="242"/>
    </row>
    <row r="5" spans="3:19" ht="13.2" x14ac:dyDescent="0.25">
      <c r="C5" s="243"/>
      <c r="D5" s="244" t="s">
        <v>163</v>
      </c>
      <c r="E5" s="244"/>
      <c r="F5" s="230">
        <v>2016</v>
      </c>
      <c r="G5" s="230">
        <f>'Benchmarking Calculations'!F5</f>
        <v>2017</v>
      </c>
      <c r="H5" s="230">
        <f>'Benchmarking Calculations'!G5</f>
        <v>2018</v>
      </c>
      <c r="I5" s="230">
        <f>H5+1</f>
        <v>2019</v>
      </c>
      <c r="J5" s="230">
        <f t="shared" ref="J5:M5" si="0">I5+1</f>
        <v>2020</v>
      </c>
      <c r="K5" s="230">
        <f t="shared" si="0"/>
        <v>2021</v>
      </c>
      <c r="L5" s="230">
        <f t="shared" si="0"/>
        <v>2022</v>
      </c>
      <c r="M5" s="245">
        <f t="shared" si="0"/>
        <v>2023</v>
      </c>
      <c r="N5" s="2"/>
      <c r="O5" s="2"/>
      <c r="P5" s="2"/>
    </row>
    <row r="6" spans="3:19" ht="13.2" x14ac:dyDescent="0.25">
      <c r="C6" s="240"/>
      <c r="D6" s="231"/>
      <c r="E6" s="244"/>
      <c r="F6" s="230" t="s">
        <v>274</v>
      </c>
      <c r="G6" s="230" t="s">
        <v>274</v>
      </c>
      <c r="H6" s="230" t="s">
        <v>274</v>
      </c>
      <c r="I6" s="230" t="s">
        <v>275</v>
      </c>
      <c r="J6" s="230" t="s">
        <v>185</v>
      </c>
      <c r="K6" s="230" t="s">
        <v>186</v>
      </c>
      <c r="L6" s="230" t="s">
        <v>275</v>
      </c>
      <c r="M6" s="245" t="s">
        <v>275</v>
      </c>
      <c r="N6" s="25"/>
      <c r="O6" s="25"/>
      <c r="P6" s="25"/>
      <c r="Q6" s="25"/>
    </row>
    <row r="7" spans="3:19" ht="13.2" x14ac:dyDescent="0.25">
      <c r="C7" s="243"/>
      <c r="D7" s="231"/>
      <c r="E7" s="231"/>
      <c r="F7" s="231"/>
      <c r="G7" s="231"/>
      <c r="H7" s="231"/>
      <c r="I7" s="231"/>
      <c r="J7" s="231"/>
      <c r="K7" s="231"/>
      <c r="L7" s="231"/>
      <c r="M7" s="242"/>
      <c r="N7" s="25"/>
      <c r="O7" s="25"/>
      <c r="P7" s="25"/>
      <c r="Q7" s="25"/>
    </row>
    <row r="8" spans="3:19" ht="18.75" customHeight="1" x14ac:dyDescent="0.25">
      <c r="C8" s="240"/>
      <c r="D8" s="231" t="s">
        <v>162</v>
      </c>
      <c r="E8" s="231"/>
      <c r="F8" s="246">
        <v>17028654</v>
      </c>
      <c r="G8" s="246">
        <v>16934734</v>
      </c>
      <c r="H8" s="232">
        <f>'Benchmarking Calculations'!G121</f>
        <v>17821524.590280976</v>
      </c>
      <c r="I8" s="232">
        <f>'Benchmarking Calculations'!H121</f>
        <v>15861465.210000947</v>
      </c>
      <c r="J8" s="232">
        <f>'Benchmarking Calculations'!I121</f>
        <v>16630976.995930962</v>
      </c>
      <c r="K8" s="233">
        <f>IF(ISNUMBER(K10),'Benchmarking Calculations'!J121,"na")</f>
        <v>18072441.133135311</v>
      </c>
      <c r="L8" s="233">
        <f>IF(ISNUMBER(L10),'Benchmarking Calculations'!K121,"na")</f>
        <v>18513141.871788677</v>
      </c>
      <c r="M8" s="247">
        <f>IF(ISNUMBER(M10),'Benchmarking Calculations'!L121,"na")</f>
        <v>18944466.486274127</v>
      </c>
      <c r="N8" s="82"/>
      <c r="O8" s="82"/>
      <c r="P8" s="82"/>
      <c r="Q8" s="82"/>
      <c r="R8" s="23"/>
      <c r="S8" s="23"/>
    </row>
    <row r="9" spans="3:19" ht="18.75" customHeight="1" x14ac:dyDescent="0.25">
      <c r="C9" s="240"/>
      <c r="D9" s="231"/>
      <c r="E9" s="231"/>
      <c r="F9" s="231"/>
      <c r="G9" s="231"/>
      <c r="H9" s="232"/>
      <c r="I9" s="232"/>
      <c r="J9" s="232"/>
      <c r="K9" s="232"/>
      <c r="L9" s="232"/>
      <c r="M9" s="248"/>
      <c r="N9" s="82"/>
      <c r="O9" s="82"/>
      <c r="P9" s="82"/>
      <c r="Q9" s="82"/>
      <c r="R9" s="23"/>
      <c r="S9" s="23"/>
    </row>
    <row r="10" spans="3:19" ht="18.75" customHeight="1" x14ac:dyDescent="0.25">
      <c r="C10" s="240"/>
      <c r="D10" s="231" t="s">
        <v>150</v>
      </c>
      <c r="E10" s="231"/>
      <c r="F10" s="246">
        <v>22429778</v>
      </c>
      <c r="G10" s="246">
        <v>22492011</v>
      </c>
      <c r="H10" s="232">
        <f>'Benchmarking Calculations'!G257</f>
        <v>23853247.549477976</v>
      </c>
      <c r="I10" s="232">
        <f>'Benchmarking Calculations'!H257</f>
        <v>25155628.172570679</v>
      </c>
      <c r="J10" s="232">
        <f>'Benchmarking Calculations'!I257</f>
        <v>26490744.354553621</v>
      </c>
      <c r="K10" s="233">
        <f>IF(ISNUMBER('Benchmarking Calculations'!J257),'Benchmarking Calculations'!J257,"na")</f>
        <v>27700043.854205076</v>
      </c>
      <c r="L10" s="233">
        <f>IF(ISNUMBER('Benchmarking Calculations'!K257),'Benchmarking Calculations'!K257,"na")</f>
        <v>29086739.314572848</v>
      </c>
      <c r="M10" s="247">
        <f>IF(ISNUMBER('Benchmarking Calculations'!L257),'Benchmarking Calculations'!L257,"na")</f>
        <v>30411572.357955478</v>
      </c>
      <c r="N10" s="82"/>
      <c r="O10" s="82"/>
      <c r="P10" s="82"/>
      <c r="Q10" s="82"/>
      <c r="R10" s="23"/>
      <c r="S10" s="23"/>
    </row>
    <row r="11" spans="3:19" ht="18.75" customHeight="1" x14ac:dyDescent="0.25">
      <c r="C11" s="240"/>
      <c r="D11" s="231"/>
      <c r="E11" s="231"/>
      <c r="F11" s="231"/>
      <c r="G11" s="231"/>
      <c r="H11" s="232"/>
      <c r="I11" s="232"/>
      <c r="J11" s="232"/>
      <c r="K11" s="232"/>
      <c r="L11" s="232"/>
      <c r="M11" s="248"/>
      <c r="N11" s="82"/>
      <c r="O11" s="82"/>
      <c r="P11" s="82"/>
      <c r="Q11" s="82"/>
      <c r="R11" s="23"/>
      <c r="S11" s="23"/>
    </row>
    <row r="12" spans="3:19" ht="18.75" customHeight="1" x14ac:dyDescent="0.25">
      <c r="C12" s="240"/>
      <c r="D12" s="231" t="s">
        <v>160</v>
      </c>
      <c r="E12" s="231"/>
      <c r="F12" s="232">
        <f t="shared" ref="F12:J12" si="1">F8-F10</f>
        <v>-5401124</v>
      </c>
      <c r="G12" s="232">
        <f t="shared" si="1"/>
        <v>-5557277</v>
      </c>
      <c r="H12" s="232">
        <f t="shared" si="1"/>
        <v>-6031722.9591969997</v>
      </c>
      <c r="I12" s="232">
        <f t="shared" si="1"/>
        <v>-9294162.9625697322</v>
      </c>
      <c r="J12" s="232">
        <f t="shared" si="1"/>
        <v>-9859767.358622659</v>
      </c>
      <c r="K12" s="233">
        <f>IF(ISNUMBER(K10),K8-K10,"na")</f>
        <v>-9627602.7210697643</v>
      </c>
      <c r="L12" s="233">
        <f t="shared" ref="L12:M12" si="2">IF(ISNUMBER(L10),L8-L10,"na")</f>
        <v>-10573597.442784172</v>
      </c>
      <c r="M12" s="247">
        <f t="shared" si="2"/>
        <v>-11467105.871681351</v>
      </c>
      <c r="N12" s="82"/>
      <c r="O12" s="82"/>
      <c r="P12" s="82"/>
      <c r="Q12" s="82"/>
      <c r="R12" s="23"/>
      <c r="S12" s="23"/>
    </row>
    <row r="13" spans="3:19" ht="18.75" customHeight="1" x14ac:dyDescent="0.25">
      <c r="C13" s="240"/>
      <c r="D13" s="231"/>
      <c r="E13" s="231"/>
      <c r="F13" s="231"/>
      <c r="G13" s="231"/>
      <c r="H13" s="232"/>
      <c r="I13" s="232"/>
      <c r="J13" s="232"/>
      <c r="K13" s="232"/>
      <c r="L13" s="232"/>
      <c r="M13" s="248"/>
      <c r="N13" s="82"/>
      <c r="O13" s="82"/>
      <c r="P13" s="82"/>
      <c r="Q13" s="82"/>
      <c r="R13" s="23"/>
      <c r="S13" s="23"/>
    </row>
    <row r="14" spans="3:19" ht="18.75" customHeight="1" x14ac:dyDescent="0.25">
      <c r="C14" s="240"/>
      <c r="D14" s="244" t="s">
        <v>184</v>
      </c>
      <c r="E14" s="244"/>
      <c r="F14" s="234">
        <f>LN(F8/F10)</f>
        <v>-0.27549199646690781</v>
      </c>
      <c r="G14" s="234">
        <f>LN(G8/G10)</f>
        <v>-0.28379340046167795</v>
      </c>
      <c r="H14" s="234">
        <f>LN(H8/H10)</f>
        <v>-0.29151340026801986</v>
      </c>
      <c r="I14" s="234">
        <f t="shared" ref="I14:J14" si="3">LN(I8/I10)</f>
        <v>-0.46118905978294933</v>
      </c>
      <c r="J14" s="234">
        <f t="shared" si="3"/>
        <v>-0.465528361860997</v>
      </c>
      <c r="K14" s="235">
        <f>IF(ISNUMBER(K12),LN(K8/K10),"na")</f>
        <v>-0.42704580775117279</v>
      </c>
      <c r="L14" s="235">
        <f t="shared" ref="L14:M14" si="4">IF(ISNUMBER(L12),LN(L8/L10),"na")</f>
        <v>-0.45180152532230233</v>
      </c>
      <c r="M14" s="249">
        <f t="shared" si="4"/>
        <v>-0.47331132276043153</v>
      </c>
      <c r="N14" s="25"/>
      <c r="O14" s="25"/>
      <c r="P14" s="25"/>
      <c r="Q14" s="25"/>
    </row>
    <row r="15" spans="3:19" ht="18.75" customHeight="1" x14ac:dyDescent="0.25">
      <c r="C15" s="255"/>
      <c r="D15" s="256"/>
      <c r="E15" s="256"/>
      <c r="F15" s="256"/>
      <c r="G15" s="256"/>
      <c r="H15" s="259"/>
      <c r="I15" s="259"/>
      <c r="J15" s="259"/>
      <c r="K15" s="260"/>
      <c r="L15" s="260"/>
      <c r="M15" s="261"/>
      <c r="N15" s="25"/>
      <c r="O15" s="25"/>
      <c r="P15" s="25"/>
      <c r="Q15" s="25"/>
    </row>
    <row r="16" spans="3:19" ht="18.75" customHeight="1" x14ac:dyDescent="0.25">
      <c r="C16" s="240"/>
      <c r="D16" s="231" t="s">
        <v>181</v>
      </c>
      <c r="E16" s="231"/>
      <c r="F16" s="231"/>
      <c r="G16" s="231"/>
      <c r="H16" s="250"/>
      <c r="I16" s="250"/>
      <c r="J16" s="250">
        <f>AVERAGE(H14:J14)</f>
        <v>-0.40607694063732208</v>
      </c>
      <c r="K16" s="251">
        <f>IF(ISNUMBER(K14),AVERAGE(I14:K14),"na")</f>
        <v>-0.45125440979837306</v>
      </c>
      <c r="L16" s="251">
        <f t="shared" ref="L16:M16" si="5">IF(ISNUMBER(L14),AVERAGE(J14:L14),"na")</f>
        <v>-0.44812523164482404</v>
      </c>
      <c r="M16" s="252">
        <f t="shared" si="5"/>
        <v>-0.45071955194463559</v>
      </c>
      <c r="N16" s="25"/>
      <c r="O16" s="25"/>
      <c r="P16" s="25"/>
      <c r="Q16" s="25"/>
    </row>
    <row r="17" spans="3:17" ht="18.75" customHeight="1" x14ac:dyDescent="0.25">
      <c r="C17" s="255"/>
      <c r="D17" s="256"/>
      <c r="E17" s="256"/>
      <c r="F17" s="256"/>
      <c r="G17" s="256"/>
      <c r="H17" s="256"/>
      <c r="I17" s="256"/>
      <c r="J17" s="256"/>
      <c r="K17" s="256"/>
      <c r="L17" s="256"/>
      <c r="M17" s="262"/>
      <c r="N17" s="25"/>
      <c r="O17" s="25"/>
      <c r="P17" s="25"/>
      <c r="Q17" s="25"/>
    </row>
    <row r="18" spans="3:17" ht="18.75" customHeight="1" x14ac:dyDescent="0.5">
      <c r="C18" s="240"/>
      <c r="D18" s="231" t="s">
        <v>161</v>
      </c>
      <c r="E18" s="231"/>
      <c r="F18" s="231"/>
      <c r="G18" s="231"/>
      <c r="H18" s="236"/>
      <c r="I18" s="237"/>
      <c r="J18" s="237"/>
      <c r="K18" s="237"/>
      <c r="L18" s="237"/>
      <c r="M18" s="253"/>
      <c r="N18" s="25"/>
      <c r="O18" s="25"/>
      <c r="P18" s="25"/>
      <c r="Q18" s="25"/>
    </row>
    <row r="19" spans="3:17" ht="13.2" x14ac:dyDescent="0.25">
      <c r="C19" s="240"/>
      <c r="D19" s="231"/>
      <c r="E19" s="231"/>
      <c r="F19" s="231"/>
      <c r="G19" s="231"/>
      <c r="H19" s="231"/>
      <c r="I19" s="231"/>
      <c r="J19" s="231"/>
      <c r="K19" s="231"/>
      <c r="L19" s="231"/>
      <c r="M19" s="242"/>
    </row>
    <row r="20" spans="3:17" ht="13.8" x14ac:dyDescent="0.25">
      <c r="C20" s="240"/>
      <c r="D20" s="231"/>
      <c r="E20" s="231" t="s">
        <v>182</v>
      </c>
      <c r="F20" s="238">
        <f>IF(F14&lt;-0.25,1,IF(F14&lt;-0.1,2,IF(F14&lt;0.1,3,IF(F14&lt;0.25,4,5))))</f>
        <v>1</v>
      </c>
      <c r="G20" s="238">
        <f>IF(G14&lt;-0.25,1,IF(G14&lt;-0.1,2,IF(G14&lt;0.1,3,IF(G14&lt;0.25,4,5))))</f>
        <v>1</v>
      </c>
      <c r="H20" s="238">
        <f>IF(H14&lt;-0.25,1,IF(H14&lt;-0.1,2,IF(H14&lt;0.1,3,IF(H14&lt;0.25,4,5))))</f>
        <v>1</v>
      </c>
      <c r="I20" s="238">
        <f t="shared" ref="I20" si="6">IF(I14&lt;-0.25,1,IF(I14&lt;-0.1,2,IF(I14&lt;0.1,3,IF(I14&lt;0.25,4,5))))</f>
        <v>1</v>
      </c>
      <c r="J20" s="238">
        <f>IF($J$14&lt;-0.25,1,IF($J$14&lt;-0.1,2,IF($J$14&lt;0.1,3,IF($J$14&lt;0.25,4,5))))</f>
        <v>1</v>
      </c>
      <c r="K20" s="238">
        <f>IF(ISNUMBER(K14),IF(K14&lt;-0.25,1,IF(K14&lt;-0.1,2,IF(K14&lt;0.1,3,IF(K14&lt;0.25,4,5)))),"na")</f>
        <v>1</v>
      </c>
      <c r="L20" s="238">
        <f t="shared" ref="L20:M20" si="7">IF(ISNUMBER(L14),IF(L14&lt;-0.25,1,IF(L14&lt;-0.1,2,IF(L14&lt;0.1,3,IF(L14&lt;0.25,4,5)))),"na")</f>
        <v>1</v>
      </c>
      <c r="M20" s="254">
        <f t="shared" si="7"/>
        <v>1</v>
      </c>
    </row>
    <row r="21" spans="3:17" ht="13.2" x14ac:dyDescent="0.25">
      <c r="C21" s="240"/>
      <c r="D21" s="231"/>
      <c r="E21" s="231"/>
      <c r="F21" s="231"/>
      <c r="G21" s="231"/>
      <c r="H21" s="231"/>
      <c r="I21" s="231"/>
      <c r="J21" s="231"/>
      <c r="K21" s="231"/>
      <c r="L21" s="231"/>
      <c r="M21" s="242"/>
    </row>
    <row r="22" spans="3:17" ht="13.8" x14ac:dyDescent="0.25">
      <c r="C22" s="255"/>
      <c r="D22" s="256"/>
      <c r="E22" s="256" t="s">
        <v>155</v>
      </c>
      <c r="F22" s="256"/>
      <c r="G22" s="256"/>
      <c r="H22" s="256"/>
      <c r="I22" s="256"/>
      <c r="J22" s="257">
        <f>IF(J$16&lt;-0.25,1,IF(J$16&lt;-0.1,2,IF(J$16&lt;0.1,3,IF(J$16&lt;0.25,4,5))))</f>
        <v>1</v>
      </c>
      <c r="K22" s="257">
        <f t="shared" ref="K22:M22" si="8">IF(K$16&lt;-0.25,1,IF(K$16&lt;-0.1,2,IF(K$16&lt;0.1,3,IF(K$16&lt;0.25,4,5))))</f>
        <v>1</v>
      </c>
      <c r="L22" s="257">
        <f t="shared" si="8"/>
        <v>1</v>
      </c>
      <c r="M22" s="258">
        <f t="shared" si="8"/>
        <v>1</v>
      </c>
    </row>
    <row r="23" spans="3:17" ht="13.2" x14ac:dyDescent="0.25"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</row>
    <row r="24" spans="3:17" ht="13.2" x14ac:dyDescent="0.25"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</row>
    <row r="25" spans="3:17" x14ac:dyDescent="0.25">
      <c r="D25" s="10"/>
    </row>
    <row r="27" spans="3:17" x14ac:dyDescent="0.25">
      <c r="H27" s="120"/>
    </row>
    <row r="28" spans="3:17" x14ac:dyDescent="0.25">
      <c r="F28" s="239"/>
    </row>
  </sheetData>
  <mergeCells count="2">
    <mergeCell ref="C2:M2"/>
    <mergeCell ref="C3:M3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Model Inputs</vt:lpstr>
      <vt:lpstr>Benchmarking Calculations</vt:lpstr>
      <vt:lpstr>Results</vt:lpstr>
      <vt:lpstr>'Model Inputs'!Print_Area</vt:lpstr>
      <vt:lpstr>'Model Inputs'!Print_Titles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Tracy Rehberg-Rawlingson</cp:lastModifiedBy>
  <cp:lastPrinted>2020-08-26T13:56:15Z</cp:lastPrinted>
  <dcterms:created xsi:type="dcterms:W3CDTF">2016-07-20T15:58:10Z</dcterms:created>
  <dcterms:modified xsi:type="dcterms:W3CDTF">2020-08-26T13:56:22Z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