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8836" windowHeight="13176"/>
  </bookViews>
  <sheets>
    <sheet name="2021-FULL " sheetId="1" r:id="rId1"/>
    <sheet name="2022-FULL" sheetId="9" r:id="rId2"/>
    <sheet name="2023-FULL" sheetId="11" r:id="rId3"/>
    <sheet name="2024-FULL" sheetId="10" r:id="rId4"/>
    <sheet name="2025-FULL" sheetId="8" r:id="rId5"/>
    <sheet name="2021 PDF" sheetId="7" r:id="rId6"/>
    <sheet name="2022 PDF" sheetId="12" r:id="rId7"/>
    <sheet name="2023 PDF" sheetId="13" r:id="rId8"/>
    <sheet name="2024 PDF" sheetId="14" r:id="rId9"/>
    <sheet name="2025 PDF" sheetId="15" r:id="rId10"/>
  </sheets>
  <definedNames>
    <definedName name="_xlnm.Print_Area" localSheetId="5">'2021 PDF'!$A$1:$H$52</definedName>
    <definedName name="_xlnm.Print_Area" localSheetId="6">'2022 PDF'!$A$1:$H$52</definedName>
    <definedName name="_xlnm.Print_Area" localSheetId="7">'2023 PDF'!$A$1:$H$52</definedName>
    <definedName name="_xlnm.Print_Area" localSheetId="8">'2024 PDF'!$A$1:$H$52</definedName>
    <definedName name="_xlnm.Print_Area" localSheetId="9">'2025 PDF'!$A$1:$H$52</definedName>
    <definedName name="_xlnm.Print_Area" localSheetId="4">'2025-FULL'!$A$1:$T$57</definedName>
  </definedNames>
  <calcPr calcId="145621"/>
</workbook>
</file>

<file path=xl/calcChain.xml><?xml version="1.0" encoding="utf-8"?>
<calcChain xmlns="http://schemas.openxmlformats.org/spreadsheetml/2006/main">
  <c r="M5" i="1" l="1"/>
  <c r="J5" i="1"/>
  <c r="M5" i="9" l="1"/>
  <c r="K5" i="1" l="1"/>
  <c r="E17" i="15" l="1"/>
  <c r="D11" i="8" l="1"/>
  <c r="E11" i="8" s="1"/>
  <c r="F11" i="8"/>
  <c r="G11" i="8" s="1"/>
  <c r="I11" i="8" s="1"/>
  <c r="K11" i="8" s="1"/>
  <c r="H11" i="8"/>
  <c r="D11" i="10"/>
  <c r="E11" i="10"/>
  <c r="F11" i="10"/>
  <c r="G11" i="10" s="1"/>
  <c r="I11" i="10" s="1"/>
  <c r="D11" i="11"/>
  <c r="E11" i="11"/>
  <c r="F11" i="11"/>
  <c r="G11" i="11" s="1"/>
  <c r="I11" i="11" s="1"/>
  <c r="D11" i="9"/>
  <c r="E11" i="9" s="1"/>
  <c r="F11" i="9"/>
  <c r="G11" i="9" s="1"/>
  <c r="I11" i="9" s="1"/>
  <c r="D12" i="9"/>
  <c r="D11" i="1"/>
  <c r="E11" i="1" s="1"/>
  <c r="F11" i="1"/>
  <c r="H11" i="1" s="1"/>
  <c r="G11" i="1"/>
  <c r="I11" i="1" s="1"/>
  <c r="H11" i="10" l="1"/>
  <c r="H11" i="11"/>
  <c r="H11" i="9"/>
  <c r="J11" i="1" l="1"/>
  <c r="D17" i="7" s="1"/>
  <c r="M5" i="8"/>
  <c r="M11" i="8" s="1"/>
  <c r="K5" i="8"/>
  <c r="M5" i="10"/>
  <c r="M11" i="10" s="1"/>
  <c r="K5" i="10"/>
  <c r="K11" i="10" s="1"/>
  <c r="J5" i="10"/>
  <c r="J11" i="10" s="1"/>
  <c r="D17" i="14" s="1"/>
  <c r="M5" i="11"/>
  <c r="M11" i="11" s="1"/>
  <c r="K5" i="11"/>
  <c r="K11" i="11" s="1"/>
  <c r="J5" i="11"/>
  <c r="J11" i="11" s="1"/>
  <c r="D17" i="13" s="1"/>
  <c r="M11" i="9"/>
  <c r="K5" i="9"/>
  <c r="K11" i="9" s="1"/>
  <c r="J5" i="9"/>
  <c r="J11" i="9" s="1"/>
  <c r="D17" i="12" s="1"/>
  <c r="K11" i="1"/>
  <c r="M11" i="1"/>
  <c r="G17" i="15" l="1"/>
  <c r="G17" i="14"/>
  <c r="L11" i="10"/>
  <c r="F17" i="14" s="1"/>
  <c r="E17" i="14"/>
  <c r="G17" i="13"/>
  <c r="L11" i="11"/>
  <c r="F17" i="13" s="1"/>
  <c r="E17" i="13"/>
  <c r="L11" i="9"/>
  <c r="F17" i="12" s="1"/>
  <c r="E17" i="12"/>
  <c r="G17" i="12"/>
  <c r="G17" i="7"/>
  <c r="L11" i="1"/>
  <c r="F17" i="7" s="1"/>
  <c r="E17" i="7"/>
  <c r="J5" i="8"/>
  <c r="E11" i="15"/>
  <c r="F11" i="15"/>
  <c r="G11" i="15"/>
  <c r="E11" i="14"/>
  <c r="F11" i="14"/>
  <c r="G11" i="14"/>
  <c r="D11" i="14"/>
  <c r="E11" i="13"/>
  <c r="F11" i="13"/>
  <c r="G11" i="13"/>
  <c r="D11" i="13"/>
  <c r="E11" i="12"/>
  <c r="F11" i="12"/>
  <c r="G11" i="12"/>
  <c r="D11" i="12"/>
  <c r="E11" i="7"/>
  <c r="F11" i="7"/>
  <c r="G11" i="7"/>
  <c r="D11" i="7"/>
  <c r="D11" i="15" l="1"/>
  <c r="J11" i="8"/>
  <c r="N11" i="10"/>
  <c r="H17" i="14" s="1"/>
  <c r="N11" i="11"/>
  <c r="H17" i="13" s="1"/>
  <c r="N11" i="9"/>
  <c r="H17" i="12" s="1"/>
  <c r="N11" i="1"/>
  <c r="H17" i="7" s="1"/>
  <c r="F40" i="11"/>
  <c r="D40" i="11"/>
  <c r="E40" i="11" s="1"/>
  <c r="F39" i="11"/>
  <c r="H39" i="11" s="1"/>
  <c r="D39" i="11"/>
  <c r="E39" i="11" s="1"/>
  <c r="G38" i="11"/>
  <c r="F38" i="11"/>
  <c r="D38" i="11"/>
  <c r="H38" i="11" s="1"/>
  <c r="F37" i="11"/>
  <c r="H37" i="11" s="1"/>
  <c r="E37" i="11"/>
  <c r="D37" i="11"/>
  <c r="F36" i="11"/>
  <c r="G36" i="11" s="1"/>
  <c r="D36" i="11"/>
  <c r="E36" i="11" s="1"/>
  <c r="G35" i="11"/>
  <c r="F35" i="11"/>
  <c r="H35" i="11" s="1"/>
  <c r="M35" i="11" s="1"/>
  <c r="G41" i="13" s="1"/>
  <c r="D35" i="11"/>
  <c r="E35" i="11" s="1"/>
  <c r="I35" i="11" s="1"/>
  <c r="K35" i="11" s="1"/>
  <c r="E41" i="13" s="1"/>
  <c r="F34" i="11"/>
  <c r="E34" i="11"/>
  <c r="D34" i="11"/>
  <c r="H33" i="11"/>
  <c r="M33" i="11" s="1"/>
  <c r="G39" i="13" s="1"/>
  <c r="F33" i="11"/>
  <c r="G33" i="11" s="1"/>
  <c r="E33" i="11"/>
  <c r="D33" i="11"/>
  <c r="F32" i="11"/>
  <c r="H32" i="11" s="1"/>
  <c r="D32" i="11"/>
  <c r="E32" i="11" s="1"/>
  <c r="F31" i="11"/>
  <c r="H31" i="11" s="1"/>
  <c r="D31" i="11"/>
  <c r="E31" i="11" s="1"/>
  <c r="G30" i="11"/>
  <c r="F30" i="11"/>
  <c r="D30" i="11"/>
  <c r="H30" i="11" s="1"/>
  <c r="F29" i="11"/>
  <c r="G29" i="11" s="1"/>
  <c r="D29" i="11"/>
  <c r="E29" i="11" s="1"/>
  <c r="F28" i="11"/>
  <c r="G28" i="11" s="1"/>
  <c r="I28" i="11" s="1"/>
  <c r="K28" i="11" s="1"/>
  <c r="E34" i="13" s="1"/>
  <c r="E28" i="11"/>
  <c r="D28" i="11"/>
  <c r="F27" i="11"/>
  <c r="G27" i="11" s="1"/>
  <c r="D27" i="11"/>
  <c r="E27" i="11" s="1"/>
  <c r="F26" i="11"/>
  <c r="D26" i="11"/>
  <c r="E26" i="11" s="1"/>
  <c r="H25" i="11"/>
  <c r="J25" i="11" s="1"/>
  <c r="D31" i="13" s="1"/>
  <c r="F25" i="11"/>
  <c r="G25" i="11" s="1"/>
  <c r="D25" i="11"/>
  <c r="E25" i="11" s="1"/>
  <c r="F24" i="11"/>
  <c r="D24" i="11"/>
  <c r="E24" i="11" s="1"/>
  <c r="F23" i="11"/>
  <c r="H23" i="11" s="1"/>
  <c r="D23" i="11"/>
  <c r="E23" i="11" s="1"/>
  <c r="H22" i="11"/>
  <c r="M22" i="11" s="1"/>
  <c r="G28" i="13" s="1"/>
  <c r="F22" i="11"/>
  <c r="G22" i="11" s="1"/>
  <c r="D22" i="11"/>
  <c r="E22" i="11" s="1"/>
  <c r="F21" i="11"/>
  <c r="G21" i="11" s="1"/>
  <c r="D21" i="11"/>
  <c r="E21" i="11" s="1"/>
  <c r="G20" i="11"/>
  <c r="F20" i="11"/>
  <c r="H20" i="11" s="1"/>
  <c r="M20" i="11" s="1"/>
  <c r="G26" i="13" s="1"/>
  <c r="D20" i="11"/>
  <c r="E20" i="11" s="1"/>
  <c r="H18" i="11"/>
  <c r="M18" i="11" s="1"/>
  <c r="G24" i="13" s="1"/>
  <c r="F18" i="11"/>
  <c r="G18" i="11" s="1"/>
  <c r="D18" i="11"/>
  <c r="E18" i="11" s="1"/>
  <c r="F17" i="11"/>
  <c r="E17" i="11"/>
  <c r="D17" i="11"/>
  <c r="F16" i="11"/>
  <c r="G16" i="11" s="1"/>
  <c r="D16" i="11"/>
  <c r="E16" i="11" s="1"/>
  <c r="F15" i="11"/>
  <c r="D15" i="11"/>
  <c r="E15" i="11" s="1"/>
  <c r="F14" i="11"/>
  <c r="D14" i="11"/>
  <c r="E14" i="11" s="1"/>
  <c r="F13" i="11"/>
  <c r="G13" i="11" s="1"/>
  <c r="D13" i="11"/>
  <c r="E13" i="11" s="1"/>
  <c r="F12" i="11"/>
  <c r="G12" i="11" s="1"/>
  <c r="D12" i="11"/>
  <c r="E12" i="11" s="1"/>
  <c r="G10" i="11"/>
  <c r="F10" i="11"/>
  <c r="H10" i="11" s="1"/>
  <c r="J10" i="11" s="1"/>
  <c r="D16" i="13" s="1"/>
  <c r="D10" i="11"/>
  <c r="E10" i="11" s="1"/>
  <c r="F9" i="11"/>
  <c r="G9" i="11" s="1"/>
  <c r="I9" i="11" s="1"/>
  <c r="K9" i="11" s="1"/>
  <c r="D9" i="11"/>
  <c r="E9" i="11" s="1"/>
  <c r="F8" i="11"/>
  <c r="H8" i="11" s="1"/>
  <c r="D8" i="11"/>
  <c r="E8" i="11" s="1"/>
  <c r="F7" i="11"/>
  <c r="G7" i="11" s="1"/>
  <c r="D7" i="11"/>
  <c r="E7" i="11" s="1"/>
  <c r="F6" i="11"/>
  <c r="H6" i="11" s="1"/>
  <c r="D6" i="11"/>
  <c r="E6" i="11" s="1"/>
  <c r="F40" i="10"/>
  <c r="D40" i="10"/>
  <c r="E40" i="10" s="1"/>
  <c r="G39" i="10"/>
  <c r="F39" i="10"/>
  <c r="D39" i="10"/>
  <c r="E39" i="10" s="1"/>
  <c r="F38" i="10"/>
  <c r="G38" i="10" s="1"/>
  <c r="D38" i="10"/>
  <c r="F37" i="10"/>
  <c r="G37" i="10" s="1"/>
  <c r="D37" i="10"/>
  <c r="E37" i="10" s="1"/>
  <c r="F36" i="10"/>
  <c r="H36" i="10" s="1"/>
  <c r="J36" i="10" s="1"/>
  <c r="D42" i="14" s="1"/>
  <c r="E36" i="10"/>
  <c r="D36" i="10"/>
  <c r="F35" i="10"/>
  <c r="H35" i="10" s="1"/>
  <c r="M35" i="10" s="1"/>
  <c r="G41" i="14" s="1"/>
  <c r="D35" i="10"/>
  <c r="E35" i="10" s="1"/>
  <c r="F34" i="10"/>
  <c r="D34" i="10"/>
  <c r="E34" i="10" s="1"/>
  <c r="F33" i="10"/>
  <c r="G33" i="10" s="1"/>
  <c r="D33" i="10"/>
  <c r="E33" i="10" s="1"/>
  <c r="F32" i="10"/>
  <c r="H32" i="10" s="1"/>
  <c r="D32" i="10"/>
  <c r="E32" i="10" s="1"/>
  <c r="F31" i="10"/>
  <c r="D31" i="10"/>
  <c r="E31" i="10" s="1"/>
  <c r="F30" i="10"/>
  <c r="G30" i="10" s="1"/>
  <c r="D30" i="10"/>
  <c r="H30" i="10" s="1"/>
  <c r="F29" i="10"/>
  <c r="G29" i="10" s="1"/>
  <c r="D29" i="10"/>
  <c r="E29" i="10" s="1"/>
  <c r="G28" i="10"/>
  <c r="F28" i="10"/>
  <c r="D28" i="10"/>
  <c r="E28" i="10" s="1"/>
  <c r="H27" i="10"/>
  <c r="M27" i="10" s="1"/>
  <c r="G33" i="14" s="1"/>
  <c r="F27" i="10"/>
  <c r="G27" i="10" s="1"/>
  <c r="D27" i="10"/>
  <c r="E27" i="10" s="1"/>
  <c r="F26" i="10"/>
  <c r="H26" i="10" s="1"/>
  <c r="E26" i="10"/>
  <c r="D26" i="10"/>
  <c r="F25" i="10"/>
  <c r="G25" i="10" s="1"/>
  <c r="D25" i="10"/>
  <c r="E25" i="10" s="1"/>
  <c r="F24" i="10"/>
  <c r="D24" i="10"/>
  <c r="E24" i="10" s="1"/>
  <c r="F23" i="10"/>
  <c r="H23" i="10" s="1"/>
  <c r="D23" i="10"/>
  <c r="E23" i="10" s="1"/>
  <c r="F22" i="10"/>
  <c r="G22" i="10" s="1"/>
  <c r="D22" i="10"/>
  <c r="H22" i="10" s="1"/>
  <c r="F21" i="10"/>
  <c r="G21" i="10" s="1"/>
  <c r="D21" i="10"/>
  <c r="E21" i="10" s="1"/>
  <c r="G20" i="10"/>
  <c r="F20" i="10"/>
  <c r="D20" i="10"/>
  <c r="E20" i="10" s="1"/>
  <c r="H18" i="10"/>
  <c r="M18" i="10" s="1"/>
  <c r="G24" i="14" s="1"/>
  <c r="F18" i="10"/>
  <c r="G18" i="10" s="1"/>
  <c r="D18" i="10"/>
  <c r="E18" i="10" s="1"/>
  <c r="F17" i="10"/>
  <c r="H17" i="10" s="1"/>
  <c r="E17" i="10"/>
  <c r="D17" i="10"/>
  <c r="F16" i="10"/>
  <c r="G16" i="10" s="1"/>
  <c r="D16" i="10"/>
  <c r="E16" i="10" s="1"/>
  <c r="F15" i="10"/>
  <c r="D15" i="10"/>
  <c r="E15" i="10" s="1"/>
  <c r="F14" i="10"/>
  <c r="D14" i="10"/>
  <c r="E14" i="10" s="1"/>
  <c r="F13" i="10"/>
  <c r="H13" i="10" s="1"/>
  <c r="D13" i="10"/>
  <c r="E13" i="10" s="1"/>
  <c r="F12" i="10"/>
  <c r="G12" i="10" s="1"/>
  <c r="D12" i="10"/>
  <c r="E12" i="10" s="1"/>
  <c r="G10" i="10"/>
  <c r="F10" i="10"/>
  <c r="D10" i="10"/>
  <c r="E10" i="10" s="1"/>
  <c r="F9" i="10"/>
  <c r="G9" i="10" s="1"/>
  <c r="D9" i="10"/>
  <c r="E9" i="10" s="1"/>
  <c r="F8" i="10"/>
  <c r="H8" i="10" s="1"/>
  <c r="D8" i="10"/>
  <c r="E8" i="10" s="1"/>
  <c r="F7" i="10"/>
  <c r="G7" i="10" s="1"/>
  <c r="D7" i="10"/>
  <c r="E7" i="10" s="1"/>
  <c r="F6" i="10"/>
  <c r="D6" i="10"/>
  <c r="E6" i="10" s="1"/>
  <c r="F40" i="9"/>
  <c r="D40" i="9"/>
  <c r="E40" i="9" s="1"/>
  <c r="F39" i="9"/>
  <c r="D39" i="9"/>
  <c r="E39" i="9" s="1"/>
  <c r="F38" i="9"/>
  <c r="D38" i="9"/>
  <c r="E38" i="9" s="1"/>
  <c r="F37" i="9"/>
  <c r="D37" i="9"/>
  <c r="E37" i="9" s="1"/>
  <c r="F36" i="9"/>
  <c r="G36" i="9" s="1"/>
  <c r="D36" i="9"/>
  <c r="E36" i="9" s="1"/>
  <c r="F35" i="9"/>
  <c r="G35" i="9" s="1"/>
  <c r="D35" i="9"/>
  <c r="E35" i="9" s="1"/>
  <c r="F34" i="9"/>
  <c r="D34" i="9"/>
  <c r="E34" i="9" s="1"/>
  <c r="F33" i="9"/>
  <c r="H33" i="9" s="1"/>
  <c r="E33" i="9"/>
  <c r="D33" i="9"/>
  <c r="F32" i="9"/>
  <c r="D32" i="9"/>
  <c r="E32" i="9" s="1"/>
  <c r="F31" i="9"/>
  <c r="D31" i="9"/>
  <c r="E31" i="9" s="1"/>
  <c r="F30" i="9"/>
  <c r="G30" i="9" s="1"/>
  <c r="D30" i="9"/>
  <c r="E30" i="9" s="1"/>
  <c r="F29" i="9"/>
  <c r="G29" i="9" s="1"/>
  <c r="D29" i="9"/>
  <c r="E29" i="9" s="1"/>
  <c r="F28" i="9"/>
  <c r="D28" i="9"/>
  <c r="E28" i="9" s="1"/>
  <c r="F27" i="9"/>
  <c r="H27" i="9" s="1"/>
  <c r="J27" i="9" s="1"/>
  <c r="D33" i="12" s="1"/>
  <c r="D27" i="9"/>
  <c r="E27" i="9" s="1"/>
  <c r="F26" i="9"/>
  <c r="D26" i="9"/>
  <c r="E26" i="9" s="1"/>
  <c r="F25" i="9"/>
  <c r="D25" i="9"/>
  <c r="E25" i="9" s="1"/>
  <c r="F24" i="9"/>
  <c r="D24" i="9"/>
  <c r="E24" i="9" s="1"/>
  <c r="F23" i="9"/>
  <c r="H23" i="9" s="1"/>
  <c r="D23" i="9"/>
  <c r="E23" i="9" s="1"/>
  <c r="F22" i="9"/>
  <c r="G22" i="9" s="1"/>
  <c r="D22" i="9"/>
  <c r="E22" i="9" s="1"/>
  <c r="F21" i="9"/>
  <c r="D21" i="9"/>
  <c r="E21" i="9" s="1"/>
  <c r="F20" i="9"/>
  <c r="D20" i="9"/>
  <c r="E20" i="9" s="1"/>
  <c r="F18" i="9"/>
  <c r="G18" i="9" s="1"/>
  <c r="D18" i="9"/>
  <c r="E18" i="9" s="1"/>
  <c r="F17" i="9"/>
  <c r="G17" i="9" s="1"/>
  <c r="D17" i="9"/>
  <c r="E17" i="9" s="1"/>
  <c r="F16" i="9"/>
  <c r="H16" i="9" s="1"/>
  <c r="D16" i="9"/>
  <c r="E16" i="9" s="1"/>
  <c r="F15" i="9"/>
  <c r="D15" i="9"/>
  <c r="E15" i="9" s="1"/>
  <c r="F14" i="9"/>
  <c r="D14" i="9"/>
  <c r="E14" i="9" s="1"/>
  <c r="F13" i="9"/>
  <c r="D13" i="9"/>
  <c r="E13" i="9" s="1"/>
  <c r="F12" i="9"/>
  <c r="E12" i="9"/>
  <c r="F10" i="9"/>
  <c r="D10" i="9"/>
  <c r="E10" i="9" s="1"/>
  <c r="F9" i="9"/>
  <c r="G9" i="9" s="1"/>
  <c r="D9" i="9"/>
  <c r="E9" i="9" s="1"/>
  <c r="F8" i="9"/>
  <c r="D8" i="9"/>
  <c r="E8" i="9" s="1"/>
  <c r="F7" i="9"/>
  <c r="G7" i="9" s="1"/>
  <c r="D7" i="9"/>
  <c r="E7" i="9" s="1"/>
  <c r="F6" i="9"/>
  <c r="D6" i="9"/>
  <c r="E6" i="9" s="1"/>
  <c r="F40" i="8"/>
  <c r="H40" i="8" s="1"/>
  <c r="D40" i="8"/>
  <c r="E40" i="8" s="1"/>
  <c r="G39" i="8"/>
  <c r="F39" i="8"/>
  <c r="H39" i="8" s="1"/>
  <c r="D39" i="8"/>
  <c r="E39" i="8" s="1"/>
  <c r="G38" i="8"/>
  <c r="F38" i="8"/>
  <c r="D38" i="8"/>
  <c r="H38" i="8" s="1"/>
  <c r="F37" i="8"/>
  <c r="H37" i="8" s="1"/>
  <c r="E37" i="8"/>
  <c r="D37" i="8"/>
  <c r="H36" i="8"/>
  <c r="J36" i="8" s="1"/>
  <c r="D42" i="15" s="1"/>
  <c r="G36" i="8"/>
  <c r="I36" i="8" s="1"/>
  <c r="K36" i="8" s="1"/>
  <c r="F36" i="8"/>
  <c r="E36" i="8"/>
  <c r="D36" i="8"/>
  <c r="H35" i="8"/>
  <c r="M35" i="8" s="1"/>
  <c r="G41" i="15" s="1"/>
  <c r="G35" i="8"/>
  <c r="F35" i="8"/>
  <c r="D35" i="8"/>
  <c r="E35" i="8" s="1"/>
  <c r="I35" i="8" s="1"/>
  <c r="K35" i="8" s="1"/>
  <c r="E41" i="15" s="1"/>
  <c r="F34" i="8"/>
  <c r="H34" i="8" s="1"/>
  <c r="E34" i="8"/>
  <c r="D34" i="8"/>
  <c r="F33" i="8"/>
  <c r="H33" i="8" s="1"/>
  <c r="E33" i="8"/>
  <c r="D33" i="8"/>
  <c r="F32" i="8"/>
  <c r="H32" i="8" s="1"/>
  <c r="D32" i="8"/>
  <c r="E32" i="8" s="1"/>
  <c r="F31" i="8"/>
  <c r="G31" i="8" s="1"/>
  <c r="D31" i="8"/>
  <c r="E31" i="8" s="1"/>
  <c r="H30" i="8"/>
  <c r="M30" i="8" s="1"/>
  <c r="G36" i="15" s="1"/>
  <c r="G30" i="8"/>
  <c r="F30" i="8"/>
  <c r="D30" i="8"/>
  <c r="E30" i="8" s="1"/>
  <c r="F29" i="8"/>
  <c r="G29" i="8" s="1"/>
  <c r="D29" i="8"/>
  <c r="E29" i="8" s="1"/>
  <c r="H28" i="8"/>
  <c r="J28" i="8" s="1"/>
  <c r="D34" i="15" s="1"/>
  <c r="G28" i="8"/>
  <c r="I28" i="8" s="1"/>
  <c r="K28" i="8" s="1"/>
  <c r="F28" i="8"/>
  <c r="E28" i="8"/>
  <c r="D28" i="8"/>
  <c r="H27" i="8"/>
  <c r="M27" i="8" s="1"/>
  <c r="G33" i="15" s="1"/>
  <c r="F27" i="8"/>
  <c r="G27" i="8" s="1"/>
  <c r="D27" i="8"/>
  <c r="E27" i="8" s="1"/>
  <c r="F26" i="8"/>
  <c r="H26" i="8" s="1"/>
  <c r="E26" i="8"/>
  <c r="D26" i="8"/>
  <c r="H25" i="8"/>
  <c r="M25" i="8" s="1"/>
  <c r="G31" i="15" s="1"/>
  <c r="F25" i="8"/>
  <c r="G25" i="8" s="1"/>
  <c r="D25" i="8"/>
  <c r="E25" i="8" s="1"/>
  <c r="F24" i="8"/>
  <c r="H24" i="8" s="1"/>
  <c r="D24" i="8"/>
  <c r="E24" i="8" s="1"/>
  <c r="F23" i="8"/>
  <c r="G23" i="8" s="1"/>
  <c r="D23" i="8"/>
  <c r="E23" i="8" s="1"/>
  <c r="H22" i="8"/>
  <c r="M22" i="8" s="1"/>
  <c r="G28" i="15" s="1"/>
  <c r="G22" i="8"/>
  <c r="F22" i="8"/>
  <c r="D22" i="8"/>
  <c r="E22" i="8" s="1"/>
  <c r="I22" i="8" s="1"/>
  <c r="K22" i="8" s="1"/>
  <c r="E28" i="15" s="1"/>
  <c r="F21" i="8"/>
  <c r="G21" i="8" s="1"/>
  <c r="D21" i="8"/>
  <c r="E21" i="8" s="1"/>
  <c r="H20" i="8"/>
  <c r="J20" i="8" s="1"/>
  <c r="D26" i="15" s="1"/>
  <c r="G20" i="8"/>
  <c r="I20" i="8" s="1"/>
  <c r="K20" i="8" s="1"/>
  <c r="F20" i="8"/>
  <c r="E20" i="8"/>
  <c r="D20" i="8"/>
  <c r="H18" i="8"/>
  <c r="M18" i="8" s="1"/>
  <c r="G24" i="15" s="1"/>
  <c r="F18" i="8"/>
  <c r="G18" i="8" s="1"/>
  <c r="D18" i="8"/>
  <c r="E18" i="8" s="1"/>
  <c r="F17" i="8"/>
  <c r="H17" i="8" s="1"/>
  <c r="E17" i="8"/>
  <c r="D17" i="8"/>
  <c r="F16" i="8"/>
  <c r="H16" i="8" s="1"/>
  <c r="D16" i="8"/>
  <c r="E16" i="8" s="1"/>
  <c r="F15" i="8"/>
  <c r="H15" i="8" s="1"/>
  <c r="D15" i="8"/>
  <c r="E15" i="8" s="1"/>
  <c r="F14" i="8"/>
  <c r="H14" i="8" s="1"/>
  <c r="D14" i="8"/>
  <c r="E14" i="8" s="1"/>
  <c r="H13" i="8"/>
  <c r="M13" i="8" s="1"/>
  <c r="G19" i="15" s="1"/>
  <c r="G13" i="8"/>
  <c r="F13" i="8"/>
  <c r="D13" i="8"/>
  <c r="E13" i="8" s="1"/>
  <c r="F12" i="8"/>
  <c r="G12" i="8" s="1"/>
  <c r="D12" i="8"/>
  <c r="E12" i="8" s="1"/>
  <c r="H10" i="8"/>
  <c r="J10" i="8" s="1"/>
  <c r="D16" i="15" s="1"/>
  <c r="G10" i="8"/>
  <c r="I10" i="8" s="1"/>
  <c r="K10" i="8" s="1"/>
  <c r="F10" i="8"/>
  <c r="E10" i="8"/>
  <c r="D10" i="8"/>
  <c r="H9" i="8"/>
  <c r="J9" i="8" s="1"/>
  <c r="D15" i="15" s="1"/>
  <c r="F9" i="8"/>
  <c r="G9" i="8" s="1"/>
  <c r="D9" i="8"/>
  <c r="E9" i="8" s="1"/>
  <c r="F8" i="8"/>
  <c r="H8" i="8" s="1"/>
  <c r="E8" i="8"/>
  <c r="D8" i="8"/>
  <c r="F7" i="8"/>
  <c r="G7" i="8" s="1"/>
  <c r="D7" i="8"/>
  <c r="E7" i="8" s="1"/>
  <c r="F6" i="8"/>
  <c r="H6" i="8" s="1"/>
  <c r="D6" i="8"/>
  <c r="E6" i="8" s="1"/>
  <c r="M28" i="8"/>
  <c r="G34" i="15" s="1"/>
  <c r="J13" i="8"/>
  <c r="D19" i="15" s="1"/>
  <c r="D17" i="15" l="1"/>
  <c r="L11" i="8"/>
  <c r="M13" i="10"/>
  <c r="G19" i="14" s="1"/>
  <c r="J13" i="10"/>
  <c r="D19" i="14" s="1"/>
  <c r="I10" i="10"/>
  <c r="K10" i="10" s="1"/>
  <c r="E16" i="14" s="1"/>
  <c r="I13" i="10"/>
  <c r="K13" i="10" s="1"/>
  <c r="I20" i="10"/>
  <c r="K20" i="10" s="1"/>
  <c r="E26" i="14" s="1"/>
  <c r="I28" i="10"/>
  <c r="K28" i="10" s="1"/>
  <c r="E34" i="14" s="1"/>
  <c r="I29" i="10"/>
  <c r="K29" i="10" s="1"/>
  <c r="E35" i="14" s="1"/>
  <c r="H7" i="10"/>
  <c r="J7" i="10" s="1"/>
  <c r="D13" i="14" s="1"/>
  <c r="H10" i="10"/>
  <c r="J10" i="10" s="1"/>
  <c r="D16" i="14" s="1"/>
  <c r="H14" i="10"/>
  <c r="H20" i="10"/>
  <c r="J20" i="10" s="1"/>
  <c r="D26" i="14" s="1"/>
  <c r="G23" i="10"/>
  <c r="I23" i="10" s="1"/>
  <c r="K23" i="10" s="1"/>
  <c r="E29" i="14" s="1"/>
  <c r="H28" i="10"/>
  <c r="J28" i="10" s="1"/>
  <c r="D34" i="14" s="1"/>
  <c r="H31" i="10"/>
  <c r="G35" i="10"/>
  <c r="I35" i="10" s="1"/>
  <c r="K35" i="10" s="1"/>
  <c r="E41" i="14" s="1"/>
  <c r="H6" i="10"/>
  <c r="M6" i="10" s="1"/>
  <c r="G13" i="10"/>
  <c r="H16" i="10"/>
  <c r="J16" i="10" s="1"/>
  <c r="D22" i="14" s="1"/>
  <c r="H25" i="10"/>
  <c r="J25" i="10" s="1"/>
  <c r="D31" i="14" s="1"/>
  <c r="G31" i="10"/>
  <c r="I31" i="10" s="1"/>
  <c r="K31" i="10" s="1"/>
  <c r="E37" i="14" s="1"/>
  <c r="H34" i="10"/>
  <c r="G36" i="10"/>
  <c r="I36" i="10" s="1"/>
  <c r="K36" i="10" s="1"/>
  <c r="I37" i="10"/>
  <c r="K37" i="10" s="1"/>
  <c r="E43" i="14" s="1"/>
  <c r="H40" i="10"/>
  <c r="M40" i="10" s="1"/>
  <c r="G46" i="14" s="1"/>
  <c r="H9" i="10"/>
  <c r="H15" i="10"/>
  <c r="H24" i="10"/>
  <c r="H33" i="10"/>
  <c r="J33" i="10" s="1"/>
  <c r="D39" i="14" s="1"/>
  <c r="H38" i="10"/>
  <c r="H39" i="10"/>
  <c r="M39" i="10" s="1"/>
  <c r="G45" i="14" s="1"/>
  <c r="I36" i="11"/>
  <c r="K36" i="11" s="1"/>
  <c r="E42" i="13" s="1"/>
  <c r="I13" i="11"/>
  <c r="K13" i="11" s="1"/>
  <c r="I20" i="11"/>
  <c r="K20" i="11" s="1"/>
  <c r="E26" i="13" s="1"/>
  <c r="I21" i="11"/>
  <c r="K21" i="11" s="1"/>
  <c r="E27" i="13" s="1"/>
  <c r="H9" i="11"/>
  <c r="H13" i="11"/>
  <c r="H15" i="11"/>
  <c r="J15" i="11" s="1"/>
  <c r="D21" i="13" s="1"/>
  <c r="G23" i="11"/>
  <c r="I23" i="11" s="1"/>
  <c r="K23" i="11" s="1"/>
  <c r="E29" i="13" s="1"/>
  <c r="H26" i="11"/>
  <c r="M26" i="11" s="1"/>
  <c r="G32" i="13" s="1"/>
  <c r="H28" i="11"/>
  <c r="M28" i="11" s="1"/>
  <c r="G34" i="13" s="1"/>
  <c r="I33" i="11"/>
  <c r="K33" i="11" s="1"/>
  <c r="E39" i="13" s="1"/>
  <c r="H34" i="11"/>
  <c r="H40" i="11"/>
  <c r="M40" i="11" s="1"/>
  <c r="G46" i="13" s="1"/>
  <c r="H36" i="11"/>
  <c r="M36" i="11" s="1"/>
  <c r="G42" i="13" s="1"/>
  <c r="H7" i="11"/>
  <c r="M7" i="11" s="1"/>
  <c r="G13" i="13" s="1"/>
  <c r="H14" i="11"/>
  <c r="H17" i="11"/>
  <c r="M17" i="11" s="1"/>
  <c r="G23" i="13" s="1"/>
  <c r="I22" i="11"/>
  <c r="K22" i="11" s="1"/>
  <c r="E28" i="13" s="1"/>
  <c r="H24" i="11"/>
  <c r="M24" i="11" s="1"/>
  <c r="G30" i="13" s="1"/>
  <c r="G39" i="11"/>
  <c r="I10" i="11"/>
  <c r="K10" i="11" s="1"/>
  <c r="L10" i="11" s="1"/>
  <c r="F16" i="13" s="1"/>
  <c r="H16" i="11"/>
  <c r="J16" i="11" s="1"/>
  <c r="D22" i="13" s="1"/>
  <c r="H27" i="11"/>
  <c r="M27" i="11" s="1"/>
  <c r="G33" i="13" s="1"/>
  <c r="H40" i="9"/>
  <c r="M40" i="9" s="1"/>
  <c r="G46" i="12" s="1"/>
  <c r="H36" i="9"/>
  <c r="M36" i="9" s="1"/>
  <c r="G42" i="12" s="1"/>
  <c r="H20" i="9"/>
  <c r="M20" i="9" s="1"/>
  <c r="G26" i="12" s="1"/>
  <c r="H28" i="9"/>
  <c r="J28" i="9" s="1"/>
  <c r="D34" i="12" s="1"/>
  <c r="H13" i="9"/>
  <c r="M13" i="9" s="1"/>
  <c r="G19" i="12" s="1"/>
  <c r="G13" i="9"/>
  <c r="I13" i="9" s="1"/>
  <c r="K13" i="9" s="1"/>
  <c r="E19" i="12" s="1"/>
  <c r="G28" i="9"/>
  <c r="I28" i="9" s="1"/>
  <c r="K28" i="9" s="1"/>
  <c r="H31" i="9"/>
  <c r="M31" i="9" s="1"/>
  <c r="G37" i="12" s="1"/>
  <c r="H34" i="9"/>
  <c r="M34" i="9" s="1"/>
  <c r="G40" i="12" s="1"/>
  <c r="H14" i="9"/>
  <c r="M14" i="9" s="1"/>
  <c r="G20" i="12" s="1"/>
  <c r="H38" i="9"/>
  <c r="M38" i="9" s="1"/>
  <c r="G44" i="12" s="1"/>
  <c r="H10" i="9"/>
  <c r="M10" i="9" s="1"/>
  <c r="G16" i="12" s="1"/>
  <c r="H30" i="9"/>
  <c r="M30" i="9" s="1"/>
  <c r="G36" i="12" s="1"/>
  <c r="H24" i="9"/>
  <c r="J24" i="9" s="1"/>
  <c r="D30" i="12" s="1"/>
  <c r="H12" i="9"/>
  <c r="M12" i="9" s="1"/>
  <c r="H18" i="9"/>
  <c r="M18" i="9" s="1"/>
  <c r="G24" i="12" s="1"/>
  <c r="H32" i="9"/>
  <c r="J32" i="9" s="1"/>
  <c r="D38" i="12" s="1"/>
  <c r="H25" i="9"/>
  <c r="M25" i="9" s="1"/>
  <c r="G31" i="12" s="1"/>
  <c r="H35" i="9"/>
  <c r="J35" i="9" s="1"/>
  <c r="D41" i="12" s="1"/>
  <c r="I35" i="9"/>
  <c r="K35" i="9" s="1"/>
  <c r="H22" i="9"/>
  <c r="G10" i="9"/>
  <c r="I10" i="9" s="1"/>
  <c r="K10" i="9" s="1"/>
  <c r="E16" i="12" s="1"/>
  <c r="G20" i="9"/>
  <c r="I20" i="9" s="1"/>
  <c r="K20" i="9" s="1"/>
  <c r="E26" i="12" s="1"/>
  <c r="G38" i="9"/>
  <c r="H21" i="9"/>
  <c r="J21" i="9" s="1"/>
  <c r="D27" i="12" s="1"/>
  <c r="H39" i="9"/>
  <c r="M39" i="9" s="1"/>
  <c r="G45" i="12" s="1"/>
  <c r="H8" i="9"/>
  <c r="M8" i="9" s="1"/>
  <c r="G14" i="12" s="1"/>
  <c r="I17" i="9"/>
  <c r="K17" i="9" s="1"/>
  <c r="E23" i="12" s="1"/>
  <c r="H26" i="9"/>
  <c r="M26" i="9" s="1"/>
  <c r="G32" i="12" s="1"/>
  <c r="I36" i="9"/>
  <c r="K36" i="9" s="1"/>
  <c r="E42" i="12" s="1"/>
  <c r="H6" i="9"/>
  <c r="J6" i="9" s="1"/>
  <c r="D12" i="12" s="1"/>
  <c r="H9" i="9"/>
  <c r="J9" i="9" s="1"/>
  <c r="D15" i="12" s="1"/>
  <c r="H15" i="9"/>
  <c r="J15" i="9" s="1"/>
  <c r="D21" i="12" s="1"/>
  <c r="G27" i="9"/>
  <c r="I27" i="9" s="1"/>
  <c r="K27" i="9" s="1"/>
  <c r="G39" i="9"/>
  <c r="I39" i="9" s="1"/>
  <c r="K39" i="9" s="1"/>
  <c r="H37" i="9"/>
  <c r="J37" i="9" s="1"/>
  <c r="D43" i="12" s="1"/>
  <c r="L20" i="8"/>
  <c r="F26" i="15" s="1"/>
  <c r="E26" i="15"/>
  <c r="L28" i="8"/>
  <c r="F34" i="15" s="1"/>
  <c r="E34" i="15"/>
  <c r="L10" i="8"/>
  <c r="F16" i="15" s="1"/>
  <c r="E16" i="15"/>
  <c r="L36" i="8"/>
  <c r="F42" i="15" s="1"/>
  <c r="E42" i="15"/>
  <c r="L36" i="10"/>
  <c r="F42" i="14" s="1"/>
  <c r="E42" i="14"/>
  <c r="E15" i="13"/>
  <c r="E19" i="13"/>
  <c r="E16" i="13"/>
  <c r="M23" i="11"/>
  <c r="G29" i="13" s="1"/>
  <c r="J23" i="11"/>
  <c r="D29" i="13" s="1"/>
  <c r="J26" i="11"/>
  <c r="D32" i="13" s="1"/>
  <c r="M34" i="11"/>
  <c r="G40" i="13" s="1"/>
  <c r="J34" i="11"/>
  <c r="D40" i="13" s="1"/>
  <c r="M39" i="11"/>
  <c r="G45" i="13" s="1"/>
  <c r="J39" i="11"/>
  <c r="D45" i="13" s="1"/>
  <c r="I27" i="11"/>
  <c r="K27" i="11" s="1"/>
  <c r="E33" i="13" s="1"/>
  <c r="I39" i="11"/>
  <c r="K39" i="11" s="1"/>
  <c r="E45" i="13" s="1"/>
  <c r="J40" i="11"/>
  <c r="D46" i="13" s="1"/>
  <c r="J8" i="11"/>
  <c r="D14" i="13" s="1"/>
  <c r="M8" i="11"/>
  <c r="G14" i="13" s="1"/>
  <c r="J38" i="11"/>
  <c r="D44" i="13" s="1"/>
  <c r="M38" i="11"/>
  <c r="G44" i="13" s="1"/>
  <c r="I12" i="11"/>
  <c r="K12" i="11" s="1"/>
  <c r="E18" i="13" s="1"/>
  <c r="I18" i="11"/>
  <c r="K18" i="11" s="1"/>
  <c r="I7" i="11"/>
  <c r="K7" i="11" s="1"/>
  <c r="E13" i="13" s="1"/>
  <c r="M32" i="11"/>
  <c r="G38" i="13" s="1"/>
  <c r="J32" i="11"/>
  <c r="D38" i="13" s="1"/>
  <c r="I16" i="11"/>
  <c r="K16" i="11" s="1"/>
  <c r="I29" i="11"/>
  <c r="K29" i="11" s="1"/>
  <c r="E35" i="13" s="1"/>
  <c r="J30" i="11"/>
  <c r="D36" i="13" s="1"/>
  <c r="M30" i="11"/>
  <c r="G36" i="13" s="1"/>
  <c r="I25" i="11"/>
  <c r="K25" i="11" s="1"/>
  <c r="M37" i="11"/>
  <c r="J37" i="11"/>
  <c r="D43" i="13" s="1"/>
  <c r="M14" i="11"/>
  <c r="G20" i="13" s="1"/>
  <c r="J14" i="11"/>
  <c r="D20" i="13" s="1"/>
  <c r="J17" i="11"/>
  <c r="D23" i="13" s="1"/>
  <c r="M6" i="11"/>
  <c r="G12" i="13" s="1"/>
  <c r="J6" i="11"/>
  <c r="D12" i="13" s="1"/>
  <c r="M15" i="11"/>
  <c r="G21" i="13" s="1"/>
  <c r="M31" i="11"/>
  <c r="G37" i="13" s="1"/>
  <c r="J31" i="11"/>
  <c r="D37" i="13" s="1"/>
  <c r="G14" i="11"/>
  <c r="I14" i="11" s="1"/>
  <c r="K14" i="11" s="1"/>
  <c r="G8" i="11"/>
  <c r="I8" i="11" s="1"/>
  <c r="K8" i="11" s="1"/>
  <c r="G17" i="11"/>
  <c r="I17" i="11" s="1"/>
  <c r="K17" i="11" s="1"/>
  <c r="G26" i="11"/>
  <c r="I26" i="11" s="1"/>
  <c r="K26" i="11" s="1"/>
  <c r="G34" i="11"/>
  <c r="I34" i="11" s="1"/>
  <c r="K34" i="11" s="1"/>
  <c r="G37" i="11"/>
  <c r="I37" i="11" s="1"/>
  <c r="K37" i="11" s="1"/>
  <c r="G6" i="11"/>
  <c r="I6" i="11" s="1"/>
  <c r="K6" i="11" s="1"/>
  <c r="E12" i="13" s="1"/>
  <c r="H12" i="11"/>
  <c r="G15" i="11"/>
  <c r="I15" i="11" s="1"/>
  <c r="K15" i="11" s="1"/>
  <c r="H21" i="11"/>
  <c r="G24" i="11"/>
  <c r="I24" i="11" s="1"/>
  <c r="K24" i="11" s="1"/>
  <c r="H29" i="11"/>
  <c r="E30" i="11"/>
  <c r="I30" i="11" s="1"/>
  <c r="K30" i="11" s="1"/>
  <c r="G32" i="11"/>
  <c r="I32" i="11" s="1"/>
  <c r="K32" i="11" s="1"/>
  <c r="E38" i="11"/>
  <c r="I38" i="11" s="1"/>
  <c r="K38" i="11" s="1"/>
  <c r="G40" i="11"/>
  <c r="I40" i="11" s="1"/>
  <c r="K40" i="11" s="1"/>
  <c r="J22" i="11"/>
  <c r="J7" i="11"/>
  <c r="D13" i="13" s="1"/>
  <c r="J33" i="11"/>
  <c r="J20" i="11"/>
  <c r="J28" i="11"/>
  <c r="J36" i="11"/>
  <c r="M16" i="11"/>
  <c r="G22" i="13" s="1"/>
  <c r="M25" i="11"/>
  <c r="M10" i="11"/>
  <c r="J18" i="11"/>
  <c r="D24" i="13" s="1"/>
  <c r="J35" i="11"/>
  <c r="G31" i="11"/>
  <c r="I31" i="11" s="1"/>
  <c r="K31" i="11" s="1"/>
  <c r="M17" i="10"/>
  <c r="G23" i="14" s="1"/>
  <c r="J17" i="10"/>
  <c r="D23" i="14" s="1"/>
  <c r="M26" i="10"/>
  <c r="J26" i="10"/>
  <c r="D32" i="14" s="1"/>
  <c r="M31" i="10"/>
  <c r="G37" i="14" s="1"/>
  <c r="J31" i="10"/>
  <c r="I9" i="10"/>
  <c r="K9" i="10" s="1"/>
  <c r="M34" i="10"/>
  <c r="G40" i="14" s="1"/>
  <c r="J34" i="10"/>
  <c r="D40" i="14" s="1"/>
  <c r="I12" i="10"/>
  <c r="K12" i="10" s="1"/>
  <c r="E18" i="14" s="1"/>
  <c r="I18" i="10"/>
  <c r="K18" i="10" s="1"/>
  <c r="E24" i="14" s="1"/>
  <c r="M24" i="10"/>
  <c r="G30" i="14" s="1"/>
  <c r="J24" i="10"/>
  <c r="D30" i="14" s="1"/>
  <c r="I27" i="10"/>
  <c r="K27" i="10" s="1"/>
  <c r="J39" i="10"/>
  <c r="D45" i="14" s="1"/>
  <c r="I7" i="10"/>
  <c r="K7" i="10" s="1"/>
  <c r="J22" i="10"/>
  <c r="D28" i="14" s="1"/>
  <c r="M22" i="10"/>
  <c r="G28" i="14" s="1"/>
  <c r="I39" i="10"/>
  <c r="K39" i="10" s="1"/>
  <c r="I25" i="10"/>
  <c r="K25" i="10" s="1"/>
  <c r="I33" i="10"/>
  <c r="K33" i="10" s="1"/>
  <c r="J38" i="10"/>
  <c r="D44" i="14" s="1"/>
  <c r="M38" i="10"/>
  <c r="G44" i="14" s="1"/>
  <c r="M14" i="10"/>
  <c r="J14" i="10"/>
  <c r="D20" i="14" s="1"/>
  <c r="J6" i="10"/>
  <c r="D12" i="14" s="1"/>
  <c r="J15" i="10"/>
  <c r="D21" i="14" s="1"/>
  <c r="M15" i="10"/>
  <c r="G21" i="14" s="1"/>
  <c r="I21" i="10"/>
  <c r="K21" i="10" s="1"/>
  <c r="E27" i="14" s="1"/>
  <c r="M32" i="10"/>
  <c r="J32" i="10"/>
  <c r="D38" i="14" s="1"/>
  <c r="I16" i="10"/>
  <c r="K16" i="10" s="1"/>
  <c r="J30" i="10"/>
  <c r="D36" i="14" s="1"/>
  <c r="M30" i="10"/>
  <c r="G36" i="14" s="1"/>
  <c r="M8" i="10"/>
  <c r="G14" i="14" s="1"/>
  <c r="J8" i="10"/>
  <c r="D14" i="14" s="1"/>
  <c r="L10" i="10"/>
  <c r="F16" i="14" s="1"/>
  <c r="M23" i="10"/>
  <c r="G29" i="14" s="1"/>
  <c r="J23" i="10"/>
  <c r="G14" i="10"/>
  <c r="I14" i="10" s="1"/>
  <c r="K14" i="10" s="1"/>
  <c r="G8" i="10"/>
  <c r="I8" i="10" s="1"/>
  <c r="K8" i="10" s="1"/>
  <c r="E14" i="14" s="1"/>
  <c r="G6" i="10"/>
  <c r="I6" i="10" s="1"/>
  <c r="K6" i="10" s="1"/>
  <c r="H12" i="10"/>
  <c r="G15" i="10"/>
  <c r="I15" i="10" s="1"/>
  <c r="K15" i="10" s="1"/>
  <c r="E21" i="14" s="1"/>
  <c r="H21" i="10"/>
  <c r="E22" i="10"/>
  <c r="I22" i="10" s="1"/>
  <c r="K22" i="10" s="1"/>
  <c r="E28" i="14" s="1"/>
  <c r="G24" i="10"/>
  <c r="I24" i="10" s="1"/>
  <c r="K24" i="10" s="1"/>
  <c r="H29" i="10"/>
  <c r="E30" i="10"/>
  <c r="I30" i="10" s="1"/>
  <c r="K30" i="10" s="1"/>
  <c r="E36" i="14" s="1"/>
  <c r="G32" i="10"/>
  <c r="I32" i="10" s="1"/>
  <c r="K32" i="10" s="1"/>
  <c r="H37" i="10"/>
  <c r="E38" i="10"/>
  <c r="I38" i="10" s="1"/>
  <c r="K38" i="10" s="1"/>
  <c r="E44" i="14" s="1"/>
  <c r="G40" i="10"/>
  <c r="I40" i="10" s="1"/>
  <c r="K40" i="10" s="1"/>
  <c r="E46" i="14" s="1"/>
  <c r="G17" i="10"/>
  <c r="I17" i="10" s="1"/>
  <c r="K17" i="10" s="1"/>
  <c r="M7" i="10"/>
  <c r="M16" i="10"/>
  <c r="G22" i="14" s="1"/>
  <c r="M10" i="10"/>
  <c r="M20" i="10"/>
  <c r="M36" i="10"/>
  <c r="J18" i="10"/>
  <c r="D24" i="14" s="1"/>
  <c r="J27" i="10"/>
  <c r="D33" i="14" s="1"/>
  <c r="J35" i="10"/>
  <c r="G26" i="10"/>
  <c r="I26" i="10" s="1"/>
  <c r="K26" i="10" s="1"/>
  <c r="G34" i="10"/>
  <c r="I34" i="10" s="1"/>
  <c r="K34" i="10" s="1"/>
  <c r="M23" i="9"/>
  <c r="G29" i="12" s="1"/>
  <c r="J23" i="9"/>
  <c r="D29" i="12" s="1"/>
  <c r="J26" i="9"/>
  <c r="D32" i="12" s="1"/>
  <c r="J34" i="9"/>
  <c r="D40" i="12" s="1"/>
  <c r="I29" i="9"/>
  <c r="K29" i="9" s="1"/>
  <c r="E35" i="12" s="1"/>
  <c r="M37" i="9"/>
  <c r="I7" i="9"/>
  <c r="K7" i="9" s="1"/>
  <c r="E13" i="12" s="1"/>
  <c r="M16" i="9"/>
  <c r="G22" i="12" s="1"/>
  <c r="J16" i="9"/>
  <c r="D22" i="12" s="1"/>
  <c r="J40" i="9"/>
  <c r="D46" i="12" s="1"/>
  <c r="I30" i="9"/>
  <c r="K30" i="9" s="1"/>
  <c r="E36" i="12" s="1"/>
  <c r="M33" i="9"/>
  <c r="G39" i="12" s="1"/>
  <c r="J33" i="9"/>
  <c r="D39" i="12" s="1"/>
  <c r="I9" i="9"/>
  <c r="K9" i="9" s="1"/>
  <c r="I18" i="9"/>
  <c r="K18" i="9" s="1"/>
  <c r="E24" i="12" s="1"/>
  <c r="J12" i="9"/>
  <c r="D18" i="12" s="1"/>
  <c r="I22" i="9"/>
  <c r="K22" i="9" s="1"/>
  <c r="I38" i="9"/>
  <c r="K38" i="9" s="1"/>
  <c r="E44" i="12" s="1"/>
  <c r="G14" i="9"/>
  <c r="I14" i="9" s="1"/>
  <c r="K14" i="9" s="1"/>
  <c r="E20" i="12" s="1"/>
  <c r="G23" i="9"/>
  <c r="I23" i="9" s="1"/>
  <c r="K23" i="9" s="1"/>
  <c r="G31" i="9"/>
  <c r="I31" i="9" s="1"/>
  <c r="K31" i="9" s="1"/>
  <c r="G26" i="9"/>
  <c r="I26" i="9" s="1"/>
  <c r="K26" i="9" s="1"/>
  <c r="E32" i="12" s="1"/>
  <c r="G34" i="9"/>
  <c r="I34" i="9" s="1"/>
  <c r="K34" i="9" s="1"/>
  <c r="E40" i="12" s="1"/>
  <c r="G12" i="9"/>
  <c r="I12" i="9" s="1"/>
  <c r="K12" i="9" s="1"/>
  <c r="G21" i="9"/>
  <c r="I21" i="9" s="1"/>
  <c r="K21" i="9" s="1"/>
  <c r="M27" i="9"/>
  <c r="G37" i="9"/>
  <c r="I37" i="9" s="1"/>
  <c r="K37" i="9" s="1"/>
  <c r="G6" i="9"/>
  <c r="I6" i="9" s="1"/>
  <c r="K6" i="9" s="1"/>
  <c r="G15" i="9"/>
  <c r="I15" i="9" s="1"/>
  <c r="K15" i="9" s="1"/>
  <c r="G24" i="9"/>
  <c r="I24" i="9" s="1"/>
  <c r="K24" i="9" s="1"/>
  <c r="E30" i="12" s="1"/>
  <c r="H29" i="9"/>
  <c r="G32" i="9"/>
  <c r="I32" i="9" s="1"/>
  <c r="K32" i="9" s="1"/>
  <c r="G40" i="9"/>
  <c r="I40" i="9" s="1"/>
  <c r="K40" i="9" s="1"/>
  <c r="E46" i="12" s="1"/>
  <c r="H7" i="9"/>
  <c r="G8" i="9"/>
  <c r="I8" i="9" s="1"/>
  <c r="K8" i="9" s="1"/>
  <c r="H17" i="9"/>
  <c r="G16" i="9"/>
  <c r="I16" i="9" s="1"/>
  <c r="K16" i="9" s="1"/>
  <c r="G25" i="9"/>
  <c r="I25" i="9" s="1"/>
  <c r="K25" i="9" s="1"/>
  <c r="G33" i="9"/>
  <c r="I33" i="9" s="1"/>
  <c r="K33" i="9" s="1"/>
  <c r="I38" i="8"/>
  <c r="K38" i="8" s="1"/>
  <c r="I23" i="8"/>
  <c r="K23" i="8" s="1"/>
  <c r="E29" i="15" s="1"/>
  <c r="M26" i="8"/>
  <c r="G32" i="15" s="1"/>
  <c r="J26" i="8"/>
  <c r="D32" i="15" s="1"/>
  <c r="I31" i="8"/>
  <c r="K31" i="8" s="1"/>
  <c r="E37" i="15" s="1"/>
  <c r="M34" i="8"/>
  <c r="G40" i="15" s="1"/>
  <c r="J34" i="8"/>
  <c r="D40" i="15" s="1"/>
  <c r="M39" i="8"/>
  <c r="G45" i="15" s="1"/>
  <c r="J39" i="8"/>
  <c r="D45" i="15" s="1"/>
  <c r="I21" i="8"/>
  <c r="K21" i="8" s="1"/>
  <c r="E27" i="15" s="1"/>
  <c r="I27" i="8"/>
  <c r="K27" i="8" s="1"/>
  <c r="J32" i="8"/>
  <c r="D38" i="15" s="1"/>
  <c r="M32" i="8"/>
  <c r="G38" i="15" s="1"/>
  <c r="I12" i="8"/>
  <c r="K12" i="8" s="1"/>
  <c r="E18" i="15" s="1"/>
  <c r="J15" i="8"/>
  <c r="D21" i="15" s="1"/>
  <c r="M15" i="8"/>
  <c r="G21" i="15" s="1"/>
  <c r="J6" i="8"/>
  <c r="D12" i="15" s="1"/>
  <c r="M6" i="8"/>
  <c r="G12" i="15" s="1"/>
  <c r="M37" i="8"/>
  <c r="G43" i="15" s="1"/>
  <c r="J37" i="8"/>
  <c r="D43" i="15" s="1"/>
  <c r="J16" i="8"/>
  <c r="D22" i="15" s="1"/>
  <c r="M16" i="8"/>
  <c r="G22" i="15" s="1"/>
  <c r="I30" i="8"/>
  <c r="K30" i="8" s="1"/>
  <c r="E36" i="15" s="1"/>
  <c r="J33" i="8"/>
  <c r="D39" i="15" s="1"/>
  <c r="M33" i="8"/>
  <c r="G39" i="15" s="1"/>
  <c r="M38" i="8"/>
  <c r="G44" i="15" s="1"/>
  <c r="J38" i="8"/>
  <c r="D44" i="15" s="1"/>
  <c r="M17" i="8"/>
  <c r="G23" i="15" s="1"/>
  <c r="J17" i="8"/>
  <c r="D23" i="15" s="1"/>
  <c r="M8" i="8"/>
  <c r="G14" i="15" s="1"/>
  <c r="J8" i="8"/>
  <c r="D14" i="15" s="1"/>
  <c r="M14" i="8"/>
  <c r="J14" i="8"/>
  <c r="D20" i="15" s="1"/>
  <c r="I18" i="8"/>
  <c r="K18" i="8" s="1"/>
  <c r="M24" i="8"/>
  <c r="G30" i="15" s="1"/>
  <c r="J24" i="8"/>
  <c r="D30" i="15" s="1"/>
  <c r="I29" i="8"/>
  <c r="K29" i="8" s="1"/>
  <c r="E35" i="15" s="1"/>
  <c r="I39" i="8"/>
  <c r="K39" i="8" s="1"/>
  <c r="I9" i="8"/>
  <c r="K9" i="8" s="1"/>
  <c r="I25" i="8"/>
  <c r="K25" i="8" s="1"/>
  <c r="E31" i="15" s="1"/>
  <c r="J40" i="8"/>
  <c r="D46" i="15" s="1"/>
  <c r="M40" i="8"/>
  <c r="I7" i="8"/>
  <c r="K7" i="8" s="1"/>
  <c r="E13" i="15" s="1"/>
  <c r="I13" i="8"/>
  <c r="K13" i="8" s="1"/>
  <c r="J18" i="8"/>
  <c r="D24" i="15" s="1"/>
  <c r="G8" i="8"/>
  <c r="I8" i="8" s="1"/>
  <c r="K8" i="8" s="1"/>
  <c r="E14" i="15" s="1"/>
  <c r="G17" i="8"/>
  <c r="I17" i="8" s="1"/>
  <c r="K17" i="8" s="1"/>
  <c r="E23" i="15" s="1"/>
  <c r="H23" i="8"/>
  <c r="J25" i="8"/>
  <c r="D31" i="15" s="1"/>
  <c r="G26" i="8"/>
  <c r="I26" i="8" s="1"/>
  <c r="K26" i="8" s="1"/>
  <c r="H31" i="8"/>
  <c r="G34" i="8"/>
  <c r="I34" i="8" s="1"/>
  <c r="K34" i="8" s="1"/>
  <c r="M9" i="8"/>
  <c r="G15" i="15" s="1"/>
  <c r="G37" i="8"/>
  <c r="I37" i="8" s="1"/>
  <c r="K37" i="8" s="1"/>
  <c r="G6" i="8"/>
  <c r="I6" i="8" s="1"/>
  <c r="K6" i="8" s="1"/>
  <c r="E12" i="15" s="1"/>
  <c r="H12" i="8"/>
  <c r="G15" i="8"/>
  <c r="I15" i="8" s="1"/>
  <c r="K15" i="8" s="1"/>
  <c r="H21" i="8"/>
  <c r="G24" i="8"/>
  <c r="I24" i="8" s="1"/>
  <c r="K24" i="8" s="1"/>
  <c r="H29" i="8"/>
  <c r="G32" i="8"/>
  <c r="I32" i="8" s="1"/>
  <c r="K32" i="8" s="1"/>
  <c r="E38" i="15" s="1"/>
  <c r="E38" i="8"/>
  <c r="G40" i="8"/>
  <c r="I40" i="8" s="1"/>
  <c r="K40" i="8" s="1"/>
  <c r="H7" i="8"/>
  <c r="G14" i="8"/>
  <c r="I14" i="8" s="1"/>
  <c r="K14" i="8" s="1"/>
  <c r="J22" i="8"/>
  <c r="M10" i="8"/>
  <c r="M36" i="8"/>
  <c r="M20" i="8"/>
  <c r="G16" i="8"/>
  <c r="I16" i="8" s="1"/>
  <c r="K16" i="8" s="1"/>
  <c r="E22" i="15" s="1"/>
  <c r="G33" i="8"/>
  <c r="I33" i="8" s="1"/>
  <c r="K33" i="8" s="1"/>
  <c r="E39" i="15" s="1"/>
  <c r="J27" i="8"/>
  <c r="D33" i="15" s="1"/>
  <c r="J35" i="8"/>
  <c r="J30" i="8"/>
  <c r="D36" i="15" s="1"/>
  <c r="D6" i="1"/>
  <c r="E6" i="1" s="1"/>
  <c r="F6" i="1"/>
  <c r="D7" i="1"/>
  <c r="E7" i="1" s="1"/>
  <c r="F7" i="1"/>
  <c r="H7" i="1" s="1"/>
  <c r="D8" i="1"/>
  <c r="E8" i="1" s="1"/>
  <c r="I8" i="1" s="1"/>
  <c r="K8" i="1" s="1"/>
  <c r="E14" i="7" s="1"/>
  <c r="F8" i="1"/>
  <c r="G8" i="1"/>
  <c r="D9" i="1"/>
  <c r="E9" i="1" s="1"/>
  <c r="F9" i="1"/>
  <c r="G9" i="1" s="1"/>
  <c r="D10" i="1"/>
  <c r="E10" i="1" s="1"/>
  <c r="F10" i="1"/>
  <c r="G10" i="1" s="1"/>
  <c r="D12" i="1"/>
  <c r="E12" i="1" s="1"/>
  <c r="F12" i="1"/>
  <c r="G12" i="1"/>
  <c r="D13" i="1"/>
  <c r="E13" i="1" s="1"/>
  <c r="F13" i="1"/>
  <c r="G13" i="1" s="1"/>
  <c r="D14" i="1"/>
  <c r="E14" i="1"/>
  <c r="F14" i="1"/>
  <c r="G14" i="1" s="1"/>
  <c r="I14" i="1" s="1"/>
  <c r="K14" i="1" s="1"/>
  <c r="E20" i="7" s="1"/>
  <c r="D15" i="1"/>
  <c r="E15" i="1" s="1"/>
  <c r="F15" i="1"/>
  <c r="G15" i="1"/>
  <c r="D16" i="1"/>
  <c r="E16" i="1" s="1"/>
  <c r="F16" i="1"/>
  <c r="G16" i="1" s="1"/>
  <c r="D17" i="1"/>
  <c r="E17" i="1" s="1"/>
  <c r="F17" i="1"/>
  <c r="G17" i="1" s="1"/>
  <c r="D18" i="1"/>
  <c r="E18" i="1" s="1"/>
  <c r="F18" i="1"/>
  <c r="G18" i="1" s="1"/>
  <c r="D20" i="1"/>
  <c r="E20" i="1" s="1"/>
  <c r="F20" i="1"/>
  <c r="G20" i="1" s="1"/>
  <c r="D21" i="1"/>
  <c r="E21" i="1" s="1"/>
  <c r="F21" i="1"/>
  <c r="G21" i="1" s="1"/>
  <c r="D22" i="1"/>
  <c r="E22" i="1" s="1"/>
  <c r="F22" i="1"/>
  <c r="G22" i="1" s="1"/>
  <c r="I22" i="1" s="1"/>
  <c r="K22" i="1" s="1"/>
  <c r="E28" i="7" s="1"/>
  <c r="D23" i="1"/>
  <c r="E23" i="1" s="1"/>
  <c r="F23" i="1"/>
  <c r="G23" i="1" s="1"/>
  <c r="D24" i="1"/>
  <c r="E24" i="1" s="1"/>
  <c r="F24" i="1"/>
  <c r="H24" i="1" s="1"/>
  <c r="J24" i="1" s="1"/>
  <c r="D30" i="7" s="1"/>
  <c r="D25" i="1"/>
  <c r="E25" i="1" s="1"/>
  <c r="F25" i="1"/>
  <c r="G25" i="1" s="1"/>
  <c r="D26" i="1"/>
  <c r="E26" i="1" s="1"/>
  <c r="F26" i="1"/>
  <c r="G26" i="1" s="1"/>
  <c r="D27" i="1"/>
  <c r="E27" i="1"/>
  <c r="F27" i="1"/>
  <c r="G27" i="1" s="1"/>
  <c r="I27" i="1" s="1"/>
  <c r="K27" i="1" s="1"/>
  <c r="E33" i="7" s="1"/>
  <c r="D28" i="1"/>
  <c r="E28" i="1" s="1"/>
  <c r="F28" i="1"/>
  <c r="G28" i="1" s="1"/>
  <c r="D29" i="1"/>
  <c r="E29" i="1" s="1"/>
  <c r="F29" i="1"/>
  <c r="G29" i="1" s="1"/>
  <c r="D30" i="1"/>
  <c r="E30" i="1" s="1"/>
  <c r="F30" i="1"/>
  <c r="G30" i="1"/>
  <c r="D31" i="1"/>
  <c r="E31" i="1" s="1"/>
  <c r="F31" i="1"/>
  <c r="G31" i="1"/>
  <c r="D32" i="1"/>
  <c r="E32" i="1" s="1"/>
  <c r="F32" i="1"/>
  <c r="D33" i="1"/>
  <c r="E33" i="1"/>
  <c r="F33" i="1"/>
  <c r="G33" i="1" s="1"/>
  <c r="D34" i="1"/>
  <c r="E34" i="1" s="1"/>
  <c r="F34" i="1"/>
  <c r="G34" i="1" s="1"/>
  <c r="D35" i="1"/>
  <c r="E35" i="1" s="1"/>
  <c r="F35" i="1"/>
  <c r="G35" i="1" s="1"/>
  <c r="D36" i="1"/>
  <c r="E36" i="1" s="1"/>
  <c r="F36" i="1"/>
  <c r="D37" i="1"/>
  <c r="E37" i="1" s="1"/>
  <c r="F37" i="1"/>
  <c r="D38" i="1"/>
  <c r="E38" i="1" s="1"/>
  <c r="F38" i="1"/>
  <c r="G38" i="1" s="1"/>
  <c r="D39" i="1"/>
  <c r="E39" i="1" s="1"/>
  <c r="F39" i="1"/>
  <c r="G39" i="1" s="1"/>
  <c r="D40" i="1"/>
  <c r="E40" i="1"/>
  <c r="F40" i="1"/>
  <c r="G40" i="1" s="1"/>
  <c r="L28" i="10" l="1"/>
  <c r="F34" i="14" s="1"/>
  <c r="L20" i="10"/>
  <c r="F26" i="14" s="1"/>
  <c r="F17" i="15"/>
  <c r="N11" i="8"/>
  <c r="H17" i="15" s="1"/>
  <c r="L13" i="10"/>
  <c r="F19" i="14" s="1"/>
  <c r="J36" i="9"/>
  <c r="D42" i="12" s="1"/>
  <c r="H36" i="1"/>
  <c r="M36" i="1" s="1"/>
  <c r="G42" i="7" s="1"/>
  <c r="H6" i="1"/>
  <c r="M6" i="1" s="1"/>
  <c r="G24" i="1"/>
  <c r="M33" i="10"/>
  <c r="G39" i="14" s="1"/>
  <c r="J40" i="10"/>
  <c r="D46" i="14" s="1"/>
  <c r="M28" i="10"/>
  <c r="G34" i="14" s="1"/>
  <c r="M25" i="10"/>
  <c r="G31" i="14" s="1"/>
  <c r="E19" i="14"/>
  <c r="M9" i="10"/>
  <c r="G15" i="14" s="1"/>
  <c r="J9" i="10"/>
  <c r="D15" i="14" s="1"/>
  <c r="J24" i="11"/>
  <c r="D30" i="13" s="1"/>
  <c r="M9" i="11"/>
  <c r="G15" i="13" s="1"/>
  <c r="J9" i="11"/>
  <c r="J27" i="11"/>
  <c r="D33" i="13" s="1"/>
  <c r="M13" i="11"/>
  <c r="G19" i="13" s="1"/>
  <c r="J13" i="11"/>
  <c r="M6" i="9"/>
  <c r="G12" i="12" s="1"/>
  <c r="M32" i="9"/>
  <c r="G38" i="12" s="1"/>
  <c r="H15" i="1"/>
  <c r="J15" i="1" s="1"/>
  <c r="D21" i="7" s="1"/>
  <c r="H10" i="1"/>
  <c r="M10" i="1" s="1"/>
  <c r="G16" i="7" s="1"/>
  <c r="H8" i="1"/>
  <c r="H32" i="1"/>
  <c r="H20" i="1"/>
  <c r="J20" i="1" s="1"/>
  <c r="D26" i="7" s="1"/>
  <c r="I16" i="1"/>
  <c r="K16" i="1" s="1"/>
  <c r="E22" i="7" s="1"/>
  <c r="I15" i="1"/>
  <c r="K15" i="1" s="1"/>
  <c r="E21" i="7" s="1"/>
  <c r="H40" i="1"/>
  <c r="I39" i="1"/>
  <c r="K39" i="1" s="1"/>
  <c r="E45" i="7" s="1"/>
  <c r="H38" i="1"/>
  <c r="I9" i="1"/>
  <c r="K9" i="1" s="1"/>
  <c r="E15" i="7" s="1"/>
  <c r="G6" i="1"/>
  <c r="I6" i="1" s="1"/>
  <c r="K6" i="1" s="1"/>
  <c r="M28" i="9"/>
  <c r="G34" i="12" s="1"/>
  <c r="J31" i="9"/>
  <c r="D37" i="12" s="1"/>
  <c r="J14" i="9"/>
  <c r="D20" i="12" s="1"/>
  <c r="J20" i="9"/>
  <c r="D26" i="12" s="1"/>
  <c r="M35" i="9"/>
  <c r="G41" i="12" s="1"/>
  <c r="J38" i="9"/>
  <c r="D44" i="12" s="1"/>
  <c r="J13" i="9"/>
  <c r="D19" i="12" s="1"/>
  <c r="J30" i="9"/>
  <c r="D36" i="12" s="1"/>
  <c r="J10" i="9"/>
  <c r="D16" i="12" s="1"/>
  <c r="M24" i="9"/>
  <c r="G30" i="12" s="1"/>
  <c r="M21" i="9"/>
  <c r="G27" i="12" s="1"/>
  <c r="L35" i="9"/>
  <c r="F41" i="12" s="1"/>
  <c r="L28" i="9"/>
  <c r="F34" i="12" s="1"/>
  <c r="E34" i="12"/>
  <c r="J25" i="9"/>
  <c r="D31" i="12" s="1"/>
  <c r="J39" i="9"/>
  <c r="D45" i="12" s="1"/>
  <c r="E33" i="12"/>
  <c r="L27" i="9"/>
  <c r="F33" i="12" s="1"/>
  <c r="E41" i="12"/>
  <c r="M9" i="9"/>
  <c r="G15" i="12" s="1"/>
  <c r="M15" i="9"/>
  <c r="G21" i="12" s="1"/>
  <c r="J8" i="9"/>
  <c r="D14" i="12" s="1"/>
  <c r="J18" i="9"/>
  <c r="D24" i="12" s="1"/>
  <c r="M22" i="9"/>
  <c r="G28" i="12" s="1"/>
  <c r="J22" i="9"/>
  <c r="D28" i="12" s="1"/>
  <c r="L23" i="11"/>
  <c r="F29" i="13" s="1"/>
  <c r="N28" i="8"/>
  <c r="H34" i="15" s="1"/>
  <c r="L39" i="8"/>
  <c r="F45" i="15" s="1"/>
  <c r="E45" i="15"/>
  <c r="L40" i="8"/>
  <c r="F46" i="15" s="1"/>
  <c r="E46" i="15"/>
  <c r="L9" i="8"/>
  <c r="F15" i="15" s="1"/>
  <c r="E15" i="15"/>
  <c r="G20" i="15"/>
  <c r="L38" i="8"/>
  <c r="F44" i="15" s="1"/>
  <c r="E44" i="15"/>
  <c r="N36" i="8"/>
  <c r="H42" i="15" s="1"/>
  <c r="G42" i="15"/>
  <c r="L34" i="8"/>
  <c r="F40" i="15" s="1"/>
  <c r="E40" i="15"/>
  <c r="L13" i="8"/>
  <c r="E19" i="15"/>
  <c r="N10" i="8"/>
  <c r="H16" i="15" s="1"/>
  <c r="G16" i="15"/>
  <c r="L24" i="8"/>
  <c r="F30" i="15" s="1"/>
  <c r="E30" i="15"/>
  <c r="L37" i="8"/>
  <c r="F43" i="15" s="1"/>
  <c r="E43" i="15"/>
  <c r="L22" i="8"/>
  <c r="D28" i="15"/>
  <c r="L26" i="8"/>
  <c r="F32" i="15" s="1"/>
  <c r="E32" i="15"/>
  <c r="G46" i="15"/>
  <c r="L18" i="8"/>
  <c r="E24" i="15"/>
  <c r="N20" i="8"/>
  <c r="H26" i="15" s="1"/>
  <c r="G26" i="15"/>
  <c r="L35" i="8"/>
  <c r="D41" i="15"/>
  <c r="L14" i="8"/>
  <c r="F20" i="15" s="1"/>
  <c r="E20" i="15"/>
  <c r="L15" i="8"/>
  <c r="F21" i="15" s="1"/>
  <c r="E21" i="15"/>
  <c r="L27" i="8"/>
  <c r="E33" i="15"/>
  <c r="L6" i="10"/>
  <c r="F12" i="14" s="1"/>
  <c r="E12" i="14"/>
  <c r="L35" i="10"/>
  <c r="D41" i="14"/>
  <c r="L14" i="10"/>
  <c r="F20" i="14" s="1"/>
  <c r="E20" i="14"/>
  <c r="G12" i="14"/>
  <c r="L9" i="10"/>
  <c r="E15" i="14"/>
  <c r="N20" i="10"/>
  <c r="H26" i="14" s="1"/>
  <c r="G26" i="14"/>
  <c r="G13" i="14"/>
  <c r="L24" i="10"/>
  <c r="F30" i="14" s="1"/>
  <c r="E30" i="14"/>
  <c r="L33" i="10"/>
  <c r="F39" i="14" s="1"/>
  <c r="E39" i="14"/>
  <c r="L27" i="10"/>
  <c r="E33" i="14"/>
  <c r="L31" i="10"/>
  <c r="F37" i="14" s="1"/>
  <c r="D37" i="14"/>
  <c r="L34" i="10"/>
  <c r="F40" i="14" s="1"/>
  <c r="E40" i="14"/>
  <c r="L26" i="10"/>
  <c r="F32" i="14" s="1"/>
  <c r="E32" i="14"/>
  <c r="N36" i="10"/>
  <c r="H42" i="14" s="1"/>
  <c r="G42" i="14"/>
  <c r="L17" i="10"/>
  <c r="F23" i="14" s="1"/>
  <c r="E23" i="14"/>
  <c r="L23" i="10"/>
  <c r="F29" i="14" s="1"/>
  <c r="D29" i="14"/>
  <c r="L16" i="10"/>
  <c r="F22" i="14" s="1"/>
  <c r="E22" i="14"/>
  <c r="L25" i="10"/>
  <c r="F31" i="14" s="1"/>
  <c r="E31" i="14"/>
  <c r="G20" i="14"/>
  <c r="L39" i="10"/>
  <c r="F45" i="14" s="1"/>
  <c r="E45" i="14"/>
  <c r="G38" i="14"/>
  <c r="N26" i="10"/>
  <c r="H32" i="14" s="1"/>
  <c r="G32" i="14"/>
  <c r="N10" i="10"/>
  <c r="H16" i="14" s="1"/>
  <c r="G16" i="14"/>
  <c r="L32" i="10"/>
  <c r="F38" i="14" s="1"/>
  <c r="E38" i="14"/>
  <c r="L7" i="10"/>
  <c r="F13" i="14" s="1"/>
  <c r="E13" i="14"/>
  <c r="L38" i="11"/>
  <c r="F44" i="13" s="1"/>
  <c r="E44" i="13"/>
  <c r="L15" i="11"/>
  <c r="F21" i="13" s="1"/>
  <c r="E21" i="13"/>
  <c r="L40" i="11"/>
  <c r="F46" i="13" s="1"/>
  <c r="E46" i="13"/>
  <c r="L36" i="11"/>
  <c r="D42" i="13"/>
  <c r="L32" i="11"/>
  <c r="F38" i="13" s="1"/>
  <c r="E38" i="13"/>
  <c r="L37" i="11"/>
  <c r="F43" i="13" s="1"/>
  <c r="E43" i="13"/>
  <c r="L16" i="11"/>
  <c r="F22" i="13" s="1"/>
  <c r="E22" i="13"/>
  <c r="L22" i="11"/>
  <c r="D28" i="13"/>
  <c r="G31" i="13"/>
  <c r="L31" i="11"/>
  <c r="F37" i="13" s="1"/>
  <c r="E37" i="13"/>
  <c r="L28" i="11"/>
  <c r="D34" i="13"/>
  <c r="L30" i="11"/>
  <c r="F36" i="13" s="1"/>
  <c r="E36" i="13"/>
  <c r="L34" i="11"/>
  <c r="F40" i="13" s="1"/>
  <c r="E40" i="13"/>
  <c r="G43" i="13"/>
  <c r="L35" i="11"/>
  <c r="D41" i="13"/>
  <c r="L20" i="11"/>
  <c r="D26" i="13"/>
  <c r="L26" i="11"/>
  <c r="F32" i="13" s="1"/>
  <c r="E32" i="13"/>
  <c r="L25" i="11"/>
  <c r="F31" i="13" s="1"/>
  <c r="E31" i="13"/>
  <c r="N10" i="11"/>
  <c r="H16" i="13" s="1"/>
  <c r="G16" i="13"/>
  <c r="L33" i="11"/>
  <c r="D39" i="13"/>
  <c r="E30" i="13"/>
  <c r="L17" i="11"/>
  <c r="F23" i="13" s="1"/>
  <c r="E23" i="13"/>
  <c r="L14" i="11"/>
  <c r="F20" i="13" s="1"/>
  <c r="E20" i="13"/>
  <c r="L8" i="11"/>
  <c r="F14" i="13" s="1"/>
  <c r="E14" i="13"/>
  <c r="L18" i="11"/>
  <c r="E24" i="13"/>
  <c r="G33" i="12"/>
  <c r="L16" i="9"/>
  <c r="F22" i="12" s="1"/>
  <c r="E22" i="12"/>
  <c r="L21" i="9"/>
  <c r="F27" i="12" s="1"/>
  <c r="E27" i="12"/>
  <c r="L12" i="9"/>
  <c r="F18" i="12" s="1"/>
  <c r="E18" i="12"/>
  <c r="E45" i="12"/>
  <c r="G18" i="12"/>
  <c r="E14" i="12"/>
  <c r="L37" i="9"/>
  <c r="F43" i="12" s="1"/>
  <c r="E43" i="12"/>
  <c r="E37" i="12"/>
  <c r="E31" i="12"/>
  <c r="L15" i="9"/>
  <c r="F21" i="12" s="1"/>
  <c r="E21" i="12"/>
  <c r="L6" i="9"/>
  <c r="F12" i="12" s="1"/>
  <c r="E12" i="12"/>
  <c r="E28" i="12"/>
  <c r="L33" i="9"/>
  <c r="F39" i="12" s="1"/>
  <c r="E39" i="12"/>
  <c r="L23" i="9"/>
  <c r="F29" i="12" s="1"/>
  <c r="E29" i="12"/>
  <c r="G43" i="12"/>
  <c r="L32" i="9"/>
  <c r="F38" i="12" s="1"/>
  <c r="E38" i="12"/>
  <c r="L9" i="9"/>
  <c r="F15" i="12" s="1"/>
  <c r="E15" i="12"/>
  <c r="L7" i="11"/>
  <c r="M29" i="11"/>
  <c r="G35" i="13" s="1"/>
  <c r="J29" i="11"/>
  <c r="L39" i="11"/>
  <c r="F45" i="13" s="1"/>
  <c r="M21" i="11"/>
  <c r="G27" i="13" s="1"/>
  <c r="J21" i="11"/>
  <c r="M12" i="11"/>
  <c r="G18" i="13" s="1"/>
  <c r="J12" i="11"/>
  <c r="D18" i="13" s="1"/>
  <c r="L6" i="11"/>
  <c r="F12" i="13" s="1"/>
  <c r="M37" i="10"/>
  <c r="G43" i="14" s="1"/>
  <c r="J37" i="10"/>
  <c r="J12" i="10"/>
  <c r="M12" i="10"/>
  <c r="G18" i="14" s="1"/>
  <c r="L30" i="10"/>
  <c r="L8" i="10"/>
  <c r="F14" i="14" s="1"/>
  <c r="M29" i="10"/>
  <c r="G35" i="14" s="1"/>
  <c r="J29" i="10"/>
  <c r="L22" i="10"/>
  <c r="F28" i="14" s="1"/>
  <c r="N28" i="10"/>
  <c r="H34" i="14" s="1"/>
  <c r="M21" i="10"/>
  <c r="J21" i="10"/>
  <c r="D27" i="14" s="1"/>
  <c r="L38" i="10"/>
  <c r="L15" i="10"/>
  <c r="F21" i="14" s="1"/>
  <c r="L18" i="10"/>
  <c r="M7" i="9"/>
  <c r="G13" i="12" s="1"/>
  <c r="J7" i="9"/>
  <c r="D13" i="12" s="1"/>
  <c r="M29" i="9"/>
  <c r="G35" i="12" s="1"/>
  <c r="J29" i="9"/>
  <c r="D35" i="12" s="1"/>
  <c r="L24" i="9"/>
  <c r="F30" i="12" s="1"/>
  <c r="L34" i="9"/>
  <c r="L40" i="9"/>
  <c r="M17" i="9"/>
  <c r="J17" i="9"/>
  <c r="L26" i="9"/>
  <c r="M29" i="8"/>
  <c r="G35" i="15" s="1"/>
  <c r="J29" i="8"/>
  <c r="M21" i="8"/>
  <c r="J21" i="8"/>
  <c r="D27" i="15" s="1"/>
  <c r="L30" i="8"/>
  <c r="J12" i="8"/>
  <c r="M12" i="8"/>
  <c r="G18" i="15" s="1"/>
  <c r="L33" i="8"/>
  <c r="F39" i="15" s="1"/>
  <c r="L6" i="8"/>
  <c r="L16" i="8"/>
  <c r="L8" i="8"/>
  <c r="L25" i="8"/>
  <c r="M31" i="8"/>
  <c r="G37" i="15" s="1"/>
  <c r="J31" i="8"/>
  <c r="M7" i="8"/>
  <c r="G13" i="15" s="1"/>
  <c r="J7" i="8"/>
  <c r="M23" i="8"/>
  <c r="G29" i="15" s="1"/>
  <c r="J23" i="8"/>
  <c r="L17" i="8"/>
  <c r="F23" i="15" s="1"/>
  <c r="L32" i="8"/>
  <c r="I28" i="1"/>
  <c r="K28" i="1" s="1"/>
  <c r="E34" i="7" s="1"/>
  <c r="I21" i="1"/>
  <c r="K21" i="1" s="1"/>
  <c r="E27" i="7" s="1"/>
  <c r="I10" i="1"/>
  <c r="K10" i="1" s="1"/>
  <c r="E16" i="7" s="1"/>
  <c r="I23" i="1"/>
  <c r="K23" i="1" s="1"/>
  <c r="I40" i="1"/>
  <c r="K40" i="1" s="1"/>
  <c r="E46" i="7" s="1"/>
  <c r="I38" i="1"/>
  <c r="K38" i="1" s="1"/>
  <c r="I13" i="1"/>
  <c r="K13" i="1" s="1"/>
  <c r="E19" i="7" s="1"/>
  <c r="I35" i="1"/>
  <c r="K35" i="1" s="1"/>
  <c r="E41" i="7" s="1"/>
  <c r="G32" i="1"/>
  <c r="I32" i="1" s="1"/>
  <c r="K32" i="1" s="1"/>
  <c r="E38" i="7" s="1"/>
  <c r="H14" i="1"/>
  <c r="M14" i="1" s="1"/>
  <c r="G20" i="7" s="1"/>
  <c r="I29" i="1"/>
  <c r="K29" i="1" s="1"/>
  <c r="E35" i="7" s="1"/>
  <c r="H37" i="1"/>
  <c r="I12" i="1"/>
  <c r="K12" i="1" s="1"/>
  <c r="E18" i="7" s="1"/>
  <c r="H9" i="1"/>
  <c r="J9" i="1" s="1"/>
  <c r="I31" i="1"/>
  <c r="K31" i="1" s="1"/>
  <c r="E37" i="7" s="1"/>
  <c r="I26" i="1"/>
  <c r="K26" i="1" s="1"/>
  <c r="E32" i="7" s="1"/>
  <c r="I17" i="1"/>
  <c r="K17" i="1" s="1"/>
  <c r="E23" i="7" s="1"/>
  <c r="H12" i="1"/>
  <c r="M12" i="1" s="1"/>
  <c r="G18" i="7" s="1"/>
  <c r="I34" i="1"/>
  <c r="K34" i="1" s="1"/>
  <c r="E40" i="7" s="1"/>
  <c r="G36" i="1"/>
  <c r="I36" i="1" s="1"/>
  <c r="K36" i="1" s="1"/>
  <c r="I33" i="1"/>
  <c r="K33" i="1" s="1"/>
  <c r="E39" i="7" s="1"/>
  <c r="H31" i="1"/>
  <c r="J31" i="1" s="1"/>
  <c r="D37" i="7" s="1"/>
  <c r="H28" i="1"/>
  <c r="J28" i="1" s="1"/>
  <c r="D34" i="7" s="1"/>
  <c r="H23" i="1"/>
  <c r="J23" i="1" s="1"/>
  <c r="D29" i="7" s="1"/>
  <c r="M32" i="1"/>
  <c r="G38" i="7" s="1"/>
  <c r="J32" i="1"/>
  <c r="D38" i="7" s="1"/>
  <c r="I30" i="1"/>
  <c r="K30" i="1" s="1"/>
  <c r="E36" i="7" s="1"/>
  <c r="I25" i="1"/>
  <c r="K25" i="1" s="1"/>
  <c r="E31" i="7" s="1"/>
  <c r="I20" i="1"/>
  <c r="K20" i="1" s="1"/>
  <c r="J7" i="1"/>
  <c r="D13" i="7" s="1"/>
  <c r="M7" i="1"/>
  <c r="G13" i="7" s="1"/>
  <c r="J14" i="1"/>
  <c r="D20" i="7" s="1"/>
  <c r="I24" i="1"/>
  <c r="K24" i="1" s="1"/>
  <c r="E30" i="7" s="1"/>
  <c r="J6" i="1"/>
  <c r="G12" i="7"/>
  <c r="M37" i="1"/>
  <c r="G43" i="7" s="1"/>
  <c r="J37" i="1"/>
  <c r="D43" i="7" s="1"/>
  <c r="I18" i="1"/>
  <c r="K18" i="1" s="1"/>
  <c r="E24" i="7" s="1"/>
  <c r="J36" i="1"/>
  <c r="D42" i="7" s="1"/>
  <c r="G37" i="1"/>
  <c r="I37" i="1" s="1"/>
  <c r="K37" i="1" s="1"/>
  <c r="E43" i="7" s="1"/>
  <c r="M24" i="1"/>
  <c r="G30" i="7" s="1"/>
  <c r="M20" i="1"/>
  <c r="G26" i="7" s="1"/>
  <c r="G7" i="1"/>
  <c r="I7" i="1" s="1"/>
  <c r="K7" i="1" s="1"/>
  <c r="E13" i="7" s="1"/>
  <c r="M28" i="1"/>
  <c r="G34" i="7" s="1"/>
  <c r="H22" i="1"/>
  <c r="H35" i="1"/>
  <c r="H39" i="1"/>
  <c r="H34" i="1"/>
  <c r="H29" i="1"/>
  <c r="H27" i="1"/>
  <c r="H21" i="1"/>
  <c r="H18" i="1"/>
  <c r="H13" i="1"/>
  <c r="H30" i="1"/>
  <c r="H33" i="1"/>
  <c r="H26" i="1"/>
  <c r="H17" i="1"/>
  <c r="H25" i="1"/>
  <c r="H16" i="1"/>
  <c r="L40" i="10" l="1"/>
  <c r="N15" i="11"/>
  <c r="H21" i="13" s="1"/>
  <c r="N7" i="10"/>
  <c r="H13" i="14" s="1"/>
  <c r="N34" i="10"/>
  <c r="H40" i="14" s="1"/>
  <c r="N24" i="10"/>
  <c r="H30" i="14" s="1"/>
  <c r="N13" i="10"/>
  <c r="H19" i="14" s="1"/>
  <c r="L31" i="9"/>
  <c r="F37" i="12" s="1"/>
  <c r="L36" i="9"/>
  <c r="N36" i="9" s="1"/>
  <c r="H42" i="12" s="1"/>
  <c r="L18" i="9"/>
  <c r="F24" i="12" s="1"/>
  <c r="L20" i="9"/>
  <c r="N20" i="9" s="1"/>
  <c r="H26" i="12" s="1"/>
  <c r="J10" i="1"/>
  <c r="D16" i="7" s="1"/>
  <c r="E12" i="7"/>
  <c r="L6" i="1"/>
  <c r="N6" i="1" s="1"/>
  <c r="N35" i="9"/>
  <c r="H41" i="12" s="1"/>
  <c r="N25" i="10"/>
  <c r="H31" i="14" s="1"/>
  <c r="N37" i="11"/>
  <c r="H43" i="13" s="1"/>
  <c r="D15" i="13"/>
  <c r="L9" i="11"/>
  <c r="L27" i="11"/>
  <c r="N27" i="11" s="1"/>
  <c r="H33" i="13" s="1"/>
  <c r="L24" i="11"/>
  <c r="F30" i="13" s="1"/>
  <c r="D19" i="13"/>
  <c r="L13" i="11"/>
  <c r="F19" i="13" s="1"/>
  <c r="N28" i="9"/>
  <c r="H34" i="12" s="1"/>
  <c r="M8" i="1"/>
  <c r="G14" i="7" s="1"/>
  <c r="J8" i="1"/>
  <c r="J12" i="1"/>
  <c r="D18" i="7" s="1"/>
  <c r="M9" i="1"/>
  <c r="G15" i="7" s="1"/>
  <c r="M23" i="1"/>
  <c r="G29" i="7" s="1"/>
  <c r="M15" i="1"/>
  <c r="G21" i="7" s="1"/>
  <c r="L15" i="1"/>
  <c r="F21" i="7" s="1"/>
  <c r="L14" i="1"/>
  <c r="F20" i="7" s="1"/>
  <c r="M40" i="1"/>
  <c r="G46" i="7" s="1"/>
  <c r="J40" i="1"/>
  <c r="D46" i="7" s="1"/>
  <c r="M38" i="1"/>
  <c r="G44" i="7" s="1"/>
  <c r="J38" i="1"/>
  <c r="D44" i="7" s="1"/>
  <c r="L14" i="9"/>
  <c r="F20" i="12" s="1"/>
  <c r="N27" i="9"/>
  <c r="H33" i="12" s="1"/>
  <c r="L10" i="9"/>
  <c r="N10" i="9" s="1"/>
  <c r="H16" i="12" s="1"/>
  <c r="L30" i="9"/>
  <c r="N30" i="9" s="1"/>
  <c r="H36" i="12" s="1"/>
  <c r="L8" i="9"/>
  <c r="F14" i="12" s="1"/>
  <c r="L39" i="9"/>
  <c r="F45" i="12" s="1"/>
  <c r="L13" i="9"/>
  <c r="F19" i="12" s="1"/>
  <c r="L25" i="9"/>
  <c r="F31" i="12" s="1"/>
  <c r="L38" i="9"/>
  <c r="N38" i="9" s="1"/>
  <c r="H44" i="12" s="1"/>
  <c r="L22" i="9"/>
  <c r="N22" i="9" s="1"/>
  <c r="H28" i="12" s="1"/>
  <c r="N33" i="9"/>
  <c r="H39" i="12" s="1"/>
  <c r="L7" i="9"/>
  <c r="F13" i="12" s="1"/>
  <c r="N32" i="9"/>
  <c r="H38" i="12" s="1"/>
  <c r="N33" i="10"/>
  <c r="H39" i="14" s="1"/>
  <c r="N31" i="10"/>
  <c r="H37" i="14" s="1"/>
  <c r="N17" i="10"/>
  <c r="H23" i="14" s="1"/>
  <c r="N14" i="11"/>
  <c r="H20" i="13" s="1"/>
  <c r="N23" i="11"/>
  <c r="H29" i="13" s="1"/>
  <c r="N17" i="11"/>
  <c r="H23" i="13" s="1"/>
  <c r="N31" i="11"/>
  <c r="H37" i="13" s="1"/>
  <c r="N25" i="11"/>
  <c r="H31" i="13" s="1"/>
  <c r="N16" i="11"/>
  <c r="H22" i="13" s="1"/>
  <c r="N39" i="11"/>
  <c r="H45" i="13" s="1"/>
  <c r="N16" i="9"/>
  <c r="H22" i="12" s="1"/>
  <c r="N24" i="9"/>
  <c r="H30" i="12" s="1"/>
  <c r="N37" i="9"/>
  <c r="H43" i="12" s="1"/>
  <c r="N21" i="9"/>
  <c r="H27" i="12" s="1"/>
  <c r="N9" i="9"/>
  <c r="H15" i="12" s="1"/>
  <c r="N23" i="9"/>
  <c r="H29" i="12" s="1"/>
  <c r="N40" i="11"/>
  <c r="H46" i="13" s="1"/>
  <c r="N8" i="11"/>
  <c r="H14" i="13" s="1"/>
  <c r="N38" i="11"/>
  <c r="H44" i="13" s="1"/>
  <c r="N34" i="11"/>
  <c r="H40" i="13" s="1"/>
  <c r="N32" i="11"/>
  <c r="H38" i="13" s="1"/>
  <c r="N30" i="11"/>
  <c r="H36" i="13" s="1"/>
  <c r="N16" i="10"/>
  <c r="H22" i="14" s="1"/>
  <c r="N15" i="10"/>
  <c r="H21" i="14" s="1"/>
  <c r="N17" i="8"/>
  <c r="H23" i="15" s="1"/>
  <c r="N26" i="8"/>
  <c r="H32" i="15" s="1"/>
  <c r="N40" i="8"/>
  <c r="H46" i="15" s="1"/>
  <c r="N39" i="8"/>
  <c r="H45" i="15" s="1"/>
  <c r="N24" i="8"/>
  <c r="H30" i="15" s="1"/>
  <c r="N38" i="8"/>
  <c r="H44" i="15" s="1"/>
  <c r="N14" i="8"/>
  <c r="H20" i="15" s="1"/>
  <c r="N15" i="8"/>
  <c r="H21" i="15" s="1"/>
  <c r="N34" i="8"/>
  <c r="H40" i="15" s="1"/>
  <c r="N37" i="8"/>
  <c r="H43" i="15" s="1"/>
  <c r="N9" i="8"/>
  <c r="H15" i="15" s="1"/>
  <c r="L23" i="8"/>
  <c r="F29" i="15" s="1"/>
  <c r="D29" i="15"/>
  <c r="N16" i="8"/>
  <c r="H22" i="15" s="1"/>
  <c r="F22" i="15"/>
  <c r="G27" i="15"/>
  <c r="N22" i="8"/>
  <c r="H28" i="15" s="1"/>
  <c r="F28" i="15"/>
  <c r="N13" i="8"/>
  <c r="H19" i="15" s="1"/>
  <c r="F19" i="15"/>
  <c r="L21" i="8"/>
  <c r="F27" i="15" s="1"/>
  <c r="N33" i="8"/>
  <c r="H39" i="15" s="1"/>
  <c r="L29" i="8"/>
  <c r="F35" i="15" s="1"/>
  <c r="D35" i="15"/>
  <c r="F24" i="15"/>
  <c r="N18" i="8"/>
  <c r="H24" i="15" s="1"/>
  <c r="N25" i="8"/>
  <c r="H31" i="15" s="1"/>
  <c r="F31" i="15"/>
  <c r="L7" i="8"/>
  <c r="F13" i="15" s="1"/>
  <c r="D13" i="15"/>
  <c r="N8" i="8"/>
  <c r="H14" i="15" s="1"/>
  <c r="F14" i="15"/>
  <c r="N32" i="8"/>
  <c r="H38" i="15" s="1"/>
  <c r="F38" i="15"/>
  <c r="N6" i="8"/>
  <c r="H12" i="15" s="1"/>
  <c r="F12" i="15"/>
  <c r="N27" i="8"/>
  <c r="H33" i="15" s="1"/>
  <c r="F33" i="15"/>
  <c r="L31" i="8"/>
  <c r="F37" i="15" s="1"/>
  <c r="D37" i="15"/>
  <c r="L12" i="8"/>
  <c r="F18" i="15" s="1"/>
  <c r="D18" i="15"/>
  <c r="N30" i="8"/>
  <c r="H36" i="15" s="1"/>
  <c r="F36" i="15"/>
  <c r="N35" i="8"/>
  <c r="H41" i="15" s="1"/>
  <c r="F41" i="15"/>
  <c r="L21" i="10"/>
  <c r="F27" i="14" s="1"/>
  <c r="N23" i="10"/>
  <c r="H29" i="14" s="1"/>
  <c r="N39" i="10"/>
  <c r="H45" i="14" s="1"/>
  <c r="N30" i="10"/>
  <c r="H36" i="14" s="1"/>
  <c r="F36" i="14"/>
  <c r="N14" i="10"/>
  <c r="H20" i="14" s="1"/>
  <c r="N6" i="10"/>
  <c r="H12" i="14" s="1"/>
  <c r="L29" i="10"/>
  <c r="F35" i="14" s="1"/>
  <c r="D35" i="14"/>
  <c r="N27" i="10"/>
  <c r="H33" i="14" s="1"/>
  <c r="F33" i="14"/>
  <c r="N22" i="10"/>
  <c r="H28" i="14" s="1"/>
  <c r="N40" i="10"/>
  <c r="H46" i="14" s="1"/>
  <c r="F46" i="14"/>
  <c r="L12" i="10"/>
  <c r="F18" i="14" s="1"/>
  <c r="D18" i="14"/>
  <c r="N18" i="10"/>
  <c r="H24" i="14" s="1"/>
  <c r="F24" i="14"/>
  <c r="G27" i="14"/>
  <c r="L37" i="10"/>
  <c r="F43" i="14" s="1"/>
  <c r="D43" i="14"/>
  <c r="N32" i="10"/>
  <c r="H38" i="14" s="1"/>
  <c r="N35" i="10"/>
  <c r="H41" i="14" s="1"/>
  <c r="F41" i="14"/>
  <c r="N38" i="10"/>
  <c r="H44" i="14" s="1"/>
  <c r="F44" i="14"/>
  <c r="N8" i="10"/>
  <c r="H14" i="14" s="1"/>
  <c r="N9" i="10"/>
  <c r="H15" i="14" s="1"/>
  <c r="F15" i="14"/>
  <c r="N33" i="11"/>
  <c r="H39" i="13" s="1"/>
  <c r="F39" i="13"/>
  <c r="N20" i="11"/>
  <c r="H26" i="13" s="1"/>
  <c r="F26" i="13"/>
  <c r="N22" i="11"/>
  <c r="H28" i="13" s="1"/>
  <c r="F28" i="13"/>
  <c r="N36" i="11"/>
  <c r="H42" i="13" s="1"/>
  <c r="F42" i="13"/>
  <c r="N26" i="11"/>
  <c r="H32" i="13" s="1"/>
  <c r="N35" i="11"/>
  <c r="H41" i="13" s="1"/>
  <c r="F41" i="13"/>
  <c r="N28" i="11"/>
  <c r="H34" i="13" s="1"/>
  <c r="F34" i="13"/>
  <c r="L12" i="11"/>
  <c r="F18" i="13" s="1"/>
  <c r="N24" i="11"/>
  <c r="H30" i="13" s="1"/>
  <c r="N6" i="11"/>
  <c r="H12" i="13" s="1"/>
  <c r="L29" i="11"/>
  <c r="F35" i="13" s="1"/>
  <c r="D35" i="13"/>
  <c r="L21" i="11"/>
  <c r="F27" i="13" s="1"/>
  <c r="D27" i="13"/>
  <c r="N7" i="11"/>
  <c r="H13" i="13" s="1"/>
  <c r="F13" i="13"/>
  <c r="N18" i="11"/>
  <c r="H24" i="13" s="1"/>
  <c r="F24" i="13"/>
  <c r="N14" i="9"/>
  <c r="H20" i="12" s="1"/>
  <c r="N6" i="9"/>
  <c r="H12" i="12" s="1"/>
  <c r="N40" i="9"/>
  <c r="H46" i="12" s="1"/>
  <c r="F46" i="12"/>
  <c r="N26" i="9"/>
  <c r="H32" i="12" s="1"/>
  <c r="F32" i="12"/>
  <c r="N13" i="9"/>
  <c r="H19" i="12" s="1"/>
  <c r="L17" i="9"/>
  <c r="F23" i="12" s="1"/>
  <c r="D23" i="12"/>
  <c r="N12" i="9"/>
  <c r="H18" i="12" s="1"/>
  <c r="G23" i="12"/>
  <c r="N18" i="9"/>
  <c r="H24" i="12" s="1"/>
  <c r="L29" i="9"/>
  <c r="F35" i="12" s="1"/>
  <c r="N15" i="9"/>
  <c r="H21" i="12" s="1"/>
  <c r="N34" i="9"/>
  <c r="H40" i="12" s="1"/>
  <c r="F40" i="12"/>
  <c r="L20" i="1"/>
  <c r="F26" i="7" s="1"/>
  <c r="E26" i="7"/>
  <c r="E44" i="7"/>
  <c r="L36" i="1"/>
  <c r="F42" i="7" s="1"/>
  <c r="E42" i="7"/>
  <c r="L23" i="1"/>
  <c r="F29" i="7" s="1"/>
  <c r="E29" i="7"/>
  <c r="L32" i="1"/>
  <c r="F38" i="7" s="1"/>
  <c r="L9" i="1"/>
  <c r="F15" i="7" s="1"/>
  <c r="D15" i="7"/>
  <c r="D12" i="7"/>
  <c r="L28" i="1"/>
  <c r="F34" i="7" s="1"/>
  <c r="L31" i="1"/>
  <c r="M31" i="1"/>
  <c r="G37" i="7" s="1"/>
  <c r="M13" i="1"/>
  <c r="G19" i="7" s="1"/>
  <c r="J13" i="1"/>
  <c r="D19" i="7" s="1"/>
  <c r="J30" i="1"/>
  <c r="D36" i="7" s="1"/>
  <c r="M30" i="1"/>
  <c r="G36" i="7" s="1"/>
  <c r="M39" i="1"/>
  <c r="G45" i="7" s="1"/>
  <c r="J39" i="1"/>
  <c r="J35" i="1"/>
  <c r="D41" i="7" s="1"/>
  <c r="M35" i="1"/>
  <c r="G41" i="7" s="1"/>
  <c r="L37" i="1"/>
  <c r="M16" i="1"/>
  <c r="G22" i="7" s="1"/>
  <c r="J16" i="1"/>
  <c r="D22" i="7" s="1"/>
  <c r="M18" i="1"/>
  <c r="G24" i="7" s="1"/>
  <c r="J18" i="1"/>
  <c r="L24" i="1"/>
  <c r="M25" i="1"/>
  <c r="G31" i="7" s="1"/>
  <c r="J25" i="1"/>
  <c r="D31" i="7" s="1"/>
  <c r="M21" i="1"/>
  <c r="G27" i="7" s="1"/>
  <c r="J21" i="1"/>
  <c r="D27" i="7" s="1"/>
  <c r="J22" i="1"/>
  <c r="M22" i="1"/>
  <c r="G28" i="7" s="1"/>
  <c r="M17" i="1"/>
  <c r="G23" i="7" s="1"/>
  <c r="J17" i="1"/>
  <c r="D23" i="7" s="1"/>
  <c r="M27" i="1"/>
  <c r="G33" i="7" s="1"/>
  <c r="J27" i="1"/>
  <c r="L7" i="1"/>
  <c r="M26" i="1"/>
  <c r="G32" i="7" s="1"/>
  <c r="J26" i="1"/>
  <c r="D32" i="7" s="1"/>
  <c r="M29" i="1"/>
  <c r="G35" i="7" s="1"/>
  <c r="J29" i="1"/>
  <c r="D35" i="7" s="1"/>
  <c r="J33" i="1"/>
  <c r="D39" i="7" s="1"/>
  <c r="M33" i="1"/>
  <c r="G39" i="7" s="1"/>
  <c r="M34" i="1"/>
  <c r="G40" i="7" s="1"/>
  <c r="J34" i="1"/>
  <c r="D40" i="7" s="1"/>
  <c r="N7" i="9" l="1"/>
  <c r="H13" i="12" s="1"/>
  <c r="F26" i="12"/>
  <c r="N31" i="9"/>
  <c r="H37" i="12" s="1"/>
  <c r="L10" i="1"/>
  <c r="N10" i="1" s="1"/>
  <c r="H16" i="7" s="1"/>
  <c r="N14" i="1"/>
  <c r="H20" i="7" s="1"/>
  <c r="F36" i="12"/>
  <c r="F12" i="7"/>
  <c r="F16" i="12"/>
  <c r="F42" i="12"/>
  <c r="F44" i="12"/>
  <c r="L38" i="1"/>
  <c r="F44" i="7" s="1"/>
  <c r="F33" i="13"/>
  <c r="F15" i="13"/>
  <c r="N9" i="11"/>
  <c r="H15" i="13" s="1"/>
  <c r="N13" i="11"/>
  <c r="H19" i="13" s="1"/>
  <c r="N8" i="9"/>
  <c r="H14" i="12" s="1"/>
  <c r="N39" i="9"/>
  <c r="H45" i="12" s="1"/>
  <c r="N25" i="9"/>
  <c r="H31" i="12" s="1"/>
  <c r="N9" i="1"/>
  <c r="H15" i="7" s="1"/>
  <c r="N15" i="1"/>
  <c r="H21" i="7" s="1"/>
  <c r="L12" i="1"/>
  <c r="N12" i="1" s="1"/>
  <c r="H18" i="7" s="1"/>
  <c r="D14" i="7"/>
  <c r="L8" i="1"/>
  <c r="N32" i="1"/>
  <c r="H38" i="7" s="1"/>
  <c r="N20" i="1"/>
  <c r="H26" i="7" s="1"/>
  <c r="L40" i="1"/>
  <c r="F46" i="7" s="1"/>
  <c r="F28" i="12"/>
  <c r="N37" i="10"/>
  <c r="H43" i="14" s="1"/>
  <c r="N21" i="11"/>
  <c r="H27" i="13" s="1"/>
  <c r="N12" i="11"/>
  <c r="H18" i="13" s="1"/>
  <c r="N36" i="1"/>
  <c r="H42" i="7" s="1"/>
  <c r="N28" i="1"/>
  <c r="H34" i="7" s="1"/>
  <c r="N21" i="10"/>
  <c r="H27" i="14" s="1"/>
  <c r="N21" i="8"/>
  <c r="H27" i="15" s="1"/>
  <c r="N7" i="8"/>
  <c r="H13" i="15" s="1"/>
  <c r="N12" i="8"/>
  <c r="H18" i="15" s="1"/>
  <c r="N31" i="8"/>
  <c r="H37" i="15" s="1"/>
  <c r="N29" i="8"/>
  <c r="H35" i="15" s="1"/>
  <c r="N23" i="8"/>
  <c r="H29" i="15" s="1"/>
  <c r="N12" i="10"/>
  <c r="H18" i="14" s="1"/>
  <c r="N29" i="10"/>
  <c r="H35" i="14" s="1"/>
  <c r="N29" i="11"/>
  <c r="H35" i="13" s="1"/>
  <c r="N29" i="9"/>
  <c r="H35" i="12" s="1"/>
  <c r="N17" i="9"/>
  <c r="H23" i="12" s="1"/>
  <c r="N23" i="1"/>
  <c r="H29" i="7" s="1"/>
  <c r="N37" i="1"/>
  <c r="H43" i="7" s="1"/>
  <c r="F43" i="7"/>
  <c r="L22" i="1"/>
  <c r="F28" i="7" s="1"/>
  <c r="D28" i="7"/>
  <c r="N24" i="1"/>
  <c r="H30" i="7" s="1"/>
  <c r="F30" i="7"/>
  <c r="N7" i="1"/>
  <c r="H13" i="7" s="1"/>
  <c r="F13" i="7"/>
  <c r="H12" i="7"/>
  <c r="L30" i="1"/>
  <c r="F36" i="7" s="1"/>
  <c r="N31" i="1"/>
  <c r="H37" i="7" s="1"/>
  <c r="F37" i="7"/>
  <c r="L27" i="1"/>
  <c r="F33" i="7" s="1"/>
  <c r="D33" i="7"/>
  <c r="L18" i="1"/>
  <c r="F24" i="7" s="1"/>
  <c r="D24" i="7"/>
  <c r="L39" i="1"/>
  <c r="F45" i="7" s="1"/>
  <c r="D45" i="7"/>
  <c r="L35" i="1"/>
  <c r="L29" i="1"/>
  <c r="F35" i="7" s="1"/>
  <c r="L34" i="1"/>
  <c r="L17" i="1"/>
  <c r="L16" i="1"/>
  <c r="L26" i="1"/>
  <c r="F32" i="7" s="1"/>
  <c r="L13" i="1"/>
  <c r="L25" i="1"/>
  <c r="L33" i="1"/>
  <c r="F39" i="7" s="1"/>
  <c r="L21" i="1"/>
  <c r="F27" i="7" s="1"/>
  <c r="F16" i="7" l="1"/>
  <c r="N22" i="1"/>
  <c r="H28" i="7" s="1"/>
  <c r="N30" i="1"/>
  <c r="H36" i="7" s="1"/>
  <c r="N38" i="1"/>
  <c r="H44" i="7" s="1"/>
  <c r="N39" i="1"/>
  <c r="H45" i="7" s="1"/>
  <c r="F18" i="7"/>
  <c r="N18" i="1"/>
  <c r="H24" i="7" s="1"/>
  <c r="N8" i="1"/>
  <c r="H14" i="7" s="1"/>
  <c r="F14" i="7"/>
  <c r="N27" i="1"/>
  <c r="H33" i="7" s="1"/>
  <c r="N40" i="1"/>
  <c r="H46" i="7" s="1"/>
  <c r="N29" i="1"/>
  <c r="H35" i="7" s="1"/>
  <c r="N26" i="1"/>
  <c r="H32" i="7" s="1"/>
  <c r="N34" i="1"/>
  <c r="H40" i="7" s="1"/>
  <c r="F40" i="7"/>
  <c r="N25" i="1"/>
  <c r="H31" i="7" s="1"/>
  <c r="F31" i="7"/>
  <c r="N17" i="1"/>
  <c r="H23" i="7" s="1"/>
  <c r="F23" i="7"/>
  <c r="N33" i="1"/>
  <c r="H39" i="7" s="1"/>
  <c r="N13" i="1"/>
  <c r="H19" i="7" s="1"/>
  <c r="F19" i="7"/>
  <c r="N35" i="1"/>
  <c r="H41" i="7" s="1"/>
  <c r="F41" i="7"/>
  <c r="N16" i="1"/>
  <c r="H22" i="7" s="1"/>
  <c r="F22" i="7"/>
  <c r="N21" i="1"/>
  <c r="H27" i="7" s="1"/>
</calcChain>
</file>

<file path=xl/sharedStrings.xml><?xml version="1.0" encoding="utf-8"?>
<sst xmlns="http://schemas.openxmlformats.org/spreadsheetml/2006/main" count="651" uniqueCount="111">
  <si>
    <t>New Transformers added 2021</t>
  </si>
  <si>
    <t>Utilization Factor = peak load/rated load = 1</t>
  </si>
  <si>
    <t>Responsibility Factor= (load at system peak/peak load)2= the ratio of the transformer load at system peak to the peak load, all squared=.75</t>
  </si>
  <si>
    <t>Monthly Load loss (kWh) = monthly load loss (kW) *8760/12*average loss factor (.2489)</t>
  </si>
  <si>
    <t>Monthly Load loss (kW) = load loss (kW)*average perunit loading squared (.0714)*.75 (responsibility factor?)</t>
  </si>
  <si>
    <t>Monthly No Load Loss (kWh) = monthly no load loss (kW) * 8760/12</t>
  </si>
  <si>
    <t>Monthly No Load Loss (kW) = no load loss (kW) * .75 (responsibility factor)</t>
  </si>
  <si>
    <t>*For transformer sizes not included in the CSA standard, no load losses, load losses and associated costs are interpolated based on transformer size</t>
  </si>
  <si>
    <t xml:space="preserve"> </t>
  </si>
  <si>
    <t>Average perunit loading squared=0.0714; per unit loading=0.2672</t>
  </si>
  <si>
    <t>Loss factor = 0.15*load factor + 0.85(load factor)2</t>
  </si>
  <si>
    <t>Average load factor = 0.46 average loss factor = 0.2489</t>
  </si>
  <si>
    <t>No Load and load losses from CSA standard C802-94: Maximum losses for distribution, power and dry-type transformers commercial use</t>
  </si>
  <si>
    <t>5000 KVA 3PH, 95kV BIL</t>
  </si>
  <si>
    <t>3750 KVA 3PH, 95kV BIL</t>
  </si>
  <si>
    <t>3000 KVA 3PH, 95kV BIL</t>
  </si>
  <si>
    <t>2500 KVA 3 PH, 95kV BIL</t>
  </si>
  <si>
    <t>2000 KVA 3 PH, 95kV BIL</t>
  </si>
  <si>
    <t>1500 KVA 3 PH, 95kV BIL</t>
  </si>
  <si>
    <t>1000 KVA 3 PH, 95kV BIL</t>
  </si>
  <si>
    <t>750 KVA 3 PH, 95kV BIL</t>
  </si>
  <si>
    <t>500 KVA 3 PH, 95kV BIL</t>
  </si>
  <si>
    <t>*450 KVA 3PH, 1.2kV BIL</t>
  </si>
  <si>
    <t>300 KVA 3 PH, 1.2kV BIL</t>
  </si>
  <si>
    <t>225 KVA 3 PH, 1.2kV BIL</t>
  </si>
  <si>
    <t>*200 KVA 3PH, 1.2kV BIL</t>
  </si>
  <si>
    <t>*175 KVA 3PH, 1.2kV BIL</t>
  </si>
  <si>
    <t>150 KVA 3 PH, 1.2kV BIL</t>
  </si>
  <si>
    <t>112.5 KVA 3 PH, 1.2kV BIL</t>
  </si>
  <si>
    <t>75 KVA 3 PH, 1.2kV BIL</t>
  </si>
  <si>
    <t>45 KVA 3 PH, 1.2kV BIL</t>
  </si>
  <si>
    <t>30 kVA 3PH, 1.2kV BIL</t>
  </si>
  <si>
    <t>*15 KVA 3 PH, 1.2kV BIL</t>
  </si>
  <si>
    <t>*10 kVA 3 PH, 1.2kV BIL</t>
  </si>
  <si>
    <t>333 KVA 1PH 1.2kV BIL</t>
  </si>
  <si>
    <t>250 KVA 1 PH, 1.2kV BIL</t>
  </si>
  <si>
    <t>*225 KVA 1 PH, 1.2kV BIL</t>
  </si>
  <si>
    <t>*200 KVA 1 PH, 1.2kV BIL</t>
  </si>
  <si>
    <t>175 KVA 1PH, 1.2kV BIL</t>
  </si>
  <si>
    <t>167 KVA 1 PH, 1.2kV BIL</t>
  </si>
  <si>
    <t>*150 KVA 1 PH, 1.2kV BIL</t>
  </si>
  <si>
    <t>100 KVA 1 PH, 1.2kV BIL</t>
  </si>
  <si>
    <t>75 KVA 1 PH, 1.2kV BIL</t>
  </si>
  <si>
    <t>50 KVA 1 PH, 1.2kV BIL</t>
  </si>
  <si>
    <t>37.5 KVA 1 PH, 1.2kV BIL</t>
  </si>
  <si>
    <t>25 KVA 1 PH, 1.2kV BIL</t>
  </si>
  <si>
    <t>Rates</t>
  </si>
  <si>
    <t>Total</t>
  </si>
  <si>
    <t>Cost of Distribution per kW</t>
  </si>
  <si>
    <t>Total Monthly cost of power</t>
  </si>
  <si>
    <t>Cost of Energy and Wholesale Market per kWh**</t>
  </si>
  <si>
    <t>Cost of Transmission and LV per kW</t>
  </si>
  <si>
    <t>Monthly Total Loss (kWH)</t>
  </si>
  <si>
    <t>Monthly Total Loss (kW)</t>
  </si>
  <si>
    <t>Monthly Load Loss (kWH)</t>
  </si>
  <si>
    <t>Monthly  Load Loss (kW)</t>
  </si>
  <si>
    <t>Monthly No Load Loss (kWH)</t>
  </si>
  <si>
    <t xml:space="preserve">Monthly No Load Loss (kW) </t>
  </si>
  <si>
    <t>Load Loss (W)</t>
  </si>
  <si>
    <t>No Load Loss (W)</t>
  </si>
  <si>
    <t>Transformers</t>
  </si>
  <si>
    <t>Dry Core Transformer Losses Proposed for 2021</t>
  </si>
  <si>
    <t>** Cost of Energy and Wholesale Market per kWh contains Nov 1, 2019 RPP Tiered Pricing, WMRS Pricing to be effective January 1, 2019</t>
  </si>
  <si>
    <t>Dry Core Transformer Losses Proposed for 2022</t>
  </si>
  <si>
    <t>Dry Core Transformer Losses Proposed for 2025</t>
  </si>
  <si>
    <t>Dry Core Transformer Losses Proposed for 2024</t>
  </si>
  <si>
    <t>Dry Core Transformer Losses Proposed for 2023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</si>
  <si>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</si>
  <si>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</si>
  <si>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</si>
  <si>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</si>
  <si>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*45 KVA 3 PH, 1.2kV BIL</t>
  </si>
  <si>
    <t>*75 KVA 3 PH, 1.2kV BIL</t>
  </si>
  <si>
    <t>*112.5 KVA 3 PH, 1.2kV BIL</t>
  </si>
  <si>
    <t>*150 KVA 3 PH, 1.2kV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</si>
  <si>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</si>
  <si>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</si>
  <si>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</si>
  <si>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EB-2019-0261</t>
  </si>
  <si>
    <t>*30 kVA 3PH,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</si>
  <si>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</si>
  <si>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</si>
  <si>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</si>
  <si>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</si>
  <si>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</si>
  <si>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</si>
  <si>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</si>
  <si>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</si>
  <si>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</si>
  <si>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</si>
  <si>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</si>
  <si>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>Effective and Implementation Date January 1, 2021</t>
  </si>
  <si>
    <t>Cost of Energy and Wholesale Market per kWh</t>
  </si>
  <si>
    <t>Effective and Implementation Date January 1, 2022</t>
  </si>
  <si>
    <t>Effective and Implementation Date January 1, 2023</t>
  </si>
  <si>
    <t>Effective and Implementation Date January 1, 2025</t>
  </si>
  <si>
    <t>Effective and Implementation Date January 1, 2024</t>
  </si>
  <si>
    <t>GS 50 to 1,499 kW</t>
  </si>
  <si>
    <t xml:space="preserve">GS 1,500 to 4,999 kW </t>
  </si>
  <si>
    <t>Large Use</t>
  </si>
  <si>
    <t>Network</t>
  </si>
  <si>
    <t>LV</t>
  </si>
  <si>
    <t>Variable</t>
  </si>
  <si>
    <t>Tier 1</t>
  </si>
  <si>
    <t>Tier 2</t>
  </si>
  <si>
    <t>WMSR</t>
  </si>
  <si>
    <t>CBR</t>
  </si>
  <si>
    <t>RRRP</t>
  </si>
  <si>
    <t>112.5 kVA 1 PH, 1.2kV BIL</t>
  </si>
  <si>
    <t>Line &amp; Transmission</t>
  </si>
  <si>
    <t>To be 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</si>
</sst>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"/>
    <numFmt numFmtId="166" formatCode="0.0000"/>
    <numFmt numFmtId="167" formatCode="&quot;$&quot;#,##0.00000"/>
    <numFmt numFmtId="168" formatCode="&quot;$&quot;#,##0.00"/>
    <numFmt numFmtId="169" formatCode="_-* #,##0_-;\-* #,##0_-;_-* &quot;-&quot;??_-;_-@_-"/>
    <numFmt numFmtId="170" formatCode="&quot;$&quot;#,##0.0000"/>
    <numFmt numFmtId="171" formatCode="_-&quot;$&quot;* #,##0.0000_-;\-&quot;$&quot;* #,##0.0000_-;_-&quot;$&quot;* &quot;-&quot;??_-;_-@_-"/>
    <numFmt numFmtId="172" formatCode="_(&quot;$&quot;* #,##0.0000_);_(&quot;$&quot;* \(#,##0.0000\);_(&quot;$&quot;* &quot;-&quot;??_);_(@_)"/>
    <numFmt numFmtId="173" formatCode="0.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0" fontId="1" fillId="0" borderId="0" xfId="3"/>
    <xf numFmtId="0" fontId="1" fillId="0" borderId="0" xfId="0" applyFont="1" applyFill="1" applyBorder="1"/>
    <xf numFmtId="9" fontId="1" fillId="0" borderId="0" xfId="2" applyFont="1" applyFill="1" applyBorder="1"/>
    <xf numFmtId="168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9" fontId="1" fillId="0" borderId="0" xfId="2" applyFont="1" applyFill="1"/>
    <xf numFmtId="167" fontId="1" fillId="0" borderId="0" xfId="0" applyNumberFormat="1" applyFont="1" applyFill="1"/>
    <xf numFmtId="2" fontId="1" fillId="0" borderId="0" xfId="2" applyNumberFormat="1" applyFont="1" applyFill="1"/>
    <xf numFmtId="9" fontId="1" fillId="0" borderId="0" xfId="2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top"/>
    </xf>
    <xf numFmtId="0" fontId="2" fillId="0" borderId="0" xfId="3" applyFont="1"/>
    <xf numFmtId="0" fontId="1" fillId="0" borderId="0" xfId="3" applyFont="1" applyAlignment="1">
      <alignment horizontal="center" wrapText="1"/>
    </xf>
    <xf numFmtId="0" fontId="1" fillId="0" borderId="0" xfId="3" applyFont="1"/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 wrapText="1"/>
    </xf>
    <xf numFmtId="0" fontId="1" fillId="0" borderId="16" xfId="3" applyFont="1" applyBorder="1"/>
    <xf numFmtId="0" fontId="1" fillId="0" borderId="15" xfId="3" applyFont="1" applyBorder="1" applyAlignment="1">
      <alignment horizontal="center" wrapText="1"/>
    </xf>
    <xf numFmtId="0" fontId="1" fillId="0" borderId="12" xfId="3" applyFont="1" applyBorder="1"/>
    <xf numFmtId="44" fontId="1" fillId="0" borderId="8" xfId="4" applyFont="1" applyBorder="1" applyAlignment="1">
      <alignment horizontal="center" wrapText="1"/>
    </xf>
    <xf numFmtId="0" fontId="1" fillId="0" borderId="9" xfId="3" applyFont="1" applyBorder="1"/>
    <xf numFmtId="0" fontId="1" fillId="0" borderId="8" xfId="3" applyFont="1" applyBorder="1" applyAlignment="1">
      <alignment horizontal="center" wrapText="1"/>
    </xf>
    <xf numFmtId="0" fontId="1" fillId="0" borderId="9" xfId="3" applyFont="1" applyFill="1" applyBorder="1"/>
    <xf numFmtId="0" fontId="1" fillId="0" borderId="8" xfId="3" applyFont="1" applyFill="1" applyBorder="1" applyAlignment="1">
      <alignment horizontal="center" wrapText="1"/>
    </xf>
    <xf numFmtId="0" fontId="1" fillId="0" borderId="3" xfId="3" applyFont="1" applyFill="1" applyBorder="1" applyAlignment="1">
      <alignment horizontal="center" wrapText="1"/>
    </xf>
    <xf numFmtId="44" fontId="1" fillId="0" borderId="3" xfId="4" applyFont="1" applyFill="1" applyBorder="1" applyAlignment="1">
      <alignment horizontal="center" wrapText="1"/>
    </xf>
    <xf numFmtId="0" fontId="1" fillId="0" borderId="0" xfId="3" applyFont="1" applyFill="1" applyBorder="1"/>
    <xf numFmtId="165" fontId="1" fillId="0" borderId="8" xfId="0" applyNumberFormat="1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wrapText="1"/>
    </xf>
    <xf numFmtId="169" fontId="1" fillId="0" borderId="8" xfId="1" applyNumberFormat="1" applyFont="1" applyFill="1" applyBorder="1" applyAlignment="1">
      <alignment horizontal="center" wrapText="1"/>
    </xf>
    <xf numFmtId="168" fontId="1" fillId="0" borderId="8" xfId="0" applyNumberFormat="1" applyFont="1" applyFill="1" applyBorder="1" applyAlignment="1">
      <alignment horizontal="center" wrapText="1"/>
    </xf>
    <xf numFmtId="168" fontId="1" fillId="0" borderId="7" xfId="0" applyNumberFormat="1" applyFont="1" applyFill="1" applyBorder="1" applyAlignment="1">
      <alignment horizontal="center" wrapText="1"/>
    </xf>
    <xf numFmtId="168" fontId="1" fillId="0" borderId="6" xfId="0" applyNumberFormat="1" applyFont="1" applyFill="1" applyBorder="1"/>
    <xf numFmtId="164" fontId="6" fillId="0" borderId="0" xfId="5" applyFont="1" applyAlignment="1">
      <alignment horizontal="center" vertical="center"/>
    </xf>
    <xf numFmtId="164" fontId="1" fillId="0" borderId="0" xfId="5" applyFont="1" applyAlignment="1">
      <alignment horizontal="center" wrapText="1"/>
    </xf>
    <xf numFmtId="164" fontId="1" fillId="0" borderId="0" xfId="5" applyFont="1"/>
    <xf numFmtId="164" fontId="1" fillId="0" borderId="15" xfId="5" applyFont="1" applyBorder="1" applyAlignment="1">
      <alignment horizontal="center" wrapText="1"/>
    </xf>
    <xf numFmtId="164" fontId="1" fillId="0" borderId="0" xfId="5" applyFont="1" applyAlignment="1">
      <alignment horizontal="center"/>
    </xf>
    <xf numFmtId="164" fontId="7" fillId="0" borderId="0" xfId="5" applyFont="1" applyAlignment="1"/>
    <xf numFmtId="164" fontId="2" fillId="2" borderId="19" xfId="5" applyFont="1" applyFill="1" applyBorder="1" applyAlignment="1">
      <alignment horizontal="center" vertical="center" wrapText="1"/>
    </xf>
    <xf numFmtId="164" fontId="1" fillId="0" borderId="6" xfId="5" applyFont="1" applyBorder="1" applyAlignment="1">
      <alignment horizontal="center" wrapText="1"/>
    </xf>
    <xf numFmtId="164" fontId="2" fillId="2" borderId="21" xfId="5" applyFont="1" applyFill="1" applyBorder="1" applyAlignment="1">
      <alignment horizontal="center" vertical="center" wrapText="1"/>
    </xf>
    <xf numFmtId="164" fontId="1" fillId="0" borderId="13" xfId="5" applyFont="1" applyBorder="1" applyAlignment="1">
      <alignment horizontal="center" wrapText="1"/>
    </xf>
    <xf numFmtId="0" fontId="1" fillId="0" borderId="22" xfId="3" applyFont="1" applyFill="1" applyBorder="1" applyAlignment="1">
      <alignment horizontal="left" wrapText="1"/>
    </xf>
    <xf numFmtId="164" fontId="1" fillId="0" borderId="8" xfId="5" applyFont="1" applyBorder="1" applyAlignment="1">
      <alignment horizontal="center" wrapText="1"/>
    </xf>
    <xf numFmtId="164" fontId="1" fillId="0" borderId="3" xfId="5" applyFont="1" applyBorder="1" applyAlignment="1">
      <alignment horizontal="center" wrapText="1"/>
    </xf>
    <xf numFmtId="165" fontId="1" fillId="0" borderId="0" xfId="2" applyNumberFormat="1" applyFont="1" applyFill="1"/>
    <xf numFmtId="166" fontId="1" fillId="0" borderId="0" xfId="2" applyNumberFormat="1" applyFont="1" applyFill="1"/>
    <xf numFmtId="173" fontId="1" fillId="0" borderId="0" xfId="2" applyNumberFormat="1" applyFont="1" applyFill="1"/>
    <xf numFmtId="9" fontId="2" fillId="0" borderId="0" xfId="2" applyFont="1" applyFill="1" applyBorder="1"/>
    <xf numFmtId="9" fontId="2" fillId="0" borderId="0" xfId="2" applyFont="1" applyFill="1"/>
    <xf numFmtId="167" fontId="2" fillId="0" borderId="0" xfId="0" applyNumberFormat="1" applyFont="1" applyFill="1"/>
    <xf numFmtId="166" fontId="1" fillId="0" borderId="0" xfId="0" applyNumberFormat="1" applyFont="1" applyFill="1"/>
    <xf numFmtId="0" fontId="1" fillId="0" borderId="0" xfId="3" applyFont="1" applyBorder="1"/>
    <xf numFmtId="0" fontId="1" fillId="0" borderId="0" xfId="3" applyFont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center" wrapText="1"/>
    </xf>
    <xf numFmtId="170" fontId="1" fillId="0" borderId="15" xfId="0" applyNumberFormat="1" applyFont="1" applyFill="1" applyBorder="1" applyAlignment="1">
      <alignment horizontal="center" wrapText="1"/>
    </xf>
    <xf numFmtId="170" fontId="1" fillId="0" borderId="14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center" wrapText="1"/>
    </xf>
    <xf numFmtId="169" fontId="1" fillId="0" borderId="11" xfId="1" applyNumberFormat="1" applyFont="1" applyFill="1" applyBorder="1" applyAlignment="1">
      <alignment horizontal="center" wrapText="1"/>
    </xf>
    <xf numFmtId="168" fontId="1" fillId="0" borderId="11" xfId="0" applyNumberFormat="1" applyFont="1" applyFill="1" applyBorder="1" applyAlignment="1">
      <alignment horizontal="center" wrapText="1"/>
    </xf>
    <xf numFmtId="168" fontId="1" fillId="0" borderId="10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69" fontId="1" fillId="0" borderId="3" xfId="1" applyNumberFormat="1" applyFont="1" applyFill="1" applyBorder="1" applyAlignment="1">
      <alignment horizontal="center" wrapText="1"/>
    </xf>
    <xf numFmtId="168" fontId="1" fillId="0" borderId="3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3" applyFill="1"/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173" fontId="1" fillId="0" borderId="0" xfId="2" applyNumberFormat="1" applyFont="1" applyFill="1" applyAlignment="1">
      <alignment horizontal="center"/>
    </xf>
    <xf numFmtId="166" fontId="1" fillId="0" borderId="0" xfId="2" applyNumberFormat="1" applyFont="1" applyFill="1" applyAlignment="1">
      <alignment horizontal="center"/>
    </xf>
    <xf numFmtId="172" fontId="1" fillId="3" borderId="15" xfId="5" applyNumberFormat="1" applyFont="1" applyFill="1" applyBorder="1" applyAlignment="1">
      <alignment horizontal="center" wrapText="1"/>
    </xf>
    <xf numFmtId="8" fontId="1" fillId="0" borderId="0" xfId="2" applyNumberFormat="1" applyFont="1" applyFill="1" applyBorder="1"/>
    <xf numFmtId="8" fontId="1" fillId="0" borderId="0" xfId="2" applyNumberFormat="1" applyFont="1" applyFill="1" applyAlignment="1">
      <alignment horizontal="center"/>
    </xf>
    <xf numFmtId="171" fontId="1" fillId="0" borderId="15" xfId="4" applyNumberFormat="1" applyFont="1" applyFill="1" applyBorder="1" applyAlignment="1">
      <alignment horizontal="center" wrapText="1"/>
    </xf>
    <xf numFmtId="164" fontId="1" fillId="0" borderId="8" xfId="5" applyFont="1" applyFill="1" applyBorder="1" applyAlignment="1">
      <alignment horizontal="center" wrapText="1"/>
    </xf>
    <xf numFmtId="172" fontId="1" fillId="0" borderId="15" xfId="5" applyNumberFormat="1" applyFont="1" applyFill="1" applyBorder="1" applyAlignment="1">
      <alignment horizontal="center" wrapText="1"/>
    </xf>
    <xf numFmtId="164" fontId="1" fillId="3" borderId="8" xfId="5" applyFont="1" applyFill="1" applyBorder="1" applyAlignment="1">
      <alignment horizontal="center" wrapText="1"/>
    </xf>
    <xf numFmtId="164" fontId="1" fillId="3" borderId="6" xfId="5" applyFont="1" applyFill="1" applyBorder="1" applyAlignment="1">
      <alignment horizontal="center" wrapText="1"/>
    </xf>
    <xf numFmtId="164" fontId="1" fillId="3" borderId="3" xfId="5" applyFont="1" applyFill="1" applyBorder="1" applyAlignment="1">
      <alignment horizontal="center" wrapText="1"/>
    </xf>
    <xf numFmtId="164" fontId="1" fillId="3" borderId="1" xfId="5" applyFont="1" applyFill="1" applyBorder="1" applyAlignment="1">
      <alignment horizontal="center" wrapText="1"/>
    </xf>
    <xf numFmtId="168" fontId="1" fillId="0" borderId="2" xfId="0" applyNumberFormat="1" applyFont="1" applyFill="1" applyBorder="1" applyAlignment="1">
      <alignment horizontal="center" wrapText="1"/>
    </xf>
    <xf numFmtId="168" fontId="1" fillId="0" borderId="1" xfId="0" applyNumberFormat="1" applyFont="1" applyFill="1" applyBorder="1"/>
    <xf numFmtId="166" fontId="1" fillId="0" borderId="0" xfId="0" applyNumberFormat="1" applyFont="1" applyFill="1" applyAlignment="1">
      <alignment horizontal="center"/>
    </xf>
    <xf numFmtId="9" fontId="1" fillId="4" borderId="0" xfId="2" applyFont="1" applyFill="1"/>
    <xf numFmtId="167" fontId="1" fillId="4" borderId="0" xfId="0" applyNumberFormat="1" applyFont="1" applyFill="1"/>
    <xf numFmtId="0" fontId="1" fillId="4" borderId="0" xfId="0" applyFont="1" applyFill="1"/>
    <xf numFmtId="0" fontId="1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</cellXfs>
  <cellStyles count="7">
    <cellStyle name="Comma" xfId="1" builtinId="3"/>
    <cellStyle name="Currency" xfId="5" builtinId="4"/>
    <cellStyle name="Currency 2" xfId="4"/>
    <cellStyle name="Currency 3" xfId="6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abSelected="1" topLeftCell="D4" zoomScale="85" zoomScaleNormal="85" workbookViewId="0">
      <selection activeCell="R20" sqref="R20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11" style="15" customWidth="1"/>
    <col min="16" max="16" width="28" style="15" bestFit="1" customWidth="1"/>
    <col min="17" max="17" width="9.109375" style="15" bestFit="1" customWidth="1"/>
    <col min="18" max="18" width="11.33203125" style="15" bestFit="1" customWidth="1"/>
    <col min="19" max="19" width="25.44140625" style="15" bestFit="1" customWidth="1"/>
    <col min="20" max="20" width="11.88671875" style="15" bestFit="1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7" t="s">
        <v>61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.8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5.4660233333333332</v>
      </c>
      <c r="K5" s="80">
        <f>((Q18+Q19)/2)+(Q21+Q22+Q23)</f>
        <v>0.13289999999999999</v>
      </c>
      <c r="L5" s="14" t="s">
        <v>8</v>
      </c>
      <c r="M5" s="80">
        <f>((T13)+(T14)+(T15))/3</f>
        <v>5.0051999999999994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8" si="0">B6/1000*0.75</f>
        <v>0.11249999999999999</v>
      </c>
      <c r="E6" s="84">
        <f t="shared" ref="E6:E40" si="1">D6*8760/12</f>
        <v>82.124999999999986</v>
      </c>
      <c r="F6" s="39">
        <f t="shared" ref="F6:F18" si="2">C6/1000*0.0714*0.75</f>
        <v>4.8195000000000009E-2</v>
      </c>
      <c r="G6" s="84">
        <f t="shared" ref="G6:G18" si="3">F6*8760/12*0.2489</f>
        <v>8.7568869150000026</v>
      </c>
      <c r="H6" s="85">
        <f t="shared" ref="H6:H18" si="4">F6+D6</f>
        <v>0.160695</v>
      </c>
      <c r="I6" s="86">
        <f t="shared" ref="I6:I18" si="5">G6+E6</f>
        <v>90.881886914999995</v>
      </c>
      <c r="J6" s="87">
        <f t="shared" ref="J6:J18" si="6">+$H6*$J$5</f>
        <v>0.87836261955000006</v>
      </c>
      <c r="K6" s="87">
        <f t="shared" ref="K6:K18" si="7">+I6*$K$5</f>
        <v>12.078202771003498</v>
      </c>
      <c r="L6" s="87">
        <f>+K6+J6</f>
        <v>12.956565390553498</v>
      </c>
      <c r="M6" s="88">
        <f>+$H6*$M$5</f>
        <v>0.80431061399999992</v>
      </c>
      <c r="N6" s="44">
        <f>M6+L6</f>
        <v>13.760876004553499</v>
      </c>
      <c r="O6" s="103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5"/>
        <v>121.17584922000002</v>
      </c>
      <c r="J7" s="42">
        <f t="shared" si="6"/>
        <v>1.1711501594000002</v>
      </c>
      <c r="K7" s="42">
        <f t="shared" si="7"/>
        <v>16.104270361338003</v>
      </c>
      <c r="L7" s="42">
        <f t="shared" ref="L7:L18" si="8">+K7+J7</f>
        <v>17.275420520738002</v>
      </c>
      <c r="M7" s="43">
        <f t="shared" ref="M7:M18" si="9">+H7*$M$5</f>
        <v>1.0724141520000001</v>
      </c>
      <c r="N7" s="44">
        <f t="shared" ref="N7:N18" si="10">M7+L7</f>
        <v>18.347834672738003</v>
      </c>
      <c r="O7" s="103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5"/>
        <v>152.44279896</v>
      </c>
      <c r="J8" s="42">
        <f t="shared" si="6"/>
        <v>1.4932082541999998</v>
      </c>
      <c r="K8" s="42">
        <f t="shared" si="7"/>
        <v>20.259647981783999</v>
      </c>
      <c r="L8" s="42">
        <f t="shared" si="8"/>
        <v>21.752856235983998</v>
      </c>
      <c r="M8" s="43">
        <f t="shared" si="9"/>
        <v>1.3673205359999998</v>
      </c>
      <c r="N8" s="44">
        <f t="shared" si="10"/>
        <v>23.120176771983999</v>
      </c>
      <c r="O8" s="103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5"/>
        <v>210.11176126499998</v>
      </c>
      <c r="J9" s="42">
        <f t="shared" si="6"/>
        <v>1.9909716690499997</v>
      </c>
      <c r="K9" s="42">
        <f t="shared" si="7"/>
        <v>27.923853072118497</v>
      </c>
      <c r="L9" s="42">
        <f t="shared" si="8"/>
        <v>29.914824741168498</v>
      </c>
      <c r="M9" s="43">
        <f t="shared" si="9"/>
        <v>1.8231190739999994</v>
      </c>
      <c r="N9" s="44">
        <f t="shared" si="10"/>
        <v>31.737943815168499</v>
      </c>
      <c r="O9" s="103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5"/>
        <v>244.29767331000002</v>
      </c>
      <c r="J10" s="42">
        <f t="shared" si="6"/>
        <v>2.4008414287000002</v>
      </c>
      <c r="K10" s="42">
        <f t="shared" si="7"/>
        <v>32.467160782899001</v>
      </c>
      <c r="L10" s="42">
        <f t="shared" si="8"/>
        <v>34.868002211598998</v>
      </c>
      <c r="M10" s="43">
        <f t="shared" si="9"/>
        <v>2.1984339959999999</v>
      </c>
      <c r="N10" s="44">
        <f t="shared" si="10"/>
        <v>37.066436207598997</v>
      </c>
      <c r="O10" s="103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 t="shared" ref="D11" si="11">B11/1000*0.75</f>
        <v>0.33524999999999999</v>
      </c>
      <c r="E11" s="40">
        <f t="shared" ref="E11" si="12">D11*8760/12</f>
        <v>244.73249999999999</v>
      </c>
      <c r="F11" s="39">
        <f t="shared" ref="F11" si="13">C11/1000*0.0714*0.75</f>
        <v>0.15722280000000002</v>
      </c>
      <c r="G11" s="40">
        <f t="shared" ref="G11" si="14">F11*8760/12*0.2489</f>
        <v>28.566911091600005</v>
      </c>
      <c r="H11" s="39">
        <f t="shared" ref="H11" si="15">F11+D11</f>
        <v>0.49247280000000004</v>
      </c>
      <c r="I11" s="41">
        <f t="shared" ref="I11" si="16">G11+E11</f>
        <v>273.29941109160001</v>
      </c>
      <c r="J11" s="42">
        <f t="shared" si="6"/>
        <v>2.6918678158320004</v>
      </c>
      <c r="K11" s="42">
        <f t="shared" ref="K11" si="17">+I11*$K$5</f>
        <v>36.321491734073639</v>
      </c>
      <c r="L11" s="42">
        <f t="shared" ref="L11" si="18">+K11+J11</f>
        <v>39.013359549905637</v>
      </c>
      <c r="M11" s="43">
        <f t="shared" ref="M11" si="19">+H11*$M$5</f>
        <v>2.4649248585599999</v>
      </c>
      <c r="N11" s="44">
        <f t="shared" ref="N11" si="20">M11+L11</f>
        <v>41.47828440846564</v>
      </c>
      <c r="O11" s="103"/>
      <c r="P11" s="7"/>
      <c r="Q11" s="115" t="s">
        <v>110</v>
      </c>
      <c r="R11" s="115"/>
      <c r="S11" s="116"/>
      <c r="T11" s="117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5"/>
        <v>321.49206022500005</v>
      </c>
      <c r="J12" s="42">
        <f t="shared" si="6"/>
        <v>3.1767161107499997</v>
      </c>
      <c r="K12" s="42">
        <f t="shared" si="7"/>
        <v>42.726294803902505</v>
      </c>
      <c r="L12" s="42">
        <f t="shared" si="8"/>
        <v>45.903010914652505</v>
      </c>
      <c r="M12" s="43">
        <f t="shared" si="9"/>
        <v>2.9088971099999998</v>
      </c>
      <c r="N12" s="44">
        <f t="shared" si="10"/>
        <v>48.811908024652503</v>
      </c>
      <c r="O12" s="103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5"/>
        <v>398.68644713999998</v>
      </c>
      <c r="J13" s="42">
        <f t="shared" si="6"/>
        <v>3.9525907928000006</v>
      </c>
      <c r="K13" s="42">
        <f t="shared" si="7"/>
        <v>52.985428824905995</v>
      </c>
      <c r="L13" s="42">
        <f t="shared" si="8"/>
        <v>56.938019617705997</v>
      </c>
      <c r="M13" s="43">
        <f t="shared" si="9"/>
        <v>3.6193602240000002</v>
      </c>
      <c r="N13" s="44">
        <f t="shared" si="10"/>
        <v>60.557379841705995</v>
      </c>
      <c r="O13" s="103"/>
      <c r="P13" s="61" t="s">
        <v>97</v>
      </c>
      <c r="Q13" s="60">
        <v>1.9640000000000001E-2</v>
      </c>
      <c r="R13" s="59">
        <v>3.1059000000000001</v>
      </c>
      <c r="S13" s="59">
        <v>1.9643999999999999</v>
      </c>
      <c r="T13" s="15">
        <v>5.3505000000000003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5"/>
        <v>407.83301507760007</v>
      </c>
      <c r="J14" s="42">
        <f t="shared" si="6"/>
        <v>4.0421832880519997</v>
      </c>
      <c r="K14" s="42">
        <f t="shared" si="7"/>
        <v>54.201007703813048</v>
      </c>
      <c r="L14" s="42">
        <f t="shared" si="8"/>
        <v>58.243190991865049</v>
      </c>
      <c r="M14" s="43">
        <f t="shared" si="9"/>
        <v>3.7013994561599999</v>
      </c>
      <c r="N14" s="44">
        <f t="shared" si="10"/>
        <v>61.944590448025046</v>
      </c>
      <c r="O14" s="103"/>
      <c r="P14" s="61" t="s">
        <v>98</v>
      </c>
      <c r="Q14" s="60">
        <v>2.0990000000000002E-2</v>
      </c>
      <c r="R14" s="59">
        <v>3.2248000000000001</v>
      </c>
      <c r="S14" s="59">
        <v>2.0994999999999999</v>
      </c>
      <c r="T14" s="15">
        <v>4.8800999999999997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5"/>
        <v>426.79040944500002</v>
      </c>
      <c r="J15" s="42">
        <f t="shared" si="6"/>
        <v>4.2289802626500004</v>
      </c>
      <c r="K15" s="42">
        <f t="shared" si="7"/>
        <v>56.720445415240498</v>
      </c>
      <c r="L15" s="42">
        <f t="shared" si="8"/>
        <v>60.949425677890495</v>
      </c>
      <c r="M15" s="43">
        <f t="shared" si="9"/>
        <v>3.872448162</v>
      </c>
      <c r="N15" s="44">
        <f t="shared" si="10"/>
        <v>64.8218738398905</v>
      </c>
      <c r="O15" s="103"/>
      <c r="P15" s="61" t="s">
        <v>99</v>
      </c>
      <c r="Q15" s="60">
        <v>2.3640000000000001E-2</v>
      </c>
      <c r="R15" s="59">
        <v>3.5749</v>
      </c>
      <c r="S15" s="59">
        <v>2.3643000000000001</v>
      </c>
      <c r="T15" s="15">
        <v>4.7850000000000001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5"/>
        <v>458.6658654675</v>
      </c>
      <c r="J16" s="42">
        <f t="shared" si="6"/>
        <v>4.5446021149749996</v>
      </c>
      <c r="K16" s="42">
        <f t="shared" si="7"/>
        <v>60.956693520630743</v>
      </c>
      <c r="L16" s="42">
        <f t="shared" si="8"/>
        <v>65.501295635605743</v>
      </c>
      <c r="M16" s="43">
        <f t="shared" si="9"/>
        <v>4.161460922999999</v>
      </c>
      <c r="N16" s="44">
        <f t="shared" si="10"/>
        <v>69.662756558605736</v>
      </c>
      <c r="O16" s="103"/>
      <c r="P16" s="61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5"/>
        <v>490.54132149000009</v>
      </c>
      <c r="J17" s="42">
        <f t="shared" si="6"/>
        <v>4.8602239673000005</v>
      </c>
      <c r="K17" s="42">
        <f t="shared" si="7"/>
        <v>65.19294162602101</v>
      </c>
      <c r="L17" s="42">
        <f t="shared" si="8"/>
        <v>70.053165593321012</v>
      </c>
      <c r="M17" s="43">
        <f t="shared" si="9"/>
        <v>4.4504736840000003</v>
      </c>
      <c r="N17" s="44">
        <f t="shared" si="10"/>
        <v>74.503639277321014</v>
      </c>
      <c r="O17" s="103"/>
      <c r="P17" s="61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5"/>
        <v>611.71717071</v>
      </c>
      <c r="J18" s="42">
        <f t="shared" si="6"/>
        <v>6.0313741266999994</v>
      </c>
      <c r="K18" s="42">
        <f t="shared" si="7"/>
        <v>81.297211987358992</v>
      </c>
      <c r="L18" s="42">
        <f t="shared" si="8"/>
        <v>87.328586114058993</v>
      </c>
      <c r="M18" s="43">
        <f t="shared" si="9"/>
        <v>5.5228878359999989</v>
      </c>
      <c r="N18" s="44">
        <f t="shared" si="10"/>
        <v>92.851473950058988</v>
      </c>
      <c r="O18" s="103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21">B20/1000*0.75</f>
        <v>6.225E-2</v>
      </c>
      <c r="E20" s="40">
        <f t="shared" si="1"/>
        <v>45.442499999999995</v>
      </c>
      <c r="F20" s="39">
        <f t="shared" ref="F20:F40" si="22">C20/1000*0.0714*0.75</f>
        <v>2.1420000000000002E-2</v>
      </c>
      <c r="G20" s="40">
        <f t="shared" ref="G20:G40" si="23">F20*8760/12*0.2489</f>
        <v>3.8919497400000007</v>
      </c>
      <c r="H20" s="39">
        <f t="shared" ref="H20:H40" si="24">F20+D20</f>
        <v>8.3669999999999994E-2</v>
      </c>
      <c r="I20" s="41">
        <f t="shared" ref="I20:I40" si="25">G20+E20</f>
        <v>49.334449739999997</v>
      </c>
      <c r="J20" s="42">
        <f t="shared" ref="J20:J40" si="26">+$H20*$J$5</f>
        <v>0.45734217229999996</v>
      </c>
      <c r="K20" s="42">
        <f t="shared" ref="K20:K40" si="27">+I20*$K$5</f>
        <v>6.5565483704459995</v>
      </c>
      <c r="L20" s="42">
        <f t="shared" ref="L20:L40" si="28">+K20+J20</f>
        <v>7.0138905427459992</v>
      </c>
      <c r="M20" s="43">
        <f t="shared" ref="M20:M40" si="29">+H20*$M$5</f>
        <v>0.41878508399999992</v>
      </c>
      <c r="N20" s="44">
        <f t="shared" ref="N20:N40" si="30">M20+L20</f>
        <v>7.4326756267459988</v>
      </c>
      <c r="O20" s="103"/>
      <c r="P20" s="61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21"/>
        <v>9.375E-2</v>
      </c>
      <c r="E21" s="40">
        <f t="shared" si="1"/>
        <v>68.4375</v>
      </c>
      <c r="F21" s="39">
        <f t="shared" si="22"/>
        <v>3.4807500000000005E-2</v>
      </c>
      <c r="G21" s="40">
        <f t="shared" si="23"/>
        <v>6.324418327500001</v>
      </c>
      <c r="H21" s="39">
        <f t="shared" si="24"/>
        <v>0.12855749999999999</v>
      </c>
      <c r="I21" s="41">
        <f t="shared" si="25"/>
        <v>74.761918327499998</v>
      </c>
      <c r="J21" s="42">
        <f t="shared" si="26"/>
        <v>0.70269829467499989</v>
      </c>
      <c r="K21" s="42">
        <f t="shared" si="27"/>
        <v>9.9358589457247497</v>
      </c>
      <c r="L21" s="42">
        <f t="shared" si="28"/>
        <v>10.63855724039975</v>
      </c>
      <c r="M21" s="43">
        <f t="shared" si="29"/>
        <v>0.64345599899999983</v>
      </c>
      <c r="N21" s="44">
        <f t="shared" si="30"/>
        <v>11.282013239399751</v>
      </c>
      <c r="O21" s="103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21"/>
        <v>0.1875</v>
      </c>
      <c r="E22" s="40">
        <f t="shared" si="1"/>
        <v>136.875</v>
      </c>
      <c r="F22" s="39">
        <f t="shared" si="22"/>
        <v>6.961500000000001E-2</v>
      </c>
      <c r="G22" s="40">
        <f t="shared" si="23"/>
        <v>12.648836655000002</v>
      </c>
      <c r="H22" s="39">
        <f t="shared" si="24"/>
        <v>0.25711499999999998</v>
      </c>
      <c r="I22" s="41">
        <f t="shared" si="25"/>
        <v>149.523836655</v>
      </c>
      <c r="J22" s="42">
        <f t="shared" si="26"/>
        <v>1.4053965893499998</v>
      </c>
      <c r="K22" s="42">
        <f t="shared" si="27"/>
        <v>19.871717891449499</v>
      </c>
      <c r="L22" s="42">
        <f t="shared" si="28"/>
        <v>21.277114480799501</v>
      </c>
      <c r="M22" s="43">
        <f t="shared" si="29"/>
        <v>1.2869119979999997</v>
      </c>
      <c r="N22" s="44">
        <f t="shared" si="30"/>
        <v>22.564026478799502</v>
      </c>
      <c r="O22" s="103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21"/>
        <v>0.22499999999999998</v>
      </c>
      <c r="E23" s="40">
        <f t="shared" si="1"/>
        <v>164.24999999999997</v>
      </c>
      <c r="F23" s="39">
        <f t="shared" si="22"/>
        <v>9.6390000000000017E-2</v>
      </c>
      <c r="G23" s="40">
        <f t="shared" si="23"/>
        <v>17.513773830000005</v>
      </c>
      <c r="H23" s="39">
        <f t="shared" si="24"/>
        <v>0.32139000000000001</v>
      </c>
      <c r="I23" s="41">
        <f t="shared" si="25"/>
        <v>181.76377382999999</v>
      </c>
      <c r="J23" s="42">
        <f t="shared" si="26"/>
        <v>1.7567252391000001</v>
      </c>
      <c r="K23" s="42">
        <f t="shared" si="27"/>
        <v>24.156405542006997</v>
      </c>
      <c r="L23" s="42">
        <f t="shared" si="28"/>
        <v>25.913130781106997</v>
      </c>
      <c r="M23" s="43">
        <f t="shared" si="29"/>
        <v>1.6086212279999998</v>
      </c>
      <c r="N23" s="44">
        <f t="shared" si="30"/>
        <v>27.521752009106997</v>
      </c>
      <c r="O23" s="103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1"/>
        <v>0.30000000000000004</v>
      </c>
      <c r="E24" s="40">
        <f t="shared" si="1"/>
        <v>219.00000000000003</v>
      </c>
      <c r="F24" s="39">
        <f t="shared" si="22"/>
        <v>0.12852000000000002</v>
      </c>
      <c r="G24" s="40">
        <f t="shared" si="23"/>
        <v>23.351698440000007</v>
      </c>
      <c r="H24" s="39">
        <f t="shared" si="24"/>
        <v>0.42852000000000007</v>
      </c>
      <c r="I24" s="41">
        <f t="shared" si="25"/>
        <v>242.35169844000004</v>
      </c>
      <c r="J24" s="42">
        <f t="shared" si="26"/>
        <v>2.3423003188000004</v>
      </c>
      <c r="K24" s="42">
        <f t="shared" si="27"/>
        <v>32.208540722676005</v>
      </c>
      <c r="L24" s="42">
        <f t="shared" si="28"/>
        <v>34.550841041476005</v>
      </c>
      <c r="M24" s="43">
        <f t="shared" si="29"/>
        <v>2.1448283040000002</v>
      </c>
      <c r="N24" s="44">
        <f t="shared" si="30"/>
        <v>36.695669345476006</v>
      </c>
      <c r="O24" s="103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1"/>
        <v>0.44999999999999996</v>
      </c>
      <c r="E25" s="40">
        <f t="shared" si="1"/>
        <v>328.49999999999994</v>
      </c>
      <c r="F25" s="39">
        <f t="shared" si="22"/>
        <v>0.18207000000000001</v>
      </c>
      <c r="G25" s="40">
        <f t="shared" si="23"/>
        <v>33.081572790000003</v>
      </c>
      <c r="H25" s="39">
        <f t="shared" si="24"/>
        <v>0.63206999999999991</v>
      </c>
      <c r="I25" s="41">
        <f t="shared" si="25"/>
        <v>361.58157278999994</v>
      </c>
      <c r="J25" s="42">
        <f t="shared" si="26"/>
        <v>3.4549093682999996</v>
      </c>
      <c r="K25" s="42">
        <f t="shared" si="27"/>
        <v>48.054191023790992</v>
      </c>
      <c r="L25" s="42">
        <f t="shared" si="28"/>
        <v>51.509100392090993</v>
      </c>
      <c r="M25" s="43">
        <f t="shared" si="29"/>
        <v>3.1636367639999992</v>
      </c>
      <c r="N25" s="44">
        <f t="shared" si="30"/>
        <v>54.672737156090989</v>
      </c>
      <c r="O25" s="103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1"/>
        <v>0.52499999999999991</v>
      </c>
      <c r="E26" s="40">
        <f t="shared" si="1"/>
        <v>383.24999999999994</v>
      </c>
      <c r="F26" s="39">
        <f t="shared" si="22"/>
        <v>0.24097500000000002</v>
      </c>
      <c r="G26" s="40">
        <f t="shared" si="23"/>
        <v>43.784434575000006</v>
      </c>
      <c r="H26" s="39">
        <f t="shared" si="24"/>
        <v>0.76597499999999996</v>
      </c>
      <c r="I26" s="41">
        <f t="shared" si="25"/>
        <v>427.03443457499998</v>
      </c>
      <c r="J26" s="42">
        <f t="shared" si="26"/>
        <v>4.1868372227499995</v>
      </c>
      <c r="K26" s="42">
        <f t="shared" si="27"/>
        <v>56.752876355017492</v>
      </c>
      <c r="L26" s="42">
        <f t="shared" si="28"/>
        <v>60.939713577767492</v>
      </c>
      <c r="M26" s="43">
        <f t="shared" si="29"/>
        <v>3.8338580699999993</v>
      </c>
      <c r="N26" s="44">
        <f t="shared" si="30"/>
        <v>64.773571647767497</v>
      </c>
      <c r="O26" s="103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1"/>
        <v>0.57450000000000001</v>
      </c>
      <c r="E27" s="40">
        <f t="shared" si="1"/>
        <v>419.38499999999999</v>
      </c>
      <c r="F27" s="39">
        <f t="shared" si="22"/>
        <v>0.25527285000000005</v>
      </c>
      <c r="G27" s="40">
        <f t="shared" si="23"/>
        <v>46.382311026450004</v>
      </c>
      <c r="H27" s="39">
        <f t="shared" si="24"/>
        <v>0.82977285000000012</v>
      </c>
      <c r="I27" s="41">
        <f t="shared" si="25"/>
        <v>465.76731102644999</v>
      </c>
      <c r="J27" s="42">
        <f t="shared" si="26"/>
        <v>4.5355577594665002</v>
      </c>
      <c r="K27" s="42">
        <f t="shared" si="27"/>
        <v>61.900475635415198</v>
      </c>
      <c r="L27" s="42">
        <f t="shared" si="28"/>
        <v>66.436033394881704</v>
      </c>
      <c r="M27" s="43">
        <f t="shared" si="29"/>
        <v>4.1531790688200001</v>
      </c>
      <c r="N27" s="44">
        <f t="shared" si="30"/>
        <v>70.589212463701699</v>
      </c>
      <c r="O27" s="103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1"/>
        <v>0.62474999999999992</v>
      </c>
      <c r="E28" s="40">
        <f t="shared" si="1"/>
        <v>456.06749999999994</v>
      </c>
      <c r="F28" s="39">
        <f t="shared" si="22"/>
        <v>0.26951715000000004</v>
      </c>
      <c r="G28" s="40">
        <f t="shared" si="23"/>
        <v>48.97045760355001</v>
      </c>
      <c r="H28" s="39">
        <f t="shared" si="24"/>
        <v>0.8942671499999999</v>
      </c>
      <c r="I28" s="41">
        <f t="shared" si="25"/>
        <v>505.03795760354996</v>
      </c>
      <c r="J28" s="42">
        <f t="shared" si="26"/>
        <v>4.8880851081334997</v>
      </c>
      <c r="K28" s="42">
        <f t="shared" si="27"/>
        <v>67.119544565511788</v>
      </c>
      <c r="L28" s="42">
        <f t="shared" si="28"/>
        <v>72.007629673645283</v>
      </c>
      <c r="M28" s="43">
        <f t="shared" si="29"/>
        <v>4.4759859391799992</v>
      </c>
      <c r="N28" s="44">
        <f t="shared" si="30"/>
        <v>76.483615612825275</v>
      </c>
      <c r="O28" s="103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1"/>
        <v>0.67500000000000004</v>
      </c>
      <c r="E29" s="40">
        <f t="shared" si="1"/>
        <v>492.75</v>
      </c>
      <c r="F29" s="39">
        <f t="shared" si="22"/>
        <v>0.28381500000000004</v>
      </c>
      <c r="G29" s="40">
        <f t="shared" si="23"/>
        <v>51.568334055000015</v>
      </c>
      <c r="H29" s="39">
        <f t="shared" si="24"/>
        <v>0.95881500000000008</v>
      </c>
      <c r="I29" s="41">
        <f t="shared" si="25"/>
        <v>544.31833405500004</v>
      </c>
      <c r="J29" s="42">
        <f t="shared" si="26"/>
        <v>5.2409051623500007</v>
      </c>
      <c r="K29" s="42">
        <f t="shared" si="27"/>
        <v>72.339906595909497</v>
      </c>
      <c r="L29" s="42">
        <f t="shared" si="28"/>
        <v>77.5808117582595</v>
      </c>
      <c r="M29" s="43">
        <f t="shared" si="29"/>
        <v>4.7990608379999999</v>
      </c>
      <c r="N29" s="44">
        <f t="shared" si="30"/>
        <v>82.379872596259503</v>
      </c>
      <c r="O29" s="103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1"/>
        <v>0.82500000000000007</v>
      </c>
      <c r="E30" s="40">
        <f t="shared" si="1"/>
        <v>602.25000000000011</v>
      </c>
      <c r="F30" s="39">
        <f t="shared" si="22"/>
        <v>0.33736500000000003</v>
      </c>
      <c r="G30" s="40">
        <f t="shared" si="23"/>
        <v>61.298208405000011</v>
      </c>
      <c r="H30" s="39">
        <f t="shared" si="24"/>
        <v>1.1623650000000001</v>
      </c>
      <c r="I30" s="41">
        <f t="shared" si="25"/>
        <v>663.54820840500008</v>
      </c>
      <c r="J30" s="42">
        <f t="shared" si="26"/>
        <v>6.3535142118500003</v>
      </c>
      <c r="K30" s="42">
        <f t="shared" si="27"/>
        <v>88.185556897024512</v>
      </c>
      <c r="L30" s="42">
        <f t="shared" si="28"/>
        <v>94.539071108874509</v>
      </c>
      <c r="M30" s="43">
        <f t="shared" si="29"/>
        <v>5.8178692979999997</v>
      </c>
      <c r="N30" s="44">
        <f t="shared" si="30"/>
        <v>100.35694040687451</v>
      </c>
      <c r="O30" s="103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1"/>
        <v>1.5562500000000001</v>
      </c>
      <c r="E31" s="40">
        <f t="shared" si="1"/>
        <v>1136.0625000000002</v>
      </c>
      <c r="F31" s="39">
        <f t="shared" si="22"/>
        <v>0.38957625000000007</v>
      </c>
      <c r="G31" s="40">
        <f t="shared" si="23"/>
        <v>70.784835896250001</v>
      </c>
      <c r="H31" s="39">
        <f t="shared" si="24"/>
        <v>1.9458262500000001</v>
      </c>
      <c r="I31" s="41">
        <f t="shared" si="25"/>
        <v>1206.8473358962501</v>
      </c>
      <c r="J31" s="42">
        <f t="shared" si="26"/>
        <v>10.635931685112499</v>
      </c>
      <c r="K31" s="42">
        <f t="shared" si="27"/>
        <v>160.39001094061163</v>
      </c>
      <c r="L31" s="42">
        <f t="shared" si="28"/>
        <v>171.02594262572413</v>
      </c>
      <c r="M31" s="43">
        <f t="shared" si="29"/>
        <v>9.7392495465</v>
      </c>
      <c r="N31" s="44">
        <f t="shared" si="30"/>
        <v>180.76519217222412</v>
      </c>
      <c r="O31" s="103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1"/>
        <v>1.7999999999999998</v>
      </c>
      <c r="E32" s="40">
        <f t="shared" si="1"/>
        <v>1313.9999999999998</v>
      </c>
      <c r="F32" s="39">
        <f t="shared" si="22"/>
        <v>0.40698000000000001</v>
      </c>
      <c r="G32" s="40">
        <f t="shared" si="23"/>
        <v>73.947045059999994</v>
      </c>
      <c r="H32" s="39">
        <f t="shared" si="24"/>
        <v>2.2069799999999997</v>
      </c>
      <c r="I32" s="41">
        <f t="shared" si="25"/>
        <v>1387.9470450599997</v>
      </c>
      <c r="J32" s="42">
        <f t="shared" si="26"/>
        <v>12.063404176199999</v>
      </c>
      <c r="K32" s="42">
        <f t="shared" si="27"/>
        <v>184.45816228847394</v>
      </c>
      <c r="L32" s="42">
        <f t="shared" si="28"/>
        <v>196.52156646467395</v>
      </c>
      <c r="M32" s="43">
        <f t="shared" si="29"/>
        <v>11.046376295999996</v>
      </c>
      <c r="N32" s="44">
        <f t="shared" si="30"/>
        <v>207.56794276067396</v>
      </c>
      <c r="O32" s="103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1"/>
        <v>2.25</v>
      </c>
      <c r="E33" s="40">
        <f t="shared" si="1"/>
        <v>1642.5</v>
      </c>
      <c r="F33" s="39">
        <f t="shared" si="22"/>
        <v>0.64260000000000006</v>
      </c>
      <c r="G33" s="40">
        <f t="shared" si="23"/>
        <v>116.75849220000001</v>
      </c>
      <c r="H33" s="39">
        <f t="shared" si="24"/>
        <v>2.8925999999999998</v>
      </c>
      <c r="I33" s="41">
        <f t="shared" si="25"/>
        <v>1759.2584922000001</v>
      </c>
      <c r="J33" s="42">
        <f t="shared" si="26"/>
        <v>15.811019093999999</v>
      </c>
      <c r="K33" s="42">
        <f t="shared" si="27"/>
        <v>233.80545361338</v>
      </c>
      <c r="L33" s="42">
        <f t="shared" si="28"/>
        <v>249.61647270737998</v>
      </c>
      <c r="M33" s="43">
        <f t="shared" si="29"/>
        <v>14.478041519999998</v>
      </c>
      <c r="N33" s="44">
        <f t="shared" si="30"/>
        <v>264.09451422737999</v>
      </c>
      <c r="O33" s="103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1"/>
        <v>2.5499999999999998</v>
      </c>
      <c r="E34" s="40">
        <f t="shared" si="1"/>
        <v>1861.5</v>
      </c>
      <c r="F34" s="39">
        <f t="shared" si="22"/>
        <v>0.69615000000000005</v>
      </c>
      <c r="G34" s="40">
        <f t="shared" si="23"/>
        <v>126.48836655000001</v>
      </c>
      <c r="H34" s="39">
        <f t="shared" si="24"/>
        <v>3.2461500000000001</v>
      </c>
      <c r="I34" s="41">
        <f t="shared" si="25"/>
        <v>1987.9883665499999</v>
      </c>
      <c r="J34" s="42">
        <f t="shared" si="26"/>
        <v>17.743531643499999</v>
      </c>
      <c r="K34" s="42">
        <f t="shared" si="27"/>
        <v>264.20365391449496</v>
      </c>
      <c r="L34" s="42">
        <f t="shared" si="28"/>
        <v>281.94718555799494</v>
      </c>
      <c r="M34" s="43">
        <f t="shared" si="29"/>
        <v>16.247629979999999</v>
      </c>
      <c r="N34" s="44">
        <f t="shared" si="30"/>
        <v>298.19481553799494</v>
      </c>
      <c r="O34" s="103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1"/>
        <v>3.375</v>
      </c>
      <c r="E35" s="40">
        <f t="shared" si="1"/>
        <v>2463.75</v>
      </c>
      <c r="F35" s="39">
        <f t="shared" si="22"/>
        <v>0.96390000000000009</v>
      </c>
      <c r="G35" s="40">
        <f t="shared" si="23"/>
        <v>175.13773830000002</v>
      </c>
      <c r="H35" s="39">
        <f t="shared" si="24"/>
        <v>4.3388999999999998</v>
      </c>
      <c r="I35" s="41">
        <f t="shared" si="25"/>
        <v>2638.8877382999999</v>
      </c>
      <c r="J35" s="42">
        <f t="shared" si="26"/>
        <v>23.716528640999996</v>
      </c>
      <c r="K35" s="42">
        <f t="shared" si="27"/>
        <v>350.70818042006994</v>
      </c>
      <c r="L35" s="42">
        <f t="shared" si="28"/>
        <v>374.42470906106996</v>
      </c>
      <c r="M35" s="43">
        <f t="shared" si="29"/>
        <v>21.717062279999997</v>
      </c>
      <c r="N35" s="44">
        <f t="shared" si="30"/>
        <v>396.14177134106995</v>
      </c>
      <c r="O35" s="103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1"/>
        <v>4.0500000000000007</v>
      </c>
      <c r="E36" s="40">
        <f t="shared" si="1"/>
        <v>2956.5000000000005</v>
      </c>
      <c r="F36" s="39">
        <f t="shared" si="22"/>
        <v>1.1245500000000002</v>
      </c>
      <c r="G36" s="40">
        <f t="shared" si="23"/>
        <v>204.32736135000002</v>
      </c>
      <c r="H36" s="39">
        <f t="shared" si="24"/>
        <v>5.1745500000000009</v>
      </c>
      <c r="I36" s="41">
        <f t="shared" si="25"/>
        <v>3160.8273613500005</v>
      </c>
      <c r="J36" s="42">
        <f t="shared" si="26"/>
        <v>28.284211039500004</v>
      </c>
      <c r="K36" s="42">
        <f t="shared" si="27"/>
        <v>420.07395632341502</v>
      </c>
      <c r="L36" s="42">
        <f t="shared" si="28"/>
        <v>448.35816736291503</v>
      </c>
      <c r="M36" s="43">
        <f t="shared" si="29"/>
        <v>25.899657660000003</v>
      </c>
      <c r="N36" s="44">
        <f t="shared" si="30"/>
        <v>474.25782502291503</v>
      </c>
      <c r="O36" s="103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1"/>
        <v>4.875</v>
      </c>
      <c r="E37" s="40">
        <f t="shared" si="1"/>
        <v>3558.75</v>
      </c>
      <c r="F37" s="39">
        <f t="shared" si="22"/>
        <v>1.3387500000000001</v>
      </c>
      <c r="G37" s="40">
        <f t="shared" si="23"/>
        <v>243.24685875000003</v>
      </c>
      <c r="H37" s="39">
        <f t="shared" si="24"/>
        <v>6.2137500000000001</v>
      </c>
      <c r="I37" s="41">
        <f t="shared" si="25"/>
        <v>3801.9968587500002</v>
      </c>
      <c r="J37" s="42">
        <f t="shared" si="26"/>
        <v>33.964502487499999</v>
      </c>
      <c r="K37" s="42">
        <f t="shared" si="27"/>
        <v>505.28538252787502</v>
      </c>
      <c r="L37" s="42">
        <f t="shared" si="28"/>
        <v>539.24988501537496</v>
      </c>
      <c r="M37" s="43">
        <f t="shared" si="29"/>
        <v>31.101061499999997</v>
      </c>
      <c r="N37" s="44">
        <f t="shared" si="30"/>
        <v>570.35094651537497</v>
      </c>
      <c r="O37" s="103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1"/>
        <v>5.7750000000000004</v>
      </c>
      <c r="E38" s="40">
        <f t="shared" si="1"/>
        <v>4215.75</v>
      </c>
      <c r="F38" s="39">
        <f t="shared" si="22"/>
        <v>1.5529500000000001</v>
      </c>
      <c r="G38" s="40">
        <f t="shared" si="23"/>
        <v>282.16635615000007</v>
      </c>
      <c r="H38" s="39">
        <f t="shared" si="24"/>
        <v>7.3279500000000004</v>
      </c>
      <c r="I38" s="41">
        <f t="shared" si="25"/>
        <v>4497.91635615</v>
      </c>
      <c r="J38" s="42">
        <f t="shared" si="26"/>
        <v>40.054745685500002</v>
      </c>
      <c r="K38" s="42">
        <f t="shared" si="27"/>
        <v>597.77308373233495</v>
      </c>
      <c r="L38" s="42">
        <f t="shared" si="28"/>
        <v>637.82782941783501</v>
      </c>
      <c r="M38" s="43">
        <f t="shared" si="29"/>
        <v>36.677855340000001</v>
      </c>
      <c r="N38" s="44">
        <f t="shared" si="30"/>
        <v>674.50568475783496</v>
      </c>
      <c r="O38" s="104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1"/>
        <v>7.125</v>
      </c>
      <c r="E39" s="40">
        <f t="shared" si="1"/>
        <v>5201.25</v>
      </c>
      <c r="F39" s="39">
        <f t="shared" si="22"/>
        <v>1.87425</v>
      </c>
      <c r="G39" s="40">
        <f t="shared" si="23"/>
        <v>340.54560225000006</v>
      </c>
      <c r="H39" s="39">
        <f t="shared" si="24"/>
        <v>8.99925</v>
      </c>
      <c r="I39" s="41">
        <f t="shared" si="25"/>
        <v>5541.7956022500002</v>
      </c>
      <c r="J39" s="42">
        <f t="shared" si="26"/>
        <v>49.190110482499996</v>
      </c>
      <c r="K39" s="42">
        <f t="shared" si="27"/>
        <v>736.504635539025</v>
      </c>
      <c r="L39" s="42">
        <f t="shared" si="28"/>
        <v>785.69474602152502</v>
      </c>
      <c r="M39" s="43">
        <f t="shared" si="29"/>
        <v>45.043046099999998</v>
      </c>
      <c r="N39" s="44">
        <f t="shared" si="30"/>
        <v>830.73779212152499</v>
      </c>
      <c r="O39" s="104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9">
        <f t="shared" si="21"/>
        <v>8.25</v>
      </c>
      <c r="E40" s="90">
        <f t="shared" si="1"/>
        <v>6022.5</v>
      </c>
      <c r="F40" s="89">
        <f t="shared" si="22"/>
        <v>2.0884499999999999</v>
      </c>
      <c r="G40" s="90">
        <f t="shared" si="23"/>
        <v>379.46509965000001</v>
      </c>
      <c r="H40" s="89">
        <f t="shared" si="24"/>
        <v>10.33845</v>
      </c>
      <c r="I40" s="91">
        <f t="shared" si="25"/>
        <v>6401.9650996500004</v>
      </c>
      <c r="J40" s="92">
        <f t="shared" si="26"/>
        <v>56.510208930499999</v>
      </c>
      <c r="K40" s="92">
        <f t="shared" si="27"/>
        <v>850.82116174348505</v>
      </c>
      <c r="L40" s="92">
        <f t="shared" si="28"/>
        <v>907.33137067398502</v>
      </c>
      <c r="M40" s="112">
        <f t="shared" si="29"/>
        <v>51.746009939999993</v>
      </c>
      <c r="N40" s="113">
        <f t="shared" si="30"/>
        <v>959.07738061398504</v>
      </c>
      <c r="O40" s="104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70"/>
      <c r="C57" s="15"/>
      <c r="D57" s="98"/>
      <c r="E57" s="98"/>
      <c r="F57" s="98"/>
      <c r="G57" s="98"/>
      <c r="H57" s="15"/>
      <c r="I57" s="15"/>
      <c r="J57" s="15"/>
      <c r="K57" s="15"/>
      <c r="L57" s="15"/>
      <c r="M57" s="15"/>
      <c r="N57" s="15"/>
    </row>
    <row r="58" spans="1:14" x14ac:dyDescent="0.25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48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00" workbookViewId="0">
      <selection activeCell="F39" sqref="F39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3.33203125" style="5" customWidth="1"/>
    <col min="5" max="5" width="10.6640625" style="47" bestFit="1" customWidth="1"/>
    <col min="6" max="6" width="10.5546875" style="47" bestFit="1" customWidth="1"/>
    <col min="7" max="7" width="11.33203125" style="47" bestFit="1" customWidth="1"/>
    <col min="8" max="8" width="10.5546875" style="47" bestFit="1" customWidth="1"/>
    <col min="9" max="16384" width="9.109375" style="5"/>
  </cols>
  <sheetData>
    <row r="1" spans="1:8" ht="17.399999999999999" x14ac:dyDescent="0.25">
      <c r="A1" s="119" t="s">
        <v>67</v>
      </c>
      <c r="B1" s="119"/>
      <c r="C1" s="119"/>
      <c r="D1" s="119"/>
      <c r="E1" s="119"/>
      <c r="F1" s="119"/>
      <c r="G1" s="119"/>
      <c r="H1" s="119"/>
    </row>
    <row r="2" spans="1:8" ht="15.6" x14ac:dyDescent="0.25">
      <c r="A2" s="120" t="s">
        <v>95</v>
      </c>
      <c r="B2" s="120"/>
      <c r="C2" s="120"/>
      <c r="D2" s="120"/>
      <c r="E2" s="120"/>
      <c r="F2" s="120"/>
      <c r="G2" s="120"/>
      <c r="H2" s="120"/>
    </row>
    <row r="3" spans="1:8" x14ac:dyDescent="0.25">
      <c r="A3" s="21"/>
      <c r="B3" s="21"/>
      <c r="C3" s="22"/>
      <c r="D3" s="21"/>
      <c r="E3" s="45"/>
      <c r="F3" s="45"/>
      <c r="G3" s="50"/>
    </row>
    <row r="4" spans="1:8" x14ac:dyDescent="0.25">
      <c r="A4" s="121" t="s">
        <v>68</v>
      </c>
      <c r="B4" s="121"/>
      <c r="C4" s="121"/>
      <c r="D4" s="121"/>
      <c r="E4" s="121"/>
      <c r="F4" s="121"/>
      <c r="G4" s="121"/>
      <c r="H4" s="121"/>
    </row>
    <row r="5" spans="1:8" x14ac:dyDescent="0.25">
      <c r="A5" s="121" t="s">
        <v>69</v>
      </c>
      <c r="B5" s="121"/>
      <c r="C5" s="121"/>
      <c r="D5" s="121"/>
      <c r="E5" s="121"/>
      <c r="F5" s="121"/>
      <c r="G5" s="121"/>
      <c r="H5" s="121"/>
    </row>
    <row r="6" spans="1:8" x14ac:dyDescent="0.25">
      <c r="A6" s="122" t="s">
        <v>78</v>
      </c>
      <c r="B6" s="122"/>
      <c r="C6" s="122"/>
      <c r="D6" s="122"/>
      <c r="E6" s="122"/>
      <c r="F6" s="122"/>
      <c r="G6" s="122"/>
      <c r="H6" s="122"/>
    </row>
    <row r="8" spans="1:8" x14ac:dyDescent="0.25">
      <c r="A8" s="23" t="s">
        <v>70</v>
      </c>
      <c r="B8" s="24"/>
      <c r="C8" s="24"/>
      <c r="D8" s="24"/>
      <c r="E8" s="49"/>
      <c r="F8" s="46"/>
    </row>
    <row r="9" spans="1:8" ht="13.8" thickBot="1" x14ac:dyDescent="0.3"/>
    <row r="10" spans="1:8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05">
        <f>'2025-FULL'!J5</f>
        <v>5.467176666666667</v>
      </c>
      <c r="E11" s="107">
        <f>'2025-FULL'!K5</f>
        <v>0.13289999999999999</v>
      </c>
      <c r="F11" s="48" t="str">
        <f>'2025-FULL'!L5</f>
        <v xml:space="preserve"> </v>
      </c>
      <c r="G11" s="102">
        <f>'2025-FULL'!M5</f>
        <v>5.7825333333333333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'2025-FULL'!J6</f>
        <v>0.87854795445000011</v>
      </c>
      <c r="E12" s="56">
        <f>'2025-FULL'!K6</f>
        <v>12.078202771003498</v>
      </c>
      <c r="F12" s="56">
        <f>'2025-FULL'!L6</f>
        <v>12.956750725453499</v>
      </c>
      <c r="G12" s="108">
        <f>'2025-FULL'!M6</f>
        <v>0.929224194</v>
      </c>
      <c r="H12" s="109">
        <f>'2025-FULL'!N6</f>
        <v>13.885974919453499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'2025-FULL'!J7</f>
        <v>1.1713972726000002</v>
      </c>
      <c r="E13" s="56">
        <f>'2025-FULL'!K7</f>
        <v>16.104270361338003</v>
      </c>
      <c r="F13" s="56">
        <f>'2025-FULL'!L7</f>
        <v>17.275667633938003</v>
      </c>
      <c r="G13" s="56">
        <f>'2025-FULL'!M7</f>
        <v>1.2389655920000002</v>
      </c>
      <c r="H13" s="52">
        <f>'2025-FULL'!N7</f>
        <v>18.514633225938002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'2025-FULL'!J8</f>
        <v>1.4935233217999999</v>
      </c>
      <c r="E14" s="56">
        <f>'2025-FULL'!K8</f>
        <v>20.259647981783999</v>
      </c>
      <c r="F14" s="56">
        <f>'2025-FULL'!L8</f>
        <v>21.753171303584001</v>
      </c>
      <c r="G14" s="108">
        <f>'2025-FULL'!M8</f>
        <v>1.5796724559999999</v>
      </c>
      <c r="H14" s="109">
        <f>'2025-FULL'!N8</f>
        <v>23.332843759584001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'2025-FULL'!J9</f>
        <v>1.9913917649499997</v>
      </c>
      <c r="E15" s="56">
        <f>'2025-FULL'!K9</f>
        <v>27.923853072118497</v>
      </c>
      <c r="F15" s="56">
        <f>'2025-FULL'!L9</f>
        <v>29.915244837068496</v>
      </c>
      <c r="G15" s="108">
        <f>'2025-FULL'!M9</f>
        <v>2.1062588539999996</v>
      </c>
      <c r="H15" s="109">
        <f>'2025-FULL'!N9</f>
        <v>32.021503691068496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'2025-FULL'!J10</f>
        <v>2.4013480073000006</v>
      </c>
      <c r="E16" s="106">
        <f>'2025-FULL'!K10</f>
        <v>32.467160782899001</v>
      </c>
      <c r="F16" s="56">
        <f>'2025-FULL'!L10</f>
        <v>34.868508790199002</v>
      </c>
      <c r="G16" s="108">
        <f>'2025-FULL'!M10</f>
        <v>2.5398621160000006</v>
      </c>
      <c r="H16" s="109">
        <f>'2025-FULL'!N10</f>
        <v>37.408370906199004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'2025-FULL'!J11</f>
        <v>2.6924358011280005</v>
      </c>
      <c r="E17" s="56">
        <f>'2025-FULL'!K11</f>
        <v>36.321491734073639</v>
      </c>
      <c r="F17" s="56">
        <f>'2025-FULL'!L11</f>
        <v>39.013927535201638</v>
      </c>
      <c r="G17" s="108">
        <f>'2025-FULL'!M11</f>
        <v>2.8477403817600004</v>
      </c>
      <c r="H17" s="109">
        <f>'2025-FULL'!N11</f>
        <v>41.861667916961636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'2025-FULL'!J12</f>
        <v>3.17738639925</v>
      </c>
      <c r="E18" s="56">
        <f>'2025-FULL'!K12</f>
        <v>42.726294803902505</v>
      </c>
      <c r="F18" s="56">
        <f>'2025-FULL'!L12</f>
        <v>45.903681203152502</v>
      </c>
      <c r="G18" s="108">
        <f>'2025-FULL'!M12</f>
        <v>3.3606638100000001</v>
      </c>
      <c r="H18" s="109">
        <f>'2025-FULL'!N12</f>
        <v>49.2643450131525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'2025-FULL'!J13</f>
        <v>3.9534247912000007</v>
      </c>
      <c r="E19" s="56">
        <f>'2025-FULL'!K13</f>
        <v>52.985428824905995</v>
      </c>
      <c r="F19" s="56">
        <f>'2025-FULL'!L13</f>
        <v>56.938853616105995</v>
      </c>
      <c r="G19" s="108">
        <f>'2025-FULL'!M13</f>
        <v>4.1814655040000002</v>
      </c>
      <c r="H19" s="109">
        <f>'2025-FULL'!N13</f>
        <v>61.120319120105997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'2025-FULL'!J14</f>
        <v>4.0430361905080003</v>
      </c>
      <c r="E20" s="56">
        <f>'2025-FULL'!K14</f>
        <v>54.201007703813048</v>
      </c>
      <c r="F20" s="56">
        <f>'2025-FULL'!L14</f>
        <v>58.244043894321045</v>
      </c>
      <c r="G20" s="108">
        <f>'2025-FULL'!M14</f>
        <v>4.2762458513599997</v>
      </c>
      <c r="H20" s="109">
        <f>'2025-FULL'!N14</f>
        <v>62.520289745681048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'2025-FULL'!J15</f>
        <v>4.2298725793500003</v>
      </c>
      <c r="E21" s="56">
        <f>'2025-FULL'!K15</f>
        <v>56.720445415240498</v>
      </c>
      <c r="F21" s="56">
        <f>'2025-FULL'!L15</f>
        <v>60.950317994590499</v>
      </c>
      <c r="G21" s="108">
        <f>'2025-FULL'!M15</f>
        <v>4.4738593020000001</v>
      </c>
      <c r="H21" s="109">
        <f>'2025-FULL'!N15</f>
        <v>65.4241772965905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'2025-FULL'!J16</f>
        <v>4.5455610280250003</v>
      </c>
      <c r="E22" s="56">
        <f>'2025-FULL'!K16</f>
        <v>60.956693520630743</v>
      </c>
      <c r="F22" s="56">
        <f>'2025-FULL'!L16</f>
        <v>65.502254548655742</v>
      </c>
      <c r="G22" s="108">
        <f>'2025-FULL'!M16</f>
        <v>4.8077572330000002</v>
      </c>
      <c r="H22" s="109">
        <f>'2025-FULL'!N16</f>
        <v>70.310011781655746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'2025-FULL'!J17</f>
        <v>4.8612494767000012</v>
      </c>
      <c r="E23" s="56">
        <f>'2025-FULL'!K17</f>
        <v>65.19294162602101</v>
      </c>
      <c r="F23" s="56">
        <f>'2025-FULL'!L17</f>
        <v>70.054191102721006</v>
      </c>
      <c r="G23" s="108">
        <f>'2025-FULL'!M17</f>
        <v>5.1416551640000003</v>
      </c>
      <c r="H23" s="109">
        <f>'2025-FULL'!N17</f>
        <v>75.195846266721006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'2025-FULL'!J18</f>
        <v>6.0326467492999996</v>
      </c>
      <c r="E24" s="56">
        <f>'2025-FULL'!K18</f>
        <v>81.297211987358992</v>
      </c>
      <c r="F24" s="56">
        <f>'2025-FULL'!L18</f>
        <v>87.329858736658991</v>
      </c>
      <c r="G24" s="108">
        <f>'2025-FULL'!M18</f>
        <v>6.3806207559999999</v>
      </c>
      <c r="H24" s="109">
        <f>'2025-FULL'!N18</f>
        <v>93.71047949265899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'2025-FULL'!J20</f>
        <v>0.45743867170000002</v>
      </c>
      <c r="E26" s="56">
        <f>'2025-FULL'!K20</f>
        <v>6.5565483704459995</v>
      </c>
      <c r="F26" s="56">
        <f>'2025-FULL'!L20</f>
        <v>7.0139870421459998</v>
      </c>
      <c r="G26" s="56">
        <f>'2025-FULL'!M20</f>
        <v>0.48382456399999996</v>
      </c>
      <c r="H26" s="109">
        <f>'2025-FULL'!N20</f>
        <v>7.4978116061459996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'2025-FULL'!J21</f>
        <v>0.70284656432500003</v>
      </c>
      <c r="E27" s="56">
        <f>'2025-FULL'!K21</f>
        <v>9.9358589457247497</v>
      </c>
      <c r="F27" s="56">
        <f>'2025-FULL'!L21</f>
        <v>10.63870551004975</v>
      </c>
      <c r="G27" s="108">
        <f>'2025-FULL'!M21</f>
        <v>0.74338802899999989</v>
      </c>
      <c r="H27" s="52">
        <f>'2025-FULL'!N21</f>
        <v>11.38209353904975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'2025-FULL'!J22</f>
        <v>1.4056931286500001</v>
      </c>
      <c r="E28" s="56">
        <f>'2025-FULL'!K22</f>
        <v>19.871717891449499</v>
      </c>
      <c r="F28" s="56">
        <f>'2025-FULL'!L22</f>
        <v>21.2774110200995</v>
      </c>
      <c r="G28" s="56">
        <f>'2025-FULL'!M22</f>
        <v>1.4867760579999998</v>
      </c>
      <c r="H28" s="109">
        <f>'2025-FULL'!N22</f>
        <v>22.7641870780995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'2025-FULL'!J23</f>
        <v>1.7570959089000002</v>
      </c>
      <c r="E29" s="56">
        <f>'2025-FULL'!K23</f>
        <v>24.156405542006997</v>
      </c>
      <c r="F29" s="56">
        <f>'2025-FULL'!L23</f>
        <v>25.913501450906999</v>
      </c>
      <c r="G29" s="108">
        <f>'2025-FULL'!M23</f>
        <v>1.858448388</v>
      </c>
      <c r="H29" s="109">
        <f>'2025-FULL'!N23</f>
        <v>27.771949838906998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'2025-FULL'!J24</f>
        <v>2.3427945452000003</v>
      </c>
      <c r="E30" s="56">
        <f>'2025-FULL'!K24</f>
        <v>32.208540722676005</v>
      </c>
      <c r="F30" s="56">
        <f>'2025-FULL'!L24</f>
        <v>34.551335267876006</v>
      </c>
      <c r="G30" s="108">
        <f>'2025-FULL'!M24</f>
        <v>2.4779311840000005</v>
      </c>
      <c r="H30" s="109">
        <f>'2025-FULL'!N24</f>
        <v>37.029266451876005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'2025-FULL'!J25</f>
        <v>3.4556383556999997</v>
      </c>
      <c r="E31" s="56">
        <f>'2025-FULL'!K25</f>
        <v>48.054191023790992</v>
      </c>
      <c r="F31" s="56">
        <f>'2025-FULL'!L25</f>
        <v>51.509829379490995</v>
      </c>
      <c r="G31" s="108">
        <f>'2025-FULL'!M25</f>
        <v>3.6549658439999995</v>
      </c>
      <c r="H31" s="109">
        <f>'2025-FULL'!N25</f>
        <v>55.164795223490998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'2025-FULL'!J26</f>
        <v>4.1877206472499999</v>
      </c>
      <c r="E32" s="56">
        <f>'2025-FULL'!K26</f>
        <v>56.752876355017492</v>
      </c>
      <c r="F32" s="56">
        <f>'2025-FULL'!L26</f>
        <v>60.940597002267495</v>
      </c>
      <c r="G32" s="108">
        <f>'2025-FULL'!M26</f>
        <v>4.42927597</v>
      </c>
      <c r="H32" s="109">
        <f>'2025-FULL'!N26</f>
        <v>65.369872972267501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'2025-FULL'!J27</f>
        <v>4.5365147641535009</v>
      </c>
      <c r="E33" s="56">
        <f>'2025-FULL'!K27</f>
        <v>61.900475635415198</v>
      </c>
      <c r="F33" s="56">
        <f>'2025-FULL'!L27</f>
        <v>66.4369903995687</v>
      </c>
      <c r="G33" s="108">
        <f>'2025-FULL'!M27</f>
        <v>4.798189164220001</v>
      </c>
      <c r="H33" s="109">
        <f>'2025-FULL'!N27</f>
        <v>71.235179563788705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'2025-FULL'!J28</f>
        <v>4.8891164962464995</v>
      </c>
      <c r="E34" s="56">
        <f>'2025-FULL'!K28</f>
        <v>67.119544565511788</v>
      </c>
      <c r="F34" s="56">
        <f>'2025-FULL'!L28</f>
        <v>72.008661061758289</v>
      </c>
      <c r="G34" s="108">
        <f>'2025-FULL'!M28</f>
        <v>5.171129603779999</v>
      </c>
      <c r="H34" s="109">
        <f>'2025-FULL'!N28</f>
        <v>77.179790665538292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'2025-FULL'!J29</f>
        <v>5.2420109956500012</v>
      </c>
      <c r="E35" s="56">
        <f>'2025-FULL'!K29</f>
        <v>72.339906595909497</v>
      </c>
      <c r="F35" s="56">
        <f>'2025-FULL'!L29</f>
        <v>77.581917591559503</v>
      </c>
      <c r="G35" s="108">
        <f>'2025-FULL'!M29</f>
        <v>5.5443796980000002</v>
      </c>
      <c r="H35" s="109">
        <f>'2025-FULL'!N29</f>
        <v>83.126297289559503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'2025-FULL'!J30</f>
        <v>6.3548548061500005</v>
      </c>
      <c r="E36" s="56">
        <f>'2025-FULL'!K30</f>
        <v>88.185556897024512</v>
      </c>
      <c r="F36" s="56">
        <f>'2025-FULL'!L30</f>
        <v>94.540411703174513</v>
      </c>
      <c r="G36" s="108">
        <f>'2025-FULL'!M30</f>
        <v>6.7214143580000005</v>
      </c>
      <c r="H36" s="109">
        <f>'2025-FULL'!N30</f>
        <v>101.26182606117452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'2025-FULL'!J31</f>
        <v>10.638175871387501</v>
      </c>
      <c r="E37" s="56">
        <f>'2025-FULL'!K31</f>
        <v>160.39001094061163</v>
      </c>
      <c r="F37" s="56">
        <f>'2025-FULL'!L31</f>
        <v>171.02818681199912</v>
      </c>
      <c r="G37" s="108">
        <f>'2025-FULL'!M31</f>
        <v>11.251805151500001</v>
      </c>
      <c r="H37" s="109">
        <f>'2025-FULL'!N31</f>
        <v>182.27999196349913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'2025-FULL'!J32</f>
        <v>12.0659495598</v>
      </c>
      <c r="E38" s="56">
        <f>'2025-FULL'!K32</f>
        <v>184.45816228847394</v>
      </c>
      <c r="F38" s="56">
        <f>'2025-FULL'!L32</f>
        <v>196.52411184827395</v>
      </c>
      <c r="G38" s="108">
        <f>'2025-FULL'!M32</f>
        <v>12.761935415999998</v>
      </c>
      <c r="H38" s="109">
        <f>'2025-FULL'!N32</f>
        <v>209.28604726427395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'2025-FULL'!J33</f>
        <v>15.814355226</v>
      </c>
      <c r="E39" s="56">
        <f>'2025-FULL'!K33</f>
        <v>233.80545361338</v>
      </c>
      <c r="F39" s="56">
        <f>'2025-FULL'!L33</f>
        <v>249.61980883938</v>
      </c>
      <c r="G39" s="108">
        <f>'2025-FULL'!M33</f>
        <v>16.726555919999999</v>
      </c>
      <c r="H39" s="109">
        <f>'2025-FULL'!N33</f>
        <v>266.34636475937998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'2025-FULL'!J34</f>
        <v>17.747275536500002</v>
      </c>
      <c r="E40" s="56">
        <f>'2025-FULL'!K34</f>
        <v>264.20365391449496</v>
      </c>
      <c r="F40" s="56">
        <f>'2025-FULL'!L34</f>
        <v>281.95092945099498</v>
      </c>
      <c r="G40" s="108">
        <f>'2025-FULL'!M34</f>
        <v>18.77097058</v>
      </c>
      <c r="H40" s="109">
        <f>'2025-FULL'!N34</f>
        <v>300.72190003099496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'2025-FULL'!J35</f>
        <v>23.721532839000002</v>
      </c>
      <c r="E41" s="56">
        <f>'2025-FULL'!K35</f>
        <v>350.70818042006994</v>
      </c>
      <c r="F41" s="56">
        <f>'2025-FULL'!L35</f>
        <v>374.42971325906996</v>
      </c>
      <c r="G41" s="108">
        <f>'2025-FULL'!M35</f>
        <v>25.089833879999997</v>
      </c>
      <c r="H41" s="109">
        <f>'2025-FULL'!N35</f>
        <v>399.51954713906997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'2025-FULL'!J36</f>
        <v>28.290179020500005</v>
      </c>
      <c r="E42" s="56">
        <f>'2025-FULL'!K36</f>
        <v>420.07395632341502</v>
      </c>
      <c r="F42" s="56">
        <f>'2025-FULL'!L36</f>
        <v>448.364135343915</v>
      </c>
      <c r="G42" s="108">
        <f>'2025-FULL'!M36</f>
        <v>29.922007860000004</v>
      </c>
      <c r="H42" s="109">
        <f>'2025-FULL'!N36</f>
        <v>478.286143203915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'2025-FULL'!J37</f>
        <v>33.971669012500001</v>
      </c>
      <c r="E43" s="56">
        <f>'2025-FULL'!K37</f>
        <v>505.28538252787502</v>
      </c>
      <c r="F43" s="56">
        <f>'2025-FULL'!L37</f>
        <v>539.25705154037496</v>
      </c>
      <c r="G43" s="108">
        <f>'2025-FULL'!M37</f>
        <v>35.931216499999998</v>
      </c>
      <c r="H43" s="109">
        <f>'2025-FULL'!N37</f>
        <v>575.18826804037496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'2025-FULL'!J38</f>
        <v>40.063197254500004</v>
      </c>
      <c r="E44" s="56">
        <f>'2025-FULL'!K38</f>
        <v>597.77308373233495</v>
      </c>
      <c r="F44" s="56">
        <f>'2025-FULL'!L38</f>
        <v>637.83628098683494</v>
      </c>
      <c r="G44" s="108">
        <f>'2025-FULL'!M38</f>
        <v>42.374115140000001</v>
      </c>
      <c r="H44" s="109">
        <f>'2025-FULL'!N38</f>
        <v>680.21039612683489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'2025-FULL'!J39</f>
        <v>49.200489617500004</v>
      </c>
      <c r="E45" s="56">
        <f>'2025-FULL'!K39</f>
        <v>736.504635539025</v>
      </c>
      <c r="F45" s="56">
        <f>'2025-FULL'!L39</f>
        <v>785.70512515652501</v>
      </c>
      <c r="G45" s="108">
        <f>'2025-FULL'!M39</f>
        <v>52.038463100000001</v>
      </c>
      <c r="H45" s="109">
        <f>'2025-FULL'!N39</f>
        <v>837.74358825652507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'2025-FULL'!J40</f>
        <v>56.522132609500005</v>
      </c>
      <c r="E46" s="57">
        <f>'2025-FULL'!K40</f>
        <v>850.82116174348505</v>
      </c>
      <c r="F46" s="57">
        <f>'2025-FULL'!L40</f>
        <v>907.34329435298503</v>
      </c>
      <c r="G46" s="110">
        <f>'2025-FULL'!M40</f>
        <v>59.78243174</v>
      </c>
      <c r="H46" s="111">
        <f>'2025-FULL'!N40</f>
        <v>967.12572609298502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8"/>
      <c r="B54" s="118"/>
      <c r="C54" s="118"/>
      <c r="D54" s="118"/>
      <c r="E54" s="118"/>
      <c r="F54" s="118"/>
      <c r="G54" s="118"/>
      <c r="H54" s="118"/>
    </row>
    <row r="55" spans="1:8" x14ac:dyDescent="0.25">
      <c r="A55" s="118"/>
      <c r="B55" s="118"/>
      <c r="C55" s="118"/>
      <c r="D55" s="118"/>
      <c r="E55" s="118"/>
      <c r="F55" s="118"/>
      <c r="G55" s="118"/>
      <c r="H55" s="118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E1" zoomScaleNormal="100" workbookViewId="0">
      <selection activeCell="T13" sqref="T13:T15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8.109375" style="15" customWidth="1"/>
    <col min="16" max="16" width="28" style="15" bestFit="1" customWidth="1"/>
    <col min="17" max="17" width="9.109375" style="15"/>
    <col min="18" max="18" width="11.33203125" style="15" bestFit="1" customWidth="1"/>
    <col min="19" max="19" width="25.44140625" style="15" bestFit="1" customWidth="1"/>
    <col min="20" max="20" width="11.88671875" style="15" bestFit="1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7" t="s">
        <v>63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.8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5.4663166666666667</v>
      </c>
      <c r="K5" s="80">
        <f>((Q18+Q19)/2)+(Q21+Q22+Q23)</f>
        <v>0.13289999999999999</v>
      </c>
      <c r="L5" s="14" t="s">
        <v>8</v>
      </c>
      <c r="M5" s="80">
        <f>((T13)+(T14)+(T15))/3</f>
        <v>5.3019333333333334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0" si="0">B6/1000*0.75</f>
        <v>0.11249999999999999</v>
      </c>
      <c r="E6" s="84">
        <f t="shared" ref="E6:E40" si="1">D6*8760/12</f>
        <v>82.124999999999986</v>
      </c>
      <c r="F6" s="39">
        <f t="shared" ref="F6:F10" si="2">C6/1000*0.0714*0.75</f>
        <v>4.8195000000000009E-2</v>
      </c>
      <c r="G6" s="84">
        <f t="shared" ref="G6:G18" si="3">F6*8760/12*0.2489</f>
        <v>8.7568869150000026</v>
      </c>
      <c r="H6" s="85">
        <f t="shared" ref="H6:I18" si="4">F6+D6</f>
        <v>0.160695</v>
      </c>
      <c r="I6" s="86">
        <f t="shared" si="4"/>
        <v>90.881886914999995</v>
      </c>
      <c r="J6" s="87">
        <f t="shared" ref="J6:J18" si="5">+$H6*$J$5</f>
        <v>0.87840975674999999</v>
      </c>
      <c r="K6" s="87">
        <f t="shared" ref="K6:K18" si="6">+I6*$K$5</f>
        <v>12.078202771003498</v>
      </c>
      <c r="L6" s="87">
        <f t="shared" ref="L6:L18" si="7">+K6+J6</f>
        <v>12.956612527753499</v>
      </c>
      <c r="M6" s="88">
        <f>+$H6*$M$5</f>
        <v>0.85199417700000002</v>
      </c>
      <c r="N6" s="44">
        <f t="shared" ref="N6:N18" si="8">M6+L6</f>
        <v>13.808606704753499</v>
      </c>
      <c r="O6" s="103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1.1712130090000001</v>
      </c>
      <c r="K7" s="42">
        <f t="shared" si="6"/>
        <v>16.104270361338003</v>
      </c>
      <c r="L7" s="42">
        <f t="shared" si="7"/>
        <v>17.275483370338002</v>
      </c>
      <c r="M7" s="43">
        <f t="shared" ref="M7:M18" si="9">+H7*$M$5</f>
        <v>1.1359922360000001</v>
      </c>
      <c r="N7" s="44">
        <f t="shared" si="8"/>
        <v>18.411475606338001</v>
      </c>
      <c r="O7" s="103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1.493288387</v>
      </c>
      <c r="K8" s="42">
        <f t="shared" si="6"/>
        <v>20.259647981783999</v>
      </c>
      <c r="L8" s="42">
        <f t="shared" si="7"/>
        <v>21.752936368783999</v>
      </c>
      <c r="M8" s="43">
        <f t="shared" si="9"/>
        <v>1.4483821479999999</v>
      </c>
      <c r="N8" s="44">
        <f t="shared" si="8"/>
        <v>23.201318516783999</v>
      </c>
      <c r="O8" s="103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1.9910785142499996</v>
      </c>
      <c r="K9" s="42">
        <f t="shared" si="6"/>
        <v>27.923853072118497</v>
      </c>
      <c r="L9" s="42">
        <f t="shared" si="7"/>
        <v>29.914931586368496</v>
      </c>
      <c r="M9" s="43">
        <f t="shared" si="9"/>
        <v>1.9312027069999997</v>
      </c>
      <c r="N9" s="44">
        <f t="shared" si="8"/>
        <v>31.846134293368497</v>
      </c>
      <c r="O9" s="103"/>
      <c r="P9" s="7"/>
      <c r="Q9" s="17"/>
      <c r="R9" s="17"/>
      <c r="S9" s="18"/>
      <c r="U9" s="19"/>
      <c r="X9" s="17"/>
    </row>
    <row r="10" spans="1:24" ht="12.75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2.4009702695000006</v>
      </c>
      <c r="K10" s="42">
        <f t="shared" si="6"/>
        <v>32.467160782899001</v>
      </c>
      <c r="L10" s="42">
        <f t="shared" si="7"/>
        <v>34.868131052399001</v>
      </c>
      <c r="M10" s="43">
        <f t="shared" si="9"/>
        <v>2.3287681780000002</v>
      </c>
      <c r="N10" s="44">
        <f t="shared" si="8"/>
        <v>37.196899230398998</v>
      </c>
      <c r="O10" s="103"/>
      <c r="P10" s="7"/>
      <c r="Q10" s="17"/>
      <c r="R10" s="17"/>
      <c r="S10" s="18"/>
      <c r="U10" s="19"/>
      <c r="X10" s="17"/>
    </row>
    <row r="11" spans="1:24" ht="12.75" customHeight="1" x14ac:dyDescent="0.25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2.6920122745200001</v>
      </c>
      <c r="K11" s="42">
        <f t="shared" ref="K11" si="16">+I11*$K$5</f>
        <v>36.321491734073639</v>
      </c>
      <c r="L11" s="42">
        <f t="shared" ref="L11" si="17">+K11+J11</f>
        <v>39.013504008593642</v>
      </c>
      <c r="M11" s="43">
        <f t="shared" ref="M11" si="18">+H11*$M$5</f>
        <v>2.6110579540800001</v>
      </c>
      <c r="N11" s="44">
        <f t="shared" ref="N11" si="19">M11+L11</f>
        <v>41.624561962673646</v>
      </c>
      <c r="O11" s="103"/>
      <c r="P11" s="7"/>
      <c r="Q11" s="115" t="s">
        <v>110</v>
      </c>
      <c r="R11" s="115"/>
      <c r="S11" s="116"/>
      <c r="T11" s="117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ref="D12:D18" si="20">B12/1000*0.75</f>
        <v>0.39375000000000004</v>
      </c>
      <c r="E12" s="40">
        <f t="shared" si="1"/>
        <v>287.43750000000006</v>
      </c>
      <c r="F12" s="39">
        <f t="shared" ref="F12:F18" si="21">C12/1000*0.0714*0.75</f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3.17688658875</v>
      </c>
      <c r="K12" s="42">
        <f t="shared" si="6"/>
        <v>42.726294803902505</v>
      </c>
      <c r="L12" s="42">
        <f t="shared" si="7"/>
        <v>45.903181392652506</v>
      </c>
      <c r="M12" s="43">
        <f t="shared" si="9"/>
        <v>3.081351105</v>
      </c>
      <c r="N12" s="44">
        <f t="shared" si="8"/>
        <v>48.984532497652509</v>
      </c>
      <c r="O12" s="103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20"/>
        <v>0.48750000000000004</v>
      </c>
      <c r="E13" s="40">
        <f t="shared" si="1"/>
        <v>355.875</v>
      </c>
      <c r="F13" s="39">
        <f t="shared" si="21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3.9528029080000007</v>
      </c>
      <c r="K13" s="42">
        <f t="shared" si="6"/>
        <v>52.985428824905995</v>
      </c>
      <c r="L13" s="42">
        <f t="shared" si="7"/>
        <v>56.938231732905997</v>
      </c>
      <c r="M13" s="43">
        <f t="shared" si="9"/>
        <v>3.8339340320000006</v>
      </c>
      <c r="N13" s="44">
        <f t="shared" si="8"/>
        <v>60.772165764905999</v>
      </c>
      <c r="O13" s="103"/>
      <c r="P13" s="61" t="s">
        <v>97</v>
      </c>
      <c r="Q13" s="60">
        <v>1.9910000000000001E-2</v>
      </c>
      <c r="R13" s="59">
        <v>3.1059000000000001</v>
      </c>
      <c r="S13" s="59">
        <v>1.9643999999999999</v>
      </c>
      <c r="T13" s="64">
        <v>5.6200999999999999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20"/>
        <v>0.49875000000000003</v>
      </c>
      <c r="E14" s="40">
        <f t="shared" si="1"/>
        <v>364.08750000000003</v>
      </c>
      <c r="F14" s="39">
        <f t="shared" si="21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4.0424002112200004</v>
      </c>
      <c r="K14" s="42">
        <f t="shared" si="6"/>
        <v>54.201007703813048</v>
      </c>
      <c r="L14" s="42">
        <f t="shared" si="7"/>
        <v>58.243407915033046</v>
      </c>
      <c r="M14" s="43">
        <f t="shared" si="9"/>
        <v>3.92083696088</v>
      </c>
      <c r="N14" s="44">
        <f t="shared" si="8"/>
        <v>62.164244875913049</v>
      </c>
      <c r="O14" s="103"/>
      <c r="P14" s="61" t="s">
        <v>98</v>
      </c>
      <c r="Q14" s="60">
        <v>2.128E-2</v>
      </c>
      <c r="R14" s="59">
        <v>3.2248000000000001</v>
      </c>
      <c r="S14" s="59">
        <v>2.0994999999999999</v>
      </c>
      <c r="T14" s="64">
        <v>5.1801000000000004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20"/>
        <v>0.52200000000000002</v>
      </c>
      <c r="E15" s="40">
        <f t="shared" si="1"/>
        <v>381.06</v>
      </c>
      <c r="F15" s="39">
        <f t="shared" si="21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4.2292072102500002</v>
      </c>
      <c r="K15" s="42">
        <f t="shared" si="6"/>
        <v>56.720445415240498</v>
      </c>
      <c r="L15" s="42">
        <f t="shared" si="7"/>
        <v>60.949652625490501</v>
      </c>
      <c r="M15" s="43">
        <f t="shared" si="9"/>
        <v>4.1020262910000005</v>
      </c>
      <c r="N15" s="44">
        <f t="shared" si="8"/>
        <v>65.051678916490502</v>
      </c>
      <c r="O15" s="103"/>
      <c r="P15" s="61" t="s">
        <v>99</v>
      </c>
      <c r="Q15" s="60">
        <v>2.3959999999999999E-2</v>
      </c>
      <c r="R15" s="59">
        <v>3.5749</v>
      </c>
      <c r="S15" s="59">
        <v>2.3643000000000001</v>
      </c>
      <c r="T15" s="64">
        <v>5.1055999999999999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20"/>
        <v>0.56099999999999994</v>
      </c>
      <c r="E16" s="40">
        <f t="shared" si="1"/>
        <v>409.53</v>
      </c>
      <c r="F16" s="39">
        <f t="shared" si="21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4.5448460003750002</v>
      </c>
      <c r="K16" s="42">
        <f t="shared" si="6"/>
        <v>60.956693520630743</v>
      </c>
      <c r="L16" s="42">
        <f t="shared" si="7"/>
        <v>65.501539521005739</v>
      </c>
      <c r="M16" s="43">
        <f t="shared" si="9"/>
        <v>4.4081731765000001</v>
      </c>
      <c r="N16" s="44">
        <f t="shared" si="8"/>
        <v>69.909712697505739</v>
      </c>
      <c r="O16" s="103"/>
      <c r="P16" s="61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20"/>
        <v>0.60000000000000009</v>
      </c>
      <c r="E17" s="40">
        <f t="shared" si="1"/>
        <v>438.00000000000006</v>
      </c>
      <c r="F17" s="39">
        <f t="shared" si="21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4.860484790500001</v>
      </c>
      <c r="K17" s="42">
        <f t="shared" si="6"/>
        <v>65.19294162602101</v>
      </c>
      <c r="L17" s="42">
        <f t="shared" si="7"/>
        <v>70.053426416521006</v>
      </c>
      <c r="M17" s="43">
        <f t="shared" si="9"/>
        <v>4.7143200620000005</v>
      </c>
      <c r="N17" s="44">
        <f t="shared" si="8"/>
        <v>74.767746478521005</v>
      </c>
      <c r="O17" s="103"/>
      <c r="P17" s="61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20"/>
        <v>0.75</v>
      </c>
      <c r="E18" s="40">
        <f t="shared" si="1"/>
        <v>547.5</v>
      </c>
      <c r="F18" s="39">
        <f t="shared" si="21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6.0316977994999998</v>
      </c>
      <c r="K18" s="42">
        <f t="shared" si="6"/>
        <v>81.297211987358992</v>
      </c>
      <c r="L18" s="42">
        <f t="shared" si="7"/>
        <v>87.328909786858986</v>
      </c>
      <c r="M18" s="43">
        <f t="shared" si="9"/>
        <v>5.8503122979999995</v>
      </c>
      <c r="N18" s="44">
        <f t="shared" si="8"/>
        <v>93.179222084858992</v>
      </c>
      <c r="O18" s="103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22">B20/1000*0.75</f>
        <v>6.225E-2</v>
      </c>
      <c r="E20" s="40">
        <f t="shared" si="1"/>
        <v>45.442499999999995</v>
      </c>
      <c r="F20" s="39">
        <f t="shared" ref="F20:F40" si="23">C20/1000*0.0714*0.75</f>
        <v>2.1420000000000002E-2</v>
      </c>
      <c r="G20" s="40">
        <f t="shared" ref="G20:G40" si="24">F20*8760/12*0.2489</f>
        <v>3.8919497400000007</v>
      </c>
      <c r="H20" s="39">
        <f t="shared" ref="H20:I40" si="25">F20+D20</f>
        <v>8.3669999999999994E-2</v>
      </c>
      <c r="I20" s="41">
        <f t="shared" si="25"/>
        <v>49.334449739999997</v>
      </c>
      <c r="J20" s="42">
        <f t="shared" ref="J20:J40" si="26">+$H20*$J$5</f>
        <v>0.45736671549999997</v>
      </c>
      <c r="K20" s="42">
        <f t="shared" ref="K20:K40" si="27">+I20*$K$5</f>
        <v>6.5565483704459995</v>
      </c>
      <c r="L20" s="42">
        <f t="shared" ref="L20:L40" si="28">+K20+J20</f>
        <v>7.0139150859459996</v>
      </c>
      <c r="M20" s="43">
        <f t="shared" ref="M20:M40" si="29">+H20*$M$5</f>
        <v>0.44361276199999999</v>
      </c>
      <c r="N20" s="44">
        <f t="shared" ref="N20:N40" si="30">M20+L20</f>
        <v>7.4575278479459994</v>
      </c>
      <c r="O20" s="103"/>
      <c r="P20" s="61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22"/>
        <v>9.375E-2</v>
      </c>
      <c r="E21" s="40">
        <f t="shared" si="1"/>
        <v>68.4375</v>
      </c>
      <c r="F21" s="39">
        <f t="shared" si="23"/>
        <v>3.4807500000000005E-2</v>
      </c>
      <c r="G21" s="40">
        <f t="shared" si="24"/>
        <v>6.324418327500001</v>
      </c>
      <c r="H21" s="39">
        <f t="shared" si="25"/>
        <v>0.12855749999999999</v>
      </c>
      <c r="I21" s="41">
        <f t="shared" si="25"/>
        <v>74.761918327499998</v>
      </c>
      <c r="J21" s="42">
        <f t="shared" si="26"/>
        <v>0.70273600487499999</v>
      </c>
      <c r="K21" s="42">
        <f t="shared" si="27"/>
        <v>9.9358589457247497</v>
      </c>
      <c r="L21" s="42">
        <f t="shared" si="28"/>
        <v>10.638594950599749</v>
      </c>
      <c r="M21" s="43">
        <f t="shared" si="29"/>
        <v>0.68160329450000001</v>
      </c>
      <c r="N21" s="44">
        <f t="shared" si="30"/>
        <v>11.32019824509975</v>
      </c>
      <c r="O21" s="103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22"/>
        <v>0.1875</v>
      </c>
      <c r="E22" s="40">
        <f t="shared" si="1"/>
        <v>136.875</v>
      </c>
      <c r="F22" s="39">
        <f t="shared" si="23"/>
        <v>6.961500000000001E-2</v>
      </c>
      <c r="G22" s="40">
        <f t="shared" si="24"/>
        <v>12.648836655000002</v>
      </c>
      <c r="H22" s="39">
        <f t="shared" si="25"/>
        <v>0.25711499999999998</v>
      </c>
      <c r="I22" s="41">
        <f t="shared" si="25"/>
        <v>149.523836655</v>
      </c>
      <c r="J22" s="42">
        <f t="shared" si="26"/>
        <v>1.40547200975</v>
      </c>
      <c r="K22" s="42">
        <f t="shared" si="27"/>
        <v>19.871717891449499</v>
      </c>
      <c r="L22" s="42">
        <f t="shared" si="28"/>
        <v>21.277189901199499</v>
      </c>
      <c r="M22" s="43">
        <f t="shared" si="29"/>
        <v>1.363206589</v>
      </c>
      <c r="N22" s="44">
        <f t="shared" si="30"/>
        <v>22.6403964901995</v>
      </c>
      <c r="O22" s="103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22"/>
        <v>0.22499999999999998</v>
      </c>
      <c r="E23" s="40">
        <f t="shared" si="1"/>
        <v>164.24999999999997</v>
      </c>
      <c r="F23" s="39">
        <f t="shared" si="23"/>
        <v>9.6390000000000017E-2</v>
      </c>
      <c r="G23" s="40">
        <f t="shared" si="24"/>
        <v>17.513773830000005</v>
      </c>
      <c r="H23" s="39">
        <f t="shared" si="25"/>
        <v>0.32139000000000001</v>
      </c>
      <c r="I23" s="41">
        <f t="shared" si="25"/>
        <v>181.76377382999999</v>
      </c>
      <c r="J23" s="42">
        <f t="shared" si="26"/>
        <v>1.7568195135</v>
      </c>
      <c r="K23" s="42">
        <f t="shared" si="27"/>
        <v>24.156405542006997</v>
      </c>
      <c r="L23" s="42">
        <f t="shared" si="28"/>
        <v>25.913225055506999</v>
      </c>
      <c r="M23" s="43">
        <f t="shared" si="29"/>
        <v>1.703988354</v>
      </c>
      <c r="N23" s="44">
        <f t="shared" si="30"/>
        <v>27.617213409506999</v>
      </c>
      <c r="O23" s="103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2"/>
        <v>0.30000000000000004</v>
      </c>
      <c r="E24" s="40">
        <f t="shared" si="1"/>
        <v>219.00000000000003</v>
      </c>
      <c r="F24" s="39">
        <f t="shared" si="23"/>
        <v>0.12852000000000002</v>
      </c>
      <c r="G24" s="40">
        <f t="shared" si="24"/>
        <v>23.351698440000007</v>
      </c>
      <c r="H24" s="39">
        <f t="shared" si="25"/>
        <v>0.42852000000000007</v>
      </c>
      <c r="I24" s="41">
        <f t="shared" si="25"/>
        <v>242.35169844000004</v>
      </c>
      <c r="J24" s="42">
        <f t="shared" si="26"/>
        <v>2.3424260180000003</v>
      </c>
      <c r="K24" s="42">
        <f t="shared" si="27"/>
        <v>32.208540722676005</v>
      </c>
      <c r="L24" s="42">
        <f t="shared" si="28"/>
        <v>34.550966740676003</v>
      </c>
      <c r="M24" s="43">
        <f t="shared" si="29"/>
        <v>2.2719844720000002</v>
      </c>
      <c r="N24" s="44">
        <f t="shared" si="30"/>
        <v>36.822951212676003</v>
      </c>
      <c r="O24" s="103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2"/>
        <v>0.44999999999999996</v>
      </c>
      <c r="E25" s="40">
        <f t="shared" si="1"/>
        <v>328.49999999999994</v>
      </c>
      <c r="F25" s="39">
        <f t="shared" si="23"/>
        <v>0.18207000000000001</v>
      </c>
      <c r="G25" s="40">
        <f t="shared" si="24"/>
        <v>33.081572790000003</v>
      </c>
      <c r="H25" s="39">
        <f t="shared" si="25"/>
        <v>0.63206999999999991</v>
      </c>
      <c r="I25" s="41">
        <f t="shared" si="25"/>
        <v>361.58157278999994</v>
      </c>
      <c r="J25" s="42">
        <f t="shared" si="26"/>
        <v>3.4550947754999997</v>
      </c>
      <c r="K25" s="42">
        <f t="shared" si="27"/>
        <v>48.054191023790992</v>
      </c>
      <c r="L25" s="42">
        <f t="shared" si="28"/>
        <v>51.509285799290993</v>
      </c>
      <c r="M25" s="43">
        <f t="shared" si="29"/>
        <v>3.3511930019999996</v>
      </c>
      <c r="N25" s="44">
        <f t="shared" si="30"/>
        <v>54.860478801290995</v>
      </c>
      <c r="O25" s="103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2"/>
        <v>0.52499999999999991</v>
      </c>
      <c r="E26" s="40">
        <f t="shared" si="1"/>
        <v>383.24999999999994</v>
      </c>
      <c r="F26" s="39">
        <f t="shared" si="23"/>
        <v>0.24097500000000002</v>
      </c>
      <c r="G26" s="40">
        <f t="shared" si="24"/>
        <v>43.784434575000006</v>
      </c>
      <c r="H26" s="39">
        <f t="shared" si="25"/>
        <v>0.76597499999999996</v>
      </c>
      <c r="I26" s="41">
        <f t="shared" si="25"/>
        <v>427.03443457499998</v>
      </c>
      <c r="J26" s="42">
        <f t="shared" si="26"/>
        <v>4.1870619087499996</v>
      </c>
      <c r="K26" s="42">
        <f t="shared" si="27"/>
        <v>56.752876355017492</v>
      </c>
      <c r="L26" s="42">
        <f t="shared" si="28"/>
        <v>60.939938263767488</v>
      </c>
      <c r="M26" s="43">
        <f t="shared" si="29"/>
        <v>4.0611483850000001</v>
      </c>
      <c r="N26" s="44">
        <f t="shared" si="30"/>
        <v>65.001086648767483</v>
      </c>
      <c r="O26" s="103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2"/>
        <v>0.57450000000000001</v>
      </c>
      <c r="E27" s="40">
        <f t="shared" si="1"/>
        <v>419.38499999999999</v>
      </c>
      <c r="F27" s="39">
        <f t="shared" si="23"/>
        <v>0.25527285000000005</v>
      </c>
      <c r="G27" s="40">
        <f t="shared" si="24"/>
        <v>46.382311026450004</v>
      </c>
      <c r="H27" s="39">
        <f t="shared" si="25"/>
        <v>0.82977285000000012</v>
      </c>
      <c r="I27" s="41">
        <f t="shared" si="25"/>
        <v>465.76731102644999</v>
      </c>
      <c r="J27" s="42">
        <f t="shared" si="26"/>
        <v>4.5358011595025003</v>
      </c>
      <c r="K27" s="42">
        <f t="shared" si="27"/>
        <v>61.900475635415198</v>
      </c>
      <c r="L27" s="42">
        <f t="shared" si="28"/>
        <v>66.436276794917703</v>
      </c>
      <c r="M27" s="43">
        <f t="shared" si="29"/>
        <v>4.3994003325100008</v>
      </c>
      <c r="N27" s="44">
        <f t="shared" si="30"/>
        <v>70.835677127427701</v>
      </c>
      <c r="O27" s="103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2"/>
        <v>0.62474999999999992</v>
      </c>
      <c r="E28" s="40">
        <f t="shared" si="1"/>
        <v>456.06749999999994</v>
      </c>
      <c r="F28" s="39">
        <f t="shared" si="23"/>
        <v>0.26951715000000004</v>
      </c>
      <c r="G28" s="40">
        <f t="shared" si="24"/>
        <v>48.97045760355001</v>
      </c>
      <c r="H28" s="39">
        <f t="shared" si="25"/>
        <v>0.8942671499999999</v>
      </c>
      <c r="I28" s="41">
        <f t="shared" si="25"/>
        <v>505.03795760354996</v>
      </c>
      <c r="J28" s="42">
        <f t="shared" si="26"/>
        <v>4.8883474264974991</v>
      </c>
      <c r="K28" s="42">
        <f t="shared" si="27"/>
        <v>67.119544565511788</v>
      </c>
      <c r="L28" s="42">
        <f t="shared" si="28"/>
        <v>72.007891992009291</v>
      </c>
      <c r="M28" s="43">
        <f t="shared" si="29"/>
        <v>4.7413448114899994</v>
      </c>
      <c r="N28" s="44">
        <f t="shared" si="30"/>
        <v>76.749236803499286</v>
      </c>
      <c r="O28" s="103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2"/>
        <v>0.67500000000000004</v>
      </c>
      <c r="E29" s="40">
        <f t="shared" si="1"/>
        <v>492.75</v>
      </c>
      <c r="F29" s="39">
        <f t="shared" si="23"/>
        <v>0.28381500000000004</v>
      </c>
      <c r="G29" s="40">
        <f t="shared" si="24"/>
        <v>51.568334055000015</v>
      </c>
      <c r="H29" s="39">
        <f t="shared" si="25"/>
        <v>0.95881500000000008</v>
      </c>
      <c r="I29" s="41">
        <f t="shared" si="25"/>
        <v>544.31833405500004</v>
      </c>
      <c r="J29" s="42">
        <f t="shared" si="26"/>
        <v>5.2411864147500005</v>
      </c>
      <c r="K29" s="42">
        <f t="shared" si="27"/>
        <v>72.339906595909497</v>
      </c>
      <c r="L29" s="42">
        <f t="shared" si="28"/>
        <v>77.581093010659501</v>
      </c>
      <c r="M29" s="43">
        <f t="shared" si="29"/>
        <v>5.0835732090000008</v>
      </c>
      <c r="N29" s="44">
        <f t="shared" si="30"/>
        <v>82.664666219659495</v>
      </c>
      <c r="O29" s="103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2"/>
        <v>0.82500000000000007</v>
      </c>
      <c r="E30" s="40">
        <f t="shared" si="1"/>
        <v>602.25000000000011</v>
      </c>
      <c r="F30" s="39">
        <f t="shared" si="23"/>
        <v>0.33736500000000003</v>
      </c>
      <c r="G30" s="40">
        <f t="shared" si="24"/>
        <v>61.298208405000011</v>
      </c>
      <c r="H30" s="39">
        <f t="shared" si="25"/>
        <v>1.1623650000000001</v>
      </c>
      <c r="I30" s="41">
        <f t="shared" si="25"/>
        <v>663.54820840500008</v>
      </c>
      <c r="J30" s="42">
        <f t="shared" si="26"/>
        <v>6.3538551722500003</v>
      </c>
      <c r="K30" s="42">
        <f t="shared" si="27"/>
        <v>88.185556897024512</v>
      </c>
      <c r="L30" s="42">
        <f t="shared" si="28"/>
        <v>94.539412069274505</v>
      </c>
      <c r="M30" s="43">
        <f t="shared" si="29"/>
        <v>6.1627817390000006</v>
      </c>
      <c r="N30" s="44">
        <f t="shared" si="30"/>
        <v>100.7021938082745</v>
      </c>
      <c r="O30" s="103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2"/>
        <v>1.5562500000000001</v>
      </c>
      <c r="E31" s="40">
        <f t="shared" si="1"/>
        <v>1136.0625000000002</v>
      </c>
      <c r="F31" s="39">
        <f t="shared" si="23"/>
        <v>0.38957625000000007</v>
      </c>
      <c r="G31" s="40">
        <f t="shared" si="24"/>
        <v>70.784835896250001</v>
      </c>
      <c r="H31" s="39">
        <f t="shared" si="25"/>
        <v>1.9458262500000001</v>
      </c>
      <c r="I31" s="41">
        <f t="shared" si="25"/>
        <v>1206.8473358962501</v>
      </c>
      <c r="J31" s="42">
        <f t="shared" si="26"/>
        <v>10.636502460812501</v>
      </c>
      <c r="K31" s="42">
        <f t="shared" si="27"/>
        <v>160.39001094061163</v>
      </c>
      <c r="L31" s="42">
        <f t="shared" si="28"/>
        <v>171.02651340142413</v>
      </c>
      <c r="M31" s="43">
        <f t="shared" si="29"/>
        <v>10.316641055750001</v>
      </c>
      <c r="N31" s="44">
        <f t="shared" si="30"/>
        <v>181.34315445717414</v>
      </c>
      <c r="O31" s="103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2"/>
        <v>1.7999999999999998</v>
      </c>
      <c r="E32" s="40">
        <f t="shared" si="1"/>
        <v>1313.9999999999998</v>
      </c>
      <c r="F32" s="39">
        <f t="shared" si="23"/>
        <v>0.40698000000000001</v>
      </c>
      <c r="G32" s="40">
        <f t="shared" si="24"/>
        <v>73.947045059999994</v>
      </c>
      <c r="H32" s="39">
        <f t="shared" si="25"/>
        <v>2.2069799999999997</v>
      </c>
      <c r="I32" s="41">
        <f t="shared" si="25"/>
        <v>1387.9470450599997</v>
      </c>
      <c r="J32" s="42">
        <f t="shared" si="26"/>
        <v>12.064051556999999</v>
      </c>
      <c r="K32" s="42">
        <f t="shared" si="27"/>
        <v>184.45816228847394</v>
      </c>
      <c r="L32" s="42">
        <f t="shared" si="28"/>
        <v>196.52221384547394</v>
      </c>
      <c r="M32" s="43">
        <f t="shared" si="29"/>
        <v>11.701260827999999</v>
      </c>
      <c r="N32" s="44">
        <f t="shared" si="30"/>
        <v>208.22347467347393</v>
      </c>
      <c r="O32" s="103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2"/>
        <v>2.25</v>
      </c>
      <c r="E33" s="40">
        <f t="shared" si="1"/>
        <v>1642.5</v>
      </c>
      <c r="F33" s="39">
        <f t="shared" si="23"/>
        <v>0.64260000000000006</v>
      </c>
      <c r="G33" s="40">
        <f t="shared" si="24"/>
        <v>116.75849220000001</v>
      </c>
      <c r="H33" s="39">
        <f t="shared" si="25"/>
        <v>2.8925999999999998</v>
      </c>
      <c r="I33" s="41">
        <f t="shared" si="25"/>
        <v>1759.2584922000001</v>
      </c>
      <c r="J33" s="42">
        <f t="shared" si="26"/>
        <v>15.811867589999999</v>
      </c>
      <c r="K33" s="42">
        <f t="shared" si="27"/>
        <v>233.80545361338</v>
      </c>
      <c r="L33" s="42">
        <f t="shared" si="28"/>
        <v>249.61732120337999</v>
      </c>
      <c r="M33" s="43">
        <f t="shared" si="29"/>
        <v>15.336372359999999</v>
      </c>
      <c r="N33" s="44">
        <f t="shared" si="30"/>
        <v>264.95369356338</v>
      </c>
      <c r="O33" s="103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2"/>
        <v>2.5499999999999998</v>
      </c>
      <c r="E34" s="40">
        <f t="shared" si="1"/>
        <v>1861.5</v>
      </c>
      <c r="F34" s="39">
        <f t="shared" si="23"/>
        <v>0.69615000000000005</v>
      </c>
      <c r="G34" s="40">
        <f t="shared" si="24"/>
        <v>126.48836655000001</v>
      </c>
      <c r="H34" s="39">
        <f t="shared" si="25"/>
        <v>3.2461500000000001</v>
      </c>
      <c r="I34" s="41">
        <f t="shared" si="25"/>
        <v>1987.9883665499999</v>
      </c>
      <c r="J34" s="42">
        <f t="shared" si="26"/>
        <v>17.7444838475</v>
      </c>
      <c r="K34" s="42">
        <f t="shared" si="27"/>
        <v>264.20365391449496</v>
      </c>
      <c r="L34" s="42">
        <f t="shared" si="28"/>
        <v>281.94813776199499</v>
      </c>
      <c r="M34" s="43">
        <f t="shared" si="29"/>
        <v>17.210870889999999</v>
      </c>
      <c r="N34" s="44">
        <f t="shared" si="30"/>
        <v>299.15900865199501</v>
      </c>
      <c r="O34" s="103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2"/>
        <v>3.375</v>
      </c>
      <c r="E35" s="40">
        <f t="shared" si="1"/>
        <v>2463.75</v>
      </c>
      <c r="F35" s="39">
        <f t="shared" si="23"/>
        <v>0.96390000000000009</v>
      </c>
      <c r="G35" s="40">
        <f t="shared" si="24"/>
        <v>175.13773830000002</v>
      </c>
      <c r="H35" s="39">
        <f t="shared" si="25"/>
        <v>4.3388999999999998</v>
      </c>
      <c r="I35" s="41">
        <f t="shared" si="25"/>
        <v>2638.8877382999999</v>
      </c>
      <c r="J35" s="42">
        <f t="shared" si="26"/>
        <v>23.717801384999998</v>
      </c>
      <c r="K35" s="42">
        <f t="shared" si="27"/>
        <v>350.70818042006994</v>
      </c>
      <c r="L35" s="42">
        <f t="shared" si="28"/>
        <v>374.42598180506991</v>
      </c>
      <c r="M35" s="43">
        <f t="shared" si="29"/>
        <v>23.004558539999998</v>
      </c>
      <c r="N35" s="44">
        <f t="shared" si="30"/>
        <v>397.43054034506991</v>
      </c>
      <c r="O35" s="103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2"/>
        <v>4.0500000000000007</v>
      </c>
      <c r="E36" s="40">
        <f t="shared" si="1"/>
        <v>2956.5000000000005</v>
      </c>
      <c r="F36" s="39">
        <f t="shared" si="23"/>
        <v>1.1245500000000002</v>
      </c>
      <c r="G36" s="40">
        <f t="shared" si="24"/>
        <v>204.32736135000002</v>
      </c>
      <c r="H36" s="39">
        <f t="shared" si="25"/>
        <v>5.1745500000000009</v>
      </c>
      <c r="I36" s="41">
        <f t="shared" si="25"/>
        <v>3160.8273613500005</v>
      </c>
      <c r="J36" s="42">
        <f t="shared" si="26"/>
        <v>28.285728907500005</v>
      </c>
      <c r="K36" s="42">
        <f t="shared" si="27"/>
        <v>420.07395632341502</v>
      </c>
      <c r="L36" s="42">
        <f t="shared" si="28"/>
        <v>448.35968523091503</v>
      </c>
      <c r="M36" s="43">
        <f t="shared" si="29"/>
        <v>27.435119130000004</v>
      </c>
      <c r="N36" s="44">
        <f t="shared" si="30"/>
        <v>475.79480436091501</v>
      </c>
      <c r="O36" s="103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2"/>
        <v>4.875</v>
      </c>
      <c r="E37" s="40">
        <f t="shared" si="1"/>
        <v>3558.75</v>
      </c>
      <c r="F37" s="39">
        <f t="shared" si="23"/>
        <v>1.3387500000000001</v>
      </c>
      <c r="G37" s="40">
        <f t="shared" si="24"/>
        <v>243.24685875000003</v>
      </c>
      <c r="H37" s="39">
        <f t="shared" si="25"/>
        <v>6.2137500000000001</v>
      </c>
      <c r="I37" s="41">
        <f t="shared" si="25"/>
        <v>3801.9968587500002</v>
      </c>
      <c r="J37" s="42">
        <f t="shared" si="26"/>
        <v>33.966325187500004</v>
      </c>
      <c r="K37" s="42">
        <f t="shared" si="27"/>
        <v>505.28538252787502</v>
      </c>
      <c r="L37" s="42">
        <f t="shared" si="28"/>
        <v>539.25170771537501</v>
      </c>
      <c r="M37" s="43">
        <f t="shared" si="29"/>
        <v>32.944888249999998</v>
      </c>
      <c r="N37" s="44">
        <f t="shared" si="30"/>
        <v>572.19659596537497</v>
      </c>
      <c r="O37" s="103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2"/>
        <v>5.7750000000000004</v>
      </c>
      <c r="E38" s="40">
        <f t="shared" si="1"/>
        <v>4215.75</v>
      </c>
      <c r="F38" s="39">
        <f t="shared" si="23"/>
        <v>1.5529500000000001</v>
      </c>
      <c r="G38" s="40">
        <f t="shared" si="24"/>
        <v>282.16635615000007</v>
      </c>
      <c r="H38" s="39">
        <f t="shared" si="25"/>
        <v>7.3279500000000004</v>
      </c>
      <c r="I38" s="41">
        <f t="shared" si="25"/>
        <v>4497.91635615</v>
      </c>
      <c r="J38" s="42">
        <f t="shared" si="26"/>
        <v>40.056895217499999</v>
      </c>
      <c r="K38" s="42">
        <f t="shared" si="27"/>
        <v>597.77308373233495</v>
      </c>
      <c r="L38" s="42">
        <f t="shared" si="28"/>
        <v>637.82997894983498</v>
      </c>
      <c r="M38" s="43">
        <f t="shared" si="29"/>
        <v>38.852302370000004</v>
      </c>
      <c r="N38" s="44">
        <f t="shared" si="30"/>
        <v>676.68228131983494</v>
      </c>
      <c r="O38" s="104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2"/>
        <v>7.125</v>
      </c>
      <c r="E39" s="40">
        <f t="shared" si="1"/>
        <v>5201.25</v>
      </c>
      <c r="F39" s="39">
        <f t="shared" si="23"/>
        <v>1.87425</v>
      </c>
      <c r="G39" s="40">
        <f t="shared" si="24"/>
        <v>340.54560225000006</v>
      </c>
      <c r="H39" s="39">
        <f t="shared" si="25"/>
        <v>8.99925</v>
      </c>
      <c r="I39" s="41">
        <f t="shared" si="25"/>
        <v>5541.7956022500002</v>
      </c>
      <c r="J39" s="42">
        <f t="shared" si="26"/>
        <v>49.192750262499999</v>
      </c>
      <c r="K39" s="42">
        <f t="shared" si="27"/>
        <v>736.504635539025</v>
      </c>
      <c r="L39" s="42">
        <f t="shared" si="28"/>
        <v>785.697385801525</v>
      </c>
      <c r="M39" s="43">
        <f t="shared" si="29"/>
        <v>47.713423550000002</v>
      </c>
      <c r="N39" s="44">
        <f t="shared" si="30"/>
        <v>833.41080935152502</v>
      </c>
      <c r="O39" s="104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9">
        <f t="shared" si="22"/>
        <v>8.25</v>
      </c>
      <c r="E40" s="90">
        <f t="shared" si="1"/>
        <v>6022.5</v>
      </c>
      <c r="F40" s="89">
        <f t="shared" si="23"/>
        <v>2.0884499999999999</v>
      </c>
      <c r="G40" s="90">
        <f t="shared" si="24"/>
        <v>379.46509965000001</v>
      </c>
      <c r="H40" s="89">
        <f t="shared" si="25"/>
        <v>10.33845</v>
      </c>
      <c r="I40" s="91">
        <f t="shared" si="25"/>
        <v>6401.9650996500004</v>
      </c>
      <c r="J40" s="92">
        <f t="shared" si="26"/>
        <v>56.513241542499998</v>
      </c>
      <c r="K40" s="92">
        <f t="shared" si="27"/>
        <v>850.82116174348505</v>
      </c>
      <c r="L40" s="92">
        <f t="shared" si="28"/>
        <v>907.33440328598499</v>
      </c>
      <c r="M40" s="112">
        <f t="shared" si="29"/>
        <v>54.813772669999999</v>
      </c>
      <c r="N40" s="113">
        <f t="shared" si="30"/>
        <v>962.14817595598504</v>
      </c>
      <c r="O40" s="104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70"/>
      <c r="C57" s="15"/>
      <c r="D57" s="98"/>
      <c r="E57" s="98"/>
      <c r="F57" s="98"/>
      <c r="G57" s="98"/>
      <c r="H57" s="15"/>
      <c r="I57" s="15"/>
      <c r="J57" s="15"/>
      <c r="K57" s="15"/>
      <c r="L57" s="15"/>
      <c r="M57" s="15"/>
      <c r="N57" s="15"/>
    </row>
    <row r="58" spans="1:14" x14ac:dyDescent="0.25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4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K4" zoomScale="90" zoomScaleNormal="90" workbookViewId="0">
      <selection activeCell="T13" sqref="T13:T15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9.109375" style="15"/>
    <col min="16" max="16" width="28" style="15" bestFit="1" customWidth="1"/>
    <col min="17" max="17" width="9.109375" style="15"/>
    <col min="18" max="18" width="8.6640625" style="15" bestFit="1" customWidth="1"/>
    <col min="19" max="19" width="20" style="15" bestFit="1" customWidth="1"/>
    <col min="20" max="20" width="11.88671875" style="15" bestFit="1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7" t="s">
        <v>66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.8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5.4665999999999997</v>
      </c>
      <c r="K5" s="80">
        <f>((Q18+Q19)/2)+(Q21+Q22+Q23)</f>
        <v>0.13289999999999999</v>
      </c>
      <c r="L5" s="14" t="s">
        <v>8</v>
      </c>
      <c r="M5" s="80">
        <f>((T13)+(T14)+(T15))/3</f>
        <v>5.5727666666666664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8" si="0">B6/1000*0.75</f>
        <v>0.11249999999999999</v>
      </c>
      <c r="E6" s="84">
        <f t="shared" ref="E6:E40" si="1">D6*8760/12</f>
        <v>82.124999999999986</v>
      </c>
      <c r="F6" s="39">
        <f t="shared" ref="F6:F18" si="2">C6/1000*0.0714*0.75</f>
        <v>4.8195000000000009E-2</v>
      </c>
      <c r="G6" s="84">
        <f t="shared" ref="G6:G18" si="3">F6*8760/12*0.2489</f>
        <v>8.7568869150000026</v>
      </c>
      <c r="H6" s="85">
        <f t="shared" ref="H6:I18" si="4">F6+D6</f>
        <v>0.160695</v>
      </c>
      <c r="I6" s="86">
        <f t="shared" si="4"/>
        <v>90.881886914999995</v>
      </c>
      <c r="J6" s="87">
        <f t="shared" ref="J6:J18" si="5">+$H6*$J$5</f>
        <v>0.87845528699999997</v>
      </c>
      <c r="K6" s="87">
        <f t="shared" ref="K6:K18" si="6">+I6*$K$5</f>
        <v>12.078202771003498</v>
      </c>
      <c r="L6" s="87">
        <f t="shared" ref="L6:L18" si="7">+K6+J6</f>
        <v>12.956658058003498</v>
      </c>
      <c r="M6" s="88">
        <f>+$H6*$M$5</f>
        <v>0.89551573949999996</v>
      </c>
      <c r="N6" s="44">
        <f t="shared" ref="N6:N18" si="8">M6+L6</f>
        <v>13.852173797503498</v>
      </c>
      <c r="O6" s="103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1.1712737160000002</v>
      </c>
      <c r="K7" s="42">
        <f t="shared" si="6"/>
        <v>16.104270361338003</v>
      </c>
      <c r="L7" s="42">
        <f t="shared" si="7"/>
        <v>17.275544077338004</v>
      </c>
      <c r="M7" s="43">
        <f t="shared" ref="M7:M18" si="9">+H7*$M$5</f>
        <v>1.1940209860000002</v>
      </c>
      <c r="N7" s="44">
        <f t="shared" si="8"/>
        <v>18.469565063338006</v>
      </c>
      <c r="O7" s="103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1.4933657879999997</v>
      </c>
      <c r="K8" s="42">
        <f t="shared" si="6"/>
        <v>20.259647981783999</v>
      </c>
      <c r="L8" s="42">
        <f t="shared" si="7"/>
        <v>21.753013769783998</v>
      </c>
      <c r="M8" s="43">
        <f t="shared" si="9"/>
        <v>1.5223683979999998</v>
      </c>
      <c r="N8" s="44">
        <f t="shared" si="8"/>
        <v>23.275382167783999</v>
      </c>
      <c r="O8" s="103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1.9911817169999995</v>
      </c>
      <c r="K9" s="42">
        <f t="shared" si="6"/>
        <v>27.923853072118497</v>
      </c>
      <c r="L9" s="42">
        <f t="shared" si="7"/>
        <v>29.915034789118497</v>
      </c>
      <c r="M9" s="43">
        <f t="shared" si="9"/>
        <v>2.0298523944999993</v>
      </c>
      <c r="N9" s="44">
        <f t="shared" si="8"/>
        <v>31.944887183618498</v>
      </c>
      <c r="O9" s="103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2.4010947180000004</v>
      </c>
      <c r="K10" s="42">
        <f t="shared" si="6"/>
        <v>32.467160782899001</v>
      </c>
      <c r="L10" s="42">
        <f t="shared" si="7"/>
        <v>34.868255500899004</v>
      </c>
      <c r="M10" s="43">
        <f t="shared" si="9"/>
        <v>2.447726303</v>
      </c>
      <c r="N10" s="44">
        <f t="shared" si="8"/>
        <v>37.315981803899007</v>
      </c>
      <c r="O10" s="103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>B11/1000*0.75</f>
        <v>0.33524999999999999</v>
      </c>
      <c r="E11" s="40">
        <f t="shared" ref="E11" si="10">D11*8760/12</f>
        <v>244.73249999999999</v>
      </c>
      <c r="F11" s="39">
        <f t="shared" ref="F11" si="11">C11/1000*0.0714*0.75</f>
        <v>0.15722280000000002</v>
      </c>
      <c r="G11" s="40">
        <f t="shared" ref="G11" si="12">F11*8760/12*0.2489</f>
        <v>28.566911091600005</v>
      </c>
      <c r="H11" s="39">
        <f t="shared" ref="H11" si="13">F11+D11</f>
        <v>0.49247280000000004</v>
      </c>
      <c r="I11" s="41">
        <f t="shared" ref="I11" si="14">G11+E11</f>
        <v>273.29941109160001</v>
      </c>
      <c r="J11" s="42">
        <f t="shared" si="5"/>
        <v>2.6921518084800002</v>
      </c>
      <c r="K11" s="42">
        <f t="shared" ref="K11" si="15">+I11*$K$5</f>
        <v>36.321491734073639</v>
      </c>
      <c r="L11" s="42">
        <f t="shared" ref="L11" si="16">+K11+J11</f>
        <v>39.013643542553638</v>
      </c>
      <c r="M11" s="43">
        <f t="shared" ref="M11" si="17">+H11*$M$5</f>
        <v>2.7444360040800002</v>
      </c>
      <c r="N11" s="44">
        <f t="shared" ref="N11" si="18">M11+L11</f>
        <v>41.758079546633638</v>
      </c>
      <c r="O11" s="103"/>
      <c r="P11" s="7"/>
      <c r="Q11" s="115" t="s">
        <v>110</v>
      </c>
      <c r="R11" s="115"/>
      <c r="S11" s="116"/>
      <c r="T11" s="117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3.1770512549999999</v>
      </c>
      <c r="K12" s="42">
        <f t="shared" si="6"/>
        <v>42.726294803902505</v>
      </c>
      <c r="L12" s="42">
        <f t="shared" si="7"/>
        <v>45.903346058902507</v>
      </c>
      <c r="M12" s="43">
        <f t="shared" si="9"/>
        <v>3.2387526675</v>
      </c>
      <c r="N12" s="44">
        <f t="shared" si="8"/>
        <v>49.142098726402509</v>
      </c>
      <c r="O12" s="103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3.9530077920000002</v>
      </c>
      <c r="K13" s="42">
        <f t="shared" si="6"/>
        <v>52.985428824905995</v>
      </c>
      <c r="L13" s="42">
        <f t="shared" si="7"/>
        <v>56.938436616905996</v>
      </c>
      <c r="M13" s="43">
        <f t="shared" si="9"/>
        <v>4.0297790320000004</v>
      </c>
      <c r="N13" s="44">
        <f t="shared" si="8"/>
        <v>60.968215648905996</v>
      </c>
      <c r="O13" s="103"/>
      <c r="P13" s="61" t="s">
        <v>97</v>
      </c>
      <c r="Q13" s="100">
        <v>2.017E-2</v>
      </c>
      <c r="R13" s="101">
        <v>3.1059000000000001</v>
      </c>
      <c r="S13" s="101">
        <v>1.9643999999999999</v>
      </c>
      <c r="T13" s="114">
        <v>5.8624000000000001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4.0426097392799996</v>
      </c>
      <c r="K14" s="42">
        <f t="shared" si="6"/>
        <v>54.201007703813048</v>
      </c>
      <c r="L14" s="42">
        <f t="shared" si="7"/>
        <v>58.243617443093044</v>
      </c>
      <c r="M14" s="43">
        <f t="shared" si="9"/>
        <v>4.1211211358800002</v>
      </c>
      <c r="N14" s="44">
        <f t="shared" si="8"/>
        <v>62.364738578973046</v>
      </c>
      <c r="O14" s="103"/>
      <c r="P14" s="61" t="s">
        <v>98</v>
      </c>
      <c r="Q14" s="100">
        <v>2.1559999999999999E-2</v>
      </c>
      <c r="R14" s="101">
        <v>3.2248000000000001</v>
      </c>
      <c r="S14" s="101">
        <v>2.0994999999999999</v>
      </c>
      <c r="T14" s="71">
        <v>5.4535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4.2294264210000003</v>
      </c>
      <c r="K15" s="42">
        <f t="shared" si="6"/>
        <v>56.720445415240498</v>
      </c>
      <c r="L15" s="42">
        <f t="shared" si="7"/>
        <v>60.949871836240497</v>
      </c>
      <c r="M15" s="43">
        <f t="shared" si="9"/>
        <v>4.3115659785</v>
      </c>
      <c r="N15" s="44">
        <f t="shared" si="8"/>
        <v>65.261437814740503</v>
      </c>
      <c r="O15" s="103"/>
      <c r="P15" s="61" t="s">
        <v>99</v>
      </c>
      <c r="Q15" s="100">
        <v>2.427E-2</v>
      </c>
      <c r="R15" s="101">
        <v>3.5749</v>
      </c>
      <c r="S15" s="101">
        <v>2.3643000000000001</v>
      </c>
      <c r="T15" s="71">
        <v>5.4024000000000001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4.5450815714999999</v>
      </c>
      <c r="K16" s="42">
        <f t="shared" si="6"/>
        <v>60.956693520630743</v>
      </c>
      <c r="L16" s="42">
        <f t="shared" si="7"/>
        <v>65.501775092130742</v>
      </c>
      <c r="M16" s="43">
        <f t="shared" si="9"/>
        <v>4.6333514577499999</v>
      </c>
      <c r="N16" s="44">
        <f t="shared" si="8"/>
        <v>70.135126549880738</v>
      </c>
      <c r="O16" s="103"/>
      <c r="P16" s="61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4.8607367220000004</v>
      </c>
      <c r="K17" s="42">
        <f t="shared" si="6"/>
        <v>65.19294162602101</v>
      </c>
      <c r="L17" s="42">
        <f t="shared" si="7"/>
        <v>70.053678348021009</v>
      </c>
      <c r="M17" s="43">
        <f t="shared" si="9"/>
        <v>4.9551369370000007</v>
      </c>
      <c r="N17" s="44">
        <f t="shared" si="8"/>
        <v>75.008815285021015</v>
      </c>
      <c r="O17" s="103"/>
      <c r="P17" s="61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6.0320104379999995</v>
      </c>
      <c r="K18" s="42">
        <f t="shared" si="6"/>
        <v>81.297211987358992</v>
      </c>
      <c r="L18" s="42">
        <f t="shared" si="7"/>
        <v>87.329222425358992</v>
      </c>
      <c r="M18" s="43">
        <f t="shared" si="9"/>
        <v>6.1491579229999989</v>
      </c>
      <c r="N18" s="44">
        <f t="shared" si="8"/>
        <v>93.478380348358996</v>
      </c>
      <c r="O18" s="103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19">B20/1000*0.75</f>
        <v>6.225E-2</v>
      </c>
      <c r="E20" s="40">
        <f t="shared" si="1"/>
        <v>45.442499999999995</v>
      </c>
      <c r="F20" s="39">
        <f t="shared" ref="F20:F40" si="20">C20/1000*0.0714*0.75</f>
        <v>2.1420000000000002E-2</v>
      </c>
      <c r="G20" s="40">
        <f t="shared" ref="G20:G40" si="21">F20*8760/12*0.2489</f>
        <v>3.8919497400000007</v>
      </c>
      <c r="H20" s="39">
        <f t="shared" ref="H20:I40" si="22">F20+D20</f>
        <v>8.3669999999999994E-2</v>
      </c>
      <c r="I20" s="41">
        <f t="shared" si="22"/>
        <v>49.334449739999997</v>
      </c>
      <c r="J20" s="42">
        <f t="shared" ref="J20:J40" si="23">+$H20*$J$5</f>
        <v>0.45739042199999996</v>
      </c>
      <c r="K20" s="42">
        <f t="shared" ref="K20:K40" si="24">+I20*$K$5</f>
        <v>6.5565483704459995</v>
      </c>
      <c r="L20" s="42">
        <f t="shared" ref="L20:L40" si="25">+K20+J20</f>
        <v>7.013938792445999</v>
      </c>
      <c r="M20" s="43">
        <f t="shared" ref="M20:M40" si="26">+H20*$M$5</f>
        <v>0.46627338699999993</v>
      </c>
      <c r="N20" s="44">
        <f t="shared" ref="N20:N40" si="27">M20+L20</f>
        <v>7.4802121794459993</v>
      </c>
      <c r="O20" s="103"/>
      <c r="P20" s="61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19"/>
        <v>9.375E-2</v>
      </c>
      <c r="E21" s="40">
        <f t="shared" si="1"/>
        <v>68.4375</v>
      </c>
      <c r="F21" s="39">
        <f t="shared" si="20"/>
        <v>3.4807500000000005E-2</v>
      </c>
      <c r="G21" s="40">
        <f t="shared" si="21"/>
        <v>6.324418327500001</v>
      </c>
      <c r="H21" s="39">
        <f t="shared" si="22"/>
        <v>0.12855749999999999</v>
      </c>
      <c r="I21" s="41">
        <f t="shared" si="22"/>
        <v>74.761918327499998</v>
      </c>
      <c r="J21" s="42">
        <f t="shared" si="23"/>
        <v>0.70277242949999996</v>
      </c>
      <c r="K21" s="42">
        <f t="shared" si="24"/>
        <v>9.9358589457247497</v>
      </c>
      <c r="L21" s="42">
        <f t="shared" si="25"/>
        <v>10.638631375224749</v>
      </c>
      <c r="M21" s="43">
        <f t="shared" si="26"/>
        <v>0.7164209507499999</v>
      </c>
      <c r="N21" s="44">
        <f t="shared" si="27"/>
        <v>11.35505232597475</v>
      </c>
      <c r="O21" s="103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19"/>
        <v>0.1875</v>
      </c>
      <c r="E22" s="40">
        <f t="shared" si="1"/>
        <v>136.875</v>
      </c>
      <c r="F22" s="39">
        <f t="shared" si="20"/>
        <v>6.961500000000001E-2</v>
      </c>
      <c r="G22" s="40">
        <f t="shared" si="21"/>
        <v>12.648836655000002</v>
      </c>
      <c r="H22" s="39">
        <f t="shared" si="22"/>
        <v>0.25711499999999998</v>
      </c>
      <c r="I22" s="41">
        <f t="shared" si="22"/>
        <v>149.523836655</v>
      </c>
      <c r="J22" s="42">
        <f t="shared" si="23"/>
        <v>1.4055448589999999</v>
      </c>
      <c r="K22" s="42">
        <f t="shared" si="24"/>
        <v>19.871717891449499</v>
      </c>
      <c r="L22" s="42">
        <f t="shared" si="25"/>
        <v>21.277262750449498</v>
      </c>
      <c r="M22" s="43">
        <f t="shared" si="26"/>
        <v>1.4328419014999998</v>
      </c>
      <c r="N22" s="44">
        <f t="shared" si="27"/>
        <v>22.7101046519495</v>
      </c>
      <c r="O22" s="103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19"/>
        <v>0.22499999999999998</v>
      </c>
      <c r="E23" s="40">
        <f t="shared" si="1"/>
        <v>164.24999999999997</v>
      </c>
      <c r="F23" s="39">
        <f t="shared" si="20"/>
        <v>9.6390000000000017E-2</v>
      </c>
      <c r="G23" s="40">
        <f t="shared" si="21"/>
        <v>17.513773830000005</v>
      </c>
      <c r="H23" s="39">
        <f t="shared" si="22"/>
        <v>0.32139000000000001</v>
      </c>
      <c r="I23" s="41">
        <f t="shared" si="22"/>
        <v>181.76377382999999</v>
      </c>
      <c r="J23" s="42">
        <f t="shared" si="23"/>
        <v>1.7569105739999999</v>
      </c>
      <c r="K23" s="42">
        <f t="shared" si="24"/>
        <v>24.156405542006997</v>
      </c>
      <c r="L23" s="42">
        <f t="shared" si="25"/>
        <v>25.913316116006996</v>
      </c>
      <c r="M23" s="43">
        <f t="shared" si="26"/>
        <v>1.7910314789999999</v>
      </c>
      <c r="N23" s="44">
        <f t="shared" si="27"/>
        <v>27.704347595006997</v>
      </c>
      <c r="O23" s="103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19"/>
        <v>0.30000000000000004</v>
      </c>
      <c r="E24" s="40">
        <f t="shared" si="1"/>
        <v>219.00000000000003</v>
      </c>
      <c r="F24" s="39">
        <f t="shared" si="20"/>
        <v>0.12852000000000002</v>
      </c>
      <c r="G24" s="40">
        <f t="shared" si="21"/>
        <v>23.351698440000007</v>
      </c>
      <c r="H24" s="39">
        <f t="shared" si="22"/>
        <v>0.42852000000000007</v>
      </c>
      <c r="I24" s="41">
        <f t="shared" si="22"/>
        <v>242.35169844000004</v>
      </c>
      <c r="J24" s="42">
        <f t="shared" si="23"/>
        <v>2.3425474320000004</v>
      </c>
      <c r="K24" s="42">
        <f t="shared" si="24"/>
        <v>32.208540722676005</v>
      </c>
      <c r="L24" s="42">
        <f t="shared" si="25"/>
        <v>34.551088154676009</v>
      </c>
      <c r="M24" s="43">
        <f t="shared" si="26"/>
        <v>2.3880419720000003</v>
      </c>
      <c r="N24" s="44">
        <f t="shared" si="27"/>
        <v>36.939130126676012</v>
      </c>
      <c r="O24" s="103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19"/>
        <v>0.44999999999999996</v>
      </c>
      <c r="E25" s="40">
        <f t="shared" si="1"/>
        <v>328.49999999999994</v>
      </c>
      <c r="F25" s="39">
        <f t="shared" si="20"/>
        <v>0.18207000000000001</v>
      </c>
      <c r="G25" s="40">
        <f t="shared" si="21"/>
        <v>33.081572790000003</v>
      </c>
      <c r="H25" s="39">
        <f t="shared" si="22"/>
        <v>0.63206999999999991</v>
      </c>
      <c r="I25" s="41">
        <f t="shared" si="22"/>
        <v>361.58157278999994</v>
      </c>
      <c r="J25" s="42">
        <f t="shared" si="23"/>
        <v>3.4552738619999994</v>
      </c>
      <c r="K25" s="42">
        <f t="shared" si="24"/>
        <v>48.054191023790992</v>
      </c>
      <c r="L25" s="42">
        <f t="shared" si="25"/>
        <v>51.50946488579099</v>
      </c>
      <c r="M25" s="43">
        <f t="shared" si="26"/>
        <v>3.5223786269999993</v>
      </c>
      <c r="N25" s="44">
        <f t="shared" si="27"/>
        <v>55.031843512790992</v>
      </c>
      <c r="O25" s="103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19"/>
        <v>0.52499999999999991</v>
      </c>
      <c r="E26" s="40">
        <f t="shared" si="1"/>
        <v>383.24999999999994</v>
      </c>
      <c r="F26" s="39">
        <f t="shared" si="20"/>
        <v>0.24097500000000002</v>
      </c>
      <c r="G26" s="40">
        <f t="shared" si="21"/>
        <v>43.784434575000006</v>
      </c>
      <c r="H26" s="39">
        <f t="shared" si="22"/>
        <v>0.76597499999999996</v>
      </c>
      <c r="I26" s="41">
        <f t="shared" si="22"/>
        <v>427.03443457499998</v>
      </c>
      <c r="J26" s="42">
        <f t="shared" si="23"/>
        <v>4.1872789349999993</v>
      </c>
      <c r="K26" s="42">
        <f t="shared" si="24"/>
        <v>56.752876355017492</v>
      </c>
      <c r="L26" s="42">
        <f t="shared" si="25"/>
        <v>60.940155290017493</v>
      </c>
      <c r="M26" s="43">
        <f t="shared" si="26"/>
        <v>4.2685999474999994</v>
      </c>
      <c r="N26" s="44">
        <f t="shared" si="27"/>
        <v>65.208755237517494</v>
      </c>
      <c r="O26" s="103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19"/>
        <v>0.57450000000000001</v>
      </c>
      <c r="E27" s="40">
        <f t="shared" si="1"/>
        <v>419.38499999999999</v>
      </c>
      <c r="F27" s="39">
        <f t="shared" si="20"/>
        <v>0.25527285000000005</v>
      </c>
      <c r="G27" s="40">
        <f t="shared" si="21"/>
        <v>46.382311026450004</v>
      </c>
      <c r="H27" s="39">
        <f t="shared" si="22"/>
        <v>0.82977285000000012</v>
      </c>
      <c r="I27" s="41">
        <f t="shared" si="22"/>
        <v>465.76731102644999</v>
      </c>
      <c r="J27" s="42">
        <f t="shared" si="23"/>
        <v>4.5360362618100005</v>
      </c>
      <c r="K27" s="42">
        <f t="shared" si="24"/>
        <v>61.900475635415198</v>
      </c>
      <c r="L27" s="42">
        <f t="shared" si="25"/>
        <v>66.436511897225202</v>
      </c>
      <c r="M27" s="43">
        <f t="shared" si="26"/>
        <v>4.6241304793850002</v>
      </c>
      <c r="N27" s="44">
        <f t="shared" si="27"/>
        <v>71.060642376610204</v>
      </c>
      <c r="O27" s="103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19"/>
        <v>0.62474999999999992</v>
      </c>
      <c r="E28" s="40">
        <f t="shared" si="1"/>
        <v>456.06749999999994</v>
      </c>
      <c r="F28" s="39">
        <f t="shared" si="20"/>
        <v>0.26951715000000004</v>
      </c>
      <c r="G28" s="40">
        <f t="shared" si="21"/>
        <v>48.97045760355001</v>
      </c>
      <c r="H28" s="39">
        <f t="shared" si="22"/>
        <v>0.8942671499999999</v>
      </c>
      <c r="I28" s="41">
        <f t="shared" si="22"/>
        <v>505.03795760354996</v>
      </c>
      <c r="J28" s="42">
        <f t="shared" si="23"/>
        <v>4.8886008021899992</v>
      </c>
      <c r="K28" s="42">
        <f t="shared" si="24"/>
        <v>67.119544565511788</v>
      </c>
      <c r="L28" s="42">
        <f t="shared" si="25"/>
        <v>72.008145367701786</v>
      </c>
      <c r="M28" s="43">
        <f t="shared" si="26"/>
        <v>4.9835421646149989</v>
      </c>
      <c r="N28" s="44">
        <f t="shared" si="27"/>
        <v>76.991687532316789</v>
      </c>
      <c r="O28" s="103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19"/>
        <v>0.67500000000000004</v>
      </c>
      <c r="E29" s="40">
        <f t="shared" si="1"/>
        <v>492.75</v>
      </c>
      <c r="F29" s="39">
        <f t="shared" si="20"/>
        <v>0.28381500000000004</v>
      </c>
      <c r="G29" s="40">
        <f t="shared" si="21"/>
        <v>51.568334055000015</v>
      </c>
      <c r="H29" s="39">
        <f t="shared" si="22"/>
        <v>0.95881500000000008</v>
      </c>
      <c r="I29" s="41">
        <f t="shared" si="22"/>
        <v>544.31833405500004</v>
      </c>
      <c r="J29" s="42">
        <f t="shared" si="23"/>
        <v>5.241458079</v>
      </c>
      <c r="K29" s="42">
        <f t="shared" si="24"/>
        <v>72.339906595909497</v>
      </c>
      <c r="L29" s="42">
        <f t="shared" si="25"/>
        <v>77.581364674909494</v>
      </c>
      <c r="M29" s="43">
        <f t="shared" si="26"/>
        <v>5.3432522714999999</v>
      </c>
      <c r="N29" s="44">
        <f t="shared" si="27"/>
        <v>82.9246169464095</v>
      </c>
      <c r="O29" s="103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19"/>
        <v>0.82500000000000007</v>
      </c>
      <c r="E30" s="40">
        <f t="shared" si="1"/>
        <v>602.25000000000011</v>
      </c>
      <c r="F30" s="39">
        <f t="shared" si="20"/>
        <v>0.33736500000000003</v>
      </c>
      <c r="G30" s="40">
        <f t="shared" si="21"/>
        <v>61.298208405000011</v>
      </c>
      <c r="H30" s="39">
        <f t="shared" si="22"/>
        <v>1.1623650000000001</v>
      </c>
      <c r="I30" s="41">
        <f t="shared" si="22"/>
        <v>663.54820840500008</v>
      </c>
      <c r="J30" s="42">
        <f t="shared" si="23"/>
        <v>6.3541845090000004</v>
      </c>
      <c r="K30" s="42">
        <f t="shared" si="24"/>
        <v>88.185556897024512</v>
      </c>
      <c r="L30" s="42">
        <f t="shared" si="25"/>
        <v>94.539741406024518</v>
      </c>
      <c r="M30" s="43">
        <f t="shared" si="26"/>
        <v>6.4775889265000002</v>
      </c>
      <c r="N30" s="44">
        <f t="shared" si="27"/>
        <v>101.01733033252452</v>
      </c>
      <c r="O30" s="103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19"/>
        <v>1.5562500000000001</v>
      </c>
      <c r="E31" s="40">
        <f t="shared" si="1"/>
        <v>1136.0625000000002</v>
      </c>
      <c r="F31" s="39">
        <f t="shared" si="20"/>
        <v>0.38957625000000007</v>
      </c>
      <c r="G31" s="40">
        <f t="shared" si="21"/>
        <v>70.784835896250001</v>
      </c>
      <c r="H31" s="39">
        <f t="shared" si="22"/>
        <v>1.9458262500000001</v>
      </c>
      <c r="I31" s="41">
        <f t="shared" si="22"/>
        <v>1206.8473358962501</v>
      </c>
      <c r="J31" s="42">
        <f t="shared" si="23"/>
        <v>10.637053778249999</v>
      </c>
      <c r="K31" s="42">
        <f t="shared" si="24"/>
        <v>160.39001094061163</v>
      </c>
      <c r="L31" s="42">
        <f t="shared" si="25"/>
        <v>171.02706471886162</v>
      </c>
      <c r="M31" s="43">
        <f t="shared" si="26"/>
        <v>10.843635665124999</v>
      </c>
      <c r="N31" s="44">
        <f t="shared" si="27"/>
        <v>181.87070038398662</v>
      </c>
      <c r="O31" s="103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19"/>
        <v>1.7999999999999998</v>
      </c>
      <c r="E32" s="40">
        <f t="shared" si="1"/>
        <v>1313.9999999999998</v>
      </c>
      <c r="F32" s="39">
        <f t="shared" si="20"/>
        <v>0.40698000000000001</v>
      </c>
      <c r="G32" s="40">
        <f t="shared" si="21"/>
        <v>73.947045059999994</v>
      </c>
      <c r="H32" s="39">
        <f t="shared" si="22"/>
        <v>2.2069799999999997</v>
      </c>
      <c r="I32" s="41">
        <f t="shared" si="22"/>
        <v>1387.9470450599997</v>
      </c>
      <c r="J32" s="42">
        <f t="shared" si="23"/>
        <v>12.064676867999998</v>
      </c>
      <c r="K32" s="42">
        <f t="shared" si="24"/>
        <v>184.45816228847394</v>
      </c>
      <c r="L32" s="42">
        <f t="shared" si="25"/>
        <v>196.52283915647394</v>
      </c>
      <c r="M32" s="43">
        <f t="shared" si="26"/>
        <v>12.298984577999997</v>
      </c>
      <c r="N32" s="44">
        <f t="shared" si="27"/>
        <v>208.82182373447392</v>
      </c>
      <c r="O32" s="103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19"/>
        <v>2.25</v>
      </c>
      <c r="E33" s="40">
        <f t="shared" si="1"/>
        <v>1642.5</v>
      </c>
      <c r="F33" s="39">
        <f t="shared" si="20"/>
        <v>0.64260000000000006</v>
      </c>
      <c r="G33" s="40">
        <f t="shared" si="21"/>
        <v>116.75849220000001</v>
      </c>
      <c r="H33" s="39">
        <f t="shared" si="22"/>
        <v>2.8925999999999998</v>
      </c>
      <c r="I33" s="41">
        <f t="shared" si="22"/>
        <v>1759.2584922000001</v>
      </c>
      <c r="J33" s="42">
        <f t="shared" si="23"/>
        <v>15.812687159999998</v>
      </c>
      <c r="K33" s="42">
        <f t="shared" si="24"/>
        <v>233.80545361338</v>
      </c>
      <c r="L33" s="42">
        <f t="shared" si="25"/>
        <v>249.61814077337999</v>
      </c>
      <c r="M33" s="43">
        <f t="shared" si="26"/>
        <v>16.119784859999999</v>
      </c>
      <c r="N33" s="44">
        <f t="shared" si="27"/>
        <v>265.73792563337997</v>
      </c>
      <c r="O33" s="103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19"/>
        <v>2.5499999999999998</v>
      </c>
      <c r="E34" s="40">
        <f t="shared" si="1"/>
        <v>1861.5</v>
      </c>
      <c r="F34" s="39">
        <f t="shared" si="20"/>
        <v>0.69615000000000005</v>
      </c>
      <c r="G34" s="40">
        <f t="shared" si="21"/>
        <v>126.48836655000001</v>
      </c>
      <c r="H34" s="39">
        <f t="shared" si="22"/>
        <v>3.2461500000000001</v>
      </c>
      <c r="I34" s="41">
        <f t="shared" si="22"/>
        <v>1987.9883665499999</v>
      </c>
      <c r="J34" s="42">
        <f t="shared" si="23"/>
        <v>17.745403589999999</v>
      </c>
      <c r="K34" s="42">
        <f t="shared" si="24"/>
        <v>264.20365391449496</v>
      </c>
      <c r="L34" s="42">
        <f t="shared" si="25"/>
        <v>281.94905750449499</v>
      </c>
      <c r="M34" s="43">
        <f t="shared" si="26"/>
        <v>18.090036515000001</v>
      </c>
      <c r="N34" s="44">
        <f t="shared" si="27"/>
        <v>300.039094019495</v>
      </c>
      <c r="O34" s="103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19"/>
        <v>3.375</v>
      </c>
      <c r="E35" s="40">
        <f t="shared" si="1"/>
        <v>2463.75</v>
      </c>
      <c r="F35" s="39">
        <f t="shared" si="20"/>
        <v>0.96390000000000009</v>
      </c>
      <c r="G35" s="40">
        <f t="shared" si="21"/>
        <v>175.13773830000002</v>
      </c>
      <c r="H35" s="39">
        <f t="shared" si="22"/>
        <v>4.3388999999999998</v>
      </c>
      <c r="I35" s="41">
        <f t="shared" si="22"/>
        <v>2638.8877382999999</v>
      </c>
      <c r="J35" s="42">
        <f t="shared" si="23"/>
        <v>23.719030739999997</v>
      </c>
      <c r="K35" s="42">
        <f t="shared" si="24"/>
        <v>350.70818042006994</v>
      </c>
      <c r="L35" s="42">
        <f t="shared" si="25"/>
        <v>374.42721116006993</v>
      </c>
      <c r="M35" s="43">
        <f t="shared" si="26"/>
        <v>24.179677289999997</v>
      </c>
      <c r="N35" s="44">
        <f t="shared" si="27"/>
        <v>398.6068884500699</v>
      </c>
      <c r="O35" s="103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19"/>
        <v>4.0500000000000007</v>
      </c>
      <c r="E36" s="40">
        <f t="shared" si="1"/>
        <v>2956.5000000000005</v>
      </c>
      <c r="F36" s="39">
        <f t="shared" si="20"/>
        <v>1.1245500000000002</v>
      </c>
      <c r="G36" s="40">
        <f t="shared" si="21"/>
        <v>204.32736135000002</v>
      </c>
      <c r="H36" s="39">
        <f t="shared" si="22"/>
        <v>5.1745500000000009</v>
      </c>
      <c r="I36" s="41">
        <f t="shared" si="22"/>
        <v>3160.8273613500005</v>
      </c>
      <c r="J36" s="42">
        <f t="shared" si="23"/>
        <v>28.287195030000003</v>
      </c>
      <c r="K36" s="42">
        <f t="shared" si="24"/>
        <v>420.07395632341502</v>
      </c>
      <c r="L36" s="42">
        <f t="shared" si="25"/>
        <v>448.36115135341504</v>
      </c>
      <c r="M36" s="43">
        <f t="shared" si="26"/>
        <v>28.836559755000003</v>
      </c>
      <c r="N36" s="44">
        <f t="shared" si="27"/>
        <v>477.19771110841504</v>
      </c>
      <c r="O36" s="103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19"/>
        <v>4.875</v>
      </c>
      <c r="E37" s="40">
        <f t="shared" si="1"/>
        <v>3558.75</v>
      </c>
      <c r="F37" s="39">
        <f t="shared" si="20"/>
        <v>1.3387500000000001</v>
      </c>
      <c r="G37" s="40">
        <f t="shared" si="21"/>
        <v>243.24685875000003</v>
      </c>
      <c r="H37" s="39">
        <f t="shared" si="22"/>
        <v>6.2137500000000001</v>
      </c>
      <c r="I37" s="41">
        <f t="shared" si="22"/>
        <v>3801.9968587500002</v>
      </c>
      <c r="J37" s="42">
        <f t="shared" si="23"/>
        <v>33.96808575</v>
      </c>
      <c r="K37" s="42">
        <f t="shared" si="24"/>
        <v>505.28538252787502</v>
      </c>
      <c r="L37" s="42">
        <f t="shared" si="25"/>
        <v>539.25346827787507</v>
      </c>
      <c r="M37" s="43">
        <f t="shared" si="26"/>
        <v>34.627778874999997</v>
      </c>
      <c r="N37" s="44">
        <f t="shared" si="27"/>
        <v>573.88124715287506</v>
      </c>
      <c r="O37" s="103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19"/>
        <v>5.7750000000000004</v>
      </c>
      <c r="E38" s="40">
        <f t="shared" si="1"/>
        <v>4215.75</v>
      </c>
      <c r="F38" s="39">
        <f t="shared" si="20"/>
        <v>1.5529500000000001</v>
      </c>
      <c r="G38" s="40">
        <f t="shared" si="21"/>
        <v>282.16635615000007</v>
      </c>
      <c r="H38" s="39">
        <f t="shared" si="22"/>
        <v>7.3279500000000004</v>
      </c>
      <c r="I38" s="41">
        <f t="shared" si="22"/>
        <v>4497.91635615</v>
      </c>
      <c r="J38" s="42">
        <f t="shared" si="23"/>
        <v>40.058971470000003</v>
      </c>
      <c r="K38" s="42">
        <f t="shared" si="24"/>
        <v>597.77308373233495</v>
      </c>
      <c r="L38" s="42">
        <f t="shared" si="25"/>
        <v>637.83205520233491</v>
      </c>
      <c r="M38" s="43">
        <f t="shared" si="26"/>
        <v>40.836955494999998</v>
      </c>
      <c r="N38" s="44">
        <f t="shared" si="27"/>
        <v>678.6690106973349</v>
      </c>
      <c r="O38" s="104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19"/>
        <v>7.125</v>
      </c>
      <c r="E39" s="40">
        <f t="shared" si="1"/>
        <v>5201.25</v>
      </c>
      <c r="F39" s="39">
        <f t="shared" si="20"/>
        <v>1.87425</v>
      </c>
      <c r="G39" s="40">
        <f t="shared" si="21"/>
        <v>340.54560225000006</v>
      </c>
      <c r="H39" s="39">
        <f t="shared" si="22"/>
        <v>8.99925</v>
      </c>
      <c r="I39" s="41">
        <f t="shared" si="22"/>
        <v>5541.7956022500002</v>
      </c>
      <c r="J39" s="42">
        <f t="shared" si="23"/>
        <v>49.19530005</v>
      </c>
      <c r="K39" s="42">
        <f t="shared" si="24"/>
        <v>736.504635539025</v>
      </c>
      <c r="L39" s="42">
        <f t="shared" si="25"/>
        <v>785.69993558902502</v>
      </c>
      <c r="M39" s="43">
        <f t="shared" si="26"/>
        <v>50.150720424999996</v>
      </c>
      <c r="N39" s="44">
        <f t="shared" si="27"/>
        <v>835.85065601402505</v>
      </c>
      <c r="O39" s="104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9">
        <f t="shared" si="19"/>
        <v>8.25</v>
      </c>
      <c r="E40" s="90">
        <f t="shared" si="1"/>
        <v>6022.5</v>
      </c>
      <c r="F40" s="89">
        <f t="shared" si="20"/>
        <v>2.0884499999999999</v>
      </c>
      <c r="G40" s="90">
        <f t="shared" si="21"/>
        <v>379.46509965000001</v>
      </c>
      <c r="H40" s="89">
        <f t="shared" si="22"/>
        <v>10.33845</v>
      </c>
      <c r="I40" s="91">
        <f t="shared" si="22"/>
        <v>6401.9650996500004</v>
      </c>
      <c r="J40" s="92">
        <f t="shared" si="23"/>
        <v>56.516170769999995</v>
      </c>
      <c r="K40" s="92">
        <f t="shared" si="24"/>
        <v>850.82116174348505</v>
      </c>
      <c r="L40" s="92">
        <f t="shared" si="25"/>
        <v>907.33733251348508</v>
      </c>
      <c r="M40" s="112">
        <f t="shared" si="26"/>
        <v>57.613769544999997</v>
      </c>
      <c r="N40" s="113">
        <f t="shared" si="27"/>
        <v>964.95110205848505</v>
      </c>
      <c r="O40" s="104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70"/>
      <c r="C57" s="15"/>
      <c r="D57" s="98"/>
      <c r="E57" s="98"/>
      <c r="F57" s="98"/>
      <c r="G57" s="98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70"/>
      <c r="C58" s="15"/>
      <c r="D58" s="98"/>
      <c r="E58" s="98"/>
      <c r="F58" s="98"/>
      <c r="G58" s="98"/>
      <c r="H58" s="15"/>
      <c r="I58" s="15"/>
      <c r="J58" s="15"/>
      <c r="K58" s="15"/>
      <c r="L58" s="15"/>
      <c r="M58" s="15"/>
      <c r="N58" s="15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opLeftCell="K4" zoomScale="90" zoomScaleNormal="90" workbookViewId="0">
      <selection activeCell="T13" sqref="T13:T15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12.6640625" style="15" customWidth="1"/>
    <col min="16" max="16" width="28" style="15" bestFit="1" customWidth="1"/>
    <col min="17" max="17" width="9.109375" style="15"/>
    <col min="18" max="18" width="11.33203125" style="15" bestFit="1" customWidth="1"/>
    <col min="19" max="19" width="25.44140625" style="15" bestFit="1" customWidth="1"/>
    <col min="20" max="20" width="12" style="15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7" t="s">
        <v>65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.8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5.466829999999999</v>
      </c>
      <c r="K5" s="80">
        <f>((Q18+Q19)/2)+(Q21+Q22+Q23)</f>
        <v>0.13289999999999999</v>
      </c>
      <c r="L5" s="14" t="s">
        <v>8</v>
      </c>
      <c r="M5" s="80">
        <f>((T13)+(T14)+(T15))/3</f>
        <v>5.7322666666666668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8" si="0">B6/1000*0.75</f>
        <v>0.11249999999999999</v>
      </c>
      <c r="E6" s="84">
        <f t="shared" ref="E6:E40" si="1">D6*8760/12</f>
        <v>82.124999999999986</v>
      </c>
      <c r="F6" s="39">
        <f t="shared" ref="F6:F18" si="2">C6/1000*0.0714*0.75</f>
        <v>4.8195000000000009E-2</v>
      </c>
      <c r="G6" s="84">
        <f t="shared" ref="G6:G18" si="3">F6*8760/12*0.2489</f>
        <v>8.7568869150000026</v>
      </c>
      <c r="H6" s="85">
        <f t="shared" ref="H6:I18" si="4">F6+D6</f>
        <v>0.160695</v>
      </c>
      <c r="I6" s="86">
        <f t="shared" si="4"/>
        <v>90.881886914999995</v>
      </c>
      <c r="J6" s="87">
        <f t="shared" ref="J6:J18" si="5">+$H6*$J$5</f>
        <v>0.87849224684999982</v>
      </c>
      <c r="K6" s="87">
        <f t="shared" ref="K6:K18" si="6">+I6*$K$5</f>
        <v>12.078202771003498</v>
      </c>
      <c r="L6" s="87">
        <f t="shared" ref="L6:L18" si="7">+K6+J6</f>
        <v>12.956695017853498</v>
      </c>
      <c r="M6" s="88">
        <f>+$H6*$M$5</f>
        <v>0.92114659200000004</v>
      </c>
      <c r="N6" s="44">
        <f t="shared" ref="N6:N18" si="8">M6+L6</f>
        <v>13.877841609853498</v>
      </c>
      <c r="O6" s="103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1.1713229958</v>
      </c>
      <c r="K7" s="42">
        <f t="shared" si="6"/>
        <v>16.104270361338003</v>
      </c>
      <c r="L7" s="42">
        <f t="shared" si="7"/>
        <v>17.275593357138003</v>
      </c>
      <c r="M7" s="43">
        <f t="shared" ref="M7:M18" si="9">+H7*$M$5</f>
        <v>1.2281954560000001</v>
      </c>
      <c r="N7" s="44">
        <f t="shared" si="8"/>
        <v>18.503788813138005</v>
      </c>
      <c r="O7" s="103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1.4934286193999995</v>
      </c>
      <c r="K8" s="42">
        <f t="shared" si="6"/>
        <v>20.259647981783999</v>
      </c>
      <c r="L8" s="42">
        <f t="shared" si="7"/>
        <v>21.753076601183999</v>
      </c>
      <c r="M8" s="43">
        <f t="shared" si="9"/>
        <v>1.565940608</v>
      </c>
      <c r="N8" s="44">
        <f t="shared" si="8"/>
        <v>23.319017209183997</v>
      </c>
      <c r="O8" s="103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1.9912654933499991</v>
      </c>
      <c r="K9" s="42">
        <f t="shared" si="6"/>
        <v>27.923853072118497</v>
      </c>
      <c r="L9" s="42">
        <f t="shared" si="7"/>
        <v>29.915118565468497</v>
      </c>
      <c r="M9" s="43">
        <f t="shared" si="9"/>
        <v>2.0879494719999996</v>
      </c>
      <c r="N9" s="44">
        <f t="shared" si="8"/>
        <v>32.003068037468495</v>
      </c>
      <c r="O9" s="103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2.4011957409</v>
      </c>
      <c r="K10" s="42">
        <f t="shared" si="6"/>
        <v>32.467160782899001</v>
      </c>
      <c r="L10" s="42">
        <f t="shared" si="7"/>
        <v>34.868356523799001</v>
      </c>
      <c r="M10" s="43">
        <f t="shared" si="9"/>
        <v>2.5177834880000005</v>
      </c>
      <c r="N10" s="44">
        <f t="shared" si="8"/>
        <v>37.386140011799</v>
      </c>
      <c r="O10" s="103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2.6922650772239995</v>
      </c>
      <c r="K11" s="42">
        <f t="shared" ref="K11" si="16">+I11*$K$5</f>
        <v>36.321491734073639</v>
      </c>
      <c r="L11" s="42">
        <f t="shared" ref="L11" si="17">+K11+J11</f>
        <v>39.01375681129764</v>
      </c>
      <c r="M11" s="43">
        <f t="shared" ref="M11" si="18">+H11*$M$5</f>
        <v>2.8229854156800003</v>
      </c>
      <c r="N11" s="44">
        <f t="shared" ref="N11" si="19">M11+L11</f>
        <v>41.836742226977641</v>
      </c>
      <c r="O11" s="103"/>
      <c r="P11" s="7"/>
      <c r="Q11" s="115" t="s">
        <v>110</v>
      </c>
      <c r="R11" s="115"/>
      <c r="S11" s="116"/>
      <c r="T11" s="117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3.1771849252499993</v>
      </c>
      <c r="K12" s="42">
        <f t="shared" si="6"/>
        <v>42.726294803902505</v>
      </c>
      <c r="L12" s="42">
        <f t="shared" si="7"/>
        <v>45.903479729152501</v>
      </c>
      <c r="M12" s="43">
        <f t="shared" si="9"/>
        <v>3.3314500800000002</v>
      </c>
      <c r="N12" s="44">
        <f t="shared" si="8"/>
        <v>49.234929809152504</v>
      </c>
      <c r="O12" s="103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3.9531741095999999</v>
      </c>
      <c r="K13" s="42">
        <f t="shared" si="6"/>
        <v>52.985428824905995</v>
      </c>
      <c r="L13" s="42">
        <f t="shared" si="7"/>
        <v>56.938602934505994</v>
      </c>
      <c r="M13" s="43">
        <f t="shared" si="9"/>
        <v>4.1451166720000003</v>
      </c>
      <c r="N13" s="44">
        <f t="shared" si="8"/>
        <v>61.083719606505994</v>
      </c>
      <c r="O13" s="103"/>
      <c r="P13" s="61" t="s">
        <v>97</v>
      </c>
      <c r="Q13" s="100">
        <v>2.0379999999999999E-2</v>
      </c>
      <c r="R13" s="101">
        <v>3.1059000000000001</v>
      </c>
      <c r="S13" s="101">
        <v>1.9643999999999999</v>
      </c>
      <c r="T13" s="114">
        <v>5.9983000000000004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4.0427798267639989</v>
      </c>
      <c r="K14" s="42">
        <f t="shared" si="6"/>
        <v>54.201007703813048</v>
      </c>
      <c r="L14" s="42">
        <f t="shared" si="7"/>
        <v>58.243787530577045</v>
      </c>
      <c r="M14" s="43">
        <f t="shared" si="9"/>
        <v>4.2390731084800004</v>
      </c>
      <c r="N14" s="44">
        <f t="shared" si="8"/>
        <v>62.482860639057044</v>
      </c>
      <c r="O14" s="103"/>
      <c r="P14" s="61" t="s">
        <v>98</v>
      </c>
      <c r="Q14" s="100">
        <v>2.1780000000000001E-2</v>
      </c>
      <c r="R14" s="101">
        <v>3.2248000000000001</v>
      </c>
      <c r="S14" s="101">
        <v>2.0994999999999999</v>
      </c>
      <c r="T14" s="114">
        <v>5.6303999999999998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4.2296043685499995</v>
      </c>
      <c r="K15" s="42">
        <f t="shared" si="6"/>
        <v>56.720445415240498</v>
      </c>
      <c r="L15" s="42">
        <f t="shared" si="7"/>
        <v>60.950049783790497</v>
      </c>
      <c r="M15" s="43">
        <f t="shared" si="9"/>
        <v>4.4349687360000001</v>
      </c>
      <c r="N15" s="44">
        <f t="shared" si="8"/>
        <v>65.385018519790492</v>
      </c>
      <c r="O15" s="103"/>
      <c r="P15" s="61" t="s">
        <v>99</v>
      </c>
      <c r="Q15" s="100">
        <v>2.453E-2</v>
      </c>
      <c r="R15" s="101">
        <v>3.5749</v>
      </c>
      <c r="S15" s="101">
        <v>2.3643000000000001</v>
      </c>
      <c r="T15" s="114">
        <v>5.5681000000000003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4.5452727998249989</v>
      </c>
      <c r="K16" s="42">
        <f t="shared" si="6"/>
        <v>60.956693520630743</v>
      </c>
      <c r="L16" s="42">
        <f t="shared" si="7"/>
        <v>65.501966320455736</v>
      </c>
      <c r="M16" s="43">
        <f t="shared" si="9"/>
        <v>4.7659641439999998</v>
      </c>
      <c r="N16" s="44">
        <f t="shared" si="8"/>
        <v>70.267930464455731</v>
      </c>
      <c r="O16" s="103"/>
      <c r="P16" s="61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4.8609412311</v>
      </c>
      <c r="K17" s="42">
        <f t="shared" si="6"/>
        <v>65.19294162602101</v>
      </c>
      <c r="L17" s="42">
        <f t="shared" si="7"/>
        <v>70.05388285712101</v>
      </c>
      <c r="M17" s="43">
        <f t="shared" si="9"/>
        <v>5.0969595520000013</v>
      </c>
      <c r="N17" s="44">
        <f t="shared" si="8"/>
        <v>75.150842409121012</v>
      </c>
      <c r="O17" s="103"/>
      <c r="P17" s="61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6.032264226899998</v>
      </c>
      <c r="K18" s="42">
        <f t="shared" si="6"/>
        <v>81.297211987358992</v>
      </c>
      <c r="L18" s="42">
        <f t="shared" si="7"/>
        <v>87.329476214258989</v>
      </c>
      <c r="M18" s="43">
        <f t="shared" si="9"/>
        <v>6.3251550079999994</v>
      </c>
      <c r="N18" s="44">
        <f t="shared" si="8"/>
        <v>93.654631222258985</v>
      </c>
      <c r="O18" s="103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20">B20/1000*0.75</f>
        <v>6.225E-2</v>
      </c>
      <c r="E20" s="40">
        <f t="shared" si="1"/>
        <v>45.442499999999995</v>
      </c>
      <c r="F20" s="39">
        <f t="shared" ref="F20:F40" si="21">C20/1000*0.0714*0.75</f>
        <v>2.1420000000000002E-2</v>
      </c>
      <c r="G20" s="40">
        <f t="shared" ref="G20:G40" si="22">F20*8760/12*0.2489</f>
        <v>3.8919497400000007</v>
      </c>
      <c r="H20" s="39">
        <f t="shared" ref="H20:I40" si="23">F20+D20</f>
        <v>8.3669999999999994E-2</v>
      </c>
      <c r="I20" s="41">
        <f t="shared" si="23"/>
        <v>49.334449739999997</v>
      </c>
      <c r="J20" s="42">
        <f t="shared" ref="J20:J40" si="24">+$H20*$J$5</f>
        <v>0.45740966609999989</v>
      </c>
      <c r="K20" s="42">
        <f t="shared" ref="K20:K40" si="25">+I20*$K$5</f>
        <v>6.5565483704459995</v>
      </c>
      <c r="L20" s="42">
        <f t="shared" ref="L20:L40" si="26">+K20+J20</f>
        <v>7.0139580365459997</v>
      </c>
      <c r="M20" s="43">
        <f t="shared" ref="M20:M40" si="27">+H20*$M$5</f>
        <v>0.47961875199999998</v>
      </c>
      <c r="N20" s="44">
        <f t="shared" ref="N20:N40" si="28">M20+L20</f>
        <v>7.4935767885460001</v>
      </c>
      <c r="O20" s="103"/>
      <c r="P20" s="61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20"/>
        <v>9.375E-2</v>
      </c>
      <c r="E21" s="40">
        <f t="shared" si="1"/>
        <v>68.4375</v>
      </c>
      <c r="F21" s="39">
        <f t="shared" si="21"/>
        <v>3.4807500000000005E-2</v>
      </c>
      <c r="G21" s="40">
        <f t="shared" si="22"/>
        <v>6.324418327500001</v>
      </c>
      <c r="H21" s="39">
        <f t="shared" si="23"/>
        <v>0.12855749999999999</v>
      </c>
      <c r="I21" s="41">
        <f t="shared" si="23"/>
        <v>74.761918327499998</v>
      </c>
      <c r="J21" s="42">
        <f t="shared" si="24"/>
        <v>0.70280199772499985</v>
      </c>
      <c r="K21" s="42">
        <f t="shared" si="25"/>
        <v>9.9358589457247497</v>
      </c>
      <c r="L21" s="42">
        <f t="shared" si="26"/>
        <v>10.63866094344975</v>
      </c>
      <c r="M21" s="43">
        <f t="shared" si="27"/>
        <v>0.73692587199999993</v>
      </c>
      <c r="N21" s="44">
        <f t="shared" si="28"/>
        <v>11.375586815449751</v>
      </c>
      <c r="O21" s="103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20"/>
        <v>0.1875</v>
      </c>
      <c r="E22" s="40">
        <f t="shared" si="1"/>
        <v>136.875</v>
      </c>
      <c r="F22" s="39">
        <f t="shared" si="21"/>
        <v>6.961500000000001E-2</v>
      </c>
      <c r="G22" s="40">
        <f t="shared" si="22"/>
        <v>12.648836655000002</v>
      </c>
      <c r="H22" s="39">
        <f t="shared" si="23"/>
        <v>0.25711499999999998</v>
      </c>
      <c r="I22" s="41">
        <f t="shared" si="23"/>
        <v>149.523836655</v>
      </c>
      <c r="J22" s="42">
        <f t="shared" si="24"/>
        <v>1.4056039954499997</v>
      </c>
      <c r="K22" s="42">
        <f t="shared" si="25"/>
        <v>19.871717891449499</v>
      </c>
      <c r="L22" s="42">
        <f t="shared" si="26"/>
        <v>21.2773218868995</v>
      </c>
      <c r="M22" s="43">
        <f t="shared" si="27"/>
        <v>1.4738517439999999</v>
      </c>
      <c r="N22" s="44">
        <f t="shared" si="28"/>
        <v>22.751173630899501</v>
      </c>
      <c r="O22" s="103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20"/>
        <v>0.22499999999999998</v>
      </c>
      <c r="E23" s="40">
        <f t="shared" si="1"/>
        <v>164.24999999999997</v>
      </c>
      <c r="F23" s="39">
        <f t="shared" si="21"/>
        <v>9.6390000000000017E-2</v>
      </c>
      <c r="G23" s="40">
        <f t="shared" si="22"/>
        <v>17.513773830000005</v>
      </c>
      <c r="H23" s="39">
        <f t="shared" si="23"/>
        <v>0.32139000000000001</v>
      </c>
      <c r="I23" s="41">
        <f t="shared" si="23"/>
        <v>181.76377382999999</v>
      </c>
      <c r="J23" s="42">
        <f t="shared" si="24"/>
        <v>1.7569844936999996</v>
      </c>
      <c r="K23" s="42">
        <f t="shared" si="25"/>
        <v>24.156405542006997</v>
      </c>
      <c r="L23" s="42">
        <f t="shared" si="26"/>
        <v>25.913390035706996</v>
      </c>
      <c r="M23" s="43">
        <f t="shared" si="27"/>
        <v>1.8422931840000001</v>
      </c>
      <c r="N23" s="44">
        <f t="shared" si="28"/>
        <v>27.755683219706995</v>
      </c>
      <c r="O23" s="103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0"/>
        <v>0.30000000000000004</v>
      </c>
      <c r="E24" s="40">
        <f t="shared" si="1"/>
        <v>219.00000000000003</v>
      </c>
      <c r="F24" s="39">
        <f t="shared" si="21"/>
        <v>0.12852000000000002</v>
      </c>
      <c r="G24" s="40">
        <f t="shared" si="22"/>
        <v>23.351698440000007</v>
      </c>
      <c r="H24" s="39">
        <f t="shared" si="23"/>
        <v>0.42852000000000007</v>
      </c>
      <c r="I24" s="41">
        <f t="shared" si="23"/>
        <v>242.35169844000004</v>
      </c>
      <c r="J24" s="42">
        <f t="shared" si="24"/>
        <v>2.3426459916</v>
      </c>
      <c r="K24" s="42">
        <f t="shared" si="25"/>
        <v>32.208540722676005</v>
      </c>
      <c r="L24" s="42">
        <f t="shared" si="26"/>
        <v>34.551186714276007</v>
      </c>
      <c r="M24" s="43">
        <f t="shared" si="27"/>
        <v>2.4563909120000003</v>
      </c>
      <c r="N24" s="44">
        <f t="shared" si="28"/>
        <v>37.00757762627601</v>
      </c>
      <c r="O24" s="103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0"/>
        <v>0.44999999999999996</v>
      </c>
      <c r="E25" s="40">
        <f t="shared" si="1"/>
        <v>328.49999999999994</v>
      </c>
      <c r="F25" s="39">
        <f t="shared" si="21"/>
        <v>0.18207000000000001</v>
      </c>
      <c r="G25" s="40">
        <f t="shared" si="22"/>
        <v>33.081572790000003</v>
      </c>
      <c r="H25" s="39">
        <f t="shared" si="23"/>
        <v>0.63206999999999991</v>
      </c>
      <c r="I25" s="41">
        <f t="shared" si="23"/>
        <v>361.58157278999994</v>
      </c>
      <c r="J25" s="42">
        <f t="shared" si="24"/>
        <v>3.4554192380999988</v>
      </c>
      <c r="K25" s="42">
        <f t="shared" si="25"/>
        <v>48.054191023790992</v>
      </c>
      <c r="L25" s="42">
        <f t="shared" si="26"/>
        <v>51.509610261890991</v>
      </c>
      <c r="M25" s="43">
        <f t="shared" si="27"/>
        <v>3.6231937919999995</v>
      </c>
      <c r="N25" s="44">
        <f t="shared" si="28"/>
        <v>55.132804053890993</v>
      </c>
      <c r="O25" s="103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0"/>
        <v>0.52499999999999991</v>
      </c>
      <c r="E26" s="40">
        <f t="shared" si="1"/>
        <v>383.24999999999994</v>
      </c>
      <c r="F26" s="39">
        <f t="shared" si="21"/>
        <v>0.24097500000000002</v>
      </c>
      <c r="G26" s="40">
        <f t="shared" si="22"/>
        <v>43.784434575000006</v>
      </c>
      <c r="H26" s="39">
        <f t="shared" si="23"/>
        <v>0.76597499999999996</v>
      </c>
      <c r="I26" s="41">
        <f t="shared" si="23"/>
        <v>427.03443457499998</v>
      </c>
      <c r="J26" s="42">
        <f t="shared" si="24"/>
        <v>4.1874551092499992</v>
      </c>
      <c r="K26" s="42">
        <f t="shared" si="25"/>
        <v>56.752876355017492</v>
      </c>
      <c r="L26" s="42">
        <f t="shared" si="26"/>
        <v>60.940331464267487</v>
      </c>
      <c r="M26" s="43">
        <f t="shared" si="27"/>
        <v>4.3907729599999996</v>
      </c>
      <c r="N26" s="44">
        <f t="shared" si="28"/>
        <v>65.331104424267494</v>
      </c>
      <c r="O26" s="103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0"/>
        <v>0.57450000000000001</v>
      </c>
      <c r="E27" s="40">
        <f t="shared" si="1"/>
        <v>419.38499999999999</v>
      </c>
      <c r="F27" s="39">
        <f t="shared" si="21"/>
        <v>0.25527285000000005</v>
      </c>
      <c r="G27" s="40">
        <f t="shared" si="22"/>
        <v>46.382311026450004</v>
      </c>
      <c r="H27" s="39">
        <f t="shared" si="23"/>
        <v>0.82977285000000012</v>
      </c>
      <c r="I27" s="41">
        <f t="shared" si="23"/>
        <v>465.76731102644999</v>
      </c>
      <c r="J27" s="42">
        <f t="shared" si="24"/>
        <v>4.5362271095655</v>
      </c>
      <c r="K27" s="42">
        <f t="shared" si="25"/>
        <v>61.900475635415198</v>
      </c>
      <c r="L27" s="42">
        <f t="shared" si="26"/>
        <v>66.436702744980693</v>
      </c>
      <c r="M27" s="43">
        <f t="shared" si="27"/>
        <v>4.7564792489600007</v>
      </c>
      <c r="N27" s="44">
        <f t="shared" si="28"/>
        <v>71.193181993940698</v>
      </c>
      <c r="O27" s="103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0"/>
        <v>0.62474999999999992</v>
      </c>
      <c r="E28" s="40">
        <f t="shared" si="1"/>
        <v>456.06749999999994</v>
      </c>
      <c r="F28" s="39">
        <f t="shared" si="21"/>
        <v>0.26951715000000004</v>
      </c>
      <c r="G28" s="40">
        <f t="shared" si="22"/>
        <v>48.97045760355001</v>
      </c>
      <c r="H28" s="39">
        <f t="shared" si="23"/>
        <v>0.8942671499999999</v>
      </c>
      <c r="I28" s="41">
        <f t="shared" si="23"/>
        <v>505.03795760354996</v>
      </c>
      <c r="J28" s="42">
        <f t="shared" si="24"/>
        <v>4.8888064836344984</v>
      </c>
      <c r="K28" s="42">
        <f t="shared" si="25"/>
        <v>67.119544565511788</v>
      </c>
      <c r="L28" s="42">
        <f t="shared" si="26"/>
        <v>72.008351049146285</v>
      </c>
      <c r="M28" s="43">
        <f t="shared" si="27"/>
        <v>5.1261777750399995</v>
      </c>
      <c r="N28" s="44">
        <f t="shared" si="28"/>
        <v>77.13452882418629</v>
      </c>
      <c r="O28" s="103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0"/>
        <v>0.67500000000000004</v>
      </c>
      <c r="E29" s="40">
        <f t="shared" si="1"/>
        <v>492.75</v>
      </c>
      <c r="F29" s="39">
        <f t="shared" si="21"/>
        <v>0.28381500000000004</v>
      </c>
      <c r="G29" s="40">
        <f t="shared" si="22"/>
        <v>51.568334055000015</v>
      </c>
      <c r="H29" s="39">
        <f t="shared" si="23"/>
        <v>0.95881500000000008</v>
      </c>
      <c r="I29" s="41">
        <f t="shared" si="23"/>
        <v>544.31833405500004</v>
      </c>
      <c r="J29" s="42">
        <f t="shared" si="24"/>
        <v>5.2416786064499998</v>
      </c>
      <c r="K29" s="42">
        <f t="shared" si="25"/>
        <v>72.339906595909497</v>
      </c>
      <c r="L29" s="42">
        <f t="shared" si="26"/>
        <v>77.581585202359491</v>
      </c>
      <c r="M29" s="43">
        <f t="shared" si="27"/>
        <v>5.4961832640000008</v>
      </c>
      <c r="N29" s="44">
        <f t="shared" si="28"/>
        <v>83.077768466359487</v>
      </c>
      <c r="O29" s="103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0"/>
        <v>0.82500000000000007</v>
      </c>
      <c r="E30" s="40">
        <f t="shared" si="1"/>
        <v>602.25000000000011</v>
      </c>
      <c r="F30" s="39">
        <f t="shared" si="21"/>
        <v>0.33736500000000003</v>
      </c>
      <c r="G30" s="40">
        <f t="shared" si="22"/>
        <v>61.298208405000011</v>
      </c>
      <c r="H30" s="39">
        <f t="shared" si="23"/>
        <v>1.1623650000000001</v>
      </c>
      <c r="I30" s="41">
        <f t="shared" si="23"/>
        <v>663.54820840500008</v>
      </c>
      <c r="J30" s="42">
        <f t="shared" si="24"/>
        <v>6.3544518529499996</v>
      </c>
      <c r="K30" s="42">
        <f t="shared" si="25"/>
        <v>88.185556897024512</v>
      </c>
      <c r="L30" s="42">
        <f t="shared" si="26"/>
        <v>94.540008749974504</v>
      </c>
      <c r="M30" s="43">
        <f t="shared" si="27"/>
        <v>6.6629861440000004</v>
      </c>
      <c r="N30" s="44">
        <f t="shared" si="28"/>
        <v>101.20299489397451</v>
      </c>
      <c r="O30" s="103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0"/>
        <v>1.5562500000000001</v>
      </c>
      <c r="E31" s="40">
        <f t="shared" si="1"/>
        <v>1136.0625000000002</v>
      </c>
      <c r="F31" s="39">
        <f t="shared" si="21"/>
        <v>0.38957625000000007</v>
      </c>
      <c r="G31" s="40">
        <f t="shared" si="22"/>
        <v>70.784835896250001</v>
      </c>
      <c r="H31" s="39">
        <f t="shared" si="23"/>
        <v>1.9458262500000001</v>
      </c>
      <c r="I31" s="41">
        <f t="shared" si="23"/>
        <v>1206.8473358962501</v>
      </c>
      <c r="J31" s="42">
        <f t="shared" si="24"/>
        <v>10.637501318287498</v>
      </c>
      <c r="K31" s="42">
        <f t="shared" si="25"/>
        <v>160.39001094061163</v>
      </c>
      <c r="L31" s="42">
        <f t="shared" si="26"/>
        <v>171.02751225889912</v>
      </c>
      <c r="M31" s="43">
        <f t="shared" si="27"/>
        <v>11.153994952000001</v>
      </c>
      <c r="N31" s="44">
        <f t="shared" si="28"/>
        <v>182.18150721089913</v>
      </c>
      <c r="O31" s="103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0"/>
        <v>1.7999999999999998</v>
      </c>
      <c r="E32" s="40">
        <f t="shared" si="1"/>
        <v>1313.9999999999998</v>
      </c>
      <c r="F32" s="39">
        <f t="shared" si="21"/>
        <v>0.40698000000000001</v>
      </c>
      <c r="G32" s="40">
        <f t="shared" si="22"/>
        <v>73.947045059999994</v>
      </c>
      <c r="H32" s="39">
        <f t="shared" si="23"/>
        <v>2.2069799999999997</v>
      </c>
      <c r="I32" s="41">
        <f t="shared" si="23"/>
        <v>1387.9470450599997</v>
      </c>
      <c r="J32" s="42">
        <f t="shared" si="24"/>
        <v>12.065184473399997</v>
      </c>
      <c r="K32" s="42">
        <f t="shared" si="25"/>
        <v>184.45816228847394</v>
      </c>
      <c r="L32" s="42">
        <f t="shared" si="26"/>
        <v>196.52334676187394</v>
      </c>
      <c r="M32" s="43">
        <f t="shared" si="27"/>
        <v>12.650997887999999</v>
      </c>
      <c r="N32" s="44">
        <f t="shared" si="28"/>
        <v>209.17434464987394</v>
      </c>
      <c r="O32" s="103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0"/>
        <v>2.25</v>
      </c>
      <c r="E33" s="40">
        <f t="shared" si="1"/>
        <v>1642.5</v>
      </c>
      <c r="F33" s="39">
        <f t="shared" si="21"/>
        <v>0.64260000000000006</v>
      </c>
      <c r="G33" s="40">
        <f t="shared" si="22"/>
        <v>116.75849220000001</v>
      </c>
      <c r="H33" s="39">
        <f t="shared" si="23"/>
        <v>2.8925999999999998</v>
      </c>
      <c r="I33" s="41">
        <f t="shared" si="23"/>
        <v>1759.2584922000001</v>
      </c>
      <c r="J33" s="42">
        <f t="shared" si="24"/>
        <v>15.813352457999995</v>
      </c>
      <c r="K33" s="42">
        <f t="shared" si="25"/>
        <v>233.80545361338</v>
      </c>
      <c r="L33" s="42">
        <f t="shared" si="26"/>
        <v>249.61880607137999</v>
      </c>
      <c r="M33" s="43">
        <f t="shared" si="27"/>
        <v>16.581154559999998</v>
      </c>
      <c r="N33" s="44">
        <f t="shared" si="28"/>
        <v>266.19996063138001</v>
      </c>
      <c r="O33" s="103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0"/>
        <v>2.5499999999999998</v>
      </c>
      <c r="E34" s="40">
        <f t="shared" si="1"/>
        <v>1861.5</v>
      </c>
      <c r="F34" s="39">
        <f t="shared" si="21"/>
        <v>0.69615000000000005</v>
      </c>
      <c r="G34" s="40">
        <f t="shared" si="22"/>
        <v>126.48836655000001</v>
      </c>
      <c r="H34" s="39">
        <f t="shared" si="23"/>
        <v>3.2461500000000001</v>
      </c>
      <c r="I34" s="41">
        <f t="shared" si="23"/>
        <v>1987.9883665499999</v>
      </c>
      <c r="J34" s="42">
        <f t="shared" si="24"/>
        <v>17.746150204499997</v>
      </c>
      <c r="K34" s="42">
        <f t="shared" si="25"/>
        <v>264.20365391449496</v>
      </c>
      <c r="L34" s="42">
        <f t="shared" si="26"/>
        <v>281.94980411899496</v>
      </c>
      <c r="M34" s="43">
        <f t="shared" si="27"/>
        <v>18.607797440000002</v>
      </c>
      <c r="N34" s="44">
        <f t="shared" si="28"/>
        <v>300.55760155899497</v>
      </c>
      <c r="O34" s="103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0"/>
        <v>3.375</v>
      </c>
      <c r="E35" s="40">
        <f t="shared" si="1"/>
        <v>2463.75</v>
      </c>
      <c r="F35" s="39">
        <f t="shared" si="21"/>
        <v>0.96390000000000009</v>
      </c>
      <c r="G35" s="40">
        <f t="shared" si="22"/>
        <v>175.13773830000002</v>
      </c>
      <c r="H35" s="39">
        <f t="shared" si="23"/>
        <v>4.3388999999999998</v>
      </c>
      <c r="I35" s="41">
        <f t="shared" si="23"/>
        <v>2638.8877382999999</v>
      </c>
      <c r="J35" s="42">
        <f t="shared" si="24"/>
        <v>23.720028686999996</v>
      </c>
      <c r="K35" s="42">
        <f t="shared" si="25"/>
        <v>350.70818042006994</v>
      </c>
      <c r="L35" s="42">
        <f t="shared" si="26"/>
        <v>374.42820910706996</v>
      </c>
      <c r="M35" s="43">
        <f t="shared" si="27"/>
        <v>24.871731839999999</v>
      </c>
      <c r="N35" s="44">
        <f t="shared" si="28"/>
        <v>399.29994094706996</v>
      </c>
      <c r="O35" s="103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0"/>
        <v>4.0500000000000007</v>
      </c>
      <c r="E36" s="40">
        <f t="shared" si="1"/>
        <v>2956.5000000000005</v>
      </c>
      <c r="F36" s="39">
        <f t="shared" si="21"/>
        <v>1.1245500000000002</v>
      </c>
      <c r="G36" s="40">
        <f t="shared" si="22"/>
        <v>204.32736135000002</v>
      </c>
      <c r="H36" s="39">
        <f t="shared" si="23"/>
        <v>5.1745500000000009</v>
      </c>
      <c r="I36" s="41">
        <f t="shared" si="23"/>
        <v>3160.8273613500005</v>
      </c>
      <c r="J36" s="42">
        <f t="shared" si="24"/>
        <v>28.2883851765</v>
      </c>
      <c r="K36" s="42">
        <f t="shared" si="25"/>
        <v>420.07395632341502</v>
      </c>
      <c r="L36" s="42">
        <f t="shared" si="26"/>
        <v>448.36234149991503</v>
      </c>
      <c r="M36" s="43">
        <f t="shared" si="27"/>
        <v>29.661900480000007</v>
      </c>
      <c r="N36" s="44">
        <f t="shared" si="28"/>
        <v>478.02424197991502</v>
      </c>
      <c r="O36" s="103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0"/>
        <v>4.875</v>
      </c>
      <c r="E37" s="40">
        <f t="shared" si="1"/>
        <v>3558.75</v>
      </c>
      <c r="F37" s="39">
        <f t="shared" si="21"/>
        <v>1.3387500000000001</v>
      </c>
      <c r="G37" s="40">
        <f t="shared" si="22"/>
        <v>243.24685875000003</v>
      </c>
      <c r="H37" s="39">
        <f t="shared" si="23"/>
        <v>6.2137500000000001</v>
      </c>
      <c r="I37" s="41">
        <f t="shared" si="23"/>
        <v>3801.9968587500002</v>
      </c>
      <c r="J37" s="42">
        <f t="shared" si="24"/>
        <v>33.969514912499996</v>
      </c>
      <c r="K37" s="42">
        <f t="shared" si="25"/>
        <v>505.28538252787502</v>
      </c>
      <c r="L37" s="42">
        <f t="shared" si="26"/>
        <v>539.25489744037498</v>
      </c>
      <c r="M37" s="43">
        <f t="shared" si="27"/>
        <v>35.618872000000003</v>
      </c>
      <c r="N37" s="44">
        <f t="shared" si="28"/>
        <v>574.87376944037499</v>
      </c>
      <c r="O37" s="103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0"/>
        <v>5.7750000000000004</v>
      </c>
      <c r="E38" s="40">
        <f t="shared" si="1"/>
        <v>4215.75</v>
      </c>
      <c r="F38" s="39">
        <f t="shared" si="21"/>
        <v>1.5529500000000001</v>
      </c>
      <c r="G38" s="40">
        <f t="shared" si="22"/>
        <v>282.16635615000007</v>
      </c>
      <c r="H38" s="39">
        <f t="shared" si="23"/>
        <v>7.3279500000000004</v>
      </c>
      <c r="I38" s="41">
        <f t="shared" si="23"/>
        <v>4497.91635615</v>
      </c>
      <c r="J38" s="42">
        <f t="shared" si="24"/>
        <v>40.060656898499992</v>
      </c>
      <c r="K38" s="42">
        <f t="shared" si="25"/>
        <v>597.77308373233495</v>
      </c>
      <c r="L38" s="42">
        <f t="shared" si="26"/>
        <v>637.833740630835</v>
      </c>
      <c r="M38" s="43">
        <f t="shared" si="27"/>
        <v>42.005763520000002</v>
      </c>
      <c r="N38" s="44">
        <f t="shared" si="28"/>
        <v>679.83950415083495</v>
      </c>
      <c r="O38" s="104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0"/>
        <v>7.125</v>
      </c>
      <c r="E39" s="40">
        <f t="shared" si="1"/>
        <v>5201.25</v>
      </c>
      <c r="F39" s="39">
        <f t="shared" si="21"/>
        <v>1.87425</v>
      </c>
      <c r="G39" s="40">
        <f t="shared" si="22"/>
        <v>340.54560225000006</v>
      </c>
      <c r="H39" s="39">
        <f t="shared" si="23"/>
        <v>8.99925</v>
      </c>
      <c r="I39" s="41">
        <f t="shared" si="23"/>
        <v>5541.7956022500002</v>
      </c>
      <c r="J39" s="42">
        <f t="shared" si="24"/>
        <v>49.197369877499987</v>
      </c>
      <c r="K39" s="42">
        <f t="shared" si="25"/>
        <v>736.504635539025</v>
      </c>
      <c r="L39" s="42">
        <f t="shared" si="26"/>
        <v>785.70200541652503</v>
      </c>
      <c r="M39" s="43">
        <f t="shared" si="27"/>
        <v>51.586100800000004</v>
      </c>
      <c r="N39" s="44">
        <f t="shared" si="28"/>
        <v>837.28810621652508</v>
      </c>
      <c r="O39" s="104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9">
        <f t="shared" si="20"/>
        <v>8.25</v>
      </c>
      <c r="E40" s="90">
        <f t="shared" si="1"/>
        <v>6022.5</v>
      </c>
      <c r="F40" s="89">
        <f t="shared" si="21"/>
        <v>2.0884499999999999</v>
      </c>
      <c r="G40" s="90">
        <f t="shared" si="22"/>
        <v>379.46509965000001</v>
      </c>
      <c r="H40" s="89">
        <f t="shared" si="23"/>
        <v>10.33845</v>
      </c>
      <c r="I40" s="91">
        <f t="shared" si="23"/>
        <v>6401.9650996500004</v>
      </c>
      <c r="J40" s="92">
        <f t="shared" si="24"/>
        <v>56.518548613499988</v>
      </c>
      <c r="K40" s="92">
        <f t="shared" si="25"/>
        <v>850.82116174348505</v>
      </c>
      <c r="L40" s="92">
        <f t="shared" si="26"/>
        <v>907.33971035698505</v>
      </c>
      <c r="M40" s="112">
        <f t="shared" si="27"/>
        <v>59.262752320000004</v>
      </c>
      <c r="N40" s="113">
        <f t="shared" si="28"/>
        <v>966.60246267698506</v>
      </c>
      <c r="O40" s="104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C57" s="1"/>
      <c r="D57" s="4"/>
      <c r="E57" s="4"/>
      <c r="F57" s="4"/>
      <c r="G57" s="4"/>
      <c r="H57" s="1"/>
      <c r="I57" s="1"/>
      <c r="J57" s="1"/>
      <c r="K57" s="1"/>
      <c r="L57" s="1"/>
      <c r="M57" s="1"/>
    </row>
    <row r="58" spans="1:14" x14ac:dyDescent="0.25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7"/>
  <sheetViews>
    <sheetView topLeftCell="C4" zoomScale="90" zoomScaleNormal="90" workbookViewId="0">
      <selection activeCell="Q23" sqref="Q23"/>
    </sheetView>
  </sheetViews>
  <sheetFormatPr defaultColWidth="9.109375" defaultRowHeight="13.2" x14ac:dyDescent="0.25"/>
  <cols>
    <col min="1" max="1" width="26.88671875" style="1" customWidth="1"/>
    <col min="2" max="3" width="8" style="2" customWidth="1"/>
    <col min="4" max="4" width="10.5546875" style="2" customWidth="1"/>
    <col min="5" max="5" width="9.88671875" style="2" customWidth="1"/>
    <col min="6" max="6" width="8.88671875" style="2" customWidth="1"/>
    <col min="7" max="7" width="9.109375" style="2"/>
    <col min="8" max="8" width="9" style="2" customWidth="1"/>
    <col min="9" max="9" width="9.44140625" style="2" customWidth="1"/>
    <col min="10" max="10" width="14.5546875" style="2" customWidth="1"/>
    <col min="11" max="11" width="12.88671875" style="2" customWidth="1"/>
    <col min="12" max="12" width="11.44140625" style="3" customWidth="1"/>
    <col min="13" max="13" width="13" style="2" customWidth="1"/>
    <col min="14" max="14" width="9.109375" style="1"/>
    <col min="15" max="15" width="11" style="15" customWidth="1"/>
    <col min="16" max="16" width="26" style="15" customWidth="1"/>
    <col min="17" max="17" width="9.109375" style="15"/>
    <col min="18" max="18" width="12.5546875" style="15" customWidth="1"/>
    <col min="19" max="19" width="25.44140625" style="15" bestFit="1" customWidth="1"/>
    <col min="20" max="20" width="13.6640625" style="15" customWidth="1"/>
    <col min="21" max="22" width="9.109375" style="15"/>
    <col min="23" max="23" width="10.109375" style="15" customWidth="1"/>
    <col min="24" max="24" width="11.5546875" style="15" customWidth="1"/>
    <col min="25" max="25" width="9.109375" style="15"/>
    <col min="26" max="16384" width="9.109375" style="1"/>
  </cols>
  <sheetData>
    <row r="1" spans="1:24" ht="21" x14ac:dyDescent="0.4">
      <c r="A1" s="67" t="s">
        <v>64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.8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5.467176666666667</v>
      </c>
      <c r="K5" s="80">
        <f>((Q18+Q19)/2)+(Q21+Q22+Q23)</f>
        <v>0.13289999999999999</v>
      </c>
      <c r="L5" s="14" t="s">
        <v>8</v>
      </c>
      <c r="M5" s="80">
        <f>((T13)+(T14)+(T15))/3</f>
        <v>5.7825333333333333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8" si="0">B6/1000*0.75</f>
        <v>0.11249999999999999</v>
      </c>
      <c r="E6" s="84">
        <f t="shared" ref="E6:E40" si="1">D6*8760/12</f>
        <v>82.124999999999986</v>
      </c>
      <c r="F6" s="39">
        <f t="shared" ref="F6:F18" si="2">C6/1000*0.0714*0.75</f>
        <v>4.8195000000000009E-2</v>
      </c>
      <c r="G6" s="84">
        <f t="shared" ref="G6:G18" si="3">F6*8760/12*0.2489</f>
        <v>8.7568869150000026</v>
      </c>
      <c r="H6" s="85">
        <f t="shared" ref="H6:I18" si="4">F6+D6</f>
        <v>0.160695</v>
      </c>
      <c r="I6" s="86">
        <f t="shared" si="4"/>
        <v>90.881886914999995</v>
      </c>
      <c r="J6" s="87">
        <f t="shared" ref="J6:J18" si="5">+$H6*$J$5</f>
        <v>0.87854795445000011</v>
      </c>
      <c r="K6" s="87">
        <f t="shared" ref="K6:K18" si="6">+I6*$K$5</f>
        <v>12.078202771003498</v>
      </c>
      <c r="L6" s="87">
        <f t="shared" ref="L6:L18" si="7">+K6+J6</f>
        <v>12.956750725453499</v>
      </c>
      <c r="M6" s="88">
        <f>+$H6*$M$5</f>
        <v>0.929224194</v>
      </c>
      <c r="N6" s="44">
        <f t="shared" ref="N6:N18" si="8">M6+L6</f>
        <v>13.885974919453499</v>
      </c>
      <c r="O6" s="103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1.1713972726000002</v>
      </c>
      <c r="K7" s="42">
        <f t="shared" si="6"/>
        <v>16.104270361338003</v>
      </c>
      <c r="L7" s="42">
        <f t="shared" si="7"/>
        <v>17.275667633938003</v>
      </c>
      <c r="M7" s="43">
        <f t="shared" ref="M7:M18" si="9">+H7*$M$5</f>
        <v>1.2389655920000002</v>
      </c>
      <c r="N7" s="44">
        <f t="shared" si="8"/>
        <v>18.514633225938002</v>
      </c>
      <c r="O7" s="103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1.4935233217999999</v>
      </c>
      <c r="K8" s="42">
        <f t="shared" si="6"/>
        <v>20.259647981783999</v>
      </c>
      <c r="L8" s="42">
        <f t="shared" si="7"/>
        <v>21.753171303584001</v>
      </c>
      <c r="M8" s="43">
        <f t="shared" si="9"/>
        <v>1.5796724559999999</v>
      </c>
      <c r="N8" s="44">
        <f t="shared" si="8"/>
        <v>23.332843759584001</v>
      </c>
      <c r="O8" s="103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1.9913917649499997</v>
      </c>
      <c r="K9" s="42">
        <f t="shared" si="6"/>
        <v>27.923853072118497</v>
      </c>
      <c r="L9" s="42">
        <f t="shared" si="7"/>
        <v>29.915244837068496</v>
      </c>
      <c r="M9" s="43">
        <f t="shared" si="9"/>
        <v>2.1062588539999996</v>
      </c>
      <c r="N9" s="44">
        <f t="shared" si="8"/>
        <v>32.021503691068496</v>
      </c>
      <c r="O9" s="103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2.4013480073000006</v>
      </c>
      <c r="K10" s="42">
        <f t="shared" si="6"/>
        <v>32.467160782899001</v>
      </c>
      <c r="L10" s="42">
        <f t="shared" si="7"/>
        <v>34.868508790199002</v>
      </c>
      <c r="M10" s="43">
        <f t="shared" si="9"/>
        <v>2.5398621160000006</v>
      </c>
      <c r="N10" s="44">
        <f t="shared" si="8"/>
        <v>37.408370906199004</v>
      </c>
      <c r="O10" s="103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2.6924358011280005</v>
      </c>
      <c r="K11" s="42">
        <f t="shared" ref="K11" si="16">+I11*$K$5</f>
        <v>36.321491734073639</v>
      </c>
      <c r="L11" s="42">
        <f t="shared" ref="L11" si="17">+K11+J11</f>
        <v>39.013927535201638</v>
      </c>
      <c r="M11" s="43">
        <f t="shared" ref="M11" si="18">+H11*$M$5</f>
        <v>2.8477403817600004</v>
      </c>
      <c r="N11" s="44">
        <f t="shared" ref="N11" si="19">M11+L11</f>
        <v>41.861667916961636</v>
      </c>
      <c r="O11" s="103"/>
      <c r="P11" s="7"/>
      <c r="Q11" s="115" t="s">
        <v>110</v>
      </c>
      <c r="R11" s="115"/>
      <c r="S11" s="116"/>
      <c r="T11" s="117"/>
      <c r="U11" s="19"/>
      <c r="X11" s="17"/>
    </row>
    <row r="12" spans="1:24" ht="12" customHeight="1" x14ac:dyDescent="0.25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3.17738639925</v>
      </c>
      <c r="K12" s="42">
        <f t="shared" si="6"/>
        <v>42.726294803902505</v>
      </c>
      <c r="L12" s="42">
        <f t="shared" si="7"/>
        <v>45.903681203152502</v>
      </c>
      <c r="M12" s="43">
        <f t="shared" si="9"/>
        <v>3.3606638100000001</v>
      </c>
      <c r="N12" s="44">
        <f t="shared" si="8"/>
        <v>49.2643450131525</v>
      </c>
      <c r="O12" s="103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25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3.9534247912000007</v>
      </c>
      <c r="K13" s="42">
        <f t="shared" si="6"/>
        <v>52.985428824905995</v>
      </c>
      <c r="L13" s="42">
        <f t="shared" si="7"/>
        <v>56.938853616105995</v>
      </c>
      <c r="M13" s="43">
        <f t="shared" si="9"/>
        <v>4.1814655040000002</v>
      </c>
      <c r="N13" s="44">
        <f t="shared" si="8"/>
        <v>61.120319120105997</v>
      </c>
      <c r="O13" s="103"/>
      <c r="P13" s="61" t="s">
        <v>97</v>
      </c>
      <c r="Q13" s="100">
        <v>2.07E-2</v>
      </c>
      <c r="R13" s="101">
        <v>3.1059000000000001</v>
      </c>
      <c r="S13" s="101">
        <v>1.9643999999999999</v>
      </c>
      <c r="T13" s="71">
        <v>6.0705</v>
      </c>
      <c r="U13" s="19"/>
      <c r="X13" s="17"/>
    </row>
    <row r="14" spans="1:24" ht="12" customHeight="1" x14ac:dyDescent="0.25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4.0430361905080003</v>
      </c>
      <c r="K14" s="42">
        <f t="shared" si="6"/>
        <v>54.201007703813048</v>
      </c>
      <c r="L14" s="42">
        <f t="shared" si="7"/>
        <v>58.244043894321045</v>
      </c>
      <c r="M14" s="43">
        <f t="shared" si="9"/>
        <v>4.2762458513599997</v>
      </c>
      <c r="N14" s="44">
        <f t="shared" si="8"/>
        <v>62.520289745681048</v>
      </c>
      <c r="O14" s="103"/>
      <c r="P14" s="61" t="s">
        <v>98</v>
      </c>
      <c r="Q14" s="100">
        <v>2.2120000000000001E-2</v>
      </c>
      <c r="R14" s="101">
        <v>3.2248000000000001</v>
      </c>
      <c r="S14" s="101">
        <v>2.0994999999999999</v>
      </c>
      <c r="T14" s="71">
        <v>5.6566999999999998</v>
      </c>
      <c r="U14" s="19"/>
      <c r="X14" s="17"/>
    </row>
    <row r="15" spans="1:24" ht="12" customHeight="1" x14ac:dyDescent="0.25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4.2298725793500003</v>
      </c>
      <c r="K15" s="42">
        <f t="shared" si="6"/>
        <v>56.720445415240498</v>
      </c>
      <c r="L15" s="42">
        <f t="shared" si="7"/>
        <v>60.950317994590499</v>
      </c>
      <c r="M15" s="43">
        <f t="shared" si="9"/>
        <v>4.4738593020000001</v>
      </c>
      <c r="N15" s="44">
        <f t="shared" si="8"/>
        <v>65.4241772965905</v>
      </c>
      <c r="O15" s="103"/>
      <c r="P15" s="61" t="s">
        <v>99</v>
      </c>
      <c r="Q15" s="100">
        <v>2.4910000000000002E-2</v>
      </c>
      <c r="R15" s="101">
        <v>3.5749</v>
      </c>
      <c r="S15" s="101">
        <v>2.3643000000000001</v>
      </c>
      <c r="T15" s="71">
        <v>5.6204000000000001</v>
      </c>
      <c r="U15" s="19"/>
      <c r="X15" s="17"/>
    </row>
    <row r="16" spans="1:24" ht="12" customHeight="1" x14ac:dyDescent="0.25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4.5455610280250003</v>
      </c>
      <c r="K16" s="42">
        <f t="shared" si="6"/>
        <v>60.956693520630743</v>
      </c>
      <c r="L16" s="42">
        <f t="shared" si="7"/>
        <v>65.502254548655742</v>
      </c>
      <c r="M16" s="43">
        <f t="shared" si="9"/>
        <v>4.8077572330000002</v>
      </c>
      <c r="N16" s="44">
        <f t="shared" si="8"/>
        <v>70.310011781655746</v>
      </c>
      <c r="O16" s="103"/>
      <c r="P16" s="61"/>
      <c r="Q16" s="17"/>
      <c r="R16" s="17"/>
      <c r="S16" s="18"/>
      <c r="U16" s="19"/>
      <c r="X16" s="17"/>
    </row>
    <row r="17" spans="1:24" ht="12" customHeight="1" x14ac:dyDescent="0.25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4.8612494767000012</v>
      </c>
      <c r="K17" s="42">
        <f t="shared" si="6"/>
        <v>65.19294162602101</v>
      </c>
      <c r="L17" s="42">
        <f t="shared" si="7"/>
        <v>70.054191102721006</v>
      </c>
      <c r="M17" s="43">
        <f t="shared" si="9"/>
        <v>5.1416551640000003</v>
      </c>
      <c r="N17" s="44">
        <f t="shared" si="8"/>
        <v>75.195846266721006</v>
      </c>
      <c r="O17" s="103"/>
      <c r="P17" s="61"/>
      <c r="Q17" s="17"/>
      <c r="R17" s="17"/>
      <c r="S17" s="18"/>
      <c r="U17" s="19"/>
      <c r="X17" s="17"/>
    </row>
    <row r="18" spans="1:24" ht="12" customHeight="1" x14ac:dyDescent="0.25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6.0326467492999996</v>
      </c>
      <c r="K18" s="42">
        <f t="shared" si="6"/>
        <v>81.297211987358992</v>
      </c>
      <c r="L18" s="42">
        <f t="shared" si="7"/>
        <v>87.329858736658991</v>
      </c>
      <c r="M18" s="43">
        <f t="shared" si="9"/>
        <v>6.3806207559999999</v>
      </c>
      <c r="N18" s="44">
        <f t="shared" si="8"/>
        <v>93.71047949265899</v>
      </c>
      <c r="O18" s="103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25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x14ac:dyDescent="0.25">
      <c r="A20" s="13" t="s">
        <v>33</v>
      </c>
      <c r="B20" s="12">
        <v>83</v>
      </c>
      <c r="C20" s="12">
        <v>400</v>
      </c>
      <c r="D20" s="39">
        <f t="shared" ref="D20:D40" si="20">B20/1000*0.75</f>
        <v>6.225E-2</v>
      </c>
      <c r="E20" s="40">
        <f t="shared" si="1"/>
        <v>45.442499999999995</v>
      </c>
      <c r="F20" s="39">
        <f t="shared" ref="F20:F40" si="21">C20/1000*0.0714*0.75</f>
        <v>2.1420000000000002E-2</v>
      </c>
      <c r="G20" s="40">
        <f t="shared" ref="G20:G40" si="22">F20*8760/12*0.2489</f>
        <v>3.8919497400000007</v>
      </c>
      <c r="H20" s="39">
        <f t="shared" ref="H20:I40" si="23">F20+D20</f>
        <v>8.3669999999999994E-2</v>
      </c>
      <c r="I20" s="41">
        <f t="shared" si="23"/>
        <v>49.334449739999997</v>
      </c>
      <c r="J20" s="42">
        <f t="shared" ref="J20:J40" si="24">+$H20*$J$5</f>
        <v>0.45743867170000002</v>
      </c>
      <c r="K20" s="42">
        <f t="shared" ref="K20:K40" si="25">+I20*$K$5</f>
        <v>6.5565483704459995</v>
      </c>
      <c r="L20" s="42">
        <f t="shared" ref="L20:L40" si="26">+K20+J20</f>
        <v>7.0139870421459998</v>
      </c>
      <c r="M20" s="43">
        <f t="shared" ref="M20:M40" si="27">+H20*$M$5</f>
        <v>0.48382456399999996</v>
      </c>
      <c r="N20" s="44">
        <f t="shared" ref="N20:N40" si="28">M20+L20</f>
        <v>7.4978116061459996</v>
      </c>
      <c r="O20" s="103"/>
      <c r="P20" s="61"/>
      <c r="Q20" s="17"/>
      <c r="R20" s="17"/>
      <c r="S20" s="18"/>
      <c r="U20" s="19"/>
      <c r="X20" s="17"/>
    </row>
    <row r="21" spans="1:24" ht="12" customHeight="1" x14ac:dyDescent="0.25">
      <c r="A21" s="13" t="s">
        <v>32</v>
      </c>
      <c r="B21" s="12">
        <v>125</v>
      </c>
      <c r="C21" s="12">
        <v>650</v>
      </c>
      <c r="D21" s="39">
        <f t="shared" si="20"/>
        <v>9.375E-2</v>
      </c>
      <c r="E21" s="40">
        <f t="shared" si="1"/>
        <v>68.4375</v>
      </c>
      <c r="F21" s="39">
        <f t="shared" si="21"/>
        <v>3.4807500000000005E-2</v>
      </c>
      <c r="G21" s="40">
        <f t="shared" si="22"/>
        <v>6.324418327500001</v>
      </c>
      <c r="H21" s="39">
        <f t="shared" si="23"/>
        <v>0.12855749999999999</v>
      </c>
      <c r="I21" s="41">
        <f t="shared" si="23"/>
        <v>74.761918327499998</v>
      </c>
      <c r="J21" s="42">
        <f t="shared" si="24"/>
        <v>0.70284656432500003</v>
      </c>
      <c r="K21" s="42">
        <f t="shared" si="25"/>
        <v>9.9358589457247497</v>
      </c>
      <c r="L21" s="42">
        <f t="shared" si="26"/>
        <v>10.63870551004975</v>
      </c>
      <c r="M21" s="43">
        <f t="shared" si="27"/>
        <v>0.74338802899999989</v>
      </c>
      <c r="N21" s="44">
        <f t="shared" si="28"/>
        <v>11.38209353904975</v>
      </c>
      <c r="O21" s="103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25">
      <c r="A22" s="13" t="s">
        <v>31</v>
      </c>
      <c r="B22" s="12">
        <v>250</v>
      </c>
      <c r="C22" s="12">
        <v>1300</v>
      </c>
      <c r="D22" s="39">
        <f t="shared" si="20"/>
        <v>0.1875</v>
      </c>
      <c r="E22" s="40">
        <f t="shared" si="1"/>
        <v>136.875</v>
      </c>
      <c r="F22" s="39">
        <f t="shared" si="21"/>
        <v>6.961500000000001E-2</v>
      </c>
      <c r="G22" s="40">
        <f t="shared" si="22"/>
        <v>12.648836655000002</v>
      </c>
      <c r="H22" s="39">
        <f t="shared" si="23"/>
        <v>0.25711499999999998</v>
      </c>
      <c r="I22" s="41">
        <f t="shared" si="23"/>
        <v>149.523836655</v>
      </c>
      <c r="J22" s="42">
        <f t="shared" si="24"/>
        <v>1.4056931286500001</v>
      </c>
      <c r="K22" s="42">
        <f t="shared" si="25"/>
        <v>19.871717891449499</v>
      </c>
      <c r="L22" s="42">
        <f t="shared" si="26"/>
        <v>21.2774110200995</v>
      </c>
      <c r="M22" s="43">
        <f t="shared" si="27"/>
        <v>1.4867760579999998</v>
      </c>
      <c r="N22" s="44">
        <f t="shared" si="28"/>
        <v>22.7641870780995</v>
      </c>
      <c r="O22" s="103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25">
      <c r="A23" s="13" t="s">
        <v>30</v>
      </c>
      <c r="B23" s="12">
        <v>300</v>
      </c>
      <c r="C23" s="12">
        <v>1800</v>
      </c>
      <c r="D23" s="39">
        <f t="shared" si="20"/>
        <v>0.22499999999999998</v>
      </c>
      <c r="E23" s="40">
        <f t="shared" si="1"/>
        <v>164.24999999999997</v>
      </c>
      <c r="F23" s="39">
        <f t="shared" si="21"/>
        <v>9.6390000000000017E-2</v>
      </c>
      <c r="G23" s="40">
        <f t="shared" si="22"/>
        <v>17.513773830000005</v>
      </c>
      <c r="H23" s="39">
        <f t="shared" si="23"/>
        <v>0.32139000000000001</v>
      </c>
      <c r="I23" s="41">
        <f t="shared" si="23"/>
        <v>181.76377382999999</v>
      </c>
      <c r="J23" s="42">
        <f t="shared" si="24"/>
        <v>1.7570959089000002</v>
      </c>
      <c r="K23" s="42">
        <f t="shared" si="25"/>
        <v>24.156405542006997</v>
      </c>
      <c r="L23" s="42">
        <f t="shared" si="26"/>
        <v>25.913501450906999</v>
      </c>
      <c r="M23" s="43">
        <f t="shared" si="27"/>
        <v>1.858448388</v>
      </c>
      <c r="N23" s="44">
        <f t="shared" si="28"/>
        <v>27.771949838906998</v>
      </c>
      <c r="O23" s="103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0"/>
        <v>0.30000000000000004</v>
      </c>
      <c r="E24" s="40">
        <f t="shared" si="1"/>
        <v>219.00000000000003</v>
      </c>
      <c r="F24" s="39">
        <f t="shared" si="21"/>
        <v>0.12852000000000002</v>
      </c>
      <c r="G24" s="40">
        <f t="shared" si="22"/>
        <v>23.351698440000007</v>
      </c>
      <c r="H24" s="39">
        <f t="shared" si="23"/>
        <v>0.42852000000000007</v>
      </c>
      <c r="I24" s="41">
        <f t="shared" si="23"/>
        <v>242.35169844000004</v>
      </c>
      <c r="J24" s="42">
        <f t="shared" si="24"/>
        <v>2.3427945452000003</v>
      </c>
      <c r="K24" s="42">
        <f t="shared" si="25"/>
        <v>32.208540722676005</v>
      </c>
      <c r="L24" s="42">
        <f t="shared" si="26"/>
        <v>34.551335267876006</v>
      </c>
      <c r="M24" s="43">
        <f t="shared" si="27"/>
        <v>2.4779311840000005</v>
      </c>
      <c r="N24" s="44">
        <f t="shared" si="28"/>
        <v>37.029266451876005</v>
      </c>
      <c r="O24" s="103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0"/>
        <v>0.44999999999999996</v>
      </c>
      <c r="E25" s="40">
        <f t="shared" si="1"/>
        <v>328.49999999999994</v>
      </c>
      <c r="F25" s="39">
        <f t="shared" si="21"/>
        <v>0.18207000000000001</v>
      </c>
      <c r="G25" s="40">
        <f t="shared" si="22"/>
        <v>33.081572790000003</v>
      </c>
      <c r="H25" s="39">
        <f t="shared" si="23"/>
        <v>0.63206999999999991</v>
      </c>
      <c r="I25" s="41">
        <f t="shared" si="23"/>
        <v>361.58157278999994</v>
      </c>
      <c r="J25" s="42">
        <f t="shared" si="24"/>
        <v>3.4556383556999997</v>
      </c>
      <c r="K25" s="42">
        <f t="shared" si="25"/>
        <v>48.054191023790992</v>
      </c>
      <c r="L25" s="42">
        <f t="shared" si="26"/>
        <v>51.509829379490995</v>
      </c>
      <c r="M25" s="43">
        <f t="shared" si="27"/>
        <v>3.6549658439999995</v>
      </c>
      <c r="N25" s="44">
        <f t="shared" si="28"/>
        <v>55.164795223490998</v>
      </c>
      <c r="O25" s="103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0"/>
        <v>0.52499999999999991</v>
      </c>
      <c r="E26" s="40">
        <f t="shared" si="1"/>
        <v>383.24999999999994</v>
      </c>
      <c r="F26" s="39">
        <f t="shared" si="21"/>
        <v>0.24097500000000002</v>
      </c>
      <c r="G26" s="40">
        <f t="shared" si="22"/>
        <v>43.784434575000006</v>
      </c>
      <c r="H26" s="39">
        <f t="shared" si="23"/>
        <v>0.76597499999999996</v>
      </c>
      <c r="I26" s="41">
        <f t="shared" si="23"/>
        <v>427.03443457499998</v>
      </c>
      <c r="J26" s="42">
        <f t="shared" si="24"/>
        <v>4.1877206472499999</v>
      </c>
      <c r="K26" s="42">
        <f t="shared" si="25"/>
        <v>56.752876355017492</v>
      </c>
      <c r="L26" s="42">
        <f t="shared" si="26"/>
        <v>60.940597002267495</v>
      </c>
      <c r="M26" s="43">
        <f t="shared" si="27"/>
        <v>4.42927597</v>
      </c>
      <c r="N26" s="44">
        <f t="shared" si="28"/>
        <v>65.369872972267501</v>
      </c>
      <c r="O26" s="103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0"/>
        <v>0.57450000000000001</v>
      </c>
      <c r="E27" s="40">
        <f t="shared" si="1"/>
        <v>419.38499999999999</v>
      </c>
      <c r="F27" s="39">
        <f t="shared" si="21"/>
        <v>0.25527285000000005</v>
      </c>
      <c r="G27" s="40">
        <f t="shared" si="22"/>
        <v>46.382311026450004</v>
      </c>
      <c r="H27" s="39">
        <f t="shared" si="23"/>
        <v>0.82977285000000012</v>
      </c>
      <c r="I27" s="41">
        <f t="shared" si="23"/>
        <v>465.76731102644999</v>
      </c>
      <c r="J27" s="42">
        <f t="shared" si="24"/>
        <v>4.5365147641535009</v>
      </c>
      <c r="K27" s="42">
        <f t="shared" si="25"/>
        <v>61.900475635415198</v>
      </c>
      <c r="L27" s="42">
        <f t="shared" si="26"/>
        <v>66.4369903995687</v>
      </c>
      <c r="M27" s="43">
        <f t="shared" si="27"/>
        <v>4.798189164220001</v>
      </c>
      <c r="N27" s="44">
        <f t="shared" si="28"/>
        <v>71.235179563788705</v>
      </c>
      <c r="O27" s="103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0"/>
        <v>0.62474999999999992</v>
      </c>
      <c r="E28" s="40">
        <f t="shared" si="1"/>
        <v>456.06749999999994</v>
      </c>
      <c r="F28" s="39">
        <f t="shared" si="21"/>
        <v>0.26951715000000004</v>
      </c>
      <c r="G28" s="40">
        <f t="shared" si="22"/>
        <v>48.97045760355001</v>
      </c>
      <c r="H28" s="39">
        <f t="shared" si="23"/>
        <v>0.8942671499999999</v>
      </c>
      <c r="I28" s="41">
        <f t="shared" si="23"/>
        <v>505.03795760354996</v>
      </c>
      <c r="J28" s="42">
        <f t="shared" si="24"/>
        <v>4.8891164962464995</v>
      </c>
      <c r="K28" s="42">
        <f t="shared" si="25"/>
        <v>67.119544565511788</v>
      </c>
      <c r="L28" s="42">
        <f t="shared" si="26"/>
        <v>72.008661061758289</v>
      </c>
      <c r="M28" s="43">
        <f t="shared" si="27"/>
        <v>5.171129603779999</v>
      </c>
      <c r="N28" s="44">
        <f t="shared" si="28"/>
        <v>77.179790665538292</v>
      </c>
      <c r="O28" s="103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0"/>
        <v>0.67500000000000004</v>
      </c>
      <c r="E29" s="40">
        <f t="shared" si="1"/>
        <v>492.75</v>
      </c>
      <c r="F29" s="39">
        <f t="shared" si="21"/>
        <v>0.28381500000000004</v>
      </c>
      <c r="G29" s="40">
        <f t="shared" si="22"/>
        <v>51.568334055000015</v>
      </c>
      <c r="H29" s="39">
        <f t="shared" si="23"/>
        <v>0.95881500000000008</v>
      </c>
      <c r="I29" s="41">
        <f t="shared" si="23"/>
        <v>544.31833405500004</v>
      </c>
      <c r="J29" s="42">
        <f t="shared" si="24"/>
        <v>5.2420109956500012</v>
      </c>
      <c r="K29" s="42">
        <f t="shared" si="25"/>
        <v>72.339906595909497</v>
      </c>
      <c r="L29" s="42">
        <f t="shared" si="26"/>
        <v>77.581917591559503</v>
      </c>
      <c r="M29" s="43">
        <f t="shared" si="27"/>
        <v>5.5443796980000002</v>
      </c>
      <c r="N29" s="44">
        <f t="shared" si="28"/>
        <v>83.126297289559503</v>
      </c>
      <c r="O29" s="103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0"/>
        <v>0.82500000000000007</v>
      </c>
      <c r="E30" s="40">
        <f t="shared" si="1"/>
        <v>602.25000000000011</v>
      </c>
      <c r="F30" s="39">
        <f t="shared" si="21"/>
        <v>0.33736500000000003</v>
      </c>
      <c r="G30" s="40">
        <f t="shared" si="22"/>
        <v>61.298208405000011</v>
      </c>
      <c r="H30" s="39">
        <f t="shared" si="23"/>
        <v>1.1623650000000001</v>
      </c>
      <c r="I30" s="41">
        <f t="shared" si="23"/>
        <v>663.54820840500008</v>
      </c>
      <c r="J30" s="42">
        <f t="shared" si="24"/>
        <v>6.3548548061500005</v>
      </c>
      <c r="K30" s="42">
        <f t="shared" si="25"/>
        <v>88.185556897024512</v>
      </c>
      <c r="L30" s="42">
        <f t="shared" si="26"/>
        <v>94.540411703174513</v>
      </c>
      <c r="M30" s="43">
        <f t="shared" si="27"/>
        <v>6.7214143580000005</v>
      </c>
      <c r="N30" s="44">
        <f t="shared" si="28"/>
        <v>101.26182606117452</v>
      </c>
      <c r="O30" s="103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0"/>
        <v>1.5562500000000001</v>
      </c>
      <c r="E31" s="40">
        <f t="shared" si="1"/>
        <v>1136.0625000000002</v>
      </c>
      <c r="F31" s="39">
        <f t="shared" si="21"/>
        <v>0.38957625000000007</v>
      </c>
      <c r="G31" s="40">
        <f t="shared" si="22"/>
        <v>70.784835896250001</v>
      </c>
      <c r="H31" s="39">
        <f t="shared" si="23"/>
        <v>1.9458262500000001</v>
      </c>
      <c r="I31" s="41">
        <f t="shared" si="23"/>
        <v>1206.8473358962501</v>
      </c>
      <c r="J31" s="42">
        <f t="shared" si="24"/>
        <v>10.638175871387501</v>
      </c>
      <c r="K31" s="42">
        <f t="shared" si="25"/>
        <v>160.39001094061163</v>
      </c>
      <c r="L31" s="42">
        <f t="shared" si="26"/>
        <v>171.02818681199912</v>
      </c>
      <c r="M31" s="43">
        <f t="shared" si="27"/>
        <v>11.251805151500001</v>
      </c>
      <c r="N31" s="44">
        <f t="shared" si="28"/>
        <v>182.27999196349913</v>
      </c>
      <c r="O31" s="103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0"/>
        <v>1.7999999999999998</v>
      </c>
      <c r="E32" s="40">
        <f t="shared" si="1"/>
        <v>1313.9999999999998</v>
      </c>
      <c r="F32" s="39">
        <f t="shared" si="21"/>
        <v>0.40698000000000001</v>
      </c>
      <c r="G32" s="40">
        <f t="shared" si="22"/>
        <v>73.947045059999994</v>
      </c>
      <c r="H32" s="39">
        <f t="shared" si="23"/>
        <v>2.2069799999999997</v>
      </c>
      <c r="I32" s="41">
        <f t="shared" si="23"/>
        <v>1387.9470450599997</v>
      </c>
      <c r="J32" s="42">
        <f t="shared" si="24"/>
        <v>12.0659495598</v>
      </c>
      <c r="K32" s="42">
        <f t="shared" si="25"/>
        <v>184.45816228847394</v>
      </c>
      <c r="L32" s="42">
        <f t="shared" si="26"/>
        <v>196.52411184827395</v>
      </c>
      <c r="M32" s="43">
        <f t="shared" si="27"/>
        <v>12.761935415999998</v>
      </c>
      <c r="N32" s="44">
        <f t="shared" si="28"/>
        <v>209.28604726427395</v>
      </c>
      <c r="O32" s="103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0"/>
        <v>2.25</v>
      </c>
      <c r="E33" s="40">
        <f t="shared" si="1"/>
        <v>1642.5</v>
      </c>
      <c r="F33" s="39">
        <f t="shared" si="21"/>
        <v>0.64260000000000006</v>
      </c>
      <c r="G33" s="40">
        <f t="shared" si="22"/>
        <v>116.75849220000001</v>
      </c>
      <c r="H33" s="39">
        <f t="shared" si="23"/>
        <v>2.8925999999999998</v>
      </c>
      <c r="I33" s="41">
        <f t="shared" si="23"/>
        <v>1759.2584922000001</v>
      </c>
      <c r="J33" s="42">
        <f t="shared" si="24"/>
        <v>15.814355226</v>
      </c>
      <c r="K33" s="42">
        <f t="shared" si="25"/>
        <v>233.80545361338</v>
      </c>
      <c r="L33" s="42">
        <f t="shared" si="26"/>
        <v>249.61980883938</v>
      </c>
      <c r="M33" s="43">
        <f t="shared" si="27"/>
        <v>16.726555919999999</v>
      </c>
      <c r="N33" s="44">
        <f t="shared" si="28"/>
        <v>266.34636475937998</v>
      </c>
      <c r="O33" s="103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0"/>
        <v>2.5499999999999998</v>
      </c>
      <c r="E34" s="40">
        <f t="shared" si="1"/>
        <v>1861.5</v>
      </c>
      <c r="F34" s="39">
        <f t="shared" si="21"/>
        <v>0.69615000000000005</v>
      </c>
      <c r="G34" s="40">
        <f t="shared" si="22"/>
        <v>126.48836655000001</v>
      </c>
      <c r="H34" s="39">
        <f t="shared" si="23"/>
        <v>3.2461500000000001</v>
      </c>
      <c r="I34" s="41">
        <f t="shared" si="23"/>
        <v>1987.9883665499999</v>
      </c>
      <c r="J34" s="42">
        <f t="shared" si="24"/>
        <v>17.747275536500002</v>
      </c>
      <c r="K34" s="42">
        <f t="shared" si="25"/>
        <v>264.20365391449496</v>
      </c>
      <c r="L34" s="42">
        <f t="shared" si="26"/>
        <v>281.95092945099498</v>
      </c>
      <c r="M34" s="43">
        <f t="shared" si="27"/>
        <v>18.77097058</v>
      </c>
      <c r="N34" s="44">
        <f t="shared" si="28"/>
        <v>300.72190003099496</v>
      </c>
      <c r="O34" s="103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0"/>
        <v>3.375</v>
      </c>
      <c r="E35" s="40">
        <f t="shared" si="1"/>
        <v>2463.75</v>
      </c>
      <c r="F35" s="39">
        <f t="shared" si="21"/>
        <v>0.96390000000000009</v>
      </c>
      <c r="G35" s="40">
        <f t="shared" si="22"/>
        <v>175.13773830000002</v>
      </c>
      <c r="H35" s="39">
        <f t="shared" si="23"/>
        <v>4.3388999999999998</v>
      </c>
      <c r="I35" s="41">
        <f t="shared" si="23"/>
        <v>2638.8877382999999</v>
      </c>
      <c r="J35" s="42">
        <f t="shared" si="24"/>
        <v>23.721532839000002</v>
      </c>
      <c r="K35" s="42">
        <f t="shared" si="25"/>
        <v>350.70818042006994</v>
      </c>
      <c r="L35" s="42">
        <f t="shared" si="26"/>
        <v>374.42971325906996</v>
      </c>
      <c r="M35" s="43">
        <f t="shared" si="27"/>
        <v>25.089833879999997</v>
      </c>
      <c r="N35" s="44">
        <f t="shared" si="28"/>
        <v>399.51954713906997</v>
      </c>
      <c r="O35" s="103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0"/>
        <v>4.0500000000000007</v>
      </c>
      <c r="E36" s="40">
        <f t="shared" si="1"/>
        <v>2956.5000000000005</v>
      </c>
      <c r="F36" s="39">
        <f t="shared" si="21"/>
        <v>1.1245500000000002</v>
      </c>
      <c r="G36" s="40">
        <f t="shared" si="22"/>
        <v>204.32736135000002</v>
      </c>
      <c r="H36" s="39">
        <f t="shared" si="23"/>
        <v>5.1745500000000009</v>
      </c>
      <c r="I36" s="41">
        <f t="shared" si="23"/>
        <v>3160.8273613500005</v>
      </c>
      <c r="J36" s="42">
        <f t="shared" si="24"/>
        <v>28.290179020500005</v>
      </c>
      <c r="K36" s="42">
        <f t="shared" si="25"/>
        <v>420.07395632341502</v>
      </c>
      <c r="L36" s="42">
        <f t="shared" si="26"/>
        <v>448.364135343915</v>
      </c>
      <c r="M36" s="43">
        <f t="shared" si="27"/>
        <v>29.922007860000004</v>
      </c>
      <c r="N36" s="44">
        <f t="shared" si="28"/>
        <v>478.286143203915</v>
      </c>
      <c r="O36" s="103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0"/>
        <v>4.875</v>
      </c>
      <c r="E37" s="40">
        <f t="shared" si="1"/>
        <v>3558.75</v>
      </c>
      <c r="F37" s="39">
        <f t="shared" si="21"/>
        <v>1.3387500000000001</v>
      </c>
      <c r="G37" s="40">
        <f t="shared" si="22"/>
        <v>243.24685875000003</v>
      </c>
      <c r="H37" s="39">
        <f t="shared" si="23"/>
        <v>6.2137500000000001</v>
      </c>
      <c r="I37" s="41">
        <f t="shared" si="23"/>
        <v>3801.9968587500002</v>
      </c>
      <c r="J37" s="42">
        <f t="shared" si="24"/>
        <v>33.971669012500001</v>
      </c>
      <c r="K37" s="42">
        <f t="shared" si="25"/>
        <v>505.28538252787502</v>
      </c>
      <c r="L37" s="42">
        <f t="shared" si="26"/>
        <v>539.25705154037496</v>
      </c>
      <c r="M37" s="43">
        <f t="shared" si="27"/>
        <v>35.931216499999998</v>
      </c>
      <c r="N37" s="44">
        <f t="shared" si="28"/>
        <v>575.18826804037496</v>
      </c>
      <c r="O37" s="103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0"/>
        <v>5.7750000000000004</v>
      </c>
      <c r="E38" s="40">
        <f t="shared" si="1"/>
        <v>4215.75</v>
      </c>
      <c r="F38" s="39">
        <f t="shared" si="21"/>
        <v>1.5529500000000001</v>
      </c>
      <c r="G38" s="40">
        <f t="shared" si="22"/>
        <v>282.16635615000007</v>
      </c>
      <c r="H38" s="39">
        <f t="shared" si="23"/>
        <v>7.3279500000000004</v>
      </c>
      <c r="I38" s="41">
        <f t="shared" si="23"/>
        <v>4497.91635615</v>
      </c>
      <c r="J38" s="42">
        <f t="shared" si="24"/>
        <v>40.063197254500004</v>
      </c>
      <c r="K38" s="42">
        <f t="shared" si="25"/>
        <v>597.77308373233495</v>
      </c>
      <c r="L38" s="42">
        <f t="shared" si="26"/>
        <v>637.83628098683494</v>
      </c>
      <c r="M38" s="43">
        <f t="shared" si="27"/>
        <v>42.374115140000001</v>
      </c>
      <c r="N38" s="44">
        <f t="shared" si="28"/>
        <v>680.21039612683489</v>
      </c>
      <c r="O38" s="104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0"/>
        <v>7.125</v>
      </c>
      <c r="E39" s="40">
        <f t="shared" si="1"/>
        <v>5201.25</v>
      </c>
      <c r="F39" s="39">
        <f t="shared" si="21"/>
        <v>1.87425</v>
      </c>
      <c r="G39" s="40">
        <f t="shared" si="22"/>
        <v>340.54560225000006</v>
      </c>
      <c r="H39" s="39">
        <f t="shared" si="23"/>
        <v>8.99925</v>
      </c>
      <c r="I39" s="41">
        <f t="shared" si="23"/>
        <v>5541.7956022500002</v>
      </c>
      <c r="J39" s="42">
        <f t="shared" si="24"/>
        <v>49.200489617500004</v>
      </c>
      <c r="K39" s="42">
        <f t="shared" si="25"/>
        <v>736.504635539025</v>
      </c>
      <c r="L39" s="42">
        <f t="shared" si="26"/>
        <v>785.70512515652501</v>
      </c>
      <c r="M39" s="43">
        <f t="shared" si="27"/>
        <v>52.038463100000001</v>
      </c>
      <c r="N39" s="44">
        <f t="shared" si="28"/>
        <v>837.74358825652507</v>
      </c>
      <c r="O39" s="104"/>
      <c r="P39" s="20"/>
      <c r="Q39" s="20"/>
      <c r="R39" s="20"/>
      <c r="S39" s="18"/>
      <c r="U39" s="19"/>
      <c r="X39" s="17"/>
    </row>
    <row r="40" spans="1:24" ht="13.8" thickBot="1" x14ac:dyDescent="0.3">
      <c r="A40" s="11" t="s">
        <v>13</v>
      </c>
      <c r="B40" s="10">
        <v>11000</v>
      </c>
      <c r="C40" s="9">
        <v>39000</v>
      </c>
      <c r="D40" s="89">
        <f t="shared" si="20"/>
        <v>8.25</v>
      </c>
      <c r="E40" s="90">
        <f t="shared" si="1"/>
        <v>6022.5</v>
      </c>
      <c r="F40" s="89">
        <f t="shared" si="21"/>
        <v>2.0884499999999999</v>
      </c>
      <c r="G40" s="90">
        <f t="shared" si="22"/>
        <v>379.46509965000001</v>
      </c>
      <c r="H40" s="89">
        <f t="shared" si="23"/>
        <v>10.33845</v>
      </c>
      <c r="I40" s="91">
        <f t="shared" si="23"/>
        <v>6401.9650996500004</v>
      </c>
      <c r="J40" s="92">
        <f t="shared" si="24"/>
        <v>56.522132609500005</v>
      </c>
      <c r="K40" s="92">
        <f t="shared" si="25"/>
        <v>850.82116174348505</v>
      </c>
      <c r="L40" s="92">
        <f t="shared" si="26"/>
        <v>907.34329435298503</v>
      </c>
      <c r="M40" s="112">
        <f t="shared" si="27"/>
        <v>59.78243174</v>
      </c>
      <c r="N40" s="113">
        <f t="shared" si="28"/>
        <v>967.12572609298502</v>
      </c>
      <c r="O40" s="104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A57" s="15" t="s">
        <v>0</v>
      </c>
      <c r="B57" s="70"/>
      <c r="C57" s="15"/>
      <c r="D57" s="98"/>
      <c r="E57" s="98"/>
      <c r="F57" s="98"/>
      <c r="G57" s="98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70"/>
      <c r="C58" s="15"/>
      <c r="D58" s="98"/>
      <c r="E58" s="98"/>
      <c r="F58" s="98"/>
      <c r="G58" s="98"/>
      <c r="H58" s="15"/>
      <c r="I58" s="15"/>
      <c r="J58" s="15"/>
      <c r="K58" s="15"/>
      <c r="L58" s="15"/>
      <c r="M58" s="15"/>
      <c r="N58" s="15"/>
    </row>
    <row r="59" spans="1:14" x14ac:dyDescent="0.25">
      <c r="A59" s="15"/>
      <c r="B59" s="70"/>
      <c r="C59" s="15"/>
      <c r="D59" s="98"/>
      <c r="E59" s="98"/>
      <c r="F59" s="98"/>
      <c r="G59" s="98"/>
      <c r="H59" s="15"/>
      <c r="I59" s="15"/>
      <c r="J59" s="15"/>
      <c r="K59" s="15"/>
      <c r="L59" s="15"/>
      <c r="M59" s="15"/>
      <c r="N59" s="15"/>
    </row>
    <row r="60" spans="1:14" x14ac:dyDescent="0.25">
      <c r="A60" s="15"/>
      <c r="B60" s="70"/>
      <c r="C60" s="15"/>
      <c r="D60" s="98"/>
      <c r="E60" s="98"/>
      <c r="F60" s="98"/>
      <c r="G60" s="98"/>
      <c r="H60" s="15"/>
      <c r="I60" s="15"/>
      <c r="J60" s="15"/>
      <c r="K60" s="15"/>
      <c r="L60" s="15"/>
      <c r="M60" s="15"/>
      <c r="N60" s="15"/>
    </row>
    <row r="61" spans="1:14" x14ac:dyDescent="0.25">
      <c r="A61" s="15"/>
      <c r="B61" s="15"/>
      <c r="C61" s="15"/>
      <c r="D61" s="98"/>
      <c r="E61" s="98"/>
      <c r="F61" s="98"/>
      <c r="G61" s="98"/>
      <c r="H61" s="15"/>
      <c r="I61" s="15"/>
      <c r="J61" s="15"/>
      <c r="K61" s="15"/>
      <c r="L61" s="15"/>
      <c r="M61" s="15"/>
      <c r="N61" s="15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4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4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</sheetData>
  <pageMargins left="0.7" right="0.7" top="0.75" bottom="0.75" header="0.3" footer="0.3"/>
  <pageSetup scale="4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30" workbookViewId="0">
      <selection activeCell="E44" sqref="E44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2.33203125" style="5" customWidth="1"/>
    <col min="5" max="5" width="10.6640625" style="47" bestFit="1" customWidth="1"/>
    <col min="6" max="6" width="10.5546875" style="47" bestFit="1" customWidth="1"/>
    <col min="7" max="7" width="11.33203125" style="47" bestFit="1" customWidth="1"/>
    <col min="8" max="8" width="10.5546875" style="47" bestFit="1" customWidth="1"/>
    <col min="9" max="16384" width="9.109375" style="5"/>
  </cols>
  <sheetData>
    <row r="1" spans="1:8" ht="17.399999999999999" x14ac:dyDescent="0.25">
      <c r="A1" s="119" t="s">
        <v>67</v>
      </c>
      <c r="B1" s="119"/>
      <c r="C1" s="119"/>
      <c r="D1" s="119"/>
      <c r="E1" s="119"/>
      <c r="F1" s="119"/>
      <c r="G1" s="119"/>
      <c r="H1" s="119"/>
    </row>
    <row r="2" spans="1:8" ht="15.6" x14ac:dyDescent="0.25">
      <c r="A2" s="120" t="s">
        <v>91</v>
      </c>
      <c r="B2" s="120"/>
      <c r="C2" s="120"/>
      <c r="D2" s="120"/>
      <c r="E2" s="120"/>
      <c r="F2" s="120"/>
      <c r="G2" s="120"/>
      <c r="H2" s="120"/>
    </row>
    <row r="3" spans="1:8" x14ac:dyDescent="0.25">
      <c r="A3" s="21"/>
      <c r="B3" s="21"/>
      <c r="C3" s="22"/>
      <c r="D3" s="21"/>
      <c r="E3" s="45"/>
      <c r="F3" s="45"/>
      <c r="G3" s="50"/>
    </row>
    <row r="4" spans="1:8" x14ac:dyDescent="0.25">
      <c r="A4" s="121" t="s">
        <v>68</v>
      </c>
      <c r="B4" s="121"/>
      <c r="C4" s="121"/>
      <c r="D4" s="121"/>
      <c r="E4" s="121"/>
      <c r="F4" s="121"/>
      <c r="G4" s="121"/>
      <c r="H4" s="121"/>
    </row>
    <row r="5" spans="1:8" x14ac:dyDescent="0.25">
      <c r="A5" s="121" t="s">
        <v>69</v>
      </c>
      <c r="B5" s="121"/>
      <c r="C5" s="121"/>
      <c r="D5" s="121"/>
      <c r="E5" s="121"/>
      <c r="F5" s="121"/>
      <c r="G5" s="121"/>
      <c r="H5" s="121"/>
    </row>
    <row r="6" spans="1:8" x14ac:dyDescent="0.25">
      <c r="A6" s="122" t="s">
        <v>78</v>
      </c>
      <c r="B6" s="122"/>
      <c r="C6" s="122"/>
      <c r="D6" s="122"/>
      <c r="E6" s="122"/>
      <c r="F6" s="122"/>
      <c r="G6" s="122"/>
      <c r="H6" s="122"/>
    </row>
    <row r="8" spans="1:8" x14ac:dyDescent="0.25">
      <c r="A8" s="23" t="s">
        <v>70</v>
      </c>
      <c r="B8" s="24"/>
      <c r="C8" s="24"/>
      <c r="D8" s="24"/>
      <c r="E8" s="49"/>
      <c r="F8" s="46"/>
    </row>
    <row r="9" spans="1:8" ht="13.8" thickBot="1" x14ac:dyDescent="0.3"/>
    <row r="10" spans="1:8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05">
        <f>'2021-FULL '!J5</f>
        <v>5.4660233333333332</v>
      </c>
      <c r="E11" s="107">
        <f>'2021-FULL '!K5</f>
        <v>0.13289999999999999</v>
      </c>
      <c r="F11" s="48" t="str">
        <f>'2021-FULL '!L5</f>
        <v xml:space="preserve"> </v>
      </c>
      <c r="G11" s="102">
        <f>'2021-FULL '!M5</f>
        <v>5.0051999999999994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'2021-FULL '!J6</f>
        <v>0.87836261955000006</v>
      </c>
      <c r="E12" s="56">
        <f>'2021-FULL '!K6</f>
        <v>12.078202771003498</v>
      </c>
      <c r="F12" s="56">
        <f>'2021-FULL '!L6</f>
        <v>12.956565390553498</v>
      </c>
      <c r="G12" s="108">
        <f>'2021-FULL '!M6</f>
        <v>0.80431061399999992</v>
      </c>
      <c r="H12" s="109">
        <f>'2021-FULL '!N6</f>
        <v>13.760876004553499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'2021-FULL '!J7</f>
        <v>1.1711501594000002</v>
      </c>
      <c r="E13" s="56">
        <f>'2021-FULL '!K7</f>
        <v>16.104270361338003</v>
      </c>
      <c r="F13" s="56">
        <f>'2021-FULL '!L7</f>
        <v>17.275420520738002</v>
      </c>
      <c r="G13" s="108">
        <f>'2021-FULL '!M7</f>
        <v>1.0724141520000001</v>
      </c>
      <c r="H13" s="109">
        <f>'2021-FULL '!N7</f>
        <v>18.347834672738003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'2021-FULL '!J8</f>
        <v>1.4932082541999998</v>
      </c>
      <c r="E14" s="56">
        <f>'2021-FULL '!K8</f>
        <v>20.259647981783999</v>
      </c>
      <c r="F14" s="56">
        <f>'2021-FULL '!L8</f>
        <v>21.752856235983998</v>
      </c>
      <c r="G14" s="108">
        <f>'2021-FULL '!M8</f>
        <v>1.3673205359999998</v>
      </c>
      <c r="H14" s="109">
        <f>'2021-FULL '!N8</f>
        <v>23.120176771983999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'2021-FULL '!J9</f>
        <v>1.9909716690499997</v>
      </c>
      <c r="E15" s="56">
        <f>'2021-FULL '!K9</f>
        <v>27.923853072118497</v>
      </c>
      <c r="F15" s="56">
        <f>'2021-FULL '!L9</f>
        <v>29.914824741168498</v>
      </c>
      <c r="G15" s="108">
        <f>'2021-FULL '!M9</f>
        <v>1.8231190739999994</v>
      </c>
      <c r="H15" s="109">
        <f>'2021-FULL '!N9</f>
        <v>31.737943815168499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'2021-FULL '!J10</f>
        <v>2.4008414287000002</v>
      </c>
      <c r="E16" s="56">
        <f>'2021-FULL '!K10</f>
        <v>32.467160782899001</v>
      </c>
      <c r="F16" s="56">
        <f>'2021-FULL '!L10</f>
        <v>34.868002211598998</v>
      </c>
      <c r="G16" s="108">
        <f>'2021-FULL '!M10</f>
        <v>2.1984339959999999</v>
      </c>
      <c r="H16" s="109">
        <f>'2021-FULL '!N10</f>
        <v>37.066436207598997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'2021-FULL '!J11</f>
        <v>2.6918678158320004</v>
      </c>
      <c r="E17" s="56">
        <f>'2021-FULL '!K11</f>
        <v>36.321491734073639</v>
      </c>
      <c r="F17" s="56">
        <f>'2021-FULL '!L11</f>
        <v>39.013359549905637</v>
      </c>
      <c r="G17" s="108">
        <f>'2021-FULL '!M11</f>
        <v>2.4649248585599999</v>
      </c>
      <c r="H17" s="109">
        <f>'2021-FULL '!N11</f>
        <v>41.47828440846564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'2021-FULL '!J12</f>
        <v>3.1767161107499997</v>
      </c>
      <c r="E18" s="56">
        <f>'2021-FULL '!K12</f>
        <v>42.726294803902505</v>
      </c>
      <c r="F18" s="56">
        <f>'2021-FULL '!L12</f>
        <v>45.903010914652505</v>
      </c>
      <c r="G18" s="108">
        <f>'2021-FULL '!M12</f>
        <v>2.9088971099999998</v>
      </c>
      <c r="H18" s="109">
        <f>'2021-FULL '!N12</f>
        <v>48.811908024652503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'2021-FULL '!J13</f>
        <v>3.9525907928000006</v>
      </c>
      <c r="E19" s="56">
        <f>'2021-FULL '!K13</f>
        <v>52.985428824905995</v>
      </c>
      <c r="F19" s="56">
        <f>'2021-FULL '!L13</f>
        <v>56.938019617705997</v>
      </c>
      <c r="G19" s="108">
        <f>'2021-FULL '!M13</f>
        <v>3.6193602240000002</v>
      </c>
      <c r="H19" s="109">
        <f>'2021-FULL '!N13</f>
        <v>60.557379841705995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'2021-FULL '!J14</f>
        <v>4.0421832880519997</v>
      </c>
      <c r="E20" s="56">
        <f>'2021-FULL '!K14</f>
        <v>54.201007703813048</v>
      </c>
      <c r="F20" s="56">
        <f>'2021-FULL '!L14</f>
        <v>58.243190991865049</v>
      </c>
      <c r="G20" s="108">
        <f>'2021-FULL '!M14</f>
        <v>3.7013994561599999</v>
      </c>
      <c r="H20" s="109">
        <f>'2021-FULL '!N14</f>
        <v>61.944590448025046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'2021-FULL '!J15</f>
        <v>4.2289802626500004</v>
      </c>
      <c r="E21" s="56">
        <f>'2021-FULL '!K15</f>
        <v>56.720445415240498</v>
      </c>
      <c r="F21" s="56">
        <f>'2021-FULL '!L15</f>
        <v>60.949425677890495</v>
      </c>
      <c r="G21" s="108">
        <f>'2021-FULL '!M15</f>
        <v>3.872448162</v>
      </c>
      <c r="H21" s="109">
        <f>'2021-FULL '!N15</f>
        <v>64.8218738398905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'2021-FULL '!J16</f>
        <v>4.5446021149749996</v>
      </c>
      <c r="E22" s="56">
        <f>'2021-FULL '!K16</f>
        <v>60.956693520630743</v>
      </c>
      <c r="F22" s="56">
        <f>'2021-FULL '!L16</f>
        <v>65.501295635605743</v>
      </c>
      <c r="G22" s="108">
        <f>'2021-FULL '!M16</f>
        <v>4.161460922999999</v>
      </c>
      <c r="H22" s="109">
        <f>'2021-FULL '!N16</f>
        <v>69.662756558605736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'2021-FULL '!J17</f>
        <v>4.8602239673000005</v>
      </c>
      <c r="E23" s="56">
        <f>'2021-FULL '!K17</f>
        <v>65.19294162602101</v>
      </c>
      <c r="F23" s="56">
        <f>'2021-FULL '!L17</f>
        <v>70.053165593321012</v>
      </c>
      <c r="G23" s="108">
        <f>'2021-FULL '!M17</f>
        <v>4.4504736840000003</v>
      </c>
      <c r="H23" s="109">
        <f>'2021-FULL '!N17</f>
        <v>74.503639277321014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'2021-FULL '!J18</f>
        <v>6.0313741266999994</v>
      </c>
      <c r="E24" s="56">
        <f>'2021-FULL '!K18</f>
        <v>81.297211987358992</v>
      </c>
      <c r="F24" s="56">
        <f>'2021-FULL '!L18</f>
        <v>87.328586114058993</v>
      </c>
      <c r="G24" s="108">
        <f>'2021-FULL '!M18</f>
        <v>5.5228878359999989</v>
      </c>
      <c r="H24" s="109">
        <f>'2021-FULL '!N18</f>
        <v>92.851473950058988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'2021-FULL '!J20</f>
        <v>0.45734217229999996</v>
      </c>
      <c r="E26" s="56">
        <f>'2021-FULL '!K20</f>
        <v>6.5565483704459995</v>
      </c>
      <c r="F26" s="56">
        <f>'2021-FULL '!L20</f>
        <v>7.0138905427459992</v>
      </c>
      <c r="G26" s="108">
        <f>'2021-FULL '!M20</f>
        <v>0.41878508399999992</v>
      </c>
      <c r="H26" s="109">
        <f>'2021-FULL '!N20</f>
        <v>7.4326756267459988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'2021-FULL '!J21</f>
        <v>0.70269829467499989</v>
      </c>
      <c r="E27" s="56">
        <f>'2021-FULL '!K21</f>
        <v>9.9358589457247497</v>
      </c>
      <c r="F27" s="56">
        <f>'2021-FULL '!L21</f>
        <v>10.63855724039975</v>
      </c>
      <c r="G27" s="56">
        <f>'2021-FULL '!M21</f>
        <v>0.64345599899999983</v>
      </c>
      <c r="H27" s="109">
        <f>'2021-FULL '!N21</f>
        <v>11.282013239399751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'2021-FULL '!J22</f>
        <v>1.4053965893499998</v>
      </c>
      <c r="E28" s="56">
        <f>'2021-FULL '!K22</f>
        <v>19.871717891449499</v>
      </c>
      <c r="F28" s="56">
        <f>'2021-FULL '!L22</f>
        <v>21.277114480799501</v>
      </c>
      <c r="G28" s="108">
        <f>'2021-FULL '!M22</f>
        <v>1.2869119979999997</v>
      </c>
      <c r="H28" s="109">
        <f>'2021-FULL '!N22</f>
        <v>22.564026478799502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'2021-FULL '!J23</f>
        <v>1.7567252391000001</v>
      </c>
      <c r="E29" s="56">
        <f>'2021-FULL '!K23</f>
        <v>24.156405542006997</v>
      </c>
      <c r="F29" s="56">
        <f>'2021-FULL '!L23</f>
        <v>25.913130781106997</v>
      </c>
      <c r="G29" s="108">
        <f>'2021-FULL '!M23</f>
        <v>1.6086212279999998</v>
      </c>
      <c r="H29" s="109">
        <f>'2021-FULL '!N23</f>
        <v>27.521752009106997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'2021-FULL '!J24</f>
        <v>2.3423003188000004</v>
      </c>
      <c r="E30" s="56">
        <f>'2021-FULL '!K24</f>
        <v>32.208540722676005</v>
      </c>
      <c r="F30" s="56">
        <f>'2021-FULL '!L24</f>
        <v>34.550841041476005</v>
      </c>
      <c r="G30" s="108">
        <f>'2021-FULL '!M24</f>
        <v>2.1448283040000002</v>
      </c>
      <c r="H30" s="109">
        <f>'2021-FULL '!N24</f>
        <v>36.695669345476006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'2021-FULL '!J25</f>
        <v>3.4549093682999996</v>
      </c>
      <c r="E31" s="56">
        <f>'2021-FULL '!K25</f>
        <v>48.054191023790992</v>
      </c>
      <c r="F31" s="56">
        <f>'2021-FULL '!L25</f>
        <v>51.509100392090993</v>
      </c>
      <c r="G31" s="108">
        <f>'2021-FULL '!M25</f>
        <v>3.1636367639999992</v>
      </c>
      <c r="H31" s="109">
        <f>'2021-FULL '!N25</f>
        <v>54.672737156090989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'2021-FULL '!J26</f>
        <v>4.1868372227499995</v>
      </c>
      <c r="E32" s="56">
        <f>'2021-FULL '!K26</f>
        <v>56.752876355017492</v>
      </c>
      <c r="F32" s="56">
        <f>'2021-FULL '!L26</f>
        <v>60.939713577767492</v>
      </c>
      <c r="G32" s="108">
        <f>'2021-FULL '!M26</f>
        <v>3.8338580699999993</v>
      </c>
      <c r="H32" s="109">
        <f>'2021-FULL '!N26</f>
        <v>64.773571647767497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'2021-FULL '!J27</f>
        <v>4.5355577594665002</v>
      </c>
      <c r="E33" s="56">
        <f>'2021-FULL '!K27</f>
        <v>61.900475635415198</v>
      </c>
      <c r="F33" s="56">
        <f>'2021-FULL '!L27</f>
        <v>66.436033394881704</v>
      </c>
      <c r="G33" s="108">
        <f>'2021-FULL '!M27</f>
        <v>4.1531790688200001</v>
      </c>
      <c r="H33" s="109">
        <f>'2021-FULL '!N27</f>
        <v>70.589212463701699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'2021-FULL '!J28</f>
        <v>4.8880851081334997</v>
      </c>
      <c r="E34" s="56">
        <f>'2021-FULL '!K28</f>
        <v>67.119544565511788</v>
      </c>
      <c r="F34" s="56">
        <f>'2021-FULL '!L28</f>
        <v>72.007629673645283</v>
      </c>
      <c r="G34" s="108">
        <f>'2021-FULL '!M28</f>
        <v>4.4759859391799992</v>
      </c>
      <c r="H34" s="109">
        <f>'2021-FULL '!N28</f>
        <v>76.483615612825275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'2021-FULL '!J29</f>
        <v>5.2409051623500007</v>
      </c>
      <c r="E35" s="56">
        <f>'2021-FULL '!K29</f>
        <v>72.339906595909497</v>
      </c>
      <c r="F35" s="56">
        <f>'2021-FULL '!L29</f>
        <v>77.5808117582595</v>
      </c>
      <c r="G35" s="108">
        <f>'2021-FULL '!M29</f>
        <v>4.7990608379999999</v>
      </c>
      <c r="H35" s="109">
        <f>'2021-FULL '!N29</f>
        <v>82.379872596259503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'2021-FULL '!J30</f>
        <v>6.3535142118500003</v>
      </c>
      <c r="E36" s="56">
        <f>'2021-FULL '!K30</f>
        <v>88.185556897024512</v>
      </c>
      <c r="F36" s="56">
        <f>'2021-FULL '!L30</f>
        <v>94.539071108874509</v>
      </c>
      <c r="G36" s="108">
        <f>'2021-FULL '!M30</f>
        <v>5.8178692979999997</v>
      </c>
      <c r="H36" s="109">
        <f>'2021-FULL '!N30</f>
        <v>100.35694040687451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'2021-FULL '!J31</f>
        <v>10.635931685112499</v>
      </c>
      <c r="E37" s="56">
        <f>'2021-FULL '!K31</f>
        <v>160.39001094061163</v>
      </c>
      <c r="F37" s="56">
        <f>'2021-FULL '!L31</f>
        <v>171.02594262572413</v>
      </c>
      <c r="G37" s="108">
        <f>'2021-FULL '!M31</f>
        <v>9.7392495465</v>
      </c>
      <c r="H37" s="109">
        <f>'2021-FULL '!N31</f>
        <v>180.76519217222412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'2021-FULL '!J32</f>
        <v>12.063404176199999</v>
      </c>
      <c r="E38" s="56">
        <f>'2021-FULL '!K32</f>
        <v>184.45816228847394</v>
      </c>
      <c r="F38" s="56">
        <f>'2021-FULL '!L32</f>
        <v>196.52156646467395</v>
      </c>
      <c r="G38" s="108">
        <f>'2021-FULL '!M32</f>
        <v>11.046376295999996</v>
      </c>
      <c r="H38" s="109">
        <f>'2021-FULL '!N32</f>
        <v>207.56794276067396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'2021-FULL '!J33</f>
        <v>15.811019093999999</v>
      </c>
      <c r="E39" s="56">
        <f>'2021-FULL '!K33</f>
        <v>233.80545361338</v>
      </c>
      <c r="F39" s="56">
        <f>'2021-FULL '!L33</f>
        <v>249.61647270737998</v>
      </c>
      <c r="G39" s="108">
        <f>'2021-FULL '!M33</f>
        <v>14.478041519999998</v>
      </c>
      <c r="H39" s="109">
        <f>'2021-FULL '!N33</f>
        <v>264.09451422737999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'2021-FULL '!J34</f>
        <v>17.743531643499999</v>
      </c>
      <c r="E40" s="56">
        <f>'2021-FULL '!K34</f>
        <v>264.20365391449496</v>
      </c>
      <c r="F40" s="56">
        <f>'2021-FULL '!L34</f>
        <v>281.94718555799494</v>
      </c>
      <c r="G40" s="108">
        <f>'2021-FULL '!M34</f>
        <v>16.247629979999999</v>
      </c>
      <c r="H40" s="109">
        <f>'2021-FULL '!N34</f>
        <v>298.19481553799494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'2021-FULL '!J35</f>
        <v>23.716528640999996</v>
      </c>
      <c r="E41" s="56">
        <f>'2021-FULL '!K35</f>
        <v>350.70818042006994</v>
      </c>
      <c r="F41" s="56">
        <f>'2021-FULL '!L35</f>
        <v>374.42470906106996</v>
      </c>
      <c r="G41" s="108">
        <f>'2021-FULL '!M35</f>
        <v>21.717062279999997</v>
      </c>
      <c r="H41" s="109">
        <f>'2021-FULL '!N35</f>
        <v>396.14177134106995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'2021-FULL '!J36</f>
        <v>28.284211039500004</v>
      </c>
      <c r="E42" s="56">
        <f>'2021-FULL '!K36</f>
        <v>420.07395632341502</v>
      </c>
      <c r="F42" s="56">
        <f>'2021-FULL '!L36</f>
        <v>448.35816736291503</v>
      </c>
      <c r="G42" s="108">
        <f>'2021-FULL '!M36</f>
        <v>25.899657660000003</v>
      </c>
      <c r="H42" s="109">
        <f>'2021-FULL '!N36</f>
        <v>474.25782502291503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'2021-FULL '!J37</f>
        <v>33.964502487499999</v>
      </c>
      <c r="E43" s="56">
        <f>'2021-FULL '!K37</f>
        <v>505.28538252787502</v>
      </c>
      <c r="F43" s="56">
        <f>'2021-FULL '!L37</f>
        <v>539.24988501537496</v>
      </c>
      <c r="G43" s="108">
        <f>'2021-FULL '!M37</f>
        <v>31.101061499999997</v>
      </c>
      <c r="H43" s="109">
        <f>'2021-FULL '!N37</f>
        <v>570.35094651537497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'2021-FULL '!J38</f>
        <v>40.054745685500002</v>
      </c>
      <c r="E44" s="56">
        <f>'2021-FULL '!K38</f>
        <v>597.77308373233495</v>
      </c>
      <c r="F44" s="56">
        <f>'2021-FULL '!L38</f>
        <v>637.82782941783501</v>
      </c>
      <c r="G44" s="108">
        <f>'2021-FULL '!M38</f>
        <v>36.677855340000001</v>
      </c>
      <c r="H44" s="109">
        <f>'2021-FULL '!N38</f>
        <v>674.50568475783496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'2021-FULL '!J39</f>
        <v>49.190110482499996</v>
      </c>
      <c r="E45" s="56">
        <f>'2021-FULL '!K39</f>
        <v>736.504635539025</v>
      </c>
      <c r="F45" s="56">
        <f>'2021-FULL '!L39</f>
        <v>785.69474602152502</v>
      </c>
      <c r="G45" s="108">
        <f>'2021-FULL '!M39</f>
        <v>45.043046099999998</v>
      </c>
      <c r="H45" s="109">
        <f>'2021-FULL '!N39</f>
        <v>830.73779212152499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'2021-FULL '!J40</f>
        <v>56.510208930499999</v>
      </c>
      <c r="E46" s="57">
        <f>'2021-FULL '!K40</f>
        <v>850.82116174348505</v>
      </c>
      <c r="F46" s="57">
        <f>'2021-FULL '!L40</f>
        <v>907.33137067398502</v>
      </c>
      <c r="G46" s="110">
        <f>'2021-FULL '!M40</f>
        <v>51.746009939999993</v>
      </c>
      <c r="H46" s="111">
        <f>'2021-FULL '!N40</f>
        <v>959.07738061398504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8"/>
      <c r="B54" s="118"/>
      <c r="C54" s="118"/>
      <c r="D54" s="118"/>
      <c r="E54" s="118"/>
      <c r="F54" s="118"/>
      <c r="G54" s="118"/>
      <c r="H54" s="118"/>
    </row>
    <row r="55" spans="1:8" x14ac:dyDescent="0.25">
      <c r="A55" s="118"/>
      <c r="B55" s="118"/>
      <c r="C55" s="118"/>
      <c r="D55" s="118"/>
      <c r="E55" s="118"/>
      <c r="F55" s="118"/>
      <c r="G55" s="118"/>
      <c r="H55" s="118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topLeftCell="A11" zoomScaleNormal="100" zoomScaleSheetLayoutView="100" workbookViewId="0">
      <selection activeCell="G19" sqref="G19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3.33203125" style="5" customWidth="1"/>
    <col min="5" max="5" width="10.6640625" style="47" bestFit="1" customWidth="1"/>
    <col min="6" max="6" width="10.5546875" style="47" bestFit="1" customWidth="1"/>
    <col min="7" max="7" width="11.33203125" style="47" bestFit="1" customWidth="1"/>
    <col min="8" max="8" width="10.5546875" style="47" bestFit="1" customWidth="1"/>
    <col min="9" max="16384" width="9.109375" style="5"/>
  </cols>
  <sheetData>
    <row r="1" spans="1:8" ht="17.399999999999999" x14ac:dyDescent="0.25">
      <c r="A1" s="119" t="s">
        <v>67</v>
      </c>
      <c r="B1" s="119"/>
      <c r="C1" s="119"/>
      <c r="D1" s="119"/>
      <c r="E1" s="119"/>
      <c r="F1" s="119"/>
      <c r="G1" s="119"/>
      <c r="H1" s="119"/>
    </row>
    <row r="2" spans="1:8" ht="15.6" x14ac:dyDescent="0.25">
      <c r="A2" s="120" t="s">
        <v>93</v>
      </c>
      <c r="B2" s="120"/>
      <c r="C2" s="120"/>
      <c r="D2" s="120"/>
      <c r="E2" s="120"/>
      <c r="F2" s="120"/>
      <c r="G2" s="120"/>
      <c r="H2" s="120"/>
    </row>
    <row r="3" spans="1:8" x14ac:dyDescent="0.25">
      <c r="A3" s="21"/>
      <c r="B3" s="21"/>
      <c r="C3" s="22"/>
      <c r="D3" s="21"/>
      <c r="E3" s="45"/>
      <c r="F3" s="45"/>
      <c r="G3" s="50"/>
    </row>
    <row r="4" spans="1:8" x14ac:dyDescent="0.25">
      <c r="A4" s="121" t="s">
        <v>68</v>
      </c>
      <c r="B4" s="121"/>
      <c r="C4" s="121"/>
      <c r="D4" s="121"/>
      <c r="E4" s="121"/>
      <c r="F4" s="121"/>
      <c r="G4" s="121"/>
      <c r="H4" s="121"/>
    </row>
    <row r="5" spans="1:8" x14ac:dyDescent="0.25">
      <c r="A5" s="121" t="s">
        <v>69</v>
      </c>
      <c r="B5" s="121"/>
      <c r="C5" s="121"/>
      <c r="D5" s="121"/>
      <c r="E5" s="121"/>
      <c r="F5" s="121"/>
      <c r="G5" s="121"/>
      <c r="H5" s="121"/>
    </row>
    <row r="6" spans="1:8" x14ac:dyDescent="0.25">
      <c r="A6" s="122" t="s">
        <v>78</v>
      </c>
      <c r="B6" s="122"/>
      <c r="C6" s="122"/>
      <c r="D6" s="122"/>
      <c r="E6" s="122"/>
      <c r="F6" s="122"/>
      <c r="G6" s="122"/>
      <c r="H6" s="122"/>
    </row>
    <row r="8" spans="1:8" x14ac:dyDescent="0.25">
      <c r="A8" s="23" t="s">
        <v>70</v>
      </c>
      <c r="B8" s="24"/>
      <c r="C8" s="24"/>
      <c r="D8" s="24"/>
      <c r="E8" s="49"/>
      <c r="F8" s="46"/>
    </row>
    <row r="9" spans="1:8" ht="13.8" thickBot="1" x14ac:dyDescent="0.3"/>
    <row r="10" spans="1:8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05">
        <f>'2022-FULL'!J5</f>
        <v>5.4663166666666667</v>
      </c>
      <c r="E11" s="107">
        <f>'2022-FULL'!K5</f>
        <v>0.13289999999999999</v>
      </c>
      <c r="F11" s="48" t="str">
        <f>'2022-FULL'!L5</f>
        <v xml:space="preserve"> </v>
      </c>
      <c r="G11" s="102">
        <f>'2022-FULL'!M5</f>
        <v>5.3019333333333334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'2022-FULL'!J6</f>
        <v>0.87840975674999999</v>
      </c>
      <c r="E12" s="56">
        <f>'2022-FULL'!K6</f>
        <v>12.078202771003498</v>
      </c>
      <c r="F12" s="56">
        <f>'2022-FULL'!L6</f>
        <v>12.956612527753499</v>
      </c>
      <c r="G12" s="56">
        <f>'2022-FULL'!M6</f>
        <v>0.85199417700000002</v>
      </c>
      <c r="H12" s="52">
        <f>'2022-FULL'!N6</f>
        <v>13.808606704753499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'2022-FULL'!J7</f>
        <v>1.1712130090000001</v>
      </c>
      <c r="E13" s="56">
        <f>'2022-FULL'!K7</f>
        <v>16.104270361338003</v>
      </c>
      <c r="F13" s="56">
        <f>'2022-FULL'!L7</f>
        <v>17.275483370338002</v>
      </c>
      <c r="G13" s="56">
        <f>'2022-FULL'!M7</f>
        <v>1.1359922360000001</v>
      </c>
      <c r="H13" s="52">
        <f>'2022-FULL'!N7</f>
        <v>18.411475606338001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'2022-FULL'!J8</f>
        <v>1.493288387</v>
      </c>
      <c r="E14" s="56">
        <f>'2022-FULL'!K8</f>
        <v>20.259647981783999</v>
      </c>
      <c r="F14" s="56">
        <f>'2022-FULL'!L8</f>
        <v>21.752936368783999</v>
      </c>
      <c r="G14" s="56">
        <f>'2022-FULL'!M8</f>
        <v>1.4483821479999999</v>
      </c>
      <c r="H14" s="52">
        <f>'2022-FULL'!N8</f>
        <v>23.201318516783999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'2022-FULL'!J9</f>
        <v>1.9910785142499996</v>
      </c>
      <c r="E15" s="56">
        <f>'2022-FULL'!K9</f>
        <v>27.923853072118497</v>
      </c>
      <c r="F15" s="56">
        <f>'2022-FULL'!L9</f>
        <v>29.914931586368496</v>
      </c>
      <c r="G15" s="108">
        <f>'2022-FULL'!M9</f>
        <v>1.9312027069999997</v>
      </c>
      <c r="H15" s="109">
        <f>'2022-FULL'!N9</f>
        <v>31.846134293368497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'2022-FULL'!J10</f>
        <v>2.4009702695000006</v>
      </c>
      <c r="E16" s="56">
        <f>'2022-FULL'!K10</f>
        <v>32.467160782899001</v>
      </c>
      <c r="F16" s="56">
        <f>'2022-FULL'!L10</f>
        <v>34.868131052399001</v>
      </c>
      <c r="G16" s="108">
        <f>'2022-FULL'!M10</f>
        <v>2.3287681780000002</v>
      </c>
      <c r="H16" s="52">
        <f>'2022-FULL'!N10</f>
        <v>37.196899230398998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'2022-FULL'!J11</f>
        <v>2.6920122745200001</v>
      </c>
      <c r="E17" s="56">
        <f>'2022-FULL'!K11</f>
        <v>36.321491734073639</v>
      </c>
      <c r="F17" s="56">
        <f>'2022-FULL'!L11</f>
        <v>39.013504008593642</v>
      </c>
      <c r="G17" s="56">
        <f>'2022-FULL'!M11</f>
        <v>2.6110579540800001</v>
      </c>
      <c r="H17" s="109">
        <f>'2022-FULL'!N11</f>
        <v>41.624561962673646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'2022-FULL'!J12</f>
        <v>3.17688658875</v>
      </c>
      <c r="E18" s="56">
        <f>'2022-FULL'!K12</f>
        <v>42.726294803902505</v>
      </c>
      <c r="F18" s="56">
        <f>'2022-FULL'!L12</f>
        <v>45.903181392652506</v>
      </c>
      <c r="G18" s="56">
        <f>'2022-FULL'!M12</f>
        <v>3.081351105</v>
      </c>
      <c r="H18" s="109">
        <f>'2022-FULL'!N12</f>
        <v>48.984532497652509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'2022-FULL'!J13</f>
        <v>3.9528029080000007</v>
      </c>
      <c r="E19" s="56">
        <f>'2022-FULL'!K13</f>
        <v>52.985428824905995</v>
      </c>
      <c r="F19" s="56">
        <f>'2022-FULL'!L13</f>
        <v>56.938231732905997</v>
      </c>
      <c r="G19" s="108">
        <f>'2022-FULL'!M13</f>
        <v>3.8339340320000006</v>
      </c>
      <c r="H19" s="109">
        <f>'2022-FULL'!N13</f>
        <v>60.772165764905999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'2022-FULL'!J14</f>
        <v>4.0424002112200004</v>
      </c>
      <c r="E20" s="56">
        <f>'2022-FULL'!K14</f>
        <v>54.201007703813048</v>
      </c>
      <c r="F20" s="56">
        <f>'2022-FULL'!L14</f>
        <v>58.243407915033046</v>
      </c>
      <c r="G20" s="56">
        <f>'2022-FULL'!M14</f>
        <v>3.92083696088</v>
      </c>
      <c r="H20" s="109">
        <f>'2022-FULL'!N14</f>
        <v>62.164244875913049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'2022-FULL'!J15</f>
        <v>4.2292072102500002</v>
      </c>
      <c r="E21" s="56">
        <f>'2022-FULL'!K15</f>
        <v>56.720445415240498</v>
      </c>
      <c r="F21" s="56">
        <f>'2022-FULL'!L15</f>
        <v>60.949652625490501</v>
      </c>
      <c r="G21" s="108">
        <f>'2022-FULL'!M15</f>
        <v>4.1020262910000005</v>
      </c>
      <c r="H21" s="109">
        <f>'2022-FULL'!N15</f>
        <v>65.051678916490502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'2022-FULL'!J16</f>
        <v>4.5448460003750002</v>
      </c>
      <c r="E22" s="56">
        <f>'2022-FULL'!K16</f>
        <v>60.956693520630743</v>
      </c>
      <c r="F22" s="56">
        <f>'2022-FULL'!L16</f>
        <v>65.501539521005739</v>
      </c>
      <c r="G22" s="108">
        <f>'2022-FULL'!M16</f>
        <v>4.4081731765000001</v>
      </c>
      <c r="H22" s="109">
        <f>'2022-FULL'!N16</f>
        <v>69.909712697505739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'2022-FULL'!J17</f>
        <v>4.860484790500001</v>
      </c>
      <c r="E23" s="56">
        <f>'2022-FULL'!K17</f>
        <v>65.19294162602101</v>
      </c>
      <c r="F23" s="56">
        <f>'2022-FULL'!L17</f>
        <v>70.053426416521006</v>
      </c>
      <c r="G23" s="108">
        <f>'2022-FULL'!M17</f>
        <v>4.7143200620000005</v>
      </c>
      <c r="H23" s="109">
        <f>'2022-FULL'!N17</f>
        <v>74.767746478521005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'2022-FULL'!J18</f>
        <v>6.0316977994999998</v>
      </c>
      <c r="E24" s="56">
        <f>'2022-FULL'!K18</f>
        <v>81.297211987358992</v>
      </c>
      <c r="F24" s="56">
        <f>'2022-FULL'!L18</f>
        <v>87.328909786858986</v>
      </c>
      <c r="G24" s="108">
        <f>'2022-FULL'!M18</f>
        <v>5.8503122979999995</v>
      </c>
      <c r="H24" s="109">
        <f>'2022-FULL'!N18</f>
        <v>93.179222084858992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'2022-FULL'!J20</f>
        <v>0.45736671549999997</v>
      </c>
      <c r="E26" s="56">
        <f>'2022-FULL'!K20</f>
        <v>6.5565483704459995</v>
      </c>
      <c r="F26" s="56">
        <f>'2022-FULL'!L20</f>
        <v>7.0139150859459996</v>
      </c>
      <c r="G26" s="56">
        <f>'2022-FULL'!M20</f>
        <v>0.44361276199999999</v>
      </c>
      <c r="H26" s="52">
        <f>'2022-FULL'!N20</f>
        <v>7.4575278479459994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'2022-FULL'!J21</f>
        <v>0.70273600487499999</v>
      </c>
      <c r="E27" s="56">
        <f>'2022-FULL'!K21</f>
        <v>9.9358589457247497</v>
      </c>
      <c r="F27" s="56">
        <f>'2022-FULL'!L21</f>
        <v>10.638594950599749</v>
      </c>
      <c r="G27" s="56">
        <f>'2022-FULL'!M21</f>
        <v>0.68160329450000001</v>
      </c>
      <c r="H27" s="52">
        <f>'2022-FULL'!N21</f>
        <v>11.32019824509975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'2022-FULL'!J22</f>
        <v>1.40547200975</v>
      </c>
      <c r="E28" s="56">
        <f>'2022-FULL'!K22</f>
        <v>19.871717891449499</v>
      </c>
      <c r="F28" s="56">
        <f>'2022-FULL'!L22</f>
        <v>21.277189901199499</v>
      </c>
      <c r="G28" s="56">
        <f>'2022-FULL'!M22</f>
        <v>1.363206589</v>
      </c>
      <c r="H28" s="109">
        <f>'2022-FULL'!N22</f>
        <v>22.6403964901995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'2022-FULL'!J23</f>
        <v>1.7568195135</v>
      </c>
      <c r="E29" s="56">
        <f>'2022-FULL'!K23</f>
        <v>24.156405542006997</v>
      </c>
      <c r="F29" s="56">
        <f>'2022-FULL'!L23</f>
        <v>25.913225055506999</v>
      </c>
      <c r="G29" s="108">
        <f>'2022-FULL'!M23</f>
        <v>1.703988354</v>
      </c>
      <c r="H29" s="52">
        <f>'2022-FULL'!N23</f>
        <v>27.617213409506999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'2022-FULL'!J24</f>
        <v>2.3424260180000003</v>
      </c>
      <c r="E30" s="56">
        <f>'2022-FULL'!K24</f>
        <v>32.208540722676005</v>
      </c>
      <c r="F30" s="56">
        <f>'2022-FULL'!L24</f>
        <v>34.550966740676003</v>
      </c>
      <c r="G30" s="108">
        <f>'2022-FULL'!M24</f>
        <v>2.2719844720000002</v>
      </c>
      <c r="H30" s="52">
        <f>'2022-FULL'!N24</f>
        <v>36.822951212676003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'2022-FULL'!J25</f>
        <v>3.4550947754999997</v>
      </c>
      <c r="E31" s="56">
        <f>'2022-FULL'!K25</f>
        <v>48.054191023790992</v>
      </c>
      <c r="F31" s="56">
        <f>'2022-FULL'!L25</f>
        <v>51.509285799290993</v>
      </c>
      <c r="G31" s="108">
        <f>'2022-FULL'!M25</f>
        <v>3.3511930019999996</v>
      </c>
      <c r="H31" s="109">
        <f>'2022-FULL'!N25</f>
        <v>54.860478801290995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'2022-FULL'!J26</f>
        <v>4.1870619087499996</v>
      </c>
      <c r="E32" s="56">
        <f>'2022-FULL'!K26</f>
        <v>56.752876355017492</v>
      </c>
      <c r="F32" s="56">
        <f>'2022-FULL'!L26</f>
        <v>60.939938263767488</v>
      </c>
      <c r="G32" s="108">
        <f>'2022-FULL'!M26</f>
        <v>4.0611483850000001</v>
      </c>
      <c r="H32" s="109">
        <f>'2022-FULL'!N26</f>
        <v>65.001086648767483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'2022-FULL'!J27</f>
        <v>4.5358011595025003</v>
      </c>
      <c r="E33" s="56">
        <f>'2022-FULL'!K27</f>
        <v>61.900475635415198</v>
      </c>
      <c r="F33" s="56">
        <f>'2022-FULL'!L27</f>
        <v>66.436276794917703</v>
      </c>
      <c r="G33" s="108">
        <f>'2022-FULL'!M27</f>
        <v>4.3994003325100008</v>
      </c>
      <c r="H33" s="109">
        <f>'2022-FULL'!N27</f>
        <v>70.835677127427701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'2022-FULL'!J28</f>
        <v>4.8883474264974991</v>
      </c>
      <c r="E34" s="56">
        <f>'2022-FULL'!K28</f>
        <v>67.119544565511788</v>
      </c>
      <c r="F34" s="56">
        <f>'2022-FULL'!L28</f>
        <v>72.007891992009291</v>
      </c>
      <c r="G34" s="108">
        <f>'2022-FULL'!M28</f>
        <v>4.7413448114899994</v>
      </c>
      <c r="H34" s="109">
        <f>'2022-FULL'!N28</f>
        <v>76.749236803499286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'2022-FULL'!J29</f>
        <v>5.2411864147500005</v>
      </c>
      <c r="E35" s="56">
        <f>'2022-FULL'!K29</f>
        <v>72.339906595909497</v>
      </c>
      <c r="F35" s="56">
        <f>'2022-FULL'!L29</f>
        <v>77.581093010659501</v>
      </c>
      <c r="G35" s="108">
        <f>'2022-FULL'!M29</f>
        <v>5.0835732090000008</v>
      </c>
      <c r="H35" s="109">
        <f>'2022-FULL'!N29</f>
        <v>82.664666219659495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'2022-FULL'!J30</f>
        <v>6.3538551722500003</v>
      </c>
      <c r="E36" s="56">
        <f>'2022-FULL'!K30</f>
        <v>88.185556897024512</v>
      </c>
      <c r="F36" s="56">
        <f>'2022-FULL'!L30</f>
        <v>94.539412069274505</v>
      </c>
      <c r="G36" s="108">
        <f>'2022-FULL'!M30</f>
        <v>6.1627817390000006</v>
      </c>
      <c r="H36" s="109">
        <f>'2022-FULL'!N30</f>
        <v>100.7021938082745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'2022-FULL'!J31</f>
        <v>10.636502460812501</v>
      </c>
      <c r="E37" s="56">
        <f>'2022-FULL'!K31</f>
        <v>160.39001094061163</v>
      </c>
      <c r="F37" s="56">
        <f>'2022-FULL'!L31</f>
        <v>171.02651340142413</v>
      </c>
      <c r="G37" s="108">
        <f>'2022-FULL'!M31</f>
        <v>10.316641055750001</v>
      </c>
      <c r="H37" s="109">
        <f>'2022-FULL'!N31</f>
        <v>181.34315445717414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'2022-FULL'!J32</f>
        <v>12.064051556999999</v>
      </c>
      <c r="E38" s="56">
        <f>'2022-FULL'!K32</f>
        <v>184.45816228847394</v>
      </c>
      <c r="F38" s="56">
        <f>'2022-FULL'!L32</f>
        <v>196.52221384547394</v>
      </c>
      <c r="G38" s="108">
        <f>'2022-FULL'!M32</f>
        <v>11.701260827999999</v>
      </c>
      <c r="H38" s="109">
        <f>'2022-FULL'!N32</f>
        <v>208.22347467347393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'2022-FULL'!J33</f>
        <v>15.811867589999999</v>
      </c>
      <c r="E39" s="56">
        <f>'2022-FULL'!K33</f>
        <v>233.80545361338</v>
      </c>
      <c r="F39" s="56">
        <f>'2022-FULL'!L33</f>
        <v>249.61732120337999</v>
      </c>
      <c r="G39" s="108">
        <f>'2022-FULL'!M33</f>
        <v>15.336372359999999</v>
      </c>
      <c r="H39" s="109">
        <f>'2022-FULL'!N33</f>
        <v>264.95369356338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'2022-FULL'!J34</f>
        <v>17.7444838475</v>
      </c>
      <c r="E40" s="56">
        <f>'2022-FULL'!K34</f>
        <v>264.20365391449496</v>
      </c>
      <c r="F40" s="56">
        <f>'2022-FULL'!L34</f>
        <v>281.94813776199499</v>
      </c>
      <c r="G40" s="108">
        <f>'2022-FULL'!M34</f>
        <v>17.210870889999999</v>
      </c>
      <c r="H40" s="109">
        <f>'2022-FULL'!N34</f>
        <v>299.15900865199501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'2022-FULL'!J35</f>
        <v>23.717801384999998</v>
      </c>
      <c r="E41" s="56">
        <f>'2022-FULL'!K35</f>
        <v>350.70818042006994</v>
      </c>
      <c r="F41" s="56">
        <f>'2022-FULL'!L35</f>
        <v>374.42598180506991</v>
      </c>
      <c r="G41" s="108">
        <f>'2022-FULL'!M35</f>
        <v>23.004558539999998</v>
      </c>
      <c r="H41" s="109">
        <f>'2022-FULL'!N35</f>
        <v>397.43054034506991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'2022-FULL'!J36</f>
        <v>28.285728907500005</v>
      </c>
      <c r="E42" s="56">
        <f>'2022-FULL'!K36</f>
        <v>420.07395632341502</v>
      </c>
      <c r="F42" s="56">
        <f>'2022-FULL'!L36</f>
        <v>448.35968523091503</v>
      </c>
      <c r="G42" s="108">
        <f>'2022-FULL'!M36</f>
        <v>27.435119130000004</v>
      </c>
      <c r="H42" s="109">
        <f>'2022-FULL'!N36</f>
        <v>475.79480436091501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'2022-FULL'!J37</f>
        <v>33.966325187500004</v>
      </c>
      <c r="E43" s="56">
        <f>'2022-FULL'!K37</f>
        <v>505.28538252787502</v>
      </c>
      <c r="F43" s="56">
        <f>'2022-FULL'!L37</f>
        <v>539.25170771537501</v>
      </c>
      <c r="G43" s="108">
        <f>'2022-FULL'!M37</f>
        <v>32.944888249999998</v>
      </c>
      <c r="H43" s="109">
        <f>'2022-FULL'!N37</f>
        <v>572.19659596537497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'2022-FULL'!J38</f>
        <v>40.056895217499999</v>
      </c>
      <c r="E44" s="56">
        <f>'2022-FULL'!K38</f>
        <v>597.77308373233495</v>
      </c>
      <c r="F44" s="56">
        <f>'2022-FULL'!L38</f>
        <v>637.82997894983498</v>
      </c>
      <c r="G44" s="108">
        <f>'2022-FULL'!M38</f>
        <v>38.852302370000004</v>
      </c>
      <c r="H44" s="109">
        <f>'2022-FULL'!N38</f>
        <v>676.68228131983494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'2022-FULL'!J39</f>
        <v>49.192750262499999</v>
      </c>
      <c r="E45" s="56">
        <f>'2022-FULL'!K39</f>
        <v>736.504635539025</v>
      </c>
      <c r="F45" s="56">
        <f>'2022-FULL'!L39</f>
        <v>785.697385801525</v>
      </c>
      <c r="G45" s="108">
        <f>'2022-FULL'!M39</f>
        <v>47.713423550000002</v>
      </c>
      <c r="H45" s="109">
        <f>'2022-FULL'!N39</f>
        <v>833.41080935152502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'2022-FULL'!J40</f>
        <v>56.513241542499998</v>
      </c>
      <c r="E46" s="57">
        <f>'2022-FULL'!K40</f>
        <v>850.82116174348505</v>
      </c>
      <c r="F46" s="57">
        <f>'2022-FULL'!L40</f>
        <v>907.33440328598499</v>
      </c>
      <c r="G46" s="110">
        <f>'2022-FULL'!M40</f>
        <v>54.813772669999999</v>
      </c>
      <c r="H46" s="111">
        <f>'2022-FULL'!N40</f>
        <v>962.14817595598504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8"/>
      <c r="B54" s="118"/>
      <c r="C54" s="118"/>
      <c r="D54" s="118"/>
      <c r="E54" s="118"/>
      <c r="F54" s="118"/>
      <c r="G54" s="118"/>
      <c r="H54" s="118"/>
    </row>
    <row r="55" spans="1:8" x14ac:dyDescent="0.25">
      <c r="A55" s="118"/>
      <c r="B55" s="118"/>
      <c r="C55" s="118"/>
      <c r="D55" s="118"/>
      <c r="E55" s="118"/>
      <c r="F55" s="118"/>
      <c r="G55" s="118"/>
      <c r="H55" s="118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topLeftCell="A10" zoomScaleNormal="100" zoomScaleSheetLayoutView="85" workbookViewId="0">
      <selection activeCell="H15" activeCellId="1" sqref="G15:G16 H15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4.5546875" style="5" customWidth="1"/>
    <col min="5" max="5" width="10.6640625" style="47" bestFit="1" customWidth="1"/>
    <col min="6" max="6" width="10.5546875" style="47" bestFit="1" customWidth="1"/>
    <col min="7" max="7" width="12.33203125" style="47" customWidth="1"/>
    <col min="8" max="8" width="10.5546875" style="47" bestFit="1" customWidth="1"/>
    <col min="9" max="16384" width="9.109375" style="5"/>
  </cols>
  <sheetData>
    <row r="1" spans="1:8" ht="17.399999999999999" x14ac:dyDescent="0.25">
      <c r="A1" s="119" t="s">
        <v>67</v>
      </c>
      <c r="B1" s="119"/>
      <c r="C1" s="119"/>
      <c r="D1" s="119"/>
      <c r="E1" s="119"/>
      <c r="F1" s="119"/>
      <c r="G1" s="119"/>
      <c r="H1" s="119"/>
    </row>
    <row r="2" spans="1:8" ht="15.6" x14ac:dyDescent="0.25">
      <c r="A2" s="120" t="s">
        <v>94</v>
      </c>
      <c r="B2" s="120"/>
      <c r="C2" s="120"/>
      <c r="D2" s="120"/>
      <c r="E2" s="120"/>
      <c r="F2" s="120"/>
      <c r="G2" s="120"/>
      <c r="H2" s="120"/>
    </row>
    <row r="3" spans="1:8" x14ac:dyDescent="0.25">
      <c r="A3" s="21"/>
      <c r="B3" s="21"/>
      <c r="C3" s="22"/>
      <c r="D3" s="21"/>
      <c r="E3" s="45"/>
      <c r="F3" s="45"/>
      <c r="G3" s="50"/>
    </row>
    <row r="4" spans="1:8" x14ac:dyDescent="0.25">
      <c r="A4" s="121" t="s">
        <v>68</v>
      </c>
      <c r="B4" s="121"/>
      <c r="C4" s="121"/>
      <c r="D4" s="121"/>
      <c r="E4" s="121"/>
      <c r="F4" s="121"/>
      <c r="G4" s="121"/>
      <c r="H4" s="121"/>
    </row>
    <row r="5" spans="1:8" x14ac:dyDescent="0.25">
      <c r="A5" s="121" t="s">
        <v>69</v>
      </c>
      <c r="B5" s="121"/>
      <c r="C5" s="121"/>
      <c r="D5" s="121"/>
      <c r="E5" s="121"/>
      <c r="F5" s="121"/>
      <c r="G5" s="121"/>
      <c r="H5" s="121"/>
    </row>
    <row r="6" spans="1:8" x14ac:dyDescent="0.25">
      <c r="A6" s="122" t="s">
        <v>78</v>
      </c>
      <c r="B6" s="122"/>
      <c r="C6" s="122"/>
      <c r="D6" s="122"/>
      <c r="E6" s="122"/>
      <c r="F6" s="122"/>
      <c r="G6" s="122"/>
      <c r="H6" s="122"/>
    </row>
    <row r="8" spans="1:8" x14ac:dyDescent="0.25">
      <c r="A8" s="23" t="s">
        <v>70</v>
      </c>
      <c r="B8" s="24"/>
      <c r="C8" s="24"/>
      <c r="D8" s="24"/>
      <c r="E8" s="49"/>
      <c r="F8" s="46"/>
    </row>
    <row r="9" spans="1:8" ht="13.8" thickBot="1" x14ac:dyDescent="0.3"/>
    <row r="10" spans="1:8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05">
        <f>'2023-FULL'!J5</f>
        <v>5.4665999999999997</v>
      </c>
      <c r="E11" s="107">
        <f>'2023-FULL'!K5</f>
        <v>0.13289999999999999</v>
      </c>
      <c r="F11" s="48" t="str">
        <f>'2023-FULL'!L5</f>
        <v xml:space="preserve"> </v>
      </c>
      <c r="G11" s="102">
        <f>'2023-FULL'!M5</f>
        <v>5.5727666666666664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'2023-FULL'!J6</f>
        <v>0.87845528699999997</v>
      </c>
      <c r="E12" s="56">
        <f>'2023-FULL'!K6</f>
        <v>12.078202771003498</v>
      </c>
      <c r="F12" s="56">
        <f>'2023-FULL'!L6</f>
        <v>12.956658058003498</v>
      </c>
      <c r="G12" s="56">
        <f>'2023-FULL'!M6</f>
        <v>0.89551573949999996</v>
      </c>
      <c r="H12" s="52">
        <f>'2023-FULL'!N6</f>
        <v>13.852173797503498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'2023-FULL'!J7</f>
        <v>1.1712737160000002</v>
      </c>
      <c r="E13" s="56">
        <f>'2023-FULL'!K7</f>
        <v>16.104270361338003</v>
      </c>
      <c r="F13" s="56">
        <f>'2023-FULL'!L7</f>
        <v>17.275544077338004</v>
      </c>
      <c r="G13" s="56">
        <f>'2023-FULL'!M7</f>
        <v>1.1940209860000002</v>
      </c>
      <c r="H13" s="52">
        <f>'2023-FULL'!N7</f>
        <v>18.469565063338006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'2023-FULL'!J8</f>
        <v>1.4933657879999997</v>
      </c>
      <c r="E14" s="56">
        <f>'2023-FULL'!K8</f>
        <v>20.259647981783999</v>
      </c>
      <c r="F14" s="56">
        <f>'2023-FULL'!L8</f>
        <v>21.753013769783998</v>
      </c>
      <c r="G14" s="56">
        <f>'2023-FULL'!M8</f>
        <v>1.5223683979999998</v>
      </c>
      <c r="H14" s="52">
        <f>'2023-FULL'!N8</f>
        <v>23.275382167783999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'2023-FULL'!J9</f>
        <v>1.9911817169999995</v>
      </c>
      <c r="E15" s="56">
        <f>'2023-FULL'!K9</f>
        <v>27.923853072118497</v>
      </c>
      <c r="F15" s="56">
        <f>'2023-FULL'!L9</f>
        <v>29.915034789118497</v>
      </c>
      <c r="G15" s="108">
        <f>'2023-FULL'!M9</f>
        <v>2.0298523944999993</v>
      </c>
      <c r="H15" s="109">
        <f>'2023-FULL'!N9</f>
        <v>31.944887183618498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'2023-FULL'!J10</f>
        <v>2.4010947180000004</v>
      </c>
      <c r="E16" s="56">
        <f>'2023-FULL'!K10</f>
        <v>32.467160782899001</v>
      </c>
      <c r="F16" s="56">
        <f>'2023-FULL'!L10</f>
        <v>34.868255500899004</v>
      </c>
      <c r="G16" s="108">
        <f>'2023-FULL'!M10</f>
        <v>2.447726303</v>
      </c>
      <c r="H16" s="52">
        <f>'2023-FULL'!N10</f>
        <v>37.315981803899007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'2023-FULL'!J11</f>
        <v>2.6921518084800002</v>
      </c>
      <c r="E17" s="56">
        <f>'2023-FULL'!K11</f>
        <v>36.321491734073639</v>
      </c>
      <c r="F17" s="56">
        <f>'2023-FULL'!L11</f>
        <v>39.013643542553638</v>
      </c>
      <c r="G17" s="108">
        <f>'2023-FULL'!M11</f>
        <v>2.7444360040800002</v>
      </c>
      <c r="H17" s="109">
        <f>'2023-FULL'!N11</f>
        <v>41.758079546633638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'2023-FULL'!J12</f>
        <v>3.1770512549999999</v>
      </c>
      <c r="E18" s="56">
        <f>'2023-FULL'!K12</f>
        <v>42.726294803902505</v>
      </c>
      <c r="F18" s="56">
        <f>'2023-FULL'!L12</f>
        <v>45.903346058902507</v>
      </c>
      <c r="G18" s="108">
        <f>'2023-FULL'!M12</f>
        <v>3.2387526675</v>
      </c>
      <c r="H18" s="109">
        <f>'2023-FULL'!N12</f>
        <v>49.142098726402509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'2023-FULL'!J13</f>
        <v>3.9530077920000002</v>
      </c>
      <c r="E19" s="56">
        <f>'2023-FULL'!K13</f>
        <v>52.985428824905995</v>
      </c>
      <c r="F19" s="56">
        <f>'2023-FULL'!L13</f>
        <v>56.938436616905996</v>
      </c>
      <c r="G19" s="108">
        <f>'2023-FULL'!M13</f>
        <v>4.0297790320000004</v>
      </c>
      <c r="H19" s="109">
        <f>'2023-FULL'!N13</f>
        <v>60.968215648905996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'2023-FULL'!J14</f>
        <v>4.0426097392799996</v>
      </c>
      <c r="E20" s="56">
        <f>'2023-FULL'!K14</f>
        <v>54.201007703813048</v>
      </c>
      <c r="F20" s="56">
        <f>'2023-FULL'!L14</f>
        <v>58.243617443093044</v>
      </c>
      <c r="G20" s="108">
        <f>'2023-FULL'!M14</f>
        <v>4.1211211358800002</v>
      </c>
      <c r="H20" s="109">
        <f>'2023-FULL'!N14</f>
        <v>62.364738578973046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'2023-FULL'!J15</f>
        <v>4.2294264210000003</v>
      </c>
      <c r="E21" s="56">
        <f>'2023-FULL'!K15</f>
        <v>56.720445415240498</v>
      </c>
      <c r="F21" s="56">
        <f>'2023-FULL'!L15</f>
        <v>60.949871836240497</v>
      </c>
      <c r="G21" s="108">
        <f>'2023-FULL'!M15</f>
        <v>4.3115659785</v>
      </c>
      <c r="H21" s="109">
        <f>'2023-FULL'!N15</f>
        <v>65.261437814740503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'2023-FULL'!J16</f>
        <v>4.5450815714999999</v>
      </c>
      <c r="E22" s="56">
        <f>'2023-FULL'!K16</f>
        <v>60.956693520630743</v>
      </c>
      <c r="F22" s="56">
        <f>'2023-FULL'!L16</f>
        <v>65.501775092130742</v>
      </c>
      <c r="G22" s="108">
        <f>'2023-FULL'!M16</f>
        <v>4.6333514577499999</v>
      </c>
      <c r="H22" s="109">
        <f>'2023-FULL'!N16</f>
        <v>70.135126549880738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'2023-FULL'!J17</f>
        <v>4.8607367220000004</v>
      </c>
      <c r="E23" s="56">
        <f>'2023-FULL'!K17</f>
        <v>65.19294162602101</v>
      </c>
      <c r="F23" s="56">
        <f>'2023-FULL'!L17</f>
        <v>70.053678348021009</v>
      </c>
      <c r="G23" s="108">
        <f>'2023-FULL'!M17</f>
        <v>4.9551369370000007</v>
      </c>
      <c r="H23" s="109">
        <f>'2023-FULL'!N17</f>
        <v>75.008815285021015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'2023-FULL'!J18</f>
        <v>6.0320104379999995</v>
      </c>
      <c r="E24" s="56">
        <f>'2023-FULL'!K18</f>
        <v>81.297211987358992</v>
      </c>
      <c r="F24" s="56">
        <f>'2023-FULL'!L18</f>
        <v>87.329222425358992</v>
      </c>
      <c r="G24" s="108">
        <f>'2023-FULL'!M18</f>
        <v>6.1491579229999989</v>
      </c>
      <c r="H24" s="109">
        <f>'2023-FULL'!N18</f>
        <v>93.478380348358996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'2023-FULL'!J20</f>
        <v>0.45739042199999996</v>
      </c>
      <c r="E26" s="56">
        <f>'2023-FULL'!K20</f>
        <v>6.5565483704459995</v>
      </c>
      <c r="F26" s="56">
        <f>'2023-FULL'!L20</f>
        <v>7.013938792445999</v>
      </c>
      <c r="G26" s="56">
        <f>'2023-FULL'!M20</f>
        <v>0.46627338699999993</v>
      </c>
      <c r="H26" s="109">
        <f>'2023-FULL'!N20</f>
        <v>7.4802121794459993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'2023-FULL'!J21</f>
        <v>0.70277242949999996</v>
      </c>
      <c r="E27" s="56">
        <f>'2023-FULL'!K21</f>
        <v>9.9358589457247497</v>
      </c>
      <c r="F27" s="56">
        <f>'2023-FULL'!L21</f>
        <v>10.638631375224749</v>
      </c>
      <c r="G27" s="108">
        <f>'2023-FULL'!M21</f>
        <v>0.7164209507499999</v>
      </c>
      <c r="H27" s="52">
        <f>'2023-FULL'!N21</f>
        <v>11.35505232597475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'2023-FULL'!J22</f>
        <v>1.4055448589999999</v>
      </c>
      <c r="E28" s="56">
        <f>'2023-FULL'!K22</f>
        <v>19.871717891449499</v>
      </c>
      <c r="F28" s="56">
        <f>'2023-FULL'!L22</f>
        <v>21.277262750449498</v>
      </c>
      <c r="G28" s="56">
        <f>'2023-FULL'!M22</f>
        <v>1.4328419014999998</v>
      </c>
      <c r="H28" s="52">
        <f>'2023-FULL'!N22</f>
        <v>22.7101046519495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'2023-FULL'!J23</f>
        <v>1.7569105739999999</v>
      </c>
      <c r="E29" s="56">
        <f>'2023-FULL'!K23</f>
        <v>24.156405542006997</v>
      </c>
      <c r="F29" s="56">
        <f>'2023-FULL'!L23</f>
        <v>25.913316116006996</v>
      </c>
      <c r="G29" s="108">
        <f>'2023-FULL'!M23</f>
        <v>1.7910314789999999</v>
      </c>
      <c r="H29" s="52">
        <f>'2023-FULL'!N23</f>
        <v>27.704347595006997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'2023-FULL'!J24</f>
        <v>2.3425474320000004</v>
      </c>
      <c r="E30" s="56">
        <f>'2023-FULL'!K24</f>
        <v>32.208540722676005</v>
      </c>
      <c r="F30" s="56">
        <f>'2023-FULL'!L24</f>
        <v>34.551088154676009</v>
      </c>
      <c r="G30" s="56">
        <f>'2023-FULL'!M24</f>
        <v>2.3880419720000003</v>
      </c>
      <c r="H30" s="109">
        <f>'2023-FULL'!N24</f>
        <v>36.939130126676012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'2023-FULL'!J25</f>
        <v>3.4552738619999994</v>
      </c>
      <c r="E31" s="56">
        <f>'2023-FULL'!K25</f>
        <v>48.054191023790992</v>
      </c>
      <c r="F31" s="56">
        <f>'2023-FULL'!L25</f>
        <v>51.50946488579099</v>
      </c>
      <c r="G31" s="108">
        <f>'2023-FULL'!M25</f>
        <v>3.5223786269999993</v>
      </c>
      <c r="H31" s="109">
        <f>'2023-FULL'!N25</f>
        <v>55.031843512790992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'2023-FULL'!J26</f>
        <v>4.1872789349999993</v>
      </c>
      <c r="E32" s="56">
        <f>'2023-FULL'!K26</f>
        <v>56.752876355017492</v>
      </c>
      <c r="F32" s="56">
        <f>'2023-FULL'!L26</f>
        <v>60.940155290017493</v>
      </c>
      <c r="G32" s="108">
        <f>'2023-FULL'!M26</f>
        <v>4.2685999474999994</v>
      </c>
      <c r="H32" s="109">
        <f>'2023-FULL'!N26</f>
        <v>65.208755237517494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'2023-FULL'!J27</f>
        <v>4.5360362618100005</v>
      </c>
      <c r="E33" s="56">
        <f>'2023-FULL'!K27</f>
        <v>61.900475635415198</v>
      </c>
      <c r="F33" s="56">
        <f>'2023-FULL'!L27</f>
        <v>66.436511897225202</v>
      </c>
      <c r="G33" s="108">
        <f>'2023-FULL'!M27</f>
        <v>4.6241304793850002</v>
      </c>
      <c r="H33" s="109">
        <f>'2023-FULL'!N27</f>
        <v>71.060642376610204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'2023-FULL'!J28</f>
        <v>4.8886008021899992</v>
      </c>
      <c r="E34" s="56">
        <f>'2023-FULL'!K28</f>
        <v>67.119544565511788</v>
      </c>
      <c r="F34" s="56">
        <f>'2023-FULL'!L28</f>
        <v>72.008145367701786</v>
      </c>
      <c r="G34" s="108">
        <f>'2023-FULL'!M28</f>
        <v>4.9835421646149989</v>
      </c>
      <c r="H34" s="109">
        <f>'2023-FULL'!N28</f>
        <v>76.991687532316789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'2023-FULL'!J29</f>
        <v>5.241458079</v>
      </c>
      <c r="E35" s="56">
        <f>'2023-FULL'!K29</f>
        <v>72.339906595909497</v>
      </c>
      <c r="F35" s="56">
        <f>'2023-FULL'!L29</f>
        <v>77.581364674909494</v>
      </c>
      <c r="G35" s="108">
        <f>'2023-FULL'!M29</f>
        <v>5.3432522714999999</v>
      </c>
      <c r="H35" s="109">
        <f>'2023-FULL'!N29</f>
        <v>82.9246169464095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'2023-FULL'!J30</f>
        <v>6.3541845090000004</v>
      </c>
      <c r="E36" s="56">
        <f>'2023-FULL'!K30</f>
        <v>88.185556897024512</v>
      </c>
      <c r="F36" s="56">
        <f>'2023-FULL'!L30</f>
        <v>94.539741406024518</v>
      </c>
      <c r="G36" s="108">
        <f>'2023-FULL'!M30</f>
        <v>6.4775889265000002</v>
      </c>
      <c r="H36" s="109">
        <f>'2023-FULL'!N30</f>
        <v>101.01733033252452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'2023-FULL'!J31</f>
        <v>10.637053778249999</v>
      </c>
      <c r="E37" s="56">
        <f>'2023-FULL'!K31</f>
        <v>160.39001094061163</v>
      </c>
      <c r="F37" s="56">
        <f>'2023-FULL'!L31</f>
        <v>171.02706471886162</v>
      </c>
      <c r="G37" s="108">
        <f>'2023-FULL'!M31</f>
        <v>10.843635665124999</v>
      </c>
      <c r="H37" s="109">
        <f>'2023-FULL'!N31</f>
        <v>181.87070038398662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'2023-FULL'!J32</f>
        <v>12.064676867999998</v>
      </c>
      <c r="E38" s="56">
        <f>'2023-FULL'!K32</f>
        <v>184.45816228847394</v>
      </c>
      <c r="F38" s="56">
        <f>'2023-FULL'!L32</f>
        <v>196.52283915647394</v>
      </c>
      <c r="G38" s="108">
        <f>'2023-FULL'!M32</f>
        <v>12.298984577999997</v>
      </c>
      <c r="H38" s="109">
        <f>'2023-FULL'!N32</f>
        <v>208.82182373447392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'2023-FULL'!J33</f>
        <v>15.812687159999998</v>
      </c>
      <c r="E39" s="56">
        <f>'2023-FULL'!K33</f>
        <v>233.80545361338</v>
      </c>
      <c r="F39" s="56">
        <f>'2023-FULL'!L33</f>
        <v>249.61814077337999</v>
      </c>
      <c r="G39" s="108">
        <f>'2023-FULL'!M33</f>
        <v>16.119784859999999</v>
      </c>
      <c r="H39" s="109">
        <f>'2023-FULL'!N33</f>
        <v>265.73792563337997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'2023-FULL'!J34</f>
        <v>17.745403589999999</v>
      </c>
      <c r="E40" s="56">
        <f>'2023-FULL'!K34</f>
        <v>264.20365391449496</v>
      </c>
      <c r="F40" s="56">
        <f>'2023-FULL'!L34</f>
        <v>281.94905750449499</v>
      </c>
      <c r="G40" s="108">
        <f>'2023-FULL'!M34</f>
        <v>18.090036515000001</v>
      </c>
      <c r="H40" s="109">
        <f>'2023-FULL'!N34</f>
        <v>300.039094019495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'2023-FULL'!J35</f>
        <v>23.719030739999997</v>
      </c>
      <c r="E41" s="56">
        <f>'2023-FULL'!K35</f>
        <v>350.70818042006994</v>
      </c>
      <c r="F41" s="56">
        <f>'2023-FULL'!L35</f>
        <v>374.42721116006993</v>
      </c>
      <c r="G41" s="108">
        <f>'2023-FULL'!M35</f>
        <v>24.179677289999997</v>
      </c>
      <c r="H41" s="109">
        <f>'2023-FULL'!N35</f>
        <v>398.6068884500699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'2023-FULL'!J36</f>
        <v>28.287195030000003</v>
      </c>
      <c r="E42" s="56">
        <f>'2023-FULL'!K36</f>
        <v>420.07395632341502</v>
      </c>
      <c r="F42" s="56">
        <f>'2023-FULL'!L36</f>
        <v>448.36115135341504</v>
      </c>
      <c r="G42" s="108">
        <f>'2023-FULL'!M36</f>
        <v>28.836559755000003</v>
      </c>
      <c r="H42" s="109">
        <f>'2023-FULL'!N36</f>
        <v>477.19771110841504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'2023-FULL'!J37</f>
        <v>33.96808575</v>
      </c>
      <c r="E43" s="56">
        <f>'2023-FULL'!K37</f>
        <v>505.28538252787502</v>
      </c>
      <c r="F43" s="56">
        <f>'2023-FULL'!L37</f>
        <v>539.25346827787507</v>
      </c>
      <c r="G43" s="108">
        <f>'2023-FULL'!M37</f>
        <v>34.627778874999997</v>
      </c>
      <c r="H43" s="109">
        <f>'2023-FULL'!N37</f>
        <v>573.88124715287506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'2023-FULL'!J38</f>
        <v>40.058971470000003</v>
      </c>
      <c r="E44" s="56">
        <f>'2023-FULL'!K38</f>
        <v>597.77308373233495</v>
      </c>
      <c r="F44" s="56">
        <f>'2023-FULL'!L38</f>
        <v>637.83205520233491</v>
      </c>
      <c r="G44" s="108">
        <f>'2023-FULL'!M38</f>
        <v>40.836955494999998</v>
      </c>
      <c r="H44" s="109">
        <f>'2023-FULL'!N38</f>
        <v>678.6690106973349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'2023-FULL'!J39</f>
        <v>49.19530005</v>
      </c>
      <c r="E45" s="56">
        <f>'2023-FULL'!K39</f>
        <v>736.504635539025</v>
      </c>
      <c r="F45" s="56">
        <f>'2023-FULL'!L39</f>
        <v>785.69993558902502</v>
      </c>
      <c r="G45" s="108">
        <f>'2023-FULL'!M39</f>
        <v>50.150720424999996</v>
      </c>
      <c r="H45" s="109">
        <f>'2023-FULL'!N39</f>
        <v>835.85065601402505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'2023-FULL'!J40</f>
        <v>56.516170769999995</v>
      </c>
      <c r="E46" s="57">
        <f>'2023-FULL'!K40</f>
        <v>850.82116174348505</v>
      </c>
      <c r="F46" s="57">
        <f>'2023-FULL'!L40</f>
        <v>907.33733251348508</v>
      </c>
      <c r="G46" s="110">
        <f>'2023-FULL'!M40</f>
        <v>57.613769544999997</v>
      </c>
      <c r="H46" s="111">
        <f>'2023-FULL'!N40</f>
        <v>964.95110205848505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8"/>
      <c r="B54" s="118"/>
      <c r="C54" s="118"/>
      <c r="D54" s="118"/>
      <c r="E54" s="118"/>
      <c r="F54" s="118"/>
      <c r="G54" s="118"/>
      <c r="H54" s="118"/>
    </row>
    <row r="55" spans="1:8" x14ac:dyDescent="0.25">
      <c r="A55" s="118"/>
      <c r="B55" s="118"/>
      <c r="C55" s="118"/>
      <c r="D55" s="118"/>
      <c r="E55" s="118"/>
      <c r="F55" s="118"/>
      <c r="G55" s="118"/>
      <c r="H55" s="118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5" orientation="portrait" r:id="rId1"/>
  <headerFooter>
    <oddHeader xml:space="preserve">&amp;R&amp;"Helvetica,Bold"&amp;8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5"/>
  <sheetViews>
    <sheetView topLeftCell="A5" zoomScaleNormal="100" zoomScaleSheetLayoutView="100" workbookViewId="0">
      <selection activeCell="E26" sqref="E26:E27"/>
    </sheetView>
  </sheetViews>
  <sheetFormatPr defaultColWidth="9.109375" defaultRowHeight="13.2" x14ac:dyDescent="0.25"/>
  <cols>
    <col min="1" max="1" width="29" style="5" bestFit="1" customWidth="1"/>
    <col min="2" max="3" width="9.109375" style="5"/>
    <col min="4" max="4" width="13.5546875" style="5" customWidth="1"/>
    <col min="5" max="5" width="10.6640625" style="47" bestFit="1" customWidth="1"/>
    <col min="6" max="6" width="10.5546875" style="47" bestFit="1" customWidth="1"/>
    <col min="7" max="7" width="11.33203125" style="47" bestFit="1" customWidth="1"/>
    <col min="8" max="8" width="10.5546875" style="47" bestFit="1" customWidth="1"/>
    <col min="9" max="16384" width="9.109375" style="5"/>
  </cols>
  <sheetData>
    <row r="1" spans="1:14" ht="17.399999999999999" x14ac:dyDescent="0.25">
      <c r="A1" s="119" t="s">
        <v>67</v>
      </c>
      <c r="B1" s="119"/>
      <c r="C1" s="119"/>
      <c r="D1" s="119"/>
      <c r="E1" s="119"/>
      <c r="F1" s="119"/>
      <c r="G1" s="119"/>
      <c r="H1" s="119"/>
    </row>
    <row r="2" spans="1:14" ht="15.6" x14ac:dyDescent="0.25">
      <c r="A2" s="120" t="s">
        <v>96</v>
      </c>
      <c r="B2" s="120"/>
      <c r="C2" s="120"/>
      <c r="D2" s="120"/>
      <c r="E2" s="120"/>
      <c r="F2" s="120"/>
      <c r="G2" s="120"/>
      <c r="H2" s="120"/>
    </row>
    <row r="3" spans="1:14" x14ac:dyDescent="0.25">
      <c r="A3" s="21"/>
      <c r="B3" s="21"/>
      <c r="C3" s="22"/>
      <c r="D3" s="21"/>
      <c r="E3" s="45"/>
      <c r="F3" s="45"/>
      <c r="G3" s="50"/>
    </row>
    <row r="4" spans="1:14" x14ac:dyDescent="0.25">
      <c r="A4" s="121" t="s">
        <v>68</v>
      </c>
      <c r="B4" s="121"/>
      <c r="C4" s="121"/>
      <c r="D4" s="121"/>
      <c r="E4" s="121"/>
      <c r="F4" s="121"/>
      <c r="G4" s="121"/>
      <c r="H4" s="121"/>
    </row>
    <row r="5" spans="1:14" x14ac:dyDescent="0.25">
      <c r="A5" s="121" t="s">
        <v>69</v>
      </c>
      <c r="B5" s="121"/>
      <c r="C5" s="121"/>
      <c r="D5" s="121"/>
      <c r="E5" s="121"/>
      <c r="F5" s="121"/>
      <c r="G5" s="121"/>
      <c r="H5" s="121"/>
    </row>
    <row r="6" spans="1:14" x14ac:dyDescent="0.25">
      <c r="A6" s="122" t="s">
        <v>78</v>
      </c>
      <c r="B6" s="122"/>
      <c r="C6" s="122"/>
      <c r="D6" s="122"/>
      <c r="E6" s="122"/>
      <c r="F6" s="122"/>
      <c r="G6" s="122"/>
      <c r="H6" s="122"/>
    </row>
    <row r="8" spans="1:14" x14ac:dyDescent="0.25">
      <c r="A8" s="23" t="s">
        <v>70</v>
      </c>
      <c r="B8" s="24"/>
      <c r="C8" s="24"/>
      <c r="D8" s="24"/>
      <c r="E8" s="49"/>
      <c r="F8" s="46"/>
    </row>
    <row r="9" spans="1:14" ht="13.8" thickBot="1" x14ac:dyDescent="0.3"/>
    <row r="10" spans="1:14" ht="79.2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14" x14ac:dyDescent="0.25">
      <c r="A11" s="28" t="s">
        <v>46</v>
      </c>
      <c r="B11" s="29"/>
      <c r="C11" s="29"/>
      <c r="D11" s="105">
        <f>'2024-FULL'!J5</f>
        <v>5.466829999999999</v>
      </c>
      <c r="E11" s="107">
        <f>'2024-FULL'!K5</f>
        <v>0.13289999999999999</v>
      </c>
      <c r="F11" s="48" t="str">
        <f>'2024-FULL'!L5</f>
        <v xml:space="preserve"> </v>
      </c>
      <c r="G11" s="102">
        <f>'2024-FULL'!M5</f>
        <v>5.7322666666666668</v>
      </c>
      <c r="H11" s="54"/>
    </row>
    <row r="12" spans="1:14" x14ac:dyDescent="0.25">
      <c r="A12" s="30" t="s">
        <v>45</v>
      </c>
      <c r="B12" s="33">
        <v>150</v>
      </c>
      <c r="C12" s="33">
        <v>900</v>
      </c>
      <c r="D12" s="31">
        <f>'2024-FULL'!J6</f>
        <v>0.87849224684999982</v>
      </c>
      <c r="E12" s="56">
        <f>'2024-FULL'!K6</f>
        <v>12.078202771003498</v>
      </c>
      <c r="F12" s="56">
        <f>'2024-FULL'!L6</f>
        <v>12.956695017853498</v>
      </c>
      <c r="G12" s="108">
        <f>'2024-FULL'!M6</f>
        <v>0.92114659200000004</v>
      </c>
      <c r="H12" s="109">
        <f>'2024-FULL'!N6</f>
        <v>13.877841609853498</v>
      </c>
    </row>
    <row r="13" spans="1:14" x14ac:dyDescent="0.25">
      <c r="A13" s="32" t="s">
        <v>44</v>
      </c>
      <c r="B13" s="33">
        <v>200</v>
      </c>
      <c r="C13" s="33">
        <v>1200</v>
      </c>
      <c r="D13" s="31">
        <f>'2024-FULL'!J7</f>
        <v>1.1713229958</v>
      </c>
      <c r="E13" s="56">
        <f>'2024-FULL'!K7</f>
        <v>16.104270361338003</v>
      </c>
      <c r="F13" s="56">
        <f>'2024-FULL'!L7</f>
        <v>17.275593357138003</v>
      </c>
      <c r="G13" s="56">
        <f>'2024-FULL'!M7</f>
        <v>1.2281954560000001</v>
      </c>
      <c r="H13" s="52">
        <f>'2024-FULL'!N7</f>
        <v>18.503788813138005</v>
      </c>
    </row>
    <row r="14" spans="1:14" x14ac:dyDescent="0.25">
      <c r="A14" s="32" t="s">
        <v>43</v>
      </c>
      <c r="B14" s="33">
        <v>250</v>
      </c>
      <c r="C14" s="33">
        <v>1600</v>
      </c>
      <c r="D14" s="31">
        <f>'2024-FULL'!J8</f>
        <v>1.4934286193999995</v>
      </c>
      <c r="E14" s="56">
        <f>'2024-FULL'!K8</f>
        <v>20.259647981783999</v>
      </c>
      <c r="F14" s="56">
        <f>'2024-FULL'!L8</f>
        <v>21.753076601183999</v>
      </c>
      <c r="G14" s="108">
        <f>'2024-FULL'!M8</f>
        <v>1.565940608</v>
      </c>
      <c r="H14" s="109">
        <f>'2024-FULL'!N8</f>
        <v>23.319017209183997</v>
      </c>
    </row>
    <row r="15" spans="1:14" x14ac:dyDescent="0.25">
      <c r="A15" s="32" t="s">
        <v>42</v>
      </c>
      <c r="B15" s="33">
        <v>350</v>
      </c>
      <c r="C15" s="33">
        <v>1900</v>
      </c>
      <c r="D15" s="31">
        <f>'2024-FULL'!J9</f>
        <v>1.9912654933499991</v>
      </c>
      <c r="E15" s="56">
        <f>'2024-FULL'!K9</f>
        <v>27.923853072118497</v>
      </c>
      <c r="F15" s="56">
        <f>'2024-FULL'!L9</f>
        <v>29.915118565468497</v>
      </c>
      <c r="G15" s="108">
        <f>'2024-FULL'!M9</f>
        <v>2.0879494719999996</v>
      </c>
      <c r="H15" s="109">
        <f>'2024-FULL'!N9</f>
        <v>32.003068037468495</v>
      </c>
    </row>
    <row r="16" spans="1:14" x14ac:dyDescent="0.25">
      <c r="A16" s="32" t="s">
        <v>41</v>
      </c>
      <c r="B16" s="33">
        <v>400</v>
      </c>
      <c r="C16" s="33">
        <v>2600</v>
      </c>
      <c r="D16" s="31">
        <f>'2024-FULL'!J10</f>
        <v>2.4011957409</v>
      </c>
      <c r="E16" s="56">
        <f>'2024-FULL'!K10</f>
        <v>32.467160782899001</v>
      </c>
      <c r="F16" s="56">
        <f>'2024-FULL'!L10</f>
        <v>34.868356523799001</v>
      </c>
      <c r="G16" s="108">
        <f>'2024-FULL'!M10</f>
        <v>2.5177834880000005</v>
      </c>
      <c r="H16" s="109">
        <f>'2024-FULL'!N10</f>
        <v>37.386140011799</v>
      </c>
      <c r="L16"/>
      <c r="M16"/>
      <c r="N16"/>
    </row>
    <row r="17" spans="1:14" x14ac:dyDescent="0.25">
      <c r="A17" s="32" t="s">
        <v>108</v>
      </c>
      <c r="B17" s="33">
        <v>447</v>
      </c>
      <c r="C17" s="33">
        <v>2936</v>
      </c>
      <c r="D17" s="31">
        <f>'2024-FULL'!J11</f>
        <v>2.6922650772239995</v>
      </c>
      <c r="E17" s="56">
        <f>'2024-FULL'!K11</f>
        <v>36.321491734073639</v>
      </c>
      <c r="F17" s="56">
        <f>'2024-FULL'!L11</f>
        <v>39.01375681129764</v>
      </c>
      <c r="G17" s="108">
        <f>'2024-FULL'!M11</f>
        <v>2.8229854156800003</v>
      </c>
      <c r="H17" s="109">
        <f>'2024-FULL'!N11</f>
        <v>41.836742226977641</v>
      </c>
      <c r="L17" s="65"/>
      <c r="M17" s="66"/>
      <c r="N17" s="66"/>
    </row>
    <row r="18" spans="1:14" x14ac:dyDescent="0.25">
      <c r="A18" s="32" t="s">
        <v>40</v>
      </c>
      <c r="B18" s="33">
        <v>525</v>
      </c>
      <c r="C18" s="33">
        <v>3500</v>
      </c>
      <c r="D18" s="31">
        <f>'2024-FULL'!J12</f>
        <v>3.1771849252499993</v>
      </c>
      <c r="E18" s="56">
        <f>'2024-FULL'!K12</f>
        <v>42.726294803902505</v>
      </c>
      <c r="F18" s="56">
        <f>'2024-FULL'!L12</f>
        <v>45.903479729152501</v>
      </c>
      <c r="G18" s="108">
        <f>'2024-FULL'!M12</f>
        <v>3.3314500800000002</v>
      </c>
      <c r="H18" s="109">
        <f>'2024-FULL'!N12</f>
        <v>49.234929809152504</v>
      </c>
    </row>
    <row r="19" spans="1:14" x14ac:dyDescent="0.25">
      <c r="A19" s="32" t="s">
        <v>39</v>
      </c>
      <c r="B19" s="33">
        <v>650</v>
      </c>
      <c r="C19" s="33">
        <v>4400</v>
      </c>
      <c r="D19" s="31">
        <f>'2024-FULL'!J13</f>
        <v>3.9531741095999999</v>
      </c>
      <c r="E19" s="56">
        <f>'2024-FULL'!K13</f>
        <v>52.985428824905995</v>
      </c>
      <c r="F19" s="56">
        <f>'2024-FULL'!L13</f>
        <v>56.938602934505994</v>
      </c>
      <c r="G19" s="108">
        <f>'2024-FULL'!M13</f>
        <v>4.1451166720000003</v>
      </c>
      <c r="H19" s="109">
        <f>'2024-FULL'!N13</f>
        <v>61.083719606505994</v>
      </c>
    </row>
    <row r="20" spans="1:14" x14ac:dyDescent="0.25">
      <c r="A20" s="32" t="s">
        <v>38</v>
      </c>
      <c r="B20" s="33">
        <v>665</v>
      </c>
      <c r="C20" s="33">
        <v>4496</v>
      </c>
      <c r="D20" s="31">
        <f>'2024-FULL'!J14</f>
        <v>4.0427798267639989</v>
      </c>
      <c r="E20" s="56">
        <f>'2024-FULL'!K14</f>
        <v>54.201007703813048</v>
      </c>
      <c r="F20" s="56">
        <f>'2024-FULL'!L14</f>
        <v>58.243787530577045</v>
      </c>
      <c r="G20" s="108">
        <f>'2024-FULL'!M14</f>
        <v>4.2390731084800004</v>
      </c>
      <c r="H20" s="109">
        <f>'2024-FULL'!N14</f>
        <v>62.482860639057044</v>
      </c>
    </row>
    <row r="21" spans="1:14" x14ac:dyDescent="0.25">
      <c r="A21" s="32" t="s">
        <v>37</v>
      </c>
      <c r="B21" s="33">
        <v>696</v>
      </c>
      <c r="C21" s="33">
        <v>4700</v>
      </c>
      <c r="D21" s="31">
        <f>'2024-FULL'!J15</f>
        <v>4.2296043685499995</v>
      </c>
      <c r="E21" s="56">
        <f>'2024-FULL'!K15</f>
        <v>56.720445415240498</v>
      </c>
      <c r="F21" s="56">
        <f>'2024-FULL'!L15</f>
        <v>60.950049783790497</v>
      </c>
      <c r="G21" s="108">
        <f>'2024-FULL'!M15</f>
        <v>4.4349687360000001</v>
      </c>
      <c r="H21" s="109">
        <f>'2024-FULL'!N15</f>
        <v>65.385018519790492</v>
      </c>
    </row>
    <row r="22" spans="1:14" x14ac:dyDescent="0.25">
      <c r="A22" s="32" t="s">
        <v>36</v>
      </c>
      <c r="B22" s="33">
        <v>748</v>
      </c>
      <c r="C22" s="33">
        <v>5050</v>
      </c>
      <c r="D22" s="31">
        <f>'2024-FULL'!J16</f>
        <v>4.5452727998249989</v>
      </c>
      <c r="E22" s="56">
        <f>'2024-FULL'!K16</f>
        <v>60.956693520630743</v>
      </c>
      <c r="F22" s="56">
        <f>'2024-FULL'!L16</f>
        <v>65.501966320455736</v>
      </c>
      <c r="G22" s="108">
        <f>'2024-FULL'!M16</f>
        <v>4.7659641439999998</v>
      </c>
      <c r="H22" s="109">
        <f>'2024-FULL'!N16</f>
        <v>70.267930464455731</v>
      </c>
    </row>
    <row r="23" spans="1:14" x14ac:dyDescent="0.25">
      <c r="A23" s="32" t="s">
        <v>35</v>
      </c>
      <c r="B23" s="33">
        <v>800</v>
      </c>
      <c r="C23" s="33">
        <v>5400</v>
      </c>
      <c r="D23" s="31">
        <f>'2024-FULL'!J17</f>
        <v>4.8609412311</v>
      </c>
      <c r="E23" s="56">
        <f>'2024-FULL'!K17</f>
        <v>65.19294162602101</v>
      </c>
      <c r="F23" s="56">
        <f>'2024-FULL'!L17</f>
        <v>70.05388285712101</v>
      </c>
      <c r="G23" s="108">
        <f>'2024-FULL'!M17</f>
        <v>5.0969595520000013</v>
      </c>
      <c r="H23" s="109">
        <f>'2024-FULL'!N17</f>
        <v>75.150842409121012</v>
      </c>
    </row>
    <row r="24" spans="1:14" x14ac:dyDescent="0.25">
      <c r="A24" s="32" t="s">
        <v>34</v>
      </c>
      <c r="B24" s="33">
        <v>1000</v>
      </c>
      <c r="C24" s="33">
        <v>6600</v>
      </c>
      <c r="D24" s="31">
        <f>'2024-FULL'!J18</f>
        <v>6.032264226899998</v>
      </c>
      <c r="E24" s="56">
        <f>'2024-FULL'!K18</f>
        <v>81.297211987358992</v>
      </c>
      <c r="F24" s="56">
        <f>'2024-FULL'!L18</f>
        <v>87.329476214258989</v>
      </c>
      <c r="G24" s="108">
        <f>'2024-FULL'!M18</f>
        <v>6.3251550079999994</v>
      </c>
      <c r="H24" s="109">
        <f>'2024-FULL'!N18</f>
        <v>93.654631222258985</v>
      </c>
    </row>
    <row r="25" spans="1:14" x14ac:dyDescent="0.25">
      <c r="A25" s="32"/>
      <c r="B25" s="33"/>
      <c r="C25" s="33"/>
      <c r="D25" s="31"/>
      <c r="E25" s="56"/>
      <c r="F25" s="56"/>
      <c r="G25" s="56"/>
      <c r="H25" s="52"/>
    </row>
    <row r="26" spans="1:14" x14ac:dyDescent="0.25">
      <c r="A26" s="32" t="s">
        <v>33</v>
      </c>
      <c r="B26" s="33">
        <v>83</v>
      </c>
      <c r="C26" s="33">
        <v>400</v>
      </c>
      <c r="D26" s="31">
        <f>'2024-FULL'!J20</f>
        <v>0.45740966609999989</v>
      </c>
      <c r="E26" s="56">
        <f>'2024-FULL'!K20</f>
        <v>6.5565483704459995</v>
      </c>
      <c r="F26" s="56">
        <f>'2024-FULL'!L20</f>
        <v>7.0139580365459997</v>
      </c>
      <c r="G26" s="108">
        <f>'2024-FULL'!M20</f>
        <v>0.47961875199999998</v>
      </c>
      <c r="H26" s="52">
        <f>'2024-FULL'!N20</f>
        <v>7.4935767885460001</v>
      </c>
    </row>
    <row r="27" spans="1:14" x14ac:dyDescent="0.25">
      <c r="A27" s="32" t="s">
        <v>32</v>
      </c>
      <c r="B27" s="33">
        <v>125</v>
      </c>
      <c r="C27" s="33">
        <v>650</v>
      </c>
      <c r="D27" s="31">
        <f>'2024-FULL'!J21</f>
        <v>0.70280199772499985</v>
      </c>
      <c r="E27" s="56">
        <f>'2024-FULL'!K21</f>
        <v>9.9358589457247497</v>
      </c>
      <c r="F27" s="56">
        <f>'2024-FULL'!L21</f>
        <v>10.63866094344975</v>
      </c>
      <c r="G27" s="56">
        <f>'2024-FULL'!M21</f>
        <v>0.73692587199999993</v>
      </c>
      <c r="H27" s="109">
        <f>'2024-FULL'!N21</f>
        <v>11.375586815449751</v>
      </c>
    </row>
    <row r="28" spans="1:14" x14ac:dyDescent="0.25">
      <c r="A28" s="32" t="s">
        <v>79</v>
      </c>
      <c r="B28" s="33">
        <v>250</v>
      </c>
      <c r="C28" s="33">
        <v>1300</v>
      </c>
      <c r="D28" s="31">
        <f>'2024-FULL'!J22</f>
        <v>1.4056039954499997</v>
      </c>
      <c r="E28" s="56">
        <f>'2024-FULL'!K22</f>
        <v>19.871717891449499</v>
      </c>
      <c r="F28" s="56">
        <f>'2024-FULL'!L22</f>
        <v>21.2773218868995</v>
      </c>
      <c r="G28" s="108">
        <f>'2024-FULL'!M22</f>
        <v>1.4738517439999999</v>
      </c>
      <c r="H28" s="52">
        <f>'2024-FULL'!N22</f>
        <v>22.751173630899501</v>
      </c>
    </row>
    <row r="29" spans="1:14" x14ac:dyDescent="0.25">
      <c r="A29" s="32" t="s">
        <v>71</v>
      </c>
      <c r="B29" s="33">
        <v>300</v>
      </c>
      <c r="C29" s="33">
        <v>1800</v>
      </c>
      <c r="D29" s="31">
        <f>'2024-FULL'!J23</f>
        <v>1.7569844936999996</v>
      </c>
      <c r="E29" s="56">
        <f>'2024-FULL'!K23</f>
        <v>24.156405542006997</v>
      </c>
      <c r="F29" s="56">
        <f>'2024-FULL'!L23</f>
        <v>25.913390035706996</v>
      </c>
      <c r="G29" s="108">
        <f>'2024-FULL'!M23</f>
        <v>1.8422931840000001</v>
      </c>
      <c r="H29" s="109">
        <f>'2024-FULL'!N23</f>
        <v>27.755683219706995</v>
      </c>
    </row>
    <row r="30" spans="1:14" x14ac:dyDescent="0.25">
      <c r="A30" s="32" t="s">
        <v>72</v>
      </c>
      <c r="B30" s="33">
        <v>400</v>
      </c>
      <c r="C30" s="33">
        <v>2400</v>
      </c>
      <c r="D30" s="31">
        <f>'2024-FULL'!J24</f>
        <v>2.3426459916</v>
      </c>
      <c r="E30" s="56">
        <f>'2024-FULL'!K24</f>
        <v>32.208540722676005</v>
      </c>
      <c r="F30" s="56">
        <f>'2024-FULL'!L24</f>
        <v>34.551186714276007</v>
      </c>
      <c r="G30" s="108">
        <f>'2024-FULL'!M24</f>
        <v>2.4563909120000003</v>
      </c>
      <c r="H30" s="109">
        <f>'2024-FULL'!N24</f>
        <v>37.00757762627601</v>
      </c>
    </row>
    <row r="31" spans="1:14" x14ac:dyDescent="0.25">
      <c r="A31" s="32" t="s">
        <v>73</v>
      </c>
      <c r="B31" s="33">
        <v>600</v>
      </c>
      <c r="C31" s="33">
        <v>3400</v>
      </c>
      <c r="D31" s="31">
        <f>'2024-FULL'!J25</f>
        <v>3.4554192380999988</v>
      </c>
      <c r="E31" s="56">
        <f>'2024-FULL'!K25</f>
        <v>48.054191023790992</v>
      </c>
      <c r="F31" s="56">
        <f>'2024-FULL'!L25</f>
        <v>51.509610261890991</v>
      </c>
      <c r="G31" s="108">
        <f>'2024-FULL'!M25</f>
        <v>3.6231937919999995</v>
      </c>
      <c r="H31" s="109">
        <f>'2024-FULL'!N25</f>
        <v>55.132804053890993</v>
      </c>
    </row>
    <row r="32" spans="1:14" x14ac:dyDescent="0.25">
      <c r="A32" s="32" t="s">
        <v>74</v>
      </c>
      <c r="B32" s="33">
        <v>700</v>
      </c>
      <c r="C32" s="33">
        <v>4500</v>
      </c>
      <c r="D32" s="31">
        <f>'2024-FULL'!J26</f>
        <v>4.1874551092499992</v>
      </c>
      <c r="E32" s="56">
        <f>'2024-FULL'!K26</f>
        <v>56.752876355017492</v>
      </c>
      <c r="F32" s="56">
        <f>'2024-FULL'!L26</f>
        <v>60.940331464267487</v>
      </c>
      <c r="G32" s="108">
        <f>'2024-FULL'!M26</f>
        <v>4.3907729599999996</v>
      </c>
      <c r="H32" s="109">
        <f>'2024-FULL'!N26</f>
        <v>65.331104424267494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'2024-FULL'!J27</f>
        <v>4.5362271095655</v>
      </c>
      <c r="E33" s="56">
        <f>'2024-FULL'!K27</f>
        <v>61.900475635415198</v>
      </c>
      <c r="F33" s="56">
        <f>'2024-FULL'!L27</f>
        <v>66.436702744980693</v>
      </c>
      <c r="G33" s="108">
        <f>'2024-FULL'!M27</f>
        <v>4.7564792489600007</v>
      </c>
      <c r="H33" s="109">
        <f>'2024-FULL'!N27</f>
        <v>71.193181993940698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'2024-FULL'!J28</f>
        <v>4.8888064836344984</v>
      </c>
      <c r="E34" s="56">
        <f>'2024-FULL'!K28</f>
        <v>67.119544565511788</v>
      </c>
      <c r="F34" s="56">
        <f>'2024-FULL'!L28</f>
        <v>72.008351049146285</v>
      </c>
      <c r="G34" s="108">
        <f>'2024-FULL'!M28</f>
        <v>5.1261777750399995</v>
      </c>
      <c r="H34" s="109">
        <f>'2024-FULL'!N28</f>
        <v>77.13452882418629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'2024-FULL'!J29</f>
        <v>5.2416786064499998</v>
      </c>
      <c r="E35" s="56">
        <f>'2024-FULL'!K29</f>
        <v>72.339906595909497</v>
      </c>
      <c r="F35" s="56">
        <f>'2024-FULL'!L29</f>
        <v>77.581585202359491</v>
      </c>
      <c r="G35" s="108">
        <f>'2024-FULL'!M29</f>
        <v>5.4961832640000008</v>
      </c>
      <c r="H35" s="109">
        <f>'2024-FULL'!N29</f>
        <v>83.077768466359487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'2024-FULL'!J30</f>
        <v>6.3544518529499996</v>
      </c>
      <c r="E36" s="56">
        <f>'2024-FULL'!K30</f>
        <v>88.185556897024512</v>
      </c>
      <c r="F36" s="56">
        <f>'2024-FULL'!L30</f>
        <v>94.540008749974504</v>
      </c>
      <c r="G36" s="108">
        <f>'2024-FULL'!M30</f>
        <v>6.6629861440000004</v>
      </c>
      <c r="H36" s="109">
        <f>'2024-FULL'!N30</f>
        <v>101.20299489397451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'2024-FULL'!J31</f>
        <v>10.637501318287498</v>
      </c>
      <c r="E37" s="56">
        <f>'2024-FULL'!K31</f>
        <v>160.39001094061163</v>
      </c>
      <c r="F37" s="56">
        <f>'2024-FULL'!L31</f>
        <v>171.02751225889912</v>
      </c>
      <c r="G37" s="108">
        <f>'2024-FULL'!M31</f>
        <v>11.153994952000001</v>
      </c>
      <c r="H37" s="109">
        <f>'2024-FULL'!N31</f>
        <v>182.18150721089913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'2024-FULL'!J32</f>
        <v>12.065184473399997</v>
      </c>
      <c r="E38" s="56">
        <f>'2024-FULL'!K32</f>
        <v>184.45816228847394</v>
      </c>
      <c r="F38" s="56">
        <f>'2024-FULL'!L32</f>
        <v>196.52334676187394</v>
      </c>
      <c r="G38" s="108">
        <f>'2024-FULL'!M32</f>
        <v>12.650997887999999</v>
      </c>
      <c r="H38" s="109">
        <f>'2024-FULL'!N32</f>
        <v>209.17434464987394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'2024-FULL'!J33</f>
        <v>15.813352457999995</v>
      </c>
      <c r="E39" s="56">
        <f>'2024-FULL'!K33</f>
        <v>233.80545361338</v>
      </c>
      <c r="F39" s="56">
        <f>'2024-FULL'!L33</f>
        <v>249.61880607137999</v>
      </c>
      <c r="G39" s="108">
        <f>'2024-FULL'!M33</f>
        <v>16.581154559999998</v>
      </c>
      <c r="H39" s="109">
        <f>'2024-FULL'!N33</f>
        <v>266.19996063138001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'2024-FULL'!J34</f>
        <v>17.746150204499997</v>
      </c>
      <c r="E40" s="56">
        <f>'2024-FULL'!K34</f>
        <v>264.20365391449496</v>
      </c>
      <c r="F40" s="56">
        <f>'2024-FULL'!L34</f>
        <v>281.94980411899496</v>
      </c>
      <c r="G40" s="108">
        <f>'2024-FULL'!M34</f>
        <v>18.607797440000002</v>
      </c>
      <c r="H40" s="109">
        <f>'2024-FULL'!N34</f>
        <v>300.55760155899497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'2024-FULL'!J35</f>
        <v>23.720028686999996</v>
      </c>
      <c r="E41" s="56">
        <f>'2024-FULL'!K35</f>
        <v>350.70818042006994</v>
      </c>
      <c r="F41" s="56">
        <f>'2024-FULL'!L35</f>
        <v>374.42820910706996</v>
      </c>
      <c r="G41" s="108">
        <f>'2024-FULL'!M35</f>
        <v>24.871731839999999</v>
      </c>
      <c r="H41" s="109">
        <f>'2024-FULL'!N35</f>
        <v>399.29994094706996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'2024-FULL'!J36</f>
        <v>28.2883851765</v>
      </c>
      <c r="E42" s="56">
        <f>'2024-FULL'!K36</f>
        <v>420.07395632341502</v>
      </c>
      <c r="F42" s="56">
        <f>'2024-FULL'!L36</f>
        <v>448.36234149991503</v>
      </c>
      <c r="G42" s="108">
        <f>'2024-FULL'!M36</f>
        <v>29.661900480000007</v>
      </c>
      <c r="H42" s="109">
        <f>'2024-FULL'!N36</f>
        <v>478.02424197991502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'2024-FULL'!J37</f>
        <v>33.969514912499996</v>
      </c>
      <c r="E43" s="56">
        <f>'2024-FULL'!K37</f>
        <v>505.28538252787502</v>
      </c>
      <c r="F43" s="56">
        <f>'2024-FULL'!L37</f>
        <v>539.25489744037498</v>
      </c>
      <c r="G43" s="108">
        <f>'2024-FULL'!M37</f>
        <v>35.618872000000003</v>
      </c>
      <c r="H43" s="109">
        <f>'2024-FULL'!N37</f>
        <v>574.87376944037499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'2024-FULL'!J38</f>
        <v>40.060656898499992</v>
      </c>
      <c r="E44" s="56">
        <f>'2024-FULL'!K38</f>
        <v>597.77308373233495</v>
      </c>
      <c r="F44" s="56">
        <f>'2024-FULL'!L38</f>
        <v>637.833740630835</v>
      </c>
      <c r="G44" s="108">
        <f>'2024-FULL'!M38</f>
        <v>42.005763520000002</v>
      </c>
      <c r="H44" s="109">
        <f>'2024-FULL'!N38</f>
        <v>679.83950415083495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'2024-FULL'!J39</f>
        <v>49.197369877499987</v>
      </c>
      <c r="E45" s="56">
        <f>'2024-FULL'!K39</f>
        <v>736.504635539025</v>
      </c>
      <c r="F45" s="56">
        <f>'2024-FULL'!L39</f>
        <v>785.70200541652503</v>
      </c>
      <c r="G45" s="108">
        <f>'2024-FULL'!M39</f>
        <v>51.586100800000004</v>
      </c>
      <c r="H45" s="109">
        <f>'2024-FULL'!N39</f>
        <v>837.28810621652508</v>
      </c>
    </row>
    <row r="46" spans="1:8" ht="13.8" thickBot="1" x14ac:dyDescent="0.3">
      <c r="A46" s="55" t="s">
        <v>90</v>
      </c>
      <c r="B46" s="36">
        <v>11000</v>
      </c>
      <c r="C46" s="36">
        <v>39000</v>
      </c>
      <c r="D46" s="37">
        <f>'2024-FULL'!J40</f>
        <v>56.518548613499988</v>
      </c>
      <c r="E46" s="57">
        <f>'2024-FULL'!K40</f>
        <v>850.82116174348505</v>
      </c>
      <c r="F46" s="57">
        <f>'2024-FULL'!L40</f>
        <v>907.33971035698505</v>
      </c>
      <c r="G46" s="110">
        <f>'2024-FULL'!M40</f>
        <v>59.262752320000004</v>
      </c>
      <c r="H46" s="111">
        <f>'2024-FULL'!N40</f>
        <v>966.60246267698506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18"/>
      <c r="B54" s="118"/>
      <c r="C54" s="118"/>
      <c r="D54" s="118"/>
      <c r="E54" s="118"/>
      <c r="F54" s="118"/>
      <c r="G54" s="118"/>
      <c r="H54" s="118"/>
    </row>
    <row r="55" spans="1:8" x14ac:dyDescent="0.25">
      <c r="A55" s="118"/>
      <c r="B55" s="118"/>
      <c r="C55" s="118"/>
      <c r="D55" s="118"/>
      <c r="E55" s="118"/>
      <c r="F55" s="118"/>
      <c r="G55" s="118"/>
      <c r="H55" s="118"/>
    </row>
  </sheetData>
  <mergeCells count="6">
    <mergeCell ref="A54:H55"/>
    <mergeCell ref="A1:H1"/>
    <mergeCell ref="A2:H2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86" orientation="portrait" r:id="rId1"/>
  <headerFooter>
    <oddHeader xml:space="preserve">&amp;R&amp;"Helvetica,Bold"&amp;8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2021-FULL </vt:lpstr>
      <vt:lpstr>2022-FULL</vt:lpstr>
      <vt:lpstr>2023-FULL</vt:lpstr>
      <vt:lpstr>2024-FULL</vt:lpstr>
      <vt:lpstr>2025-FULL</vt:lpstr>
      <vt:lpstr>2021 PDF</vt:lpstr>
      <vt:lpstr>2022 PDF</vt:lpstr>
      <vt:lpstr>2023 PDF</vt:lpstr>
      <vt:lpstr>2024 PDF</vt:lpstr>
      <vt:lpstr>2025 PDF</vt:lpstr>
      <vt:lpstr>'2021 PDF'!Print_Area</vt:lpstr>
      <vt:lpstr>'2022 PDF'!Print_Area</vt:lpstr>
      <vt:lpstr>'2023 PDF'!Print_Area</vt:lpstr>
      <vt:lpstr>'2024 PDF'!Print_Area</vt:lpstr>
      <vt:lpstr>'2025 PDF'!Print_Area</vt:lpstr>
      <vt:lpstr>'2025-FULL'!Print_Area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ShayneT</cp:lastModifiedBy>
  <cp:lastPrinted>2020-05-05T22:10:47Z</cp:lastPrinted>
  <dcterms:created xsi:type="dcterms:W3CDTF">2020-01-15T18:40:25Z</dcterms:created>
  <dcterms:modified xsi:type="dcterms:W3CDTF">2020-09-02T14:47:00Z</dcterms:modified>
</cp:coreProperties>
</file>