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25" i="1" l="1"/>
  <c r="F24" i="1"/>
  <c r="K2" i="1" l="1"/>
  <c r="S35" i="1" l="1"/>
  <c r="R35" i="1"/>
  <c r="J35" i="1"/>
  <c r="I35" i="1"/>
  <c r="H35" i="1"/>
  <c r="G35" i="1"/>
  <c r="E35" i="1"/>
  <c r="P34" i="1"/>
  <c r="L34" i="1"/>
  <c r="M34" i="1" s="1"/>
  <c r="O34" i="1" s="1"/>
  <c r="K34" i="1"/>
  <c r="V34" i="1" s="1"/>
  <c r="A34" i="1"/>
  <c r="P33" i="1"/>
  <c r="L33" i="1"/>
  <c r="M33" i="1" s="1"/>
  <c r="O33" i="1" s="1"/>
  <c r="K33" i="1"/>
  <c r="V33" i="1" s="1"/>
  <c r="A33" i="1"/>
  <c r="P32" i="1"/>
  <c r="M32" i="1"/>
  <c r="O32" i="1" s="1"/>
  <c r="L32" i="1"/>
  <c r="K32" i="1"/>
  <c r="V32" i="1" s="1"/>
  <c r="A32" i="1"/>
  <c r="P31" i="1"/>
  <c r="O31" i="1"/>
  <c r="L31" i="1"/>
  <c r="M31" i="1" s="1"/>
  <c r="K31" i="1"/>
  <c r="V31" i="1" s="1"/>
  <c r="A31" i="1"/>
  <c r="P30" i="1"/>
  <c r="L30" i="1"/>
  <c r="M30" i="1" s="1"/>
  <c r="O30" i="1" s="1"/>
  <c r="K30" i="1"/>
  <c r="V30" i="1" s="1"/>
  <c r="A30" i="1"/>
  <c r="P29" i="1"/>
  <c r="L29" i="1"/>
  <c r="M29" i="1" s="1"/>
  <c r="O29" i="1" s="1"/>
  <c r="K29" i="1"/>
  <c r="V29" i="1" s="1"/>
  <c r="A29" i="1"/>
  <c r="P28" i="1"/>
  <c r="O28" i="1"/>
  <c r="M28" i="1"/>
  <c r="L28" i="1"/>
  <c r="K28" i="1"/>
  <c r="V28" i="1" s="1"/>
  <c r="A28" i="1"/>
  <c r="P27" i="1"/>
  <c r="L27" i="1"/>
  <c r="M27" i="1" s="1"/>
  <c r="O27" i="1" s="1"/>
  <c r="K27" i="1"/>
  <c r="V27" i="1" s="1"/>
  <c r="A27" i="1"/>
  <c r="P26" i="1"/>
  <c r="L26" i="1"/>
  <c r="M26" i="1" s="1"/>
  <c r="O26" i="1" s="1"/>
  <c r="K26" i="1"/>
  <c r="K25" i="1"/>
  <c r="L24" i="1"/>
  <c r="P24" i="1"/>
  <c r="K24" i="1"/>
  <c r="P23" i="1"/>
  <c r="L23" i="1"/>
  <c r="M23" i="1" s="1"/>
  <c r="O23" i="1" s="1"/>
  <c r="K23" i="1"/>
  <c r="P22" i="1"/>
  <c r="L22" i="1"/>
  <c r="M22" i="1" s="1"/>
  <c r="O22" i="1" s="1"/>
  <c r="K22" i="1"/>
  <c r="P21" i="1"/>
  <c r="L21" i="1"/>
  <c r="M21" i="1" s="1"/>
  <c r="O21" i="1" s="1"/>
  <c r="K21" i="1"/>
  <c r="P20" i="1"/>
  <c r="O20" i="1"/>
  <c r="L20" i="1"/>
  <c r="M20" i="1" s="1"/>
  <c r="K20" i="1"/>
  <c r="L19" i="1"/>
  <c r="M19" i="1" s="1"/>
  <c r="O19" i="1" s="1"/>
  <c r="P19" i="1"/>
  <c r="K19" i="1"/>
  <c r="P18" i="1"/>
  <c r="L18" i="1"/>
  <c r="M18" i="1" s="1"/>
  <c r="O18" i="1" s="1"/>
  <c r="K18" i="1"/>
  <c r="K17" i="1"/>
  <c r="P16" i="1"/>
  <c r="L16" i="1"/>
  <c r="M16" i="1" s="1"/>
  <c r="O16" i="1" s="1"/>
  <c r="K16" i="1"/>
  <c r="P15" i="1"/>
  <c r="L15" i="1"/>
  <c r="M15" i="1" s="1"/>
  <c r="O15" i="1" s="1"/>
  <c r="K15" i="1"/>
  <c r="V15" i="1" s="1"/>
  <c r="P14" i="1"/>
  <c r="L14" i="1"/>
  <c r="M14" i="1" s="1"/>
  <c r="O14" i="1" s="1"/>
  <c r="K14" i="1"/>
  <c r="V14" i="1" s="1"/>
  <c r="P13" i="1"/>
  <c r="L13" i="1"/>
  <c r="M13" i="1" s="1"/>
  <c r="O13" i="1" s="1"/>
  <c r="K13" i="1"/>
  <c r="V13" i="1" s="1"/>
  <c r="P12" i="1"/>
  <c r="L12" i="1"/>
  <c r="M12" i="1" s="1"/>
  <c r="O12" i="1" s="1"/>
  <c r="K12" i="1"/>
  <c r="V12" i="1" s="1"/>
  <c r="P11" i="1"/>
  <c r="L11" i="1"/>
  <c r="M11" i="1" s="1"/>
  <c r="O11" i="1" s="1"/>
  <c r="K11" i="1"/>
  <c r="V11" i="1" s="1"/>
  <c r="K10" i="1"/>
  <c r="P9" i="1"/>
  <c r="L9" i="1"/>
  <c r="M9" i="1" s="1"/>
  <c r="O9" i="1" s="1"/>
  <c r="K9" i="1"/>
  <c r="P8" i="1"/>
  <c r="K8" i="1"/>
  <c r="K7" i="1"/>
  <c r="P6" i="1"/>
  <c r="L6" i="1"/>
  <c r="M6" i="1" s="1"/>
  <c r="O6" i="1" s="1"/>
  <c r="K6" i="1"/>
  <c r="P5" i="1"/>
  <c r="L5" i="1"/>
  <c r="M5" i="1" s="1"/>
  <c r="O5" i="1" s="1"/>
  <c r="K5" i="1"/>
  <c r="P4" i="1"/>
  <c r="L4" i="1"/>
  <c r="M4" i="1" s="1"/>
  <c r="O4" i="1" s="1"/>
  <c r="K4" i="1"/>
  <c r="K3" i="1"/>
  <c r="P3" i="1"/>
  <c r="P2" i="1"/>
  <c r="M2" i="1"/>
  <c r="O2" i="1" s="1"/>
  <c r="L2" i="1"/>
  <c r="T23" i="1" l="1"/>
  <c r="T6" i="1"/>
  <c r="V6" i="1" s="1"/>
  <c r="M24" i="1"/>
  <c r="O24" i="1" s="1"/>
  <c r="T24" i="1" s="1"/>
  <c r="V24" i="1" s="1"/>
  <c r="T16" i="1"/>
  <c r="V16" i="1" s="1"/>
  <c r="T26" i="1"/>
  <c r="T20" i="1"/>
  <c r="V20" i="1" s="1"/>
  <c r="T5" i="1"/>
  <c r="V5" i="1" s="1"/>
  <c r="T9" i="1"/>
  <c r="V9" i="1" s="1"/>
  <c r="T4" i="1"/>
  <c r="V4" i="1" s="1"/>
  <c r="L7" i="1"/>
  <c r="M7" i="1" s="1"/>
  <c r="O7" i="1" s="1"/>
  <c r="P7" i="1"/>
  <c r="D35" i="1"/>
  <c r="L17" i="1"/>
  <c r="M17" i="1" s="1"/>
  <c r="O17" i="1" s="1"/>
  <c r="P17" i="1"/>
  <c r="V26" i="1"/>
  <c r="L3" i="1"/>
  <c r="L10" i="1"/>
  <c r="M10" i="1" s="1"/>
  <c r="O10" i="1" s="1"/>
  <c r="P10" i="1"/>
  <c r="T19" i="1"/>
  <c r="V19" i="1" s="1"/>
  <c r="T22" i="1"/>
  <c r="V22" i="1" s="1"/>
  <c r="L25" i="1"/>
  <c r="M25" i="1" s="1"/>
  <c r="O25" i="1" s="1"/>
  <c r="P25" i="1"/>
  <c r="L8" i="1"/>
  <c r="M8" i="1" s="1"/>
  <c r="O8" i="1" s="1"/>
  <c r="T8" i="1" s="1"/>
  <c r="V8" i="1" s="1"/>
  <c r="T18" i="1"/>
  <c r="V18" i="1" s="1"/>
  <c r="T21" i="1"/>
  <c r="V21" i="1" s="1"/>
  <c r="V23" i="1"/>
  <c r="F35" i="1"/>
  <c r="P35" i="1" l="1"/>
  <c r="T25" i="1"/>
  <c r="V25" i="1" s="1"/>
  <c r="T10" i="1"/>
  <c r="V10" i="1" s="1"/>
  <c r="T17" i="1"/>
  <c r="V17" i="1" s="1"/>
  <c r="T7" i="1"/>
  <c r="V7" i="1" s="1"/>
  <c r="L35" i="1"/>
  <c r="T2" i="1"/>
  <c r="K35" i="1"/>
  <c r="M3" i="1"/>
  <c r="O3" i="1" l="1"/>
  <c r="M35" i="1"/>
  <c r="V2" i="1"/>
  <c r="O35" i="1" l="1"/>
  <c r="T3" i="1"/>
  <c r="V3" i="1" l="1"/>
  <c r="T35" i="1"/>
  <c r="V35" i="1" l="1"/>
</calcChain>
</file>

<file path=xl/sharedStrings.xml><?xml version="1.0" encoding="utf-8"?>
<sst xmlns="http://schemas.openxmlformats.org/spreadsheetml/2006/main" count="91" uniqueCount="54">
  <si>
    <t>(1)
Class</t>
  </si>
  <si>
    <t>Class Description</t>
  </si>
  <si>
    <t>Working Paper Reference</t>
  </si>
  <si>
    <t>(2)
Undepreciated capital
cost (UCC) at the
beginning of the test year</t>
  </si>
  <si>
    <t>(3)
Cost of acquisitions during
the year (new property must
be available for use, except CWIP)</t>
  </si>
  <si>
    <t>(4)
Cost of acquisitions from column 3 that are accelerated investment incentive property (AIIP)</t>
  </si>
  <si>
    <t>(5)
Adjustments and transfers (enter amounts that will reduce the UCC as negatives)</t>
  </si>
  <si>
    <t>(6)
Amount from column 5 that is assistance received or receivable during the year for a property, subsequent to its disposition</t>
  </si>
  <si>
    <t>(7)
Amount from column 5 that is repaid during the year for a property, subsequent to its disposition</t>
  </si>
  <si>
    <t>(8)
Proceeds of dispositions</t>
  </si>
  <si>
    <t>(9)
UCC (column 2 plus column 3 plus or minus column 5 minus column 8)</t>
  </si>
  <si>
    <t>(10)
Proceeds of disposition available to reduce the UCC of AIIP (column 8 plus column 6 minus column 3 plus column 4 minus column 7) (if negative, enter "0")</t>
  </si>
  <si>
    <t>(11)
Net capital cost additions of AIIP acquired during the year (column 4 minus column 10) (if negative, enter "0")</t>
  </si>
  <si>
    <t>(12)
UCC adjustment for AIIP acquired during the year (column 11 multiplied by the relevant factor)</t>
  </si>
  <si>
    <t>(13)
UCC adjustment for non-AIIP acquired during the year (0.5 multiplied by the result of column 3 minus column 4 minus column 6 plus column 7 minus column 8) (if negative, enter "0")</t>
  </si>
  <si>
    <t>(14)
CCA Rate %</t>
  </si>
  <si>
    <t>(15)
Recapture of CCA</t>
  </si>
  <si>
    <t>(16)
Terminal Loss</t>
  </si>
  <si>
    <t>(17)
CCA (for declining balance method, the result of column 9 plus column 12 minus column 13, multiplied by column 14)</t>
  </si>
  <si>
    <t>(18)
UCC at the end of the test year (column 9 minus column 17)</t>
  </si>
  <si>
    <t>B8</t>
  </si>
  <si>
    <t>NA</t>
  </si>
  <si>
    <t>Eligible Capital Property (acq'd pre Jan 1, 2017)</t>
  </si>
  <si>
    <t>Eligible Capital Property (acq'd post Jan 1, 2017)</t>
  </si>
  <si>
    <t>TOTALS</t>
  </si>
  <si>
    <t>T1</t>
  </si>
  <si>
    <t>1b</t>
  </si>
  <si>
    <t>13 1</t>
  </si>
  <si>
    <t>13 2</t>
  </si>
  <si>
    <t>13 3</t>
  </si>
  <si>
    <t>13 4</t>
  </si>
  <si>
    <t>Buildings, Distribution System (acq'd post 1987)</t>
  </si>
  <si>
    <t>Non-Residential Buildings [Reg. 1100(1)(a.1) election]</t>
  </si>
  <si>
    <t>Distribution System (acq'd pre 1988)</t>
  </si>
  <si>
    <t>Buildings (acq'd pre 1988)</t>
  </si>
  <si>
    <t>Certain Buildings; Fences</t>
  </si>
  <si>
    <t>General Office Equipment, Furniture, Fixtures</t>
  </si>
  <si>
    <t>Motor Vehicles, Fleet</t>
  </si>
  <si>
    <t>Certain Automobiles</t>
  </si>
  <si>
    <t>Computer Application Software (Non-Systems)</t>
  </si>
  <si>
    <t>Lease # 1</t>
  </si>
  <si>
    <t>Lease # 2</t>
  </si>
  <si>
    <t>Lease # 3</t>
  </si>
  <si>
    <t>Lease # 4</t>
  </si>
  <si>
    <t>Limited Period Patents, Franchises, Concessions or Licences</t>
  </si>
  <si>
    <t>Elec. Generation Equip. (Non-Bldng, acq'd post Feb 27/00); Roads, Lots, Storage</t>
  </si>
  <si>
    <t>Fibre Optic Cable</t>
  </si>
  <si>
    <t>Certain Clean Energy/Energy-Efficient Generation Equipment</t>
  </si>
  <si>
    <t>Computers &amp; System Software (acq'd post Mar 22/04 and pre Mar 19/07)</t>
  </si>
  <si>
    <t>Data Network Infrastructure Equipment (acq'd post Mar 22/04)</t>
  </si>
  <si>
    <t>Distribution System (acq'd post Feb 22/05)</t>
  </si>
  <si>
    <t>General Purpose Computer Hardware &amp; Software (acq'd post Mar 18/07)</t>
  </si>
  <si>
    <t>CWIP</t>
  </si>
  <si>
    <r>
      <t xml:space="preserve">Relevant factor </t>
    </r>
    <r>
      <rPr>
        <b/>
        <sz val="8"/>
        <color rgb="FFFF0000"/>
        <rFont val="Arial"/>
        <family val="2"/>
      </rPr>
      <t>(after 2023 no more 1.5 times, but half year rule still suspended)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</si>
</sst>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left"/>
    </xf>
    <xf numFmtId="0" fontId="4" fillId="0" borderId="1" xfId="3" quotePrefix="1" applyFill="1" applyBorder="1" applyAlignment="1" applyProtection="1">
      <alignment horizontal="center"/>
    </xf>
    <xf numFmtId="165" fontId="5" fillId="0" borderId="1" xfId="1" applyNumberFormat="1" applyFont="1" applyFill="1" applyBorder="1" applyAlignment="1" applyProtection="1">
      <alignment horizontal="right"/>
    </xf>
    <xf numFmtId="3" fontId="5" fillId="4" borderId="1" xfId="0" applyNumberFormat="1" applyFont="1" applyFill="1" applyBorder="1" applyAlignment="1" applyProtection="1">
      <alignment horizontal="right"/>
      <protection locked="0"/>
    </xf>
    <xf numFmtId="165" fontId="5" fillId="0" borderId="1" xfId="1" applyNumberFormat="1" applyFont="1" applyFill="1" applyBorder="1" applyProtection="1"/>
    <xf numFmtId="2" fontId="5" fillId="0" borderId="1" xfId="1" applyNumberFormat="1" applyFont="1" applyFill="1" applyBorder="1" applyProtection="1"/>
    <xf numFmtId="9" fontId="6" fillId="0" borderId="1" xfId="2" applyNumberFormat="1" applyFont="1" applyFill="1" applyBorder="1" applyAlignment="1" applyProtection="1">
      <alignment horizontal="center"/>
    </xf>
    <xf numFmtId="165" fontId="5" fillId="4" borderId="1" xfId="1" applyNumberFormat="1" applyFont="1" applyFill="1" applyBorder="1" applyAlignment="1" applyProtection="1">
      <alignment horizontal="center"/>
      <protection locked="0"/>
    </xf>
    <xf numFmtId="164" fontId="3" fillId="0" borderId="1" xfId="1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wrapText="1"/>
    </xf>
    <xf numFmtId="9" fontId="6" fillId="0" borderId="1" xfId="2" applyFont="1" applyFill="1" applyBorder="1" applyAlignment="1" applyProtection="1">
      <alignment horizontal="center"/>
      <protection locked="0"/>
    </xf>
    <xf numFmtId="165" fontId="5" fillId="4" borderId="1" xfId="1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165" fontId="5" fillId="0" borderId="1" xfId="1" applyNumberFormat="1" applyFont="1" applyFill="1" applyBorder="1" applyProtection="1">
      <protection locked="0"/>
    </xf>
    <xf numFmtId="9" fontId="6" fillId="4" borderId="1" xfId="2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Protection="1"/>
    <xf numFmtId="0" fontId="3" fillId="2" borderId="3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wrapText="1"/>
    </xf>
    <xf numFmtId="165" fontId="3" fillId="0" borderId="3" xfId="1" applyNumberFormat="1" applyFont="1" applyFill="1" applyBorder="1" applyProtection="1"/>
    <xf numFmtId="3" fontId="3" fillId="0" borderId="3" xfId="0" applyNumberFormat="1" applyFont="1" applyFill="1" applyBorder="1" applyProtection="1"/>
    <xf numFmtId="165" fontId="3" fillId="5" borderId="4" xfId="1" applyNumberFormat="1" applyFont="1" applyFill="1" applyBorder="1" applyProtection="1"/>
    <xf numFmtId="165" fontId="4" fillId="0" borderId="4" xfId="3" quotePrefix="1" applyNumberFormat="1" applyFill="1" applyBorder="1" applyAlignment="1" applyProtection="1">
      <alignment horizontal="center"/>
    </xf>
    <xf numFmtId="165" fontId="3" fillId="0" borderId="4" xfId="1" applyNumberFormat="1" applyFont="1" applyFill="1" applyBorder="1" applyProtection="1"/>
    <xf numFmtId="165" fontId="5" fillId="0" borderId="1" xfId="1" applyNumberFormat="1" applyFont="1" applyFill="1" applyBorder="1" applyAlignment="1" applyProtection="1">
      <alignment horizontal="left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20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_HOL_Income_Tax_PILs%20Workfor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 and Instructions"/>
      <sheetName val="Table of Contents"/>
      <sheetName val="S. Summary "/>
      <sheetName val="S1. Integrity Checks"/>
      <sheetName val="A. Data Input Sheet"/>
      <sheetName val="B. Tax Rates &amp; Exemptions"/>
      <sheetName val="H0 PILs,Tax Provision Hist"/>
      <sheetName val="H1 Sch 1 Taxable Income Hist"/>
      <sheetName val="H4 Sch 4 Loss Cfwd Hist"/>
      <sheetName val="H8 Sch 8 CCA Hist"/>
      <sheetName val="H13 Sch 13 Reserves Hist"/>
      <sheetName val="B0 PILs,Tax Provision Bridge"/>
      <sheetName val="B1 Sch 1 Taxable Income Bridge"/>
      <sheetName val="B4 Sch 4 Loss Cfwd Bridge"/>
      <sheetName val="B8 Sch 8 CCA Bridge"/>
      <sheetName val="B13 Sch 13 Reserves Bridge"/>
      <sheetName val="T0 PILs,Tax Provision Test"/>
      <sheetName val="T1 Sch 1 Taxable Income Test"/>
      <sheetName val="T4 Sch 4 Loss Cfwd Test"/>
      <sheetName val="T8 Sch 8 CCA Test"/>
      <sheetName val="T13 Sch 13 Reserves Test"/>
      <sheetName val="2024_HOL_Income_Tax_PILs Work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35"/>
  <sheetViews>
    <sheetView tabSelected="1" workbookViewId="0">
      <pane xSplit="2" ySplit="1" topLeftCell="V14" activePane="bottomRight" state="frozen"/>
      <selection pane="topRight" activeCell="C1" sqref="C1"/>
      <selection pane="bottomLeft" activeCell="A2" sqref="A2"/>
      <selection pane="bottomRight" activeCell="V16" sqref="V16"/>
    </sheetView>
  </sheetViews>
  <sheetFormatPr defaultRowHeight="15" x14ac:dyDescent="0.25"/>
  <cols>
    <col min="2" max="2" width="70.7109375" customWidth="1"/>
    <col min="3" max="22" width="15.7109375" customWidth="1"/>
  </cols>
  <sheetData>
    <row r="1" spans="1:22" ht="174.95" customHeight="1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53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/>
      <c r="V1" s="1" t="s">
        <v>19</v>
      </c>
    </row>
    <row r="2" spans="1:22" x14ac:dyDescent="0.25">
      <c r="A2" s="4">
        <v>1</v>
      </c>
      <c r="B2" s="5" t="s">
        <v>31</v>
      </c>
      <c r="C2" s="6" t="s">
        <v>20</v>
      </c>
      <c r="D2" s="29">
        <v>128917465</v>
      </c>
      <c r="E2" s="8"/>
      <c r="F2" s="8"/>
      <c r="G2" s="8"/>
      <c r="H2" s="8"/>
      <c r="I2" s="8"/>
      <c r="J2" s="8"/>
      <c r="K2" s="9">
        <f>IFERROR(D2+E2+G2-J2,0)</f>
        <v>128917465</v>
      </c>
      <c r="L2" s="9">
        <f>IF((J2+H2-E2+F2-I2)&lt;0,0,(J2+H2-E2+F2-I2))</f>
        <v>0</v>
      </c>
      <c r="M2" s="9">
        <f>IF((F2-L2)&lt;0,0,(F2-L2))</f>
        <v>0</v>
      </c>
      <c r="N2" s="10">
        <v>0</v>
      </c>
      <c r="O2" s="9">
        <f>M2*N2</f>
        <v>0</v>
      </c>
      <c r="P2" s="9">
        <f>IF((0.5*(E2-F2-H2+I2-J2))&lt;0,0,(0.5*(E2-F2-H2+I2-J2)))</f>
        <v>0</v>
      </c>
      <c r="Q2" s="11">
        <v>0.04</v>
      </c>
      <c r="R2" s="12"/>
      <c r="S2" s="12"/>
      <c r="T2" s="9">
        <f>IF(OR(K2&lt;0,S2&gt;0),0,(K2+O2-P2)*Q2)</f>
        <v>5156698.6000000006</v>
      </c>
      <c r="U2" s="9"/>
      <c r="V2" s="9">
        <f>IF(K2&lt;0,0,K2-S2-T2)</f>
        <v>123760766.40000001</v>
      </c>
    </row>
    <row r="3" spans="1:22" x14ac:dyDescent="0.25">
      <c r="A3" s="4" t="s">
        <v>26</v>
      </c>
      <c r="B3" s="5" t="s">
        <v>32</v>
      </c>
      <c r="C3" s="6" t="s">
        <v>20</v>
      </c>
      <c r="D3" s="29">
        <v>75163785</v>
      </c>
      <c r="E3" s="8">
        <v>1283620</v>
      </c>
      <c r="F3" s="8">
        <v>1283620</v>
      </c>
      <c r="G3" s="8"/>
      <c r="H3" s="8"/>
      <c r="I3" s="8"/>
      <c r="J3" s="8"/>
      <c r="K3" s="9">
        <f t="shared" ref="K3:K33" si="0">IFERROR(D3+E3+G3-J3,"")</f>
        <v>76447405</v>
      </c>
      <c r="L3" s="9">
        <f t="shared" ref="L3:L34" si="1">IF((J3+H3-E3+F3-I3)&lt;0,0,(J3+H3-E3+F3-I3))</f>
        <v>0</v>
      </c>
      <c r="M3" s="9">
        <f t="shared" ref="M3:M34" si="2">IF((F3-L3)&lt;0,0,(F3-L3))</f>
        <v>1283620</v>
      </c>
      <c r="N3" s="10">
        <v>0</v>
      </c>
      <c r="O3" s="9">
        <f t="shared" ref="O3:O34" si="3">M3*N3</f>
        <v>0</v>
      </c>
      <c r="P3" s="9">
        <f t="shared" ref="P3:P34" si="4">IF((0.5*(E3-F3-H3+I3-J3))&lt;0,0,(0.5*(E3-F3-H3+I3-J3)))</f>
        <v>0</v>
      </c>
      <c r="Q3" s="11">
        <v>0.06</v>
      </c>
      <c r="R3" s="12"/>
      <c r="S3" s="12"/>
      <c r="T3" s="9">
        <f t="shared" ref="T3:T10" si="5">IF(OR(K3&lt;0,S3&gt;0),0,(K3+O3-P3)*Q3)</f>
        <v>4586844.3</v>
      </c>
      <c r="U3" s="9"/>
      <c r="V3" s="9">
        <f t="shared" ref="V3:V34" si="6">IF(K3&lt;0,0,K3-S3-T3)</f>
        <v>71860560.700000003</v>
      </c>
    </row>
    <row r="4" spans="1:22" x14ac:dyDescent="0.25">
      <c r="A4" s="4">
        <v>2</v>
      </c>
      <c r="B4" s="5" t="s">
        <v>33</v>
      </c>
      <c r="C4" s="6" t="s">
        <v>20</v>
      </c>
      <c r="D4" s="29">
        <v>36385516</v>
      </c>
      <c r="E4" s="13"/>
      <c r="F4" s="13"/>
      <c r="G4" s="8"/>
      <c r="H4" s="8"/>
      <c r="I4" s="8"/>
      <c r="J4" s="8"/>
      <c r="K4" s="9">
        <f t="shared" si="0"/>
        <v>36385516</v>
      </c>
      <c r="L4" s="9">
        <f t="shared" si="1"/>
        <v>0</v>
      </c>
      <c r="M4" s="9">
        <f t="shared" si="2"/>
        <v>0</v>
      </c>
      <c r="N4" s="10">
        <v>0</v>
      </c>
      <c r="O4" s="9">
        <f t="shared" si="3"/>
        <v>0</v>
      </c>
      <c r="P4" s="9">
        <f t="shared" si="4"/>
        <v>0</v>
      </c>
      <c r="Q4" s="11">
        <v>0.06</v>
      </c>
      <c r="R4" s="12"/>
      <c r="S4" s="12"/>
      <c r="T4" s="9">
        <f t="shared" si="5"/>
        <v>2183130.96</v>
      </c>
      <c r="U4" s="9"/>
      <c r="V4" s="9">
        <f t="shared" si="6"/>
        <v>34202385.039999999</v>
      </c>
    </row>
    <row r="5" spans="1:22" x14ac:dyDescent="0.25">
      <c r="A5" s="4">
        <v>3</v>
      </c>
      <c r="B5" s="5" t="s">
        <v>34</v>
      </c>
      <c r="C5" s="6" t="s">
        <v>20</v>
      </c>
      <c r="D5" s="29">
        <v>4335933</v>
      </c>
      <c r="E5" s="13"/>
      <c r="F5" s="13"/>
      <c r="G5" s="8"/>
      <c r="H5" s="8"/>
      <c r="I5" s="8"/>
      <c r="J5" s="8"/>
      <c r="K5" s="9">
        <f t="shared" si="0"/>
        <v>4335933</v>
      </c>
      <c r="L5" s="9">
        <f t="shared" si="1"/>
        <v>0</v>
      </c>
      <c r="M5" s="9">
        <f t="shared" si="2"/>
        <v>0</v>
      </c>
      <c r="N5" s="10">
        <v>0</v>
      </c>
      <c r="O5" s="9">
        <f t="shared" si="3"/>
        <v>0</v>
      </c>
      <c r="P5" s="9">
        <f t="shared" si="4"/>
        <v>0</v>
      </c>
      <c r="Q5" s="11">
        <v>0.05</v>
      </c>
      <c r="R5" s="12"/>
      <c r="S5" s="12"/>
      <c r="T5" s="9">
        <f t="shared" si="5"/>
        <v>216796.65000000002</v>
      </c>
      <c r="U5" s="9"/>
      <c r="V5" s="9">
        <f t="shared" si="6"/>
        <v>4119136.35</v>
      </c>
    </row>
    <row r="6" spans="1:22" x14ac:dyDescent="0.25">
      <c r="A6" s="4">
        <v>6</v>
      </c>
      <c r="B6" s="5" t="s">
        <v>35</v>
      </c>
      <c r="C6" s="6" t="s">
        <v>20</v>
      </c>
      <c r="D6" s="7">
        <v>0</v>
      </c>
      <c r="E6" s="8"/>
      <c r="F6" s="8"/>
      <c r="G6" s="8"/>
      <c r="H6" s="8"/>
      <c r="I6" s="8"/>
      <c r="J6" s="8"/>
      <c r="K6" s="9">
        <f t="shared" si="0"/>
        <v>0</v>
      </c>
      <c r="L6" s="9">
        <f t="shared" si="1"/>
        <v>0</v>
      </c>
      <c r="M6" s="9">
        <f t="shared" si="2"/>
        <v>0</v>
      </c>
      <c r="N6" s="10">
        <v>0</v>
      </c>
      <c r="O6" s="9">
        <f t="shared" si="3"/>
        <v>0</v>
      </c>
      <c r="P6" s="9">
        <f t="shared" si="4"/>
        <v>0</v>
      </c>
      <c r="Q6" s="11">
        <v>0.1</v>
      </c>
      <c r="R6" s="12"/>
      <c r="S6" s="12"/>
      <c r="T6" s="9">
        <f t="shared" si="5"/>
        <v>0</v>
      </c>
      <c r="U6" s="9"/>
      <c r="V6" s="9">
        <f t="shared" si="6"/>
        <v>0</v>
      </c>
    </row>
    <row r="7" spans="1:22" x14ac:dyDescent="0.25">
      <c r="A7" s="4">
        <v>8</v>
      </c>
      <c r="B7" s="5" t="s">
        <v>36</v>
      </c>
      <c r="C7" s="6" t="s">
        <v>20</v>
      </c>
      <c r="D7" s="29">
        <v>9914572</v>
      </c>
      <c r="E7" s="8">
        <v>1279222</v>
      </c>
      <c r="F7" s="8">
        <v>1279222</v>
      </c>
      <c r="G7" s="8"/>
      <c r="H7" s="8"/>
      <c r="I7" s="8"/>
      <c r="J7" s="8"/>
      <c r="K7" s="9">
        <f t="shared" si="0"/>
        <v>11193794</v>
      </c>
      <c r="L7" s="9">
        <f t="shared" si="1"/>
        <v>0</v>
      </c>
      <c r="M7" s="9">
        <f t="shared" si="2"/>
        <v>1279222</v>
      </c>
      <c r="N7" s="10">
        <v>0</v>
      </c>
      <c r="O7" s="9">
        <f t="shared" si="3"/>
        <v>0</v>
      </c>
      <c r="P7" s="9">
        <f t="shared" si="4"/>
        <v>0</v>
      </c>
      <c r="Q7" s="11">
        <v>0.2</v>
      </c>
      <c r="R7" s="12"/>
      <c r="S7" s="12"/>
      <c r="T7" s="9">
        <f t="shared" si="5"/>
        <v>2238758.8000000003</v>
      </c>
      <c r="U7" s="9"/>
      <c r="V7" s="9">
        <f t="shared" si="6"/>
        <v>8955035.1999999993</v>
      </c>
    </row>
    <row r="8" spans="1:22" x14ac:dyDescent="0.25">
      <c r="A8" s="4">
        <v>10</v>
      </c>
      <c r="B8" s="5" t="s">
        <v>37</v>
      </c>
      <c r="C8" s="6" t="s">
        <v>20</v>
      </c>
      <c r="D8" s="29">
        <v>5716655</v>
      </c>
      <c r="E8" s="8">
        <v>1844412</v>
      </c>
      <c r="F8" s="8">
        <v>1844412</v>
      </c>
      <c r="G8" s="8"/>
      <c r="H8" s="8"/>
      <c r="I8" s="8"/>
      <c r="J8" s="8"/>
      <c r="K8" s="9">
        <f t="shared" si="0"/>
        <v>7561067</v>
      </c>
      <c r="L8" s="9">
        <f t="shared" si="1"/>
        <v>0</v>
      </c>
      <c r="M8" s="9">
        <f t="shared" si="2"/>
        <v>1844412</v>
      </c>
      <c r="N8" s="10">
        <v>0</v>
      </c>
      <c r="O8" s="9">
        <f t="shared" si="3"/>
        <v>0</v>
      </c>
      <c r="P8" s="9">
        <f t="shared" si="4"/>
        <v>0</v>
      </c>
      <c r="Q8" s="11">
        <v>0.3</v>
      </c>
      <c r="R8" s="12"/>
      <c r="S8" s="12"/>
      <c r="T8" s="9">
        <f t="shared" si="5"/>
        <v>2268320.1</v>
      </c>
      <c r="U8" s="9"/>
      <c r="V8" s="9">
        <f t="shared" si="6"/>
        <v>5292746.9000000004</v>
      </c>
    </row>
    <row r="9" spans="1:22" x14ac:dyDescent="0.25">
      <c r="A9" s="4">
        <v>10.1</v>
      </c>
      <c r="B9" s="5" t="s">
        <v>38</v>
      </c>
      <c r="C9" s="6" t="s">
        <v>20</v>
      </c>
      <c r="D9" s="7">
        <v>0</v>
      </c>
      <c r="E9" s="8"/>
      <c r="F9" s="8"/>
      <c r="G9" s="8"/>
      <c r="H9" s="8"/>
      <c r="I9" s="8"/>
      <c r="J9" s="8"/>
      <c r="K9" s="9">
        <f t="shared" si="0"/>
        <v>0</v>
      </c>
      <c r="L9" s="9">
        <f t="shared" si="1"/>
        <v>0</v>
      </c>
      <c r="M9" s="9">
        <f t="shared" si="2"/>
        <v>0</v>
      </c>
      <c r="N9" s="10">
        <v>0</v>
      </c>
      <c r="O9" s="9">
        <f t="shared" si="3"/>
        <v>0</v>
      </c>
      <c r="P9" s="9">
        <f t="shared" si="4"/>
        <v>0</v>
      </c>
      <c r="Q9" s="11">
        <v>0.3</v>
      </c>
      <c r="R9" s="12"/>
      <c r="S9" s="12"/>
      <c r="T9" s="9">
        <f t="shared" si="5"/>
        <v>0</v>
      </c>
      <c r="U9" s="9"/>
      <c r="V9" s="9">
        <f t="shared" si="6"/>
        <v>0</v>
      </c>
    </row>
    <row r="10" spans="1:22" x14ac:dyDescent="0.25">
      <c r="A10" s="4">
        <v>12</v>
      </c>
      <c r="B10" s="5" t="s">
        <v>39</v>
      </c>
      <c r="C10" s="6" t="s">
        <v>20</v>
      </c>
      <c r="D10" s="7">
        <v>0</v>
      </c>
      <c r="E10" s="8">
        <v>0</v>
      </c>
      <c r="F10" s="8">
        <v>0</v>
      </c>
      <c r="G10" s="8"/>
      <c r="H10" s="8"/>
      <c r="I10" s="8"/>
      <c r="J10" s="8"/>
      <c r="K10" s="9">
        <f t="shared" si="0"/>
        <v>0</v>
      </c>
      <c r="L10" s="9">
        <f t="shared" si="1"/>
        <v>0</v>
      </c>
      <c r="M10" s="9">
        <f t="shared" si="2"/>
        <v>0</v>
      </c>
      <c r="N10" s="10">
        <v>0</v>
      </c>
      <c r="O10" s="9">
        <f t="shared" si="3"/>
        <v>0</v>
      </c>
      <c r="P10" s="9">
        <f t="shared" si="4"/>
        <v>0</v>
      </c>
      <c r="Q10" s="11">
        <v>1</v>
      </c>
      <c r="R10" s="12"/>
      <c r="S10" s="12"/>
      <c r="T10" s="9">
        <f t="shared" si="5"/>
        <v>0</v>
      </c>
      <c r="U10" s="9"/>
      <c r="V10" s="9">
        <f t="shared" si="6"/>
        <v>0</v>
      </c>
    </row>
    <row r="11" spans="1:22" x14ac:dyDescent="0.25">
      <c r="A11" s="14" t="s">
        <v>27</v>
      </c>
      <c r="B11" s="5" t="s">
        <v>40</v>
      </c>
      <c r="C11" s="6" t="s">
        <v>20</v>
      </c>
      <c r="D11" s="7">
        <v>0</v>
      </c>
      <c r="E11" s="8"/>
      <c r="F11" s="8"/>
      <c r="G11" s="8"/>
      <c r="H11" s="8"/>
      <c r="I11" s="8"/>
      <c r="J11" s="8"/>
      <c r="K11" s="9">
        <f t="shared" si="0"/>
        <v>0</v>
      </c>
      <c r="L11" s="9">
        <f t="shared" si="1"/>
        <v>0</v>
      </c>
      <c r="M11" s="9">
        <f t="shared" si="2"/>
        <v>0</v>
      </c>
      <c r="N11" s="10">
        <v>0</v>
      </c>
      <c r="O11" s="9">
        <f t="shared" si="3"/>
        <v>0</v>
      </c>
      <c r="P11" s="9">
        <f t="shared" si="4"/>
        <v>0</v>
      </c>
      <c r="Q11" s="15" t="s">
        <v>21</v>
      </c>
      <c r="R11" s="12"/>
      <c r="S11" s="12"/>
      <c r="T11" s="16"/>
      <c r="U11" s="9"/>
      <c r="V11" s="9">
        <f t="shared" si="6"/>
        <v>0</v>
      </c>
    </row>
    <row r="12" spans="1:22" x14ac:dyDescent="0.25">
      <c r="A12" s="14" t="s">
        <v>28</v>
      </c>
      <c r="B12" s="5" t="s">
        <v>41</v>
      </c>
      <c r="C12" s="6" t="s">
        <v>20</v>
      </c>
      <c r="D12" s="7">
        <v>0</v>
      </c>
      <c r="E12" s="8"/>
      <c r="F12" s="8"/>
      <c r="G12" s="8"/>
      <c r="H12" s="8"/>
      <c r="I12" s="8"/>
      <c r="J12" s="8"/>
      <c r="K12" s="9">
        <f t="shared" si="0"/>
        <v>0</v>
      </c>
      <c r="L12" s="9">
        <f t="shared" si="1"/>
        <v>0</v>
      </c>
      <c r="M12" s="9">
        <f t="shared" si="2"/>
        <v>0</v>
      </c>
      <c r="N12" s="10">
        <v>0</v>
      </c>
      <c r="O12" s="9">
        <f t="shared" si="3"/>
        <v>0</v>
      </c>
      <c r="P12" s="9">
        <f t="shared" si="4"/>
        <v>0</v>
      </c>
      <c r="Q12" s="15" t="s">
        <v>21</v>
      </c>
      <c r="R12" s="12"/>
      <c r="S12" s="12"/>
      <c r="T12" s="16"/>
      <c r="U12" s="9"/>
      <c r="V12" s="9">
        <f t="shared" si="6"/>
        <v>0</v>
      </c>
    </row>
    <row r="13" spans="1:22" x14ac:dyDescent="0.25">
      <c r="A13" s="14" t="s">
        <v>29</v>
      </c>
      <c r="B13" s="5" t="s">
        <v>42</v>
      </c>
      <c r="C13" s="6" t="s">
        <v>20</v>
      </c>
      <c r="D13" s="7">
        <v>0</v>
      </c>
      <c r="E13" s="8"/>
      <c r="F13" s="8"/>
      <c r="G13" s="8"/>
      <c r="H13" s="8"/>
      <c r="I13" s="8"/>
      <c r="J13" s="8"/>
      <c r="K13" s="9">
        <f t="shared" si="0"/>
        <v>0</v>
      </c>
      <c r="L13" s="9">
        <f t="shared" si="1"/>
        <v>0</v>
      </c>
      <c r="M13" s="9">
        <f t="shared" si="2"/>
        <v>0</v>
      </c>
      <c r="N13" s="10">
        <v>0</v>
      </c>
      <c r="O13" s="9">
        <f t="shared" si="3"/>
        <v>0</v>
      </c>
      <c r="P13" s="9">
        <f t="shared" si="4"/>
        <v>0</v>
      </c>
      <c r="Q13" s="15" t="s">
        <v>21</v>
      </c>
      <c r="R13" s="12"/>
      <c r="S13" s="12"/>
      <c r="T13" s="16"/>
      <c r="U13" s="9"/>
      <c r="V13" s="9">
        <f t="shared" si="6"/>
        <v>0</v>
      </c>
    </row>
    <row r="14" spans="1:22" x14ac:dyDescent="0.25">
      <c r="A14" s="14" t="s">
        <v>30</v>
      </c>
      <c r="B14" s="5" t="s">
        <v>43</v>
      </c>
      <c r="C14" s="6" t="s">
        <v>20</v>
      </c>
      <c r="D14" s="7">
        <v>0</v>
      </c>
      <c r="E14" s="8"/>
      <c r="F14" s="8"/>
      <c r="G14" s="8"/>
      <c r="H14" s="8"/>
      <c r="I14" s="8"/>
      <c r="J14" s="8"/>
      <c r="K14" s="9">
        <f t="shared" si="0"/>
        <v>0</v>
      </c>
      <c r="L14" s="9">
        <f t="shared" si="1"/>
        <v>0</v>
      </c>
      <c r="M14" s="9">
        <f t="shared" si="2"/>
        <v>0</v>
      </c>
      <c r="N14" s="10">
        <v>0</v>
      </c>
      <c r="O14" s="9">
        <f t="shared" si="3"/>
        <v>0</v>
      </c>
      <c r="P14" s="9">
        <f t="shared" si="4"/>
        <v>0</v>
      </c>
      <c r="Q14" s="15" t="s">
        <v>21</v>
      </c>
      <c r="R14" s="12"/>
      <c r="S14" s="12"/>
      <c r="T14" s="16"/>
      <c r="U14" s="9"/>
      <c r="V14" s="9">
        <f t="shared" si="6"/>
        <v>0</v>
      </c>
    </row>
    <row r="15" spans="1:22" x14ac:dyDescent="0.25">
      <c r="A15" s="4">
        <v>14</v>
      </c>
      <c r="B15" s="5" t="s">
        <v>44</v>
      </c>
      <c r="C15" s="6" t="s">
        <v>20</v>
      </c>
      <c r="D15" s="7">
        <v>0</v>
      </c>
      <c r="E15" s="8"/>
      <c r="F15" s="8"/>
      <c r="G15" s="8"/>
      <c r="H15" s="8"/>
      <c r="I15" s="8"/>
      <c r="J15" s="8"/>
      <c r="K15" s="9">
        <f t="shared" si="0"/>
        <v>0</v>
      </c>
      <c r="L15" s="9">
        <f t="shared" si="1"/>
        <v>0</v>
      </c>
      <c r="M15" s="9">
        <f t="shared" si="2"/>
        <v>0</v>
      </c>
      <c r="N15" s="10">
        <v>0</v>
      </c>
      <c r="O15" s="9">
        <f t="shared" si="3"/>
        <v>0</v>
      </c>
      <c r="P15" s="9">
        <f t="shared" si="4"/>
        <v>0</v>
      </c>
      <c r="Q15" s="15" t="s">
        <v>21</v>
      </c>
      <c r="R15" s="12"/>
      <c r="S15" s="12"/>
      <c r="T15" s="16"/>
      <c r="U15" s="9"/>
      <c r="V15" s="9">
        <f t="shared" si="6"/>
        <v>0</v>
      </c>
    </row>
    <row r="16" spans="1:22" x14ac:dyDescent="0.25">
      <c r="A16" s="4">
        <v>14.1</v>
      </c>
      <c r="B16" s="17" t="s">
        <v>22</v>
      </c>
      <c r="C16" s="6" t="s">
        <v>20</v>
      </c>
      <c r="D16" s="29">
        <v>7500207</v>
      </c>
      <c r="E16" s="13"/>
      <c r="F16" s="13"/>
      <c r="G16" s="8"/>
      <c r="H16" s="8"/>
      <c r="I16" s="8"/>
      <c r="J16" s="8"/>
      <c r="K16" s="9">
        <f t="shared" si="0"/>
        <v>7500207</v>
      </c>
      <c r="L16" s="9">
        <f t="shared" si="1"/>
        <v>0</v>
      </c>
      <c r="M16" s="9">
        <f t="shared" si="2"/>
        <v>0</v>
      </c>
      <c r="N16" s="10">
        <v>0</v>
      </c>
      <c r="O16" s="9">
        <f t="shared" si="3"/>
        <v>0</v>
      </c>
      <c r="P16" s="9">
        <f t="shared" si="4"/>
        <v>0</v>
      </c>
      <c r="Q16" s="11">
        <v>7.0000000000000007E-2</v>
      </c>
      <c r="R16" s="12"/>
      <c r="S16" s="12"/>
      <c r="T16" s="9">
        <f t="shared" ref="T16:T26" si="7">IF(OR(K16&lt;0,S16&gt;0),0,(K16+O16-P16)*Q16)</f>
        <v>525014.49000000011</v>
      </c>
      <c r="U16" s="9"/>
      <c r="V16" s="9">
        <f t="shared" si="6"/>
        <v>6975192.5099999998</v>
      </c>
    </row>
    <row r="17" spans="1:22" x14ac:dyDescent="0.25">
      <c r="A17" s="4">
        <v>14.1</v>
      </c>
      <c r="B17" s="17" t="s">
        <v>23</v>
      </c>
      <c r="C17" s="6" t="s">
        <v>20</v>
      </c>
      <c r="D17" s="29">
        <v>53613215</v>
      </c>
      <c r="E17" s="8">
        <v>2135698</v>
      </c>
      <c r="F17" s="8">
        <v>2135698</v>
      </c>
      <c r="G17" s="8"/>
      <c r="H17" s="8"/>
      <c r="I17" s="8"/>
      <c r="J17" s="8"/>
      <c r="K17" s="9">
        <f t="shared" si="0"/>
        <v>55748913</v>
      </c>
      <c r="L17" s="9">
        <f t="shared" si="1"/>
        <v>0</v>
      </c>
      <c r="M17" s="9">
        <f t="shared" si="2"/>
        <v>2135698</v>
      </c>
      <c r="N17" s="10">
        <v>0</v>
      </c>
      <c r="O17" s="9">
        <f t="shared" si="3"/>
        <v>0</v>
      </c>
      <c r="P17" s="9">
        <f t="shared" si="4"/>
        <v>0</v>
      </c>
      <c r="Q17" s="11">
        <v>0.05</v>
      </c>
      <c r="R17" s="12"/>
      <c r="S17" s="12"/>
      <c r="T17" s="9">
        <f t="shared" si="7"/>
        <v>2787445.6500000004</v>
      </c>
      <c r="U17" s="9"/>
      <c r="V17" s="9">
        <f t="shared" si="6"/>
        <v>52961467.350000001</v>
      </c>
    </row>
    <row r="18" spans="1:22" x14ac:dyDescent="0.25">
      <c r="A18" s="4">
        <v>17</v>
      </c>
      <c r="B18" s="5" t="s">
        <v>45</v>
      </c>
      <c r="C18" s="6" t="s">
        <v>20</v>
      </c>
      <c r="D18" s="29">
        <v>781675</v>
      </c>
      <c r="E18" s="8"/>
      <c r="F18" s="8"/>
      <c r="G18" s="8"/>
      <c r="H18" s="8"/>
      <c r="I18" s="8"/>
      <c r="J18" s="8"/>
      <c r="K18" s="9">
        <f t="shared" si="0"/>
        <v>781675</v>
      </c>
      <c r="L18" s="9">
        <f t="shared" si="1"/>
        <v>0</v>
      </c>
      <c r="M18" s="9">
        <f t="shared" si="2"/>
        <v>0</v>
      </c>
      <c r="N18" s="10">
        <v>0</v>
      </c>
      <c r="O18" s="9">
        <f t="shared" si="3"/>
        <v>0</v>
      </c>
      <c r="P18" s="9">
        <f t="shared" si="4"/>
        <v>0</v>
      </c>
      <c r="Q18" s="11">
        <v>0.08</v>
      </c>
      <c r="R18" s="12"/>
      <c r="S18" s="12"/>
      <c r="T18" s="9">
        <f t="shared" si="7"/>
        <v>62534</v>
      </c>
      <c r="U18" s="9"/>
      <c r="V18" s="9">
        <f t="shared" si="6"/>
        <v>719141</v>
      </c>
    </row>
    <row r="19" spans="1:22" x14ac:dyDescent="0.25">
      <c r="A19" s="4">
        <v>42</v>
      </c>
      <c r="B19" s="5" t="s">
        <v>46</v>
      </c>
      <c r="C19" s="6" t="s">
        <v>20</v>
      </c>
      <c r="D19" s="29">
        <v>1398038</v>
      </c>
      <c r="E19" s="8">
        <v>17278</v>
      </c>
      <c r="F19" s="8">
        <v>17278</v>
      </c>
      <c r="G19" s="8"/>
      <c r="H19" s="8"/>
      <c r="I19" s="8"/>
      <c r="J19" s="8"/>
      <c r="K19" s="9">
        <f t="shared" si="0"/>
        <v>1415316</v>
      </c>
      <c r="L19" s="9">
        <f t="shared" si="1"/>
        <v>0</v>
      </c>
      <c r="M19" s="9">
        <f t="shared" si="2"/>
        <v>17278</v>
      </c>
      <c r="N19" s="10">
        <v>0</v>
      </c>
      <c r="O19" s="9">
        <f t="shared" si="3"/>
        <v>0</v>
      </c>
      <c r="P19" s="9">
        <f t="shared" si="4"/>
        <v>0</v>
      </c>
      <c r="Q19" s="11">
        <v>0.12</v>
      </c>
      <c r="R19" s="12"/>
      <c r="S19" s="12"/>
      <c r="T19" s="9">
        <f t="shared" si="7"/>
        <v>169837.91999999998</v>
      </c>
      <c r="U19" s="9"/>
      <c r="V19" s="9">
        <f t="shared" si="6"/>
        <v>1245478.08</v>
      </c>
    </row>
    <row r="20" spans="1:22" x14ac:dyDescent="0.25">
      <c r="A20" s="4">
        <v>43.1</v>
      </c>
      <c r="B20" s="5" t="s">
        <v>47</v>
      </c>
      <c r="C20" s="6" t="s">
        <v>20</v>
      </c>
      <c r="D20" s="7">
        <v>0</v>
      </c>
      <c r="E20" s="8"/>
      <c r="F20" s="8"/>
      <c r="G20" s="8"/>
      <c r="H20" s="8"/>
      <c r="I20" s="8"/>
      <c r="J20" s="8"/>
      <c r="K20" s="9">
        <f t="shared" si="0"/>
        <v>0</v>
      </c>
      <c r="L20" s="9">
        <f t="shared" si="1"/>
        <v>0</v>
      </c>
      <c r="M20" s="9">
        <f t="shared" si="2"/>
        <v>0</v>
      </c>
      <c r="N20" s="10">
        <v>0</v>
      </c>
      <c r="O20" s="9">
        <f t="shared" si="3"/>
        <v>0</v>
      </c>
      <c r="P20" s="9">
        <f t="shared" si="4"/>
        <v>0</v>
      </c>
      <c r="Q20" s="11">
        <v>0.3</v>
      </c>
      <c r="R20" s="12"/>
      <c r="S20" s="12"/>
      <c r="T20" s="9">
        <f t="shared" si="7"/>
        <v>0</v>
      </c>
      <c r="U20" s="9"/>
      <c r="V20" s="9">
        <f t="shared" si="6"/>
        <v>0</v>
      </c>
    </row>
    <row r="21" spans="1:22" x14ac:dyDescent="0.25">
      <c r="A21" s="4">
        <v>43.2</v>
      </c>
      <c r="B21" s="5" t="s">
        <v>47</v>
      </c>
      <c r="C21" s="6" t="s">
        <v>20</v>
      </c>
      <c r="D21" s="7">
        <v>25132</v>
      </c>
      <c r="E21" s="8"/>
      <c r="F21" s="8"/>
      <c r="G21" s="8"/>
      <c r="H21" s="8"/>
      <c r="I21" s="8"/>
      <c r="J21" s="8"/>
      <c r="K21" s="9">
        <f t="shared" si="0"/>
        <v>25132</v>
      </c>
      <c r="L21" s="9">
        <f t="shared" si="1"/>
        <v>0</v>
      </c>
      <c r="M21" s="9">
        <f t="shared" si="2"/>
        <v>0</v>
      </c>
      <c r="N21" s="10">
        <v>0</v>
      </c>
      <c r="O21" s="9">
        <f t="shared" si="3"/>
        <v>0</v>
      </c>
      <c r="P21" s="9">
        <f t="shared" si="4"/>
        <v>0</v>
      </c>
      <c r="Q21" s="11">
        <v>0.5</v>
      </c>
      <c r="R21" s="12"/>
      <c r="S21" s="12"/>
      <c r="T21" s="9">
        <f t="shared" si="7"/>
        <v>12566</v>
      </c>
      <c r="U21" s="9"/>
      <c r="V21" s="9">
        <f t="shared" si="6"/>
        <v>12566</v>
      </c>
    </row>
    <row r="22" spans="1:22" x14ac:dyDescent="0.25">
      <c r="A22" s="4">
        <v>45</v>
      </c>
      <c r="B22" s="5" t="s">
        <v>48</v>
      </c>
      <c r="C22" s="6" t="s">
        <v>20</v>
      </c>
      <c r="D22" s="29">
        <v>120</v>
      </c>
      <c r="E22" s="13"/>
      <c r="F22" s="13"/>
      <c r="G22" s="8"/>
      <c r="H22" s="8"/>
      <c r="I22" s="8"/>
      <c r="J22" s="8"/>
      <c r="K22" s="9">
        <f t="shared" si="0"/>
        <v>120</v>
      </c>
      <c r="L22" s="9">
        <f t="shared" si="1"/>
        <v>0</v>
      </c>
      <c r="M22" s="9">
        <f t="shared" si="2"/>
        <v>0</v>
      </c>
      <c r="N22" s="10">
        <v>0</v>
      </c>
      <c r="O22" s="9">
        <f t="shared" si="3"/>
        <v>0</v>
      </c>
      <c r="P22" s="9">
        <f t="shared" si="4"/>
        <v>0</v>
      </c>
      <c r="Q22" s="11">
        <v>0.45</v>
      </c>
      <c r="R22" s="12"/>
      <c r="S22" s="12"/>
      <c r="T22" s="9">
        <f t="shared" si="7"/>
        <v>54</v>
      </c>
      <c r="U22" s="9"/>
      <c r="V22" s="9">
        <f t="shared" si="6"/>
        <v>66</v>
      </c>
    </row>
    <row r="23" spans="1:22" x14ac:dyDescent="0.25">
      <c r="A23" s="4">
        <v>46</v>
      </c>
      <c r="B23" s="5" t="s">
        <v>49</v>
      </c>
      <c r="C23" s="6" t="s">
        <v>20</v>
      </c>
      <c r="D23" s="7">
        <v>0</v>
      </c>
      <c r="E23" s="8"/>
      <c r="F23" s="8"/>
      <c r="G23" s="8"/>
      <c r="H23" s="8"/>
      <c r="I23" s="8"/>
      <c r="J23" s="8"/>
      <c r="K23" s="9">
        <f t="shared" si="0"/>
        <v>0</v>
      </c>
      <c r="L23" s="9">
        <f t="shared" si="1"/>
        <v>0</v>
      </c>
      <c r="M23" s="9">
        <f t="shared" si="2"/>
        <v>0</v>
      </c>
      <c r="N23" s="10">
        <v>0</v>
      </c>
      <c r="O23" s="9">
        <f t="shared" si="3"/>
        <v>0</v>
      </c>
      <c r="P23" s="9">
        <f t="shared" si="4"/>
        <v>0</v>
      </c>
      <c r="Q23" s="11">
        <v>0.3</v>
      </c>
      <c r="R23" s="12"/>
      <c r="S23" s="12"/>
      <c r="T23" s="9">
        <f t="shared" si="7"/>
        <v>0</v>
      </c>
      <c r="U23" s="9"/>
      <c r="V23" s="9">
        <f t="shared" si="6"/>
        <v>0</v>
      </c>
    </row>
    <row r="24" spans="1:22" x14ac:dyDescent="0.25">
      <c r="A24" s="4">
        <v>47</v>
      </c>
      <c r="B24" s="5" t="s">
        <v>50</v>
      </c>
      <c r="C24" s="6" t="s">
        <v>20</v>
      </c>
      <c r="D24" s="29">
        <v>657307422</v>
      </c>
      <c r="E24" s="8">
        <v>73116510</v>
      </c>
      <c r="F24" s="8">
        <f>E24</f>
        <v>73116510</v>
      </c>
      <c r="G24" s="8"/>
      <c r="H24" s="8"/>
      <c r="I24" s="8"/>
      <c r="J24" s="8"/>
      <c r="K24" s="9">
        <f t="shared" si="0"/>
        <v>730423932</v>
      </c>
      <c r="L24" s="9">
        <f t="shared" si="1"/>
        <v>0</v>
      </c>
      <c r="M24" s="9">
        <f t="shared" si="2"/>
        <v>73116510</v>
      </c>
      <c r="N24" s="10">
        <v>0</v>
      </c>
      <c r="O24" s="9">
        <f t="shared" si="3"/>
        <v>0</v>
      </c>
      <c r="P24" s="9">
        <f t="shared" si="4"/>
        <v>0</v>
      </c>
      <c r="Q24" s="11">
        <v>0.08</v>
      </c>
      <c r="R24" s="12"/>
      <c r="S24" s="12"/>
      <c r="T24" s="9">
        <f t="shared" si="7"/>
        <v>58433914.560000002</v>
      </c>
      <c r="U24" s="9"/>
      <c r="V24" s="9">
        <f t="shared" si="6"/>
        <v>671990017.44000006</v>
      </c>
    </row>
    <row r="25" spans="1:22" x14ac:dyDescent="0.25">
      <c r="A25" s="4">
        <v>50</v>
      </c>
      <c r="B25" s="5" t="s">
        <v>51</v>
      </c>
      <c r="C25" s="6" t="s">
        <v>20</v>
      </c>
      <c r="D25" s="29">
        <v>562533</v>
      </c>
      <c r="E25" s="8">
        <v>881401</v>
      </c>
      <c r="F25" s="8">
        <f>E25</f>
        <v>881401</v>
      </c>
      <c r="G25" s="8"/>
      <c r="H25" s="8"/>
      <c r="I25" s="8"/>
      <c r="J25" s="8"/>
      <c r="K25" s="9">
        <f t="shared" si="0"/>
        <v>1443934</v>
      </c>
      <c r="L25" s="9">
        <f t="shared" si="1"/>
        <v>0</v>
      </c>
      <c r="M25" s="9">
        <f t="shared" si="2"/>
        <v>881401</v>
      </c>
      <c r="N25" s="10">
        <v>0</v>
      </c>
      <c r="O25" s="9">
        <f t="shared" si="3"/>
        <v>0</v>
      </c>
      <c r="P25" s="9">
        <f t="shared" si="4"/>
        <v>0</v>
      </c>
      <c r="Q25" s="11">
        <v>0.55000000000000004</v>
      </c>
      <c r="R25" s="12"/>
      <c r="S25" s="12"/>
      <c r="T25" s="9">
        <f t="shared" si="7"/>
        <v>794163.70000000007</v>
      </c>
      <c r="U25" s="9"/>
      <c r="V25" s="9">
        <f t="shared" si="6"/>
        <v>649770.29999999993</v>
      </c>
    </row>
    <row r="26" spans="1:22" x14ac:dyDescent="0.25">
      <c r="A26" s="4">
        <v>95</v>
      </c>
      <c r="B26" s="5" t="s">
        <v>52</v>
      </c>
      <c r="C26" s="6" t="s">
        <v>20</v>
      </c>
      <c r="D26" s="7">
        <v>0</v>
      </c>
      <c r="E26" s="8"/>
      <c r="F26" s="8"/>
      <c r="G26" s="8"/>
      <c r="H26" s="8"/>
      <c r="I26" s="8"/>
      <c r="J26" s="8"/>
      <c r="K26" s="9">
        <f t="shared" si="0"/>
        <v>0</v>
      </c>
      <c r="L26" s="9">
        <f t="shared" si="1"/>
        <v>0</v>
      </c>
      <c r="M26" s="9">
        <f t="shared" si="2"/>
        <v>0</v>
      </c>
      <c r="N26" s="10">
        <v>0</v>
      </c>
      <c r="O26" s="9">
        <f t="shared" si="3"/>
        <v>0</v>
      </c>
      <c r="P26" s="9">
        <f t="shared" si="4"/>
        <v>0</v>
      </c>
      <c r="Q26" s="11">
        <v>0</v>
      </c>
      <c r="R26" s="12"/>
      <c r="S26" s="12"/>
      <c r="T26" s="9">
        <f t="shared" si="7"/>
        <v>0</v>
      </c>
      <c r="U26" s="9"/>
      <c r="V26" s="9">
        <f t="shared" si="6"/>
        <v>0</v>
      </c>
    </row>
    <row r="27" spans="1:22" x14ac:dyDescent="0.25">
      <c r="A27" s="18" t="str">
        <f>IF(ISBLANK('[1]B8 Sch 8 CCA Bridge'!A27), "", '[1]B8 Sch 8 CCA Bridge'!A27)</f>
        <v/>
      </c>
      <c r="B27" s="17"/>
      <c r="C27" s="6" t="s">
        <v>20</v>
      </c>
      <c r="D27" s="7">
        <v>0</v>
      </c>
      <c r="E27" s="8"/>
      <c r="F27" s="8"/>
      <c r="G27" s="8"/>
      <c r="H27" s="8"/>
      <c r="I27" s="8"/>
      <c r="J27" s="8"/>
      <c r="K27" s="9">
        <f t="shared" si="0"/>
        <v>0</v>
      </c>
      <c r="L27" s="9">
        <f t="shared" si="1"/>
        <v>0</v>
      </c>
      <c r="M27" s="9">
        <f t="shared" si="2"/>
        <v>0</v>
      </c>
      <c r="N27" s="10"/>
      <c r="O27" s="19">
        <f t="shared" si="3"/>
        <v>0</v>
      </c>
      <c r="P27" s="9">
        <f t="shared" si="4"/>
        <v>0</v>
      </c>
      <c r="Q27" s="20"/>
      <c r="R27" s="12"/>
      <c r="S27" s="12"/>
      <c r="T27" s="16"/>
      <c r="U27" s="9"/>
      <c r="V27" s="9">
        <f t="shared" si="6"/>
        <v>0</v>
      </c>
    </row>
    <row r="28" spans="1:22" x14ac:dyDescent="0.25">
      <c r="A28" s="18" t="str">
        <f>IF(ISBLANK('[1]B8 Sch 8 CCA Bridge'!A28), "", '[1]B8 Sch 8 CCA Bridge'!A28)</f>
        <v/>
      </c>
      <c r="B28" s="17"/>
      <c r="C28" s="6" t="s">
        <v>20</v>
      </c>
      <c r="D28" s="7">
        <v>0</v>
      </c>
      <c r="E28" s="8"/>
      <c r="F28" s="8"/>
      <c r="G28" s="8"/>
      <c r="H28" s="8"/>
      <c r="I28" s="8"/>
      <c r="J28" s="8"/>
      <c r="K28" s="9">
        <f t="shared" si="0"/>
        <v>0</v>
      </c>
      <c r="L28" s="9">
        <f t="shared" si="1"/>
        <v>0</v>
      </c>
      <c r="M28" s="9">
        <f t="shared" si="2"/>
        <v>0</v>
      </c>
      <c r="N28" s="10"/>
      <c r="O28" s="19">
        <f t="shared" si="3"/>
        <v>0</v>
      </c>
      <c r="P28" s="9">
        <f t="shared" si="4"/>
        <v>0</v>
      </c>
      <c r="Q28" s="20"/>
      <c r="R28" s="12"/>
      <c r="S28" s="12"/>
      <c r="T28" s="16"/>
      <c r="U28" s="9"/>
      <c r="V28" s="9">
        <f t="shared" si="6"/>
        <v>0</v>
      </c>
    </row>
    <row r="29" spans="1:22" x14ac:dyDescent="0.25">
      <c r="A29" s="18" t="str">
        <f>IF(ISBLANK('[1]B8 Sch 8 CCA Bridge'!A29), "", '[1]B8 Sch 8 CCA Bridge'!A29)</f>
        <v/>
      </c>
      <c r="B29" s="17"/>
      <c r="C29" s="6" t="s">
        <v>20</v>
      </c>
      <c r="D29" s="7">
        <v>0</v>
      </c>
      <c r="E29" s="8"/>
      <c r="F29" s="8"/>
      <c r="G29" s="8"/>
      <c r="H29" s="8"/>
      <c r="I29" s="8"/>
      <c r="J29" s="8"/>
      <c r="K29" s="9">
        <f t="shared" si="0"/>
        <v>0</v>
      </c>
      <c r="L29" s="9">
        <f t="shared" si="1"/>
        <v>0</v>
      </c>
      <c r="M29" s="9">
        <f t="shared" si="2"/>
        <v>0</v>
      </c>
      <c r="N29" s="10"/>
      <c r="O29" s="19">
        <f t="shared" si="3"/>
        <v>0</v>
      </c>
      <c r="P29" s="9">
        <f t="shared" si="4"/>
        <v>0</v>
      </c>
      <c r="Q29" s="20"/>
      <c r="R29" s="12"/>
      <c r="S29" s="12"/>
      <c r="T29" s="16"/>
      <c r="U29" s="9"/>
      <c r="V29" s="9">
        <f t="shared" si="6"/>
        <v>0</v>
      </c>
    </row>
    <row r="30" spans="1:22" x14ac:dyDescent="0.25">
      <c r="A30" s="18" t="str">
        <f>IF(ISBLANK('[1]B8 Sch 8 CCA Bridge'!A30), "", '[1]B8 Sch 8 CCA Bridge'!A30)</f>
        <v/>
      </c>
      <c r="B30" s="17"/>
      <c r="C30" s="6" t="s">
        <v>20</v>
      </c>
      <c r="D30" s="7">
        <v>0</v>
      </c>
      <c r="E30" s="8"/>
      <c r="F30" s="8"/>
      <c r="G30" s="8"/>
      <c r="H30" s="8"/>
      <c r="I30" s="8"/>
      <c r="J30" s="8"/>
      <c r="K30" s="9">
        <f t="shared" si="0"/>
        <v>0</v>
      </c>
      <c r="L30" s="9">
        <f t="shared" si="1"/>
        <v>0</v>
      </c>
      <c r="M30" s="9">
        <f t="shared" si="2"/>
        <v>0</v>
      </c>
      <c r="N30" s="10"/>
      <c r="O30" s="19">
        <f t="shared" si="3"/>
        <v>0</v>
      </c>
      <c r="P30" s="9">
        <f t="shared" si="4"/>
        <v>0</v>
      </c>
      <c r="Q30" s="20"/>
      <c r="R30" s="12"/>
      <c r="S30" s="12"/>
      <c r="T30" s="16"/>
      <c r="U30" s="9"/>
      <c r="V30" s="9">
        <f t="shared" si="6"/>
        <v>0</v>
      </c>
    </row>
    <row r="31" spans="1:22" x14ac:dyDescent="0.25">
      <c r="A31" s="18" t="str">
        <f>IF(ISBLANK('[1]B8 Sch 8 CCA Bridge'!A31), "", '[1]B8 Sch 8 CCA Bridge'!A31)</f>
        <v/>
      </c>
      <c r="B31" s="17"/>
      <c r="C31" s="6" t="s">
        <v>20</v>
      </c>
      <c r="D31" s="7">
        <v>0</v>
      </c>
      <c r="E31" s="8"/>
      <c r="F31" s="8"/>
      <c r="G31" s="8"/>
      <c r="H31" s="8"/>
      <c r="I31" s="8"/>
      <c r="J31" s="8"/>
      <c r="K31" s="9">
        <f t="shared" si="0"/>
        <v>0</v>
      </c>
      <c r="L31" s="9">
        <f t="shared" si="1"/>
        <v>0</v>
      </c>
      <c r="M31" s="9">
        <f t="shared" si="2"/>
        <v>0</v>
      </c>
      <c r="N31" s="10"/>
      <c r="O31" s="19">
        <f t="shared" si="3"/>
        <v>0</v>
      </c>
      <c r="P31" s="9">
        <f t="shared" si="4"/>
        <v>0</v>
      </c>
      <c r="Q31" s="20"/>
      <c r="R31" s="12"/>
      <c r="S31" s="12"/>
      <c r="T31" s="16"/>
      <c r="U31" s="9"/>
      <c r="V31" s="9">
        <f t="shared" si="6"/>
        <v>0</v>
      </c>
    </row>
    <row r="32" spans="1:22" x14ac:dyDescent="0.25">
      <c r="A32" s="18" t="str">
        <f>IF(ISBLANK('[1]B8 Sch 8 CCA Bridge'!A32), "", '[1]B8 Sch 8 CCA Bridge'!A32)</f>
        <v/>
      </c>
      <c r="B32" s="17"/>
      <c r="C32" s="6" t="s">
        <v>20</v>
      </c>
      <c r="D32" s="7">
        <v>0</v>
      </c>
      <c r="E32" s="8"/>
      <c r="F32" s="8"/>
      <c r="G32" s="8"/>
      <c r="H32" s="8"/>
      <c r="I32" s="8"/>
      <c r="J32" s="8"/>
      <c r="K32" s="9">
        <f t="shared" si="0"/>
        <v>0</v>
      </c>
      <c r="L32" s="9">
        <f t="shared" si="1"/>
        <v>0</v>
      </c>
      <c r="M32" s="9">
        <f t="shared" si="2"/>
        <v>0</v>
      </c>
      <c r="N32" s="10"/>
      <c r="O32" s="19">
        <f t="shared" si="3"/>
        <v>0</v>
      </c>
      <c r="P32" s="9">
        <f t="shared" si="4"/>
        <v>0</v>
      </c>
      <c r="Q32" s="20"/>
      <c r="R32" s="12"/>
      <c r="S32" s="12"/>
      <c r="T32" s="16"/>
      <c r="U32" s="9"/>
      <c r="V32" s="9">
        <f t="shared" si="6"/>
        <v>0</v>
      </c>
    </row>
    <row r="33" spans="1:22" x14ac:dyDescent="0.25">
      <c r="A33" s="18" t="str">
        <f>IF(ISBLANK('[1]B8 Sch 8 CCA Bridge'!A33), "", '[1]B8 Sch 8 CCA Bridge'!A33)</f>
        <v/>
      </c>
      <c r="B33" s="17"/>
      <c r="C33" s="6" t="s">
        <v>20</v>
      </c>
      <c r="D33" s="7">
        <v>0</v>
      </c>
      <c r="E33" s="8"/>
      <c r="F33" s="8"/>
      <c r="G33" s="8"/>
      <c r="H33" s="8"/>
      <c r="I33" s="8"/>
      <c r="J33" s="8"/>
      <c r="K33" s="9">
        <f t="shared" si="0"/>
        <v>0</v>
      </c>
      <c r="L33" s="9">
        <f t="shared" si="1"/>
        <v>0</v>
      </c>
      <c r="M33" s="9">
        <f t="shared" si="2"/>
        <v>0</v>
      </c>
      <c r="N33" s="10"/>
      <c r="O33" s="19">
        <f t="shared" si="3"/>
        <v>0</v>
      </c>
      <c r="P33" s="9">
        <f t="shared" si="4"/>
        <v>0</v>
      </c>
      <c r="Q33" s="20"/>
      <c r="R33" s="12"/>
      <c r="S33" s="12"/>
      <c r="T33" s="16"/>
      <c r="U33" s="9"/>
      <c r="V33" s="9">
        <f t="shared" si="6"/>
        <v>0</v>
      </c>
    </row>
    <row r="34" spans="1:22" ht="15.75" thickBot="1" x14ac:dyDescent="0.3">
      <c r="A34" s="18" t="str">
        <f>IF(ISBLANK('[1]B8 Sch 8 CCA Bridge'!A34), "", '[1]B8 Sch 8 CCA Bridge'!A34)</f>
        <v/>
      </c>
      <c r="B34" s="17"/>
      <c r="C34" s="6" t="s">
        <v>20</v>
      </c>
      <c r="D34" s="7">
        <v>0</v>
      </c>
      <c r="E34" s="8"/>
      <c r="F34" s="8"/>
      <c r="G34" s="8"/>
      <c r="H34" s="8"/>
      <c r="I34" s="8"/>
      <c r="J34" s="8"/>
      <c r="K34" s="9">
        <f>IFERROR(D34+E34+G34-J34,"")</f>
        <v>0</v>
      </c>
      <c r="L34" s="9">
        <f t="shared" si="1"/>
        <v>0</v>
      </c>
      <c r="M34" s="9">
        <f t="shared" si="2"/>
        <v>0</v>
      </c>
      <c r="N34" s="10"/>
      <c r="O34" s="19">
        <f t="shared" si="3"/>
        <v>0</v>
      </c>
      <c r="P34" s="9">
        <f t="shared" si="4"/>
        <v>0</v>
      </c>
      <c r="Q34" s="20"/>
      <c r="R34" s="12"/>
      <c r="S34" s="12"/>
      <c r="T34" s="16"/>
      <c r="U34" s="9"/>
      <c r="V34" s="9">
        <f t="shared" si="6"/>
        <v>0</v>
      </c>
    </row>
    <row r="35" spans="1:22" ht="15.75" thickBot="1" x14ac:dyDescent="0.3">
      <c r="A35" s="21"/>
      <c r="B35" s="22" t="s">
        <v>24</v>
      </c>
      <c r="C35" s="23"/>
      <c r="D35" s="24">
        <f>SUM(D2:D34)</f>
        <v>981622268</v>
      </c>
      <c r="E35" s="24">
        <f>SUM(E2:E34)</f>
        <v>80558141</v>
      </c>
      <c r="F35" s="24">
        <f>SUM(F2:F34)</f>
        <v>80558141</v>
      </c>
      <c r="G35" s="24">
        <f>SUM(G2:G34)</f>
        <v>0</v>
      </c>
      <c r="H35" s="24">
        <f t="shared" ref="H35:I35" si="8">SUM(H2:H34)</f>
        <v>0</v>
      </c>
      <c r="I35" s="24">
        <f t="shared" si="8"/>
        <v>0</v>
      </c>
      <c r="J35" s="24">
        <f>SUM(J2:J34)</f>
        <v>0</v>
      </c>
      <c r="K35" s="24">
        <f t="shared" ref="K35:M35" si="9">SUM(K2:K34)</f>
        <v>1062180409</v>
      </c>
      <c r="L35" s="24">
        <f t="shared" si="9"/>
        <v>0</v>
      </c>
      <c r="M35" s="24">
        <f t="shared" si="9"/>
        <v>80558141</v>
      </c>
      <c r="N35" s="24"/>
      <c r="O35" s="24">
        <f t="shared" ref="O35:P35" si="10">SUM(O2:O34)</f>
        <v>0</v>
      </c>
      <c r="P35" s="24">
        <f t="shared" si="10"/>
        <v>0</v>
      </c>
      <c r="Q35" s="25"/>
      <c r="R35" s="26">
        <f>SUM(R2:R34)</f>
        <v>0</v>
      </c>
      <c r="S35" s="26">
        <f>SUM(S2:S34)</f>
        <v>0</v>
      </c>
      <c r="T35" s="26">
        <f>SUM(T2:T34)</f>
        <v>79436079.730000004</v>
      </c>
      <c r="U35" s="27" t="s">
        <v>25</v>
      </c>
      <c r="V35" s="28">
        <f>SUM(V2:V34)</f>
        <v>982744329.26999998</v>
      </c>
    </row>
  </sheetData>
  <conditionalFormatting sqref="A7:B10 A15:B15 B11:B14 A2:J2 A3:B4 E3:J3 E7:J15 E18:F21 A18:B34 E23:J34">
    <cfRule type="expression" dxfId="19" priority="19" stopIfTrue="1">
      <formula>LEN(A2)&gt;0</formula>
    </cfRule>
  </conditionalFormatting>
  <conditionalFormatting sqref="A6:B6 E6:J6">
    <cfRule type="expression" dxfId="18" priority="18" stopIfTrue="1">
      <formula>LEN(A6)&gt;0</formula>
    </cfRule>
  </conditionalFormatting>
  <conditionalFormatting sqref="A5:B5">
    <cfRule type="expression" dxfId="17" priority="17" stopIfTrue="1">
      <formula>LEN(A5)&gt;0</formula>
    </cfRule>
  </conditionalFormatting>
  <conditionalFormatting sqref="A16">
    <cfRule type="expression" dxfId="16" priority="16" stopIfTrue="1">
      <formula>LEN(A16)&gt;0</formula>
    </cfRule>
  </conditionalFormatting>
  <conditionalFormatting sqref="A17 E17">
    <cfRule type="expression" dxfId="15" priority="15" stopIfTrue="1">
      <formula>LEN(A17)&gt;0</formula>
    </cfRule>
  </conditionalFormatting>
  <conditionalFormatting sqref="B16:B17">
    <cfRule type="expression" dxfId="14" priority="14" stopIfTrue="1">
      <formula>LEN(B16)&gt;0</formula>
    </cfRule>
  </conditionalFormatting>
  <conditionalFormatting sqref="E4:E5">
    <cfRule type="expression" dxfId="13" priority="13" stopIfTrue="1">
      <formula>LEN(E4)&gt;0</formula>
    </cfRule>
  </conditionalFormatting>
  <conditionalFormatting sqref="F4:F5">
    <cfRule type="expression" dxfId="12" priority="12" stopIfTrue="1">
      <formula>LEN(F4)&gt;0</formula>
    </cfRule>
  </conditionalFormatting>
  <conditionalFormatting sqref="E16:F16">
    <cfRule type="expression" dxfId="11" priority="11" stopIfTrue="1">
      <formula>LEN(E16)&gt;0</formula>
    </cfRule>
  </conditionalFormatting>
  <conditionalFormatting sqref="E22:F22">
    <cfRule type="expression" dxfId="10" priority="10" stopIfTrue="1">
      <formula>LEN(E22)&gt;0</formula>
    </cfRule>
  </conditionalFormatting>
  <conditionalFormatting sqref="G4:J5">
    <cfRule type="expression" dxfId="9" priority="9" stopIfTrue="1">
      <formula>LEN(G4)&gt;0</formula>
    </cfRule>
  </conditionalFormatting>
  <conditionalFormatting sqref="G16:J22">
    <cfRule type="expression" dxfId="8" priority="8" stopIfTrue="1">
      <formula>LEN(G16)&gt;0</formula>
    </cfRule>
  </conditionalFormatting>
  <conditionalFormatting sqref="N27:N34">
    <cfRule type="expression" dxfId="7" priority="7" stopIfTrue="1">
      <formula>ISBLANK(N27)</formula>
    </cfRule>
  </conditionalFormatting>
  <conditionalFormatting sqref="Q16:Q17 Q26:Q34 S27:S34">
    <cfRule type="expression" dxfId="6" priority="6" stopIfTrue="1">
      <formula>ISBLANK(Q16)</formula>
    </cfRule>
  </conditionalFormatting>
  <conditionalFormatting sqref="O27:O34">
    <cfRule type="expression" dxfId="5" priority="5" stopIfTrue="1">
      <formula>ISBLANK(O27)</formula>
    </cfRule>
  </conditionalFormatting>
  <conditionalFormatting sqref="C3:C34">
    <cfRule type="expression" dxfId="4" priority="4" stopIfTrue="1">
      <formula>LEN(C3)&gt;0</formula>
    </cfRule>
  </conditionalFormatting>
  <conditionalFormatting sqref="R27:R34">
    <cfRule type="expression" dxfId="3" priority="3" stopIfTrue="1">
      <formula>ISBLANK(R27)</formula>
    </cfRule>
  </conditionalFormatting>
  <conditionalFormatting sqref="F17">
    <cfRule type="expression" dxfId="2" priority="2" stopIfTrue="1">
      <formula>LEN(F17)&gt;0</formula>
    </cfRule>
  </conditionalFormatting>
  <conditionalFormatting sqref="D3:D34">
    <cfRule type="expression" dxfId="1" priority="1" stopIfTrue="1">
      <formula>LEN(D3)&gt;0</formula>
    </cfRule>
  </conditionalFormatting>
  <hyperlinks>
    <hyperlink ref="C2" location="'B8 Sch 8 CCA Bridge'!A1" display="B8"/>
    <hyperlink ref="U35" location="'T1 Sch 1 Taxable Income Test'!A1" display="T1"/>
    <hyperlink ref="C3:C34" location="'B8 Sch 8 CCA Bridge'!A1" display="B8"/>
  </hyperlinks>
  <pageMargins left="0.7" right="0.7" top="0.75" bottom="0.75" header="0.3" footer="0.3"/>
  <pageSetup paperSize="3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bettinay</dc:creator>
  <cp:lastModifiedBy>amyy</cp:lastModifiedBy>
  <cp:lastPrinted>2020-01-24T22:14:50Z</cp:lastPrinted>
  <dcterms:created xsi:type="dcterms:W3CDTF">2019-11-19T16:36:15Z</dcterms:created>
  <dcterms:modified xsi:type="dcterms:W3CDTF">2020-08-20T21:40:03Z</dcterms:modified>
</cp:coreProperties>
</file>