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30" yWindow="580" windowWidth="18880" windowHeight="13240"/>
  </bookViews>
  <sheets>
    <sheet name="UPDATED App.2-OA Capital Struct" sheetId="1" r:id="rId1"/>
  </sheets>
  <calcPr calcId="145621"/>
</workbook>
</file>

<file path=xl/calcChain.xml><?xml version="1.0" encoding="utf-8"?>
<calcChain xmlns="http://schemas.openxmlformats.org/spreadsheetml/2006/main">
  <c r="I272" i="1" l="1"/>
  <c r="E272" i="1"/>
  <c r="K272" i="1" s="1"/>
  <c r="I271" i="1"/>
  <c r="O271" i="1" s="1"/>
  <c r="I270" i="1"/>
  <c r="O270" i="1" s="1"/>
  <c r="O272" i="1" s="1"/>
  <c r="E267" i="1"/>
  <c r="I266" i="1"/>
  <c r="K265" i="1"/>
  <c r="O265" i="1" s="1"/>
  <c r="I265" i="1"/>
  <c r="I267" i="1" s="1"/>
  <c r="E245" i="1"/>
  <c r="K245" i="1" s="1"/>
  <c r="I244" i="1"/>
  <c r="O244" i="1" s="1"/>
  <c r="I243" i="1"/>
  <c r="O243" i="1" s="1"/>
  <c r="O245" i="1" s="1"/>
  <c r="E240" i="1"/>
  <c r="I239" i="1"/>
  <c r="I240" i="1" s="1"/>
  <c r="O238" i="1"/>
  <c r="K238" i="1"/>
  <c r="I238" i="1"/>
  <c r="I218" i="1"/>
  <c r="E218" i="1"/>
  <c r="K218" i="1" s="1"/>
  <c r="I217" i="1"/>
  <c r="O217" i="1" s="1"/>
  <c r="I216" i="1"/>
  <c r="O216" i="1" s="1"/>
  <c r="O218" i="1" s="1"/>
  <c r="E213" i="1"/>
  <c r="I212" i="1"/>
  <c r="K211" i="1"/>
  <c r="O211" i="1" s="1"/>
  <c r="I211" i="1"/>
  <c r="I213" i="1" s="1"/>
  <c r="E191" i="1"/>
  <c r="K191" i="1" s="1"/>
  <c r="I190" i="1"/>
  <c r="O190" i="1" s="1"/>
  <c r="I189" i="1"/>
  <c r="O189" i="1" s="1"/>
  <c r="O191" i="1" s="1"/>
  <c r="E186" i="1"/>
  <c r="K186" i="1" s="1"/>
  <c r="K193" i="1" s="1"/>
  <c r="K185" i="1"/>
  <c r="O185" i="1" s="1"/>
  <c r="I185" i="1"/>
  <c r="I186" i="1" s="1"/>
  <c r="O184" i="1"/>
  <c r="K184" i="1"/>
  <c r="I184" i="1"/>
  <c r="I164" i="1"/>
  <c r="E164" i="1"/>
  <c r="K164" i="1" s="1"/>
  <c r="I163" i="1"/>
  <c r="O163" i="1" s="1"/>
  <c r="I162" i="1"/>
  <c r="O162" i="1" s="1"/>
  <c r="O164" i="1" s="1"/>
  <c r="I159" i="1"/>
  <c r="E159" i="1"/>
  <c r="K159" i="1" s="1"/>
  <c r="I158" i="1"/>
  <c r="O158" i="1" s="1"/>
  <c r="I157" i="1"/>
  <c r="O157" i="1" s="1"/>
  <c r="O159" i="1" s="1"/>
  <c r="K137" i="1"/>
  <c r="E137" i="1"/>
  <c r="O136" i="1"/>
  <c r="I135" i="1"/>
  <c r="I137" i="1" s="1"/>
  <c r="K132" i="1"/>
  <c r="K139" i="1" s="1"/>
  <c r="I132" i="1"/>
  <c r="E132" i="1"/>
  <c r="I131" i="1"/>
  <c r="O131" i="1" s="1"/>
  <c r="I130" i="1"/>
  <c r="O130" i="1" s="1"/>
  <c r="O132" i="1" s="1"/>
  <c r="E110" i="1"/>
  <c r="K110" i="1" s="1"/>
  <c r="O109" i="1"/>
  <c r="I108" i="1"/>
  <c r="I110" i="1" s="1"/>
  <c r="K105" i="1"/>
  <c r="K112" i="1" s="1"/>
  <c r="E105" i="1"/>
  <c r="I104" i="1"/>
  <c r="O104" i="1" s="1"/>
  <c r="I103" i="1"/>
  <c r="I105" i="1" s="1"/>
  <c r="E83" i="1"/>
  <c r="K83" i="1" s="1"/>
  <c r="O82" i="1"/>
  <c r="I81" i="1"/>
  <c r="I83" i="1" s="1"/>
  <c r="E78" i="1"/>
  <c r="K78" i="1" s="1"/>
  <c r="K85" i="1" s="1"/>
  <c r="I77" i="1"/>
  <c r="O77" i="1" s="1"/>
  <c r="I76" i="1"/>
  <c r="I78" i="1" s="1"/>
  <c r="E56" i="1"/>
  <c r="K56" i="1" s="1"/>
  <c r="I55" i="1"/>
  <c r="I56" i="1" s="1"/>
  <c r="O54" i="1"/>
  <c r="I54" i="1"/>
  <c r="E51" i="1"/>
  <c r="K51" i="1" s="1"/>
  <c r="K58" i="1" s="1"/>
  <c r="I50" i="1"/>
  <c r="I51" i="1" s="1"/>
  <c r="O49" i="1"/>
  <c r="I49" i="1"/>
  <c r="I29" i="1"/>
  <c r="E29" i="1"/>
  <c r="K29" i="1" s="1"/>
  <c r="O28" i="1"/>
  <c r="I28" i="1"/>
  <c r="I27" i="1"/>
  <c r="O27" i="1" s="1"/>
  <c r="O29" i="1" s="1"/>
  <c r="I24" i="1"/>
  <c r="E24" i="1"/>
  <c r="K24" i="1" s="1"/>
  <c r="K31" i="1" s="1"/>
  <c r="O23" i="1"/>
  <c r="I23" i="1"/>
  <c r="I22" i="1"/>
  <c r="O22" i="1" s="1"/>
  <c r="O24" i="1" s="1"/>
  <c r="O166" i="1" l="1"/>
  <c r="O31" i="1"/>
  <c r="K166" i="1"/>
  <c r="O186" i="1"/>
  <c r="O193" i="1" s="1"/>
  <c r="O50" i="1"/>
  <c r="O51" i="1" s="1"/>
  <c r="O58" i="1" s="1"/>
  <c r="O76" i="1"/>
  <c r="O78" i="1" s="1"/>
  <c r="O108" i="1"/>
  <c r="O110" i="1" s="1"/>
  <c r="O135" i="1"/>
  <c r="O137" i="1" s="1"/>
  <c r="O139" i="1" s="1"/>
  <c r="I245" i="1"/>
  <c r="K212" i="1"/>
  <c r="O55" i="1"/>
  <c r="O56" i="1" s="1"/>
  <c r="O81" i="1"/>
  <c r="O83" i="1" s="1"/>
  <c r="O103" i="1"/>
  <c r="O105" i="1" s="1"/>
  <c r="O112" i="1" s="1"/>
  <c r="I191" i="1"/>
  <c r="K239" i="1" l="1"/>
  <c r="O212" i="1"/>
  <c r="O213" i="1" s="1"/>
  <c r="O220" i="1" s="1"/>
  <c r="K213" i="1"/>
  <c r="K220" i="1" s="1"/>
  <c r="O85" i="1"/>
  <c r="K266" i="1" l="1"/>
  <c r="O239" i="1"/>
  <c r="O240" i="1" s="1"/>
  <c r="O247" i="1" s="1"/>
  <c r="K240" i="1"/>
  <c r="K247" i="1" s="1"/>
  <c r="O266" i="1" l="1"/>
  <c r="O267" i="1" s="1"/>
  <c r="O274" i="1" s="1"/>
  <c r="K267" i="1"/>
  <c r="K274" i="1" s="1"/>
</calcChain>
</file>

<file path=xl/sharedStrings.xml><?xml version="1.0" encoding="utf-8"?>
<sst xmlns="http://schemas.openxmlformats.org/spreadsheetml/2006/main" count="239" uniqueCount="30">
  <si>
    <t>EB-2019-0261</t>
  </si>
  <si>
    <t>Settlement Proposal</t>
  </si>
  <si>
    <t>Attachment 15</t>
  </si>
  <si>
    <t>Appendix 2-OA</t>
  </si>
  <si>
    <t>Capital Structure and Cost of Capital</t>
  </si>
  <si>
    <t>This table must be completed for the last OEB-approved year and the test year.</t>
  </si>
  <si>
    <t>OEB-approved year:</t>
  </si>
  <si>
    <t>Line No.</t>
  </si>
  <si>
    <t>Particulars</t>
  </si>
  <si>
    <t>Capitalization Ratio</t>
  </si>
  <si>
    <t>Cost Rate</t>
  </si>
  <si>
    <t>Return</t>
  </si>
  <si>
    <t>(%)</t>
  </si>
  <si>
    <t>($)</t>
  </si>
  <si>
    <t>Debt</t>
  </si>
  <si>
    <t xml:space="preserve">  Long-term Debt</t>
  </si>
  <si>
    <t xml:space="preserve">  Short-term Debt</t>
  </si>
  <si>
    <t>(1)</t>
  </si>
  <si>
    <t>Total Debt</t>
  </si>
  <si>
    <t>Equity</t>
  </si>
  <si>
    <t xml:space="preserve">  Common Equity</t>
  </si>
  <si>
    <t xml:space="preserve">  Preferred Shares</t>
  </si>
  <si>
    <t>Total Equity</t>
  </si>
  <si>
    <t>Total</t>
  </si>
  <si>
    <t>Notes</t>
  </si>
  <si>
    <t>4.0% unless an applicant has proposed or been approved for a different amount.</t>
  </si>
  <si>
    <t>Last OEB-approved year:</t>
  </si>
  <si>
    <t>2020 (Bridge Year)</t>
  </si>
  <si>
    <t>Test Year:</t>
  </si>
  <si>
    <t>September 18,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</si>
</sst>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mmmm\ d\,\ yyyy"/>
    <numFmt numFmtId="165" formatCode="\(#\)"/>
    <numFmt numFmtId="166" formatCode="&quot;$&quot;#,##0_);[Red]\(&quot;$&quot;#,##0\);&quot;$&quot;\ \-"/>
    <numFmt numFmtId="167" formatCode="&quot;$&quot;#,##0"/>
    <numFmt numFmtId="168" formatCode="0.000%"/>
    <numFmt numFmtId="169" formatCode="0.0%"/>
  </numFmts>
  <fonts count="14" x14ac:knownFonts="1">
    <font>
      <sz val="10"/>
      <color rgb="FF000000"/>
      <name val="Arial"/>
    </font>
    <font>
      <sz val="10"/>
      <color theme="1"/>
      <name val="Arial"/>
    </font>
    <font>
      <b/>
      <sz val="10"/>
      <color theme="1"/>
      <name val="Arial"/>
    </font>
    <font>
      <sz val="9"/>
      <color theme="1"/>
      <name val="Arial"/>
    </font>
    <font>
      <sz val="9"/>
      <name val="Arial"/>
    </font>
    <font>
      <sz val="8"/>
      <color theme="1"/>
      <name val="Arial"/>
    </font>
    <font>
      <b/>
      <sz val="14"/>
      <color theme="1"/>
      <name val="Arial"/>
    </font>
    <font>
      <b/>
      <sz val="10"/>
      <color rgb="FFFF0000"/>
      <name val="Arial"/>
    </font>
    <font>
      <u/>
      <sz val="10"/>
      <color theme="1"/>
      <name val="Arial"/>
    </font>
    <font>
      <sz val="10"/>
      <name val="Arial"/>
    </font>
    <font>
      <sz val="11"/>
      <color rgb="FFFF0000"/>
      <name val="Arial"/>
    </font>
    <font>
      <b/>
      <u/>
      <sz val="10"/>
      <color theme="1"/>
      <name val="Arial"/>
    </font>
    <font>
      <u/>
      <sz val="10"/>
      <color theme="1"/>
      <name val="Arial"/>
    </font>
    <font>
      <sz val="14"/>
      <color rgb="FFFF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EAF1DD"/>
        <bgColor rgb="FFEAF1DD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</fills>
  <borders count="11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 vertical="top"/>
    </xf>
    <xf numFmtId="0" fontId="3" fillId="0" borderId="1" xfId="0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6" fillId="0" borderId="0" xfId="0" applyFont="1" applyAlignment="1"/>
    <xf numFmtId="0" fontId="6" fillId="0" borderId="0" xfId="0" applyFont="1"/>
    <xf numFmtId="164" fontId="5" fillId="0" borderId="2" xfId="0" applyNumberFormat="1" applyFont="1" applyBorder="1" applyAlignment="1">
      <alignment horizontal="right" vertical="top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6" xfId="0" applyFont="1" applyBorder="1"/>
    <xf numFmtId="0" fontId="1" fillId="0" borderId="0" xfId="0" quotePrefix="1" applyFont="1"/>
    <xf numFmtId="10" fontId="1" fillId="2" borderId="2" xfId="0" applyNumberFormat="1" applyFont="1" applyFill="1" applyBorder="1" applyAlignment="1"/>
    <xf numFmtId="10" fontId="1" fillId="0" borderId="0" xfId="0" applyNumberFormat="1" applyFont="1"/>
    <xf numFmtId="165" fontId="1" fillId="2" borderId="2" xfId="0" applyNumberFormat="1" applyFont="1" applyFill="1" applyBorder="1"/>
    <xf numFmtId="165" fontId="1" fillId="0" borderId="0" xfId="0" applyNumberFormat="1" applyFont="1"/>
    <xf numFmtId="166" fontId="1" fillId="0" borderId="0" xfId="0" applyNumberFormat="1" applyFont="1" applyAlignment="1"/>
    <xf numFmtId="166" fontId="1" fillId="0" borderId="0" xfId="0" applyNumberFormat="1" applyFont="1"/>
    <xf numFmtId="10" fontId="1" fillId="2" borderId="7" xfId="0" applyNumberFormat="1" applyFont="1" applyFill="1" applyBorder="1" applyAlignment="1"/>
    <xf numFmtId="165" fontId="1" fillId="0" borderId="0" xfId="0" quotePrefix="1" applyNumberFormat="1" applyFont="1"/>
    <xf numFmtId="166" fontId="1" fillId="0" borderId="6" xfId="0" applyNumberFormat="1" applyFont="1" applyBorder="1" applyAlignment="1"/>
    <xf numFmtId="166" fontId="1" fillId="0" borderId="6" xfId="0" applyNumberFormat="1" applyFont="1" applyBorder="1"/>
    <xf numFmtId="167" fontId="10" fillId="0" borderId="0" xfId="0" applyNumberFormat="1" applyFont="1" applyAlignment="1">
      <alignment horizontal="right"/>
    </xf>
    <xf numFmtId="168" fontId="1" fillId="0" borderId="0" xfId="0" applyNumberFormat="1" applyFont="1"/>
    <xf numFmtId="169" fontId="1" fillId="0" borderId="8" xfId="0" applyNumberFormat="1" applyFont="1" applyBorder="1"/>
    <xf numFmtId="166" fontId="1" fillId="0" borderId="8" xfId="0" applyNumberFormat="1" applyFont="1" applyBorder="1"/>
    <xf numFmtId="10" fontId="1" fillId="0" borderId="8" xfId="0" applyNumberFormat="1" applyFont="1" applyBorder="1"/>
    <xf numFmtId="0" fontId="1" fillId="3" borderId="2" xfId="0" applyFont="1" applyFill="1" applyBorder="1"/>
    <xf numFmtId="169" fontId="1" fillId="0" borderId="0" xfId="0" applyNumberFormat="1" applyFont="1"/>
    <xf numFmtId="0" fontId="1" fillId="0" borderId="0" xfId="0" applyFont="1" applyAlignment="1"/>
    <xf numFmtId="10" fontId="1" fillId="2" borderId="7" xfId="0" applyNumberFormat="1" applyFont="1" applyFill="1" applyBorder="1"/>
    <xf numFmtId="169" fontId="1" fillId="0" borderId="9" xfId="0" applyNumberFormat="1" applyFont="1" applyBorder="1"/>
    <xf numFmtId="9" fontId="1" fillId="0" borderId="9" xfId="0" applyNumberFormat="1" applyFont="1" applyBorder="1"/>
    <xf numFmtId="166" fontId="1" fillId="2" borderId="10" xfId="0" applyNumberFormat="1" applyFont="1" applyFill="1" applyBorder="1" applyAlignment="1"/>
    <xf numFmtId="10" fontId="1" fillId="0" borderId="9" xfId="0" applyNumberFormat="1" applyFont="1" applyBorder="1"/>
    <xf numFmtId="166" fontId="1" fillId="0" borderId="9" xfId="0" applyNumberFormat="1" applyFont="1" applyBorder="1"/>
    <xf numFmtId="0" fontId="2" fillId="0" borderId="0" xfId="0" quotePrefix="1" applyFont="1" applyAlignment="1">
      <alignment horizontal="center" vertical="center"/>
    </xf>
    <xf numFmtId="165" fontId="1" fillId="2" borderId="2" xfId="0" applyNumberFormat="1" applyFont="1" applyFill="1" applyBorder="1" applyAlignment="1">
      <alignment horizontal="center" vertical="center"/>
    </xf>
    <xf numFmtId="166" fontId="1" fillId="4" borderId="0" xfId="0" applyNumberFormat="1" applyFont="1" applyFill="1" applyAlignment="1"/>
    <xf numFmtId="166" fontId="1" fillId="4" borderId="6" xfId="0" applyNumberFormat="1" applyFont="1" applyFill="1" applyBorder="1" applyAlignment="1"/>
    <xf numFmtId="166" fontId="1" fillId="4" borderId="8" xfId="0" applyNumberFormat="1" applyFont="1" applyFill="1" applyBorder="1"/>
    <xf numFmtId="166" fontId="1" fillId="4" borderId="10" xfId="0" applyNumberFormat="1" applyFont="1" applyFill="1" applyBorder="1" applyAlignment="1"/>
    <xf numFmtId="0" fontId="2" fillId="0" borderId="0" xfId="0" applyFont="1" applyAlignment="1">
      <alignment horizontal="right"/>
    </xf>
    <xf numFmtId="166" fontId="1" fillId="4" borderId="0" xfId="0" applyNumberFormat="1" applyFont="1" applyFill="1"/>
    <xf numFmtId="166" fontId="1" fillId="4" borderId="6" xfId="0" applyNumberFormat="1" applyFont="1" applyFill="1" applyBorder="1"/>
    <xf numFmtId="166" fontId="1" fillId="4" borderId="9" xfId="0" applyNumberFormat="1" applyFont="1" applyFill="1" applyBorder="1"/>
    <xf numFmtId="0" fontId="13" fillId="0" borderId="0" xfId="0" applyFont="1"/>
    <xf numFmtId="10" fontId="1" fillId="4" borderId="2" xfId="0" applyNumberFormat="1" applyFont="1" applyFill="1" applyBorder="1" applyAlignment="1"/>
    <xf numFmtId="10" fontId="1" fillId="4" borderId="8" xfId="0" applyNumberFormat="1" applyFont="1" applyFill="1" applyBorder="1"/>
    <xf numFmtId="10" fontId="1" fillId="4" borderId="9" xfId="0" applyNumberFormat="1" applyFont="1" applyFill="1" applyBorder="1"/>
    <xf numFmtId="0" fontId="8" fillId="2" borderId="3" xfId="0" applyFont="1" applyFill="1" applyBorder="1" applyAlignment="1">
      <alignment horizontal="center"/>
    </xf>
    <xf numFmtId="0" fontId="9" fillId="0" borderId="4" xfId="0" applyFont="1" applyBorder="1"/>
    <xf numFmtId="0" fontId="9" fillId="0" borderId="5" xfId="0" applyFont="1" applyBorder="1"/>
    <xf numFmtId="0" fontId="2" fillId="0" borderId="0" xfId="0" applyFont="1" applyAlignment="1">
      <alignment horizontal="right" wrapText="1"/>
    </xf>
    <xf numFmtId="0" fontId="9" fillId="0" borderId="6" xfId="0" applyFont="1" applyBorder="1"/>
    <xf numFmtId="0" fontId="2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0" fillId="0" borderId="0" xfId="0" applyFont="1" applyAlignment="1"/>
    <xf numFmtId="0" fontId="1" fillId="0" borderId="0" xfId="0" applyFont="1"/>
    <xf numFmtId="0" fontId="1" fillId="2" borderId="3" xfId="0" applyFont="1" applyFill="1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4" borderId="3" xfId="0" applyFont="1" applyFill="1" applyBorder="1" applyAlignment="1">
      <alignment horizontal="center"/>
    </xf>
    <xf numFmtId="15" fontId="4" fillId="0" borderId="1" xfId="0" quotePrefix="1" applyNumberFormat="1" applyFon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99594"/>
  </sheetPr>
  <dimension ref="A1:Z1066"/>
  <sheetViews>
    <sheetView showGridLines="0" tabSelected="1" workbookViewId="0">
      <selection activeCell="O5" sqref="O5"/>
    </sheetView>
  </sheetViews>
  <sheetFormatPr defaultColWidth="14.453125" defaultRowHeight="15.75" customHeight="1" x14ac:dyDescent="0.25"/>
  <cols>
    <col min="1" max="1" width="6.453125" customWidth="1"/>
    <col min="2" max="2" width="5.54296875" customWidth="1"/>
    <col min="3" max="3" width="16.54296875" customWidth="1"/>
    <col min="4" max="4" width="3" customWidth="1"/>
    <col min="5" max="5" width="11.453125" customWidth="1"/>
    <col min="6" max="6" width="1.453125" customWidth="1"/>
    <col min="7" max="7" width="3.453125" customWidth="1"/>
    <col min="8" max="8" width="1.453125" customWidth="1"/>
    <col min="9" max="9" width="13.54296875" customWidth="1"/>
    <col min="10" max="10" width="3.453125" customWidth="1"/>
    <col min="11" max="11" width="12.54296875" customWidth="1"/>
    <col min="12" max="12" width="1.453125" customWidth="1"/>
    <col min="13" max="13" width="3.54296875" customWidth="1"/>
    <col min="14" max="14" width="1.54296875" customWidth="1"/>
    <col min="15" max="15" width="15.453125" customWidth="1"/>
    <col min="16" max="16" width="2.453125" customWidth="1"/>
    <col min="17" max="26" width="8.7265625" customWidth="1"/>
  </cols>
  <sheetData>
    <row r="1" spans="1:26" ht="12.7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1"/>
      <c r="M1" s="1"/>
      <c r="N1" s="1"/>
      <c r="O1" s="3" t="s">
        <v>0</v>
      </c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2"/>
      <c r="L2" s="1"/>
      <c r="M2" s="1"/>
      <c r="N2" s="1"/>
      <c r="O2" s="4" t="s">
        <v>1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2"/>
      <c r="L3" s="1"/>
      <c r="M3" s="1"/>
      <c r="N3" s="1"/>
      <c r="O3" s="4" t="s">
        <v>2</v>
      </c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2"/>
      <c r="L4" s="1"/>
      <c r="M4" s="1"/>
      <c r="N4" s="1"/>
      <c r="O4" s="72" t="s">
        <v>29</v>
      </c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2"/>
      <c r="L5" s="1"/>
      <c r="M5" s="1"/>
      <c r="N5" s="1"/>
      <c r="O5" s="5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4">
      <c r="A6" s="1"/>
      <c r="B6" s="6"/>
      <c r="C6" s="7"/>
      <c r="D6" s="7"/>
      <c r="E6" s="7"/>
      <c r="F6" s="1"/>
      <c r="G6" s="1"/>
      <c r="H6" s="1"/>
      <c r="I6" s="1"/>
      <c r="J6" s="1"/>
      <c r="K6" s="2"/>
      <c r="L6" s="1"/>
      <c r="M6" s="1"/>
      <c r="N6" s="1"/>
      <c r="O6" s="8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" x14ac:dyDescent="0.4">
      <c r="A8" s="1"/>
      <c r="B8" s="1"/>
      <c r="C8" s="68" t="s">
        <v>1</v>
      </c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" x14ac:dyDescent="0.4">
      <c r="A9" s="1"/>
      <c r="B9" s="1"/>
      <c r="C9" s="68" t="s">
        <v>3</v>
      </c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" x14ac:dyDescent="0.25">
      <c r="A10" s="1"/>
      <c r="B10" s="1"/>
      <c r="C10" s="69" t="s">
        <v>4</v>
      </c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5">
      <c r="A13" s="70" t="s">
        <v>5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3">
      <c r="A15" s="1"/>
      <c r="B15" s="1"/>
      <c r="C15" s="1"/>
      <c r="D15" s="1"/>
      <c r="E15" s="1"/>
      <c r="F15" s="1"/>
      <c r="G15" s="11" t="s">
        <v>6</v>
      </c>
      <c r="H15" s="58">
        <v>2016</v>
      </c>
      <c r="I15" s="59"/>
      <c r="J15" s="60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5">
      <c r="A17" s="61" t="s">
        <v>7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5">
      <c r="A18" s="62"/>
      <c r="B18" s="1"/>
      <c r="C18" s="12" t="s">
        <v>8</v>
      </c>
      <c r="D18" s="1"/>
      <c r="E18" s="63" t="s">
        <v>9</v>
      </c>
      <c r="F18" s="62"/>
      <c r="G18" s="62"/>
      <c r="H18" s="62"/>
      <c r="I18" s="62"/>
      <c r="J18" s="13"/>
      <c r="K18" s="12" t="s">
        <v>10</v>
      </c>
      <c r="L18" s="9"/>
      <c r="M18" s="1"/>
      <c r="N18" s="1"/>
      <c r="O18" s="12" t="s">
        <v>11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3">
      <c r="A19" s="14"/>
      <c r="B19" s="1"/>
      <c r="C19" s="1"/>
      <c r="D19" s="1"/>
      <c r="E19" s="1"/>
      <c r="F19" s="1"/>
      <c r="G19" s="1"/>
      <c r="H19" s="1"/>
      <c r="I19" s="15"/>
      <c r="J19" s="15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3">
      <c r="A20" s="14"/>
      <c r="B20" s="1"/>
      <c r="C20" s="1"/>
      <c r="D20" s="1"/>
      <c r="E20" s="16" t="s">
        <v>12</v>
      </c>
      <c r="F20" s="17"/>
      <c r="G20" s="17"/>
      <c r="H20" s="17"/>
      <c r="I20" s="16" t="s">
        <v>13</v>
      </c>
      <c r="J20" s="1"/>
      <c r="K20" s="16" t="s">
        <v>12</v>
      </c>
      <c r="L20" s="17"/>
      <c r="M20" s="1"/>
      <c r="N20" s="1"/>
      <c r="O20" s="15" t="s">
        <v>13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3">
      <c r="A21" s="14"/>
      <c r="B21" s="1"/>
      <c r="C21" s="18" t="s">
        <v>14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3">
      <c r="A22" s="14">
        <v>1</v>
      </c>
      <c r="B22" s="1"/>
      <c r="C22" s="19" t="s">
        <v>15</v>
      </c>
      <c r="D22" s="1"/>
      <c r="E22" s="20">
        <v>0.56000000000000005</v>
      </c>
      <c r="F22" s="21"/>
      <c r="G22" s="22"/>
      <c r="H22" s="23"/>
      <c r="I22" s="24">
        <f>$I$31*E22</f>
        <v>466546818.08000004</v>
      </c>
      <c r="J22" s="1"/>
      <c r="K22" s="20">
        <v>3.5282850808044899E-2</v>
      </c>
      <c r="L22" s="21"/>
      <c r="M22" s="22"/>
      <c r="N22" s="23"/>
      <c r="O22" s="25">
        <f t="shared" ref="O22:O23" si="0">K22*I22</f>
        <v>16461101.777284706</v>
      </c>
      <c r="P22" s="1"/>
      <c r="Q22" s="1"/>
      <c r="R22" s="1"/>
      <c r="S22" s="21"/>
      <c r="T22" s="1"/>
      <c r="U22" s="1"/>
      <c r="V22" s="1"/>
      <c r="W22" s="1"/>
      <c r="X22" s="1"/>
      <c r="Y22" s="1"/>
      <c r="Z22" s="1"/>
    </row>
    <row r="23" spans="1:26" ht="12.75" customHeight="1" x14ac:dyDescent="0.3">
      <c r="A23" s="14">
        <v>2</v>
      </c>
      <c r="B23" s="1"/>
      <c r="C23" s="19" t="s">
        <v>16</v>
      </c>
      <c r="D23" s="1"/>
      <c r="E23" s="26">
        <v>0.04</v>
      </c>
      <c r="F23" s="21"/>
      <c r="G23" s="27" t="s">
        <v>17</v>
      </c>
      <c r="H23" s="23"/>
      <c r="I23" s="28">
        <f>E23*I31</f>
        <v>33324772.720000003</v>
      </c>
      <c r="J23" s="1"/>
      <c r="K23" s="26">
        <v>2.1600000000000001E-2</v>
      </c>
      <c r="L23" s="21"/>
      <c r="M23" s="22"/>
      <c r="N23" s="23"/>
      <c r="O23" s="29">
        <f t="shared" si="0"/>
        <v>719815.09075200011</v>
      </c>
      <c r="P23" s="1"/>
      <c r="Q23" s="1"/>
      <c r="R23" s="30"/>
      <c r="S23" s="31"/>
      <c r="T23" s="1"/>
      <c r="U23" s="1"/>
      <c r="V23" s="1"/>
      <c r="W23" s="1"/>
      <c r="X23" s="1"/>
      <c r="Y23" s="1"/>
      <c r="Z23" s="1"/>
    </row>
    <row r="24" spans="1:26" ht="12.75" customHeight="1" x14ac:dyDescent="0.3">
      <c r="A24" s="14">
        <v>3</v>
      </c>
      <c r="B24" s="1"/>
      <c r="C24" s="14" t="s">
        <v>18</v>
      </c>
      <c r="D24" s="1"/>
      <c r="E24" s="32">
        <f>SUM(E22:E23)</f>
        <v>0.60000000000000009</v>
      </c>
      <c r="F24" s="32"/>
      <c r="G24" s="32"/>
      <c r="H24" s="32"/>
      <c r="I24" s="33">
        <f>SUM(I22:I23)</f>
        <v>499871590.80000007</v>
      </c>
      <c r="J24" s="1"/>
      <c r="K24" s="34">
        <f>IF(E24=0,0,SUMPRODUCT(E22:E23,K22:K23)/E24)</f>
        <v>3.437066075417524E-2</v>
      </c>
      <c r="L24" s="21"/>
      <c r="M24" s="35"/>
      <c r="N24" s="1"/>
      <c r="O24" s="33">
        <f>SUM(O22:O23)</f>
        <v>17180916.868036706</v>
      </c>
      <c r="P24" s="1"/>
      <c r="Q24" s="1"/>
      <c r="R24" s="1"/>
      <c r="S24" s="21"/>
      <c r="T24" s="1"/>
      <c r="U24" s="1"/>
      <c r="V24" s="1"/>
      <c r="W24" s="1"/>
      <c r="X24" s="1"/>
      <c r="Y24" s="1"/>
      <c r="Z24" s="1"/>
    </row>
    <row r="25" spans="1:26" ht="12.75" customHeight="1" x14ac:dyDescent="0.3">
      <c r="A25" s="14"/>
      <c r="B25" s="1"/>
      <c r="C25" s="1"/>
      <c r="D25" s="1"/>
      <c r="E25" s="36"/>
      <c r="F25" s="36"/>
      <c r="G25" s="36"/>
      <c r="H25" s="36"/>
      <c r="I25" s="25"/>
      <c r="J25" s="1"/>
      <c r="K25" s="21"/>
      <c r="L25" s="21"/>
      <c r="M25" s="1"/>
      <c r="N25" s="1"/>
      <c r="O25" s="25"/>
      <c r="P25" s="1"/>
      <c r="Q25" s="1"/>
      <c r="R25" s="1"/>
      <c r="S25" s="21"/>
      <c r="T25" s="1"/>
      <c r="U25" s="1"/>
      <c r="V25" s="1"/>
      <c r="W25" s="1"/>
      <c r="X25" s="1"/>
      <c r="Y25" s="1"/>
      <c r="Z25" s="1"/>
    </row>
    <row r="26" spans="1:26" ht="12.75" customHeight="1" x14ac:dyDescent="0.3">
      <c r="A26" s="14"/>
      <c r="B26" s="1"/>
      <c r="C26" s="18" t="s">
        <v>19</v>
      </c>
      <c r="D26" s="1"/>
      <c r="E26" s="36"/>
      <c r="F26" s="36"/>
      <c r="G26" s="36"/>
      <c r="H26" s="36"/>
      <c r="I26" s="25"/>
      <c r="J26" s="1"/>
      <c r="K26" s="21"/>
      <c r="L26" s="21"/>
      <c r="M26" s="1"/>
      <c r="N26" s="1"/>
      <c r="O26" s="25"/>
      <c r="P26" s="1"/>
      <c r="Q26" s="1"/>
      <c r="R26" s="1"/>
      <c r="S26" s="21"/>
      <c r="T26" s="1"/>
      <c r="U26" s="1"/>
      <c r="V26" s="1"/>
      <c r="W26" s="1"/>
      <c r="X26" s="1"/>
      <c r="Y26" s="1"/>
      <c r="Z26" s="1"/>
    </row>
    <row r="27" spans="1:26" ht="12.75" customHeight="1" x14ac:dyDescent="0.3">
      <c r="A27" s="14">
        <v>4</v>
      </c>
      <c r="B27" s="1"/>
      <c r="C27" s="19" t="s">
        <v>20</v>
      </c>
      <c r="D27" s="1"/>
      <c r="E27" s="20">
        <v>0.4</v>
      </c>
      <c r="F27" s="21"/>
      <c r="G27" s="22"/>
      <c r="H27" s="23"/>
      <c r="I27" s="24">
        <f>E27*I31</f>
        <v>333247727.20000005</v>
      </c>
      <c r="J27" s="1"/>
      <c r="K27" s="20">
        <v>9.1899999999999996E-2</v>
      </c>
      <c r="L27" s="21"/>
      <c r="M27" s="22"/>
      <c r="N27" s="23"/>
      <c r="O27" s="25">
        <f t="shared" ref="O27:O28" si="1">K27*I27</f>
        <v>30625466.129680004</v>
      </c>
      <c r="P27" s="1"/>
      <c r="Q27" s="1"/>
      <c r="R27" s="37"/>
      <c r="S27" s="21"/>
      <c r="T27" s="1"/>
      <c r="U27" s="1"/>
      <c r="V27" s="1"/>
      <c r="W27" s="1"/>
      <c r="X27" s="1"/>
      <c r="Y27" s="1"/>
      <c r="Z27" s="1"/>
    </row>
    <row r="28" spans="1:26" ht="12.75" customHeight="1" x14ac:dyDescent="0.3">
      <c r="A28" s="14">
        <v>5</v>
      </c>
      <c r="B28" s="1"/>
      <c r="C28" s="19" t="s">
        <v>21</v>
      </c>
      <c r="D28" s="1"/>
      <c r="E28" s="38"/>
      <c r="F28" s="21"/>
      <c r="G28" s="22"/>
      <c r="H28" s="23"/>
      <c r="I28" s="29">
        <f>$I$85*E28</f>
        <v>0</v>
      </c>
      <c r="J28" s="1"/>
      <c r="K28" s="38"/>
      <c r="L28" s="21"/>
      <c r="M28" s="22"/>
      <c r="N28" s="23"/>
      <c r="O28" s="29">
        <f t="shared" si="1"/>
        <v>0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3">
      <c r="A29" s="14">
        <v>6</v>
      </c>
      <c r="B29" s="1"/>
      <c r="C29" s="14" t="s">
        <v>22</v>
      </c>
      <c r="D29" s="1"/>
      <c r="E29" s="32">
        <f>SUM(E27:E28)</f>
        <v>0.4</v>
      </c>
      <c r="F29" s="32"/>
      <c r="G29" s="32"/>
      <c r="H29" s="32"/>
      <c r="I29" s="33">
        <f>SUM(I27:I28)</f>
        <v>333247727.20000005</v>
      </c>
      <c r="J29" s="1"/>
      <c r="K29" s="34">
        <f>IF(E29=0,0,SUMPRODUCT(E27:E28,K27:K28)/E29)</f>
        <v>9.1899999999999996E-2</v>
      </c>
      <c r="L29" s="21"/>
      <c r="M29" s="1"/>
      <c r="N29" s="1"/>
      <c r="O29" s="33">
        <f>SUM(O27:O28)</f>
        <v>30625466.129680004</v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3">
      <c r="A30" s="14"/>
      <c r="B30" s="1"/>
      <c r="C30" s="1"/>
      <c r="D30" s="1"/>
      <c r="E30" s="1"/>
      <c r="F30" s="1"/>
      <c r="G30" s="1"/>
      <c r="H30" s="1"/>
      <c r="I30" s="25"/>
      <c r="J30" s="1"/>
      <c r="K30" s="21"/>
      <c r="L30" s="2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3">
      <c r="A31" s="14">
        <v>7</v>
      </c>
      <c r="B31" s="1"/>
      <c r="C31" s="18" t="s">
        <v>23</v>
      </c>
      <c r="D31" s="1"/>
      <c r="E31" s="39">
        <v>1</v>
      </c>
      <c r="F31" s="39"/>
      <c r="G31" s="40"/>
      <c r="H31" s="40"/>
      <c r="I31" s="41">
        <v>833119318</v>
      </c>
      <c r="J31" s="1"/>
      <c r="K31" s="42">
        <f>(K24*E24)+(K29*E29)</f>
        <v>5.7382396452505147E-2</v>
      </c>
      <c r="L31" s="21"/>
      <c r="M31" s="1"/>
      <c r="N31" s="1"/>
      <c r="O31" s="43">
        <f>O24+O29</f>
        <v>47806382.99771671</v>
      </c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3">
      <c r="A32" s="1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3">
      <c r="A33" s="1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3">
      <c r="A34" s="64" t="s">
        <v>24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5">
      <c r="A35" s="44" t="s">
        <v>17</v>
      </c>
      <c r="B35" s="1"/>
      <c r="C35" s="66" t="s">
        <v>25</v>
      </c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5">
      <c r="A36" s="45"/>
      <c r="B36" s="1"/>
      <c r="C36" s="67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60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5">
      <c r="A37" s="45"/>
      <c r="B37" s="1"/>
      <c r="C37" s="67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60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45"/>
      <c r="B38" s="1"/>
      <c r="C38" s="67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60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5">
      <c r="A39" s="45"/>
      <c r="B39" s="1"/>
      <c r="C39" s="67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60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3">
      <c r="A42" s="1"/>
      <c r="B42" s="1"/>
      <c r="C42" s="1"/>
      <c r="D42" s="1"/>
      <c r="E42" s="1"/>
      <c r="F42" s="1"/>
      <c r="G42" s="11" t="s">
        <v>6</v>
      </c>
      <c r="H42" s="58">
        <v>2017</v>
      </c>
      <c r="I42" s="59"/>
      <c r="J42" s="60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5">
      <c r="A44" s="61" t="s">
        <v>7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5">
      <c r="A45" s="62"/>
      <c r="B45" s="1"/>
      <c r="C45" s="12" t="s">
        <v>8</v>
      </c>
      <c r="D45" s="1"/>
      <c r="E45" s="63" t="s">
        <v>9</v>
      </c>
      <c r="F45" s="62"/>
      <c r="G45" s="62"/>
      <c r="H45" s="62"/>
      <c r="I45" s="62"/>
      <c r="J45" s="13"/>
      <c r="K45" s="12" t="s">
        <v>10</v>
      </c>
      <c r="L45" s="9"/>
      <c r="M45" s="1"/>
      <c r="N45" s="1"/>
      <c r="O45" s="12" t="s">
        <v>11</v>
      </c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3">
      <c r="A46" s="14"/>
      <c r="B46" s="1"/>
      <c r="C46" s="1"/>
      <c r="D46" s="1"/>
      <c r="E46" s="1"/>
      <c r="F46" s="1"/>
      <c r="G46" s="1"/>
      <c r="H46" s="1"/>
      <c r="I46" s="15"/>
      <c r="J46" s="15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3">
      <c r="A47" s="14"/>
      <c r="B47" s="1"/>
      <c r="C47" s="1"/>
      <c r="D47" s="1"/>
      <c r="E47" s="16" t="s">
        <v>12</v>
      </c>
      <c r="F47" s="17"/>
      <c r="G47" s="17"/>
      <c r="H47" s="17"/>
      <c r="I47" s="16" t="s">
        <v>13</v>
      </c>
      <c r="J47" s="1"/>
      <c r="K47" s="16" t="s">
        <v>12</v>
      </c>
      <c r="L47" s="17"/>
      <c r="M47" s="1"/>
      <c r="N47" s="1"/>
      <c r="O47" s="15" t="s">
        <v>13</v>
      </c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3">
      <c r="A48" s="14"/>
      <c r="B48" s="1"/>
      <c r="C48" s="18" t="s">
        <v>14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3">
      <c r="A49" s="14">
        <v>1</v>
      </c>
      <c r="B49" s="1"/>
      <c r="C49" s="19" t="s">
        <v>15</v>
      </c>
      <c r="D49" s="1"/>
      <c r="E49" s="20">
        <v>0.56000000000000005</v>
      </c>
      <c r="F49" s="21"/>
      <c r="G49" s="22"/>
      <c r="H49" s="23"/>
      <c r="I49" s="24">
        <f>E49*I58</f>
        <v>487059448.96000004</v>
      </c>
      <c r="J49" s="1"/>
      <c r="K49" s="20">
        <v>3.5848810000000002E-2</v>
      </c>
      <c r="L49" s="21"/>
      <c r="M49" s="22"/>
      <c r="N49" s="23"/>
      <c r="O49" s="25">
        <f t="shared" ref="O49:O50" si="2">K49*I49</f>
        <v>17460501.644471738</v>
      </c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3">
      <c r="A50" s="14">
        <v>2</v>
      </c>
      <c r="B50" s="1"/>
      <c r="C50" s="19" t="s">
        <v>16</v>
      </c>
      <c r="D50" s="1"/>
      <c r="E50" s="26">
        <v>0.04</v>
      </c>
      <c r="F50" s="21"/>
      <c r="G50" s="27" t="s">
        <v>17</v>
      </c>
      <c r="H50" s="23"/>
      <c r="I50" s="28">
        <f>E50*I58</f>
        <v>34789960.640000001</v>
      </c>
      <c r="J50" s="1"/>
      <c r="K50" s="26">
        <v>2.1600000000000001E-2</v>
      </c>
      <c r="L50" s="21"/>
      <c r="M50" s="22"/>
      <c r="N50" s="23"/>
      <c r="O50" s="29">
        <f t="shared" si="2"/>
        <v>751463.14982400008</v>
      </c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3">
      <c r="A51" s="14">
        <v>3</v>
      </c>
      <c r="B51" s="1"/>
      <c r="C51" s="14" t="s">
        <v>18</v>
      </c>
      <c r="D51" s="1"/>
      <c r="E51" s="32">
        <f>SUM(E49:E50)</f>
        <v>0.60000000000000009</v>
      </c>
      <c r="F51" s="32"/>
      <c r="G51" s="32"/>
      <c r="H51" s="32"/>
      <c r="I51" s="33">
        <f>SUM(I49:I50)</f>
        <v>521849409.60000002</v>
      </c>
      <c r="J51" s="1"/>
      <c r="K51" s="34">
        <f>IF(E51=0,0,SUMPRODUCT(E49:E50,K49:K50)/E51)</f>
        <v>3.4898889333333329E-2</v>
      </c>
      <c r="L51" s="21"/>
      <c r="M51" s="35"/>
      <c r="N51" s="1"/>
      <c r="O51" s="33">
        <f>SUM(O49:O50)</f>
        <v>18211964.794295739</v>
      </c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3">
      <c r="A52" s="14"/>
      <c r="B52" s="1"/>
      <c r="C52" s="1"/>
      <c r="D52" s="1"/>
      <c r="E52" s="36"/>
      <c r="F52" s="36"/>
      <c r="G52" s="36"/>
      <c r="H52" s="36"/>
      <c r="I52" s="25"/>
      <c r="J52" s="1"/>
      <c r="K52" s="21"/>
      <c r="L52" s="2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3">
      <c r="A53" s="14"/>
      <c r="B53" s="1"/>
      <c r="C53" s="18" t="s">
        <v>19</v>
      </c>
      <c r="D53" s="1"/>
      <c r="E53" s="36"/>
      <c r="F53" s="36"/>
      <c r="G53" s="36"/>
      <c r="H53" s="36"/>
      <c r="I53" s="25"/>
      <c r="J53" s="1"/>
      <c r="K53" s="21"/>
      <c r="L53" s="21"/>
      <c r="M53" s="1"/>
      <c r="N53" s="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3">
      <c r="A54" s="14">
        <v>4</v>
      </c>
      <c r="B54" s="1"/>
      <c r="C54" s="19" t="s">
        <v>20</v>
      </c>
      <c r="D54" s="1"/>
      <c r="E54" s="20">
        <v>0.4</v>
      </c>
      <c r="F54" s="21"/>
      <c r="G54" s="22"/>
      <c r="H54" s="23"/>
      <c r="I54" s="24">
        <f>E54*I58</f>
        <v>347899606.40000004</v>
      </c>
      <c r="J54" s="1"/>
      <c r="K54" s="20">
        <v>9.1899999999999996E-2</v>
      </c>
      <c r="L54" s="21"/>
      <c r="M54" s="22"/>
      <c r="N54" s="23"/>
      <c r="O54" s="25">
        <f t="shared" ref="O54:O55" si="3">K54*I54</f>
        <v>31971973.828160003</v>
      </c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3">
      <c r="A55" s="14">
        <v>5</v>
      </c>
      <c r="B55" s="1"/>
      <c r="C55" s="19" t="s">
        <v>21</v>
      </c>
      <c r="D55" s="1"/>
      <c r="E55" s="38"/>
      <c r="F55" s="21"/>
      <c r="G55" s="22"/>
      <c r="H55" s="23"/>
      <c r="I55" s="29">
        <f>$I$85*E55</f>
        <v>0</v>
      </c>
      <c r="J55" s="1"/>
      <c r="K55" s="38"/>
      <c r="L55" s="21"/>
      <c r="M55" s="22"/>
      <c r="N55" s="23"/>
      <c r="O55" s="29">
        <f t="shared" si="3"/>
        <v>0</v>
      </c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3">
      <c r="A56" s="14">
        <v>6</v>
      </c>
      <c r="B56" s="1"/>
      <c r="C56" s="14" t="s">
        <v>22</v>
      </c>
      <c r="D56" s="1"/>
      <c r="E56" s="32">
        <f>SUM(E54:E55)</f>
        <v>0.4</v>
      </c>
      <c r="F56" s="32"/>
      <c r="G56" s="32"/>
      <c r="H56" s="32"/>
      <c r="I56" s="33">
        <f>SUM(I54:I55)</f>
        <v>347899606.40000004</v>
      </c>
      <c r="J56" s="1"/>
      <c r="K56" s="34">
        <f>IF(E56=0,0,SUMPRODUCT(E54:E55,K54:K55)/E56)</f>
        <v>9.1899999999999996E-2</v>
      </c>
      <c r="L56" s="21"/>
      <c r="M56" s="1"/>
      <c r="N56" s="1"/>
      <c r="O56" s="33">
        <f>SUM(O54:O55)</f>
        <v>31971973.828160003</v>
      </c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3">
      <c r="A57" s="14"/>
      <c r="B57" s="1"/>
      <c r="C57" s="1"/>
      <c r="D57" s="1"/>
      <c r="E57" s="1"/>
      <c r="F57" s="1"/>
      <c r="G57" s="1"/>
      <c r="H57" s="1"/>
      <c r="I57" s="25"/>
      <c r="J57" s="1"/>
      <c r="K57" s="21"/>
      <c r="L57" s="21"/>
      <c r="M57" s="1"/>
      <c r="N57" s="1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3">
      <c r="A58" s="14">
        <v>7</v>
      </c>
      <c r="B58" s="1"/>
      <c r="C58" s="18" t="s">
        <v>23</v>
      </c>
      <c r="D58" s="1"/>
      <c r="E58" s="39">
        <v>1</v>
      </c>
      <c r="F58" s="39"/>
      <c r="G58" s="40"/>
      <c r="H58" s="40"/>
      <c r="I58" s="41">
        <v>869749016</v>
      </c>
      <c r="J58" s="1"/>
      <c r="K58" s="42">
        <f>(K51*E51)+(K56*E56)</f>
        <v>5.76993336E-2</v>
      </c>
      <c r="L58" s="21"/>
      <c r="M58" s="1"/>
      <c r="N58" s="1"/>
      <c r="O58" s="43">
        <f>O51+O56</f>
        <v>50183938.622455746</v>
      </c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3">
      <c r="A59" s="1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3">
      <c r="A60" s="1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3">
      <c r="A61" s="64" t="s">
        <v>24</v>
      </c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44" t="s">
        <v>17</v>
      </c>
      <c r="B62" s="1"/>
      <c r="C62" s="66" t="s">
        <v>25</v>
      </c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45"/>
      <c r="B63" s="1"/>
      <c r="C63" s="67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60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45"/>
      <c r="B64" s="1"/>
      <c r="C64" s="67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60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45"/>
      <c r="B65" s="1"/>
      <c r="C65" s="67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60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45"/>
      <c r="B66" s="1"/>
      <c r="C66" s="67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60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3">
      <c r="A69" s="1"/>
      <c r="B69" s="1"/>
      <c r="C69" s="1"/>
      <c r="D69" s="1"/>
      <c r="E69" s="1"/>
      <c r="F69" s="1"/>
      <c r="G69" s="11" t="s">
        <v>6</v>
      </c>
      <c r="H69" s="58">
        <v>2018</v>
      </c>
      <c r="I69" s="59"/>
      <c r="J69" s="60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61" t="s">
        <v>7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62"/>
      <c r="B72" s="1"/>
      <c r="C72" s="12" t="s">
        <v>8</v>
      </c>
      <c r="D72" s="1"/>
      <c r="E72" s="63" t="s">
        <v>9</v>
      </c>
      <c r="F72" s="62"/>
      <c r="G72" s="62"/>
      <c r="H72" s="62"/>
      <c r="I72" s="62"/>
      <c r="J72" s="13"/>
      <c r="K72" s="12" t="s">
        <v>10</v>
      </c>
      <c r="L72" s="9"/>
      <c r="M72" s="1"/>
      <c r="N72" s="1"/>
      <c r="O72" s="12" t="s">
        <v>11</v>
      </c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3">
      <c r="A73" s="14"/>
      <c r="B73" s="1"/>
      <c r="C73" s="1"/>
      <c r="D73" s="1"/>
      <c r="E73" s="1"/>
      <c r="F73" s="1"/>
      <c r="G73" s="1"/>
      <c r="H73" s="1"/>
      <c r="I73" s="15"/>
      <c r="J73" s="15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3">
      <c r="A74" s="14"/>
      <c r="B74" s="1"/>
      <c r="C74" s="1"/>
      <c r="D74" s="1"/>
      <c r="E74" s="16" t="s">
        <v>12</v>
      </c>
      <c r="F74" s="17"/>
      <c r="G74" s="17"/>
      <c r="H74" s="17"/>
      <c r="I74" s="16" t="s">
        <v>13</v>
      </c>
      <c r="J74" s="1"/>
      <c r="K74" s="16" t="s">
        <v>12</v>
      </c>
      <c r="L74" s="17"/>
      <c r="M74" s="1"/>
      <c r="N74" s="1"/>
      <c r="O74" s="15" t="s">
        <v>13</v>
      </c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3">
      <c r="A75" s="14"/>
      <c r="B75" s="1"/>
      <c r="C75" s="18" t="s">
        <v>14</v>
      </c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3">
      <c r="A76" s="14">
        <v>1</v>
      </c>
      <c r="B76" s="1"/>
      <c r="C76" s="19" t="s">
        <v>15</v>
      </c>
      <c r="D76" s="1"/>
      <c r="E76" s="20">
        <v>0.56000000000000005</v>
      </c>
      <c r="F76" s="21"/>
      <c r="G76" s="22"/>
      <c r="H76" s="23"/>
      <c r="I76" s="24">
        <f>E76*I85</f>
        <v>511195528.48000002</v>
      </c>
      <c r="J76" s="1"/>
      <c r="K76" s="20">
        <v>3.6489185800621299E-2</v>
      </c>
      <c r="L76" s="21"/>
      <c r="M76" s="22"/>
      <c r="N76" s="23"/>
      <c r="O76" s="25">
        <f t="shared" ref="O76:O77" si="4">K76*I76</f>
        <v>18653108.619153518</v>
      </c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3">
      <c r="A77" s="14">
        <v>2</v>
      </c>
      <c r="B77" s="1"/>
      <c r="C77" s="19" t="s">
        <v>16</v>
      </c>
      <c r="D77" s="1"/>
      <c r="E77" s="26">
        <v>0.04</v>
      </c>
      <c r="F77" s="21"/>
      <c r="G77" s="27" t="s">
        <v>17</v>
      </c>
      <c r="H77" s="23"/>
      <c r="I77" s="28">
        <f>E77*I85</f>
        <v>36513966.32</v>
      </c>
      <c r="J77" s="1"/>
      <c r="K77" s="26">
        <v>2.1600000000000001E-2</v>
      </c>
      <c r="L77" s="21"/>
      <c r="M77" s="22"/>
      <c r="N77" s="23"/>
      <c r="O77" s="29">
        <f t="shared" si="4"/>
        <v>788701.67251200008</v>
      </c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3">
      <c r="A78" s="14">
        <v>3</v>
      </c>
      <c r="B78" s="1"/>
      <c r="C78" s="14" t="s">
        <v>18</v>
      </c>
      <c r="D78" s="1"/>
      <c r="E78" s="32">
        <f>SUM(E76:E77)</f>
        <v>0.60000000000000009</v>
      </c>
      <c r="F78" s="32"/>
      <c r="G78" s="32"/>
      <c r="H78" s="32"/>
      <c r="I78" s="33">
        <f>SUM(I76:I77)</f>
        <v>547709494.80000007</v>
      </c>
      <c r="J78" s="1"/>
      <c r="K78" s="34">
        <f>IF(E78=0,0,SUMPRODUCT(E76:E77,K76:K77)/E78)</f>
        <v>3.5496573413913213E-2</v>
      </c>
      <c r="L78" s="21"/>
      <c r="M78" s="35"/>
      <c r="N78" s="1"/>
      <c r="O78" s="33">
        <f>SUM(O76:O77)</f>
        <v>19441810.291665517</v>
      </c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3">
      <c r="A79" s="14"/>
      <c r="B79" s="1"/>
      <c r="C79" s="1"/>
      <c r="D79" s="1"/>
      <c r="E79" s="36"/>
      <c r="F79" s="36"/>
      <c r="G79" s="36"/>
      <c r="H79" s="36"/>
      <c r="I79" s="25"/>
      <c r="J79" s="1"/>
      <c r="K79" s="21"/>
      <c r="L79" s="21"/>
      <c r="M79" s="1"/>
      <c r="N79" s="1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3">
      <c r="A80" s="14"/>
      <c r="B80" s="1"/>
      <c r="C80" s="18" t="s">
        <v>19</v>
      </c>
      <c r="D80" s="1"/>
      <c r="E80" s="36"/>
      <c r="F80" s="36"/>
      <c r="G80" s="36"/>
      <c r="H80" s="36"/>
      <c r="I80" s="25"/>
      <c r="J80" s="1"/>
      <c r="K80" s="21"/>
      <c r="L80" s="21"/>
      <c r="M80" s="1"/>
      <c r="N80" s="1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3">
      <c r="A81" s="14">
        <v>4</v>
      </c>
      <c r="B81" s="1"/>
      <c r="C81" s="19" t="s">
        <v>20</v>
      </c>
      <c r="D81" s="1"/>
      <c r="E81" s="20">
        <v>0.4</v>
      </c>
      <c r="F81" s="21"/>
      <c r="G81" s="22"/>
      <c r="H81" s="23"/>
      <c r="I81" s="24">
        <f>E81*I85</f>
        <v>365139663.20000005</v>
      </c>
      <c r="J81" s="1"/>
      <c r="K81" s="20">
        <v>9.1899999999999996E-2</v>
      </c>
      <c r="L81" s="21"/>
      <c r="M81" s="22"/>
      <c r="N81" s="23"/>
      <c r="O81" s="25">
        <f t="shared" ref="O81:O82" si="5">K81*I81</f>
        <v>33556335.048080005</v>
      </c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3">
      <c r="A82" s="14">
        <v>5</v>
      </c>
      <c r="B82" s="1"/>
      <c r="C82" s="19" t="s">
        <v>21</v>
      </c>
      <c r="D82" s="1"/>
      <c r="E82" s="38"/>
      <c r="F82" s="21"/>
      <c r="G82" s="22"/>
      <c r="H82" s="23"/>
      <c r="I82" s="28">
        <v>0</v>
      </c>
      <c r="J82" s="1"/>
      <c r="K82" s="38"/>
      <c r="L82" s="21"/>
      <c r="M82" s="22"/>
      <c r="N82" s="23"/>
      <c r="O82" s="29">
        <f t="shared" si="5"/>
        <v>0</v>
      </c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3">
      <c r="A83" s="14">
        <v>6</v>
      </c>
      <c r="B83" s="1"/>
      <c r="C83" s="14" t="s">
        <v>22</v>
      </c>
      <c r="D83" s="1"/>
      <c r="E83" s="32">
        <f>SUM(E81:E82)</f>
        <v>0.4</v>
      </c>
      <c r="F83" s="32"/>
      <c r="G83" s="32"/>
      <c r="H83" s="32"/>
      <c r="I83" s="33">
        <f>SUM(I81:I82)</f>
        <v>365139663.20000005</v>
      </c>
      <c r="J83" s="1"/>
      <c r="K83" s="34">
        <f>IF(E83=0,0,SUMPRODUCT(E81:E82,K81:K82)/E83)</f>
        <v>9.1899999999999996E-2</v>
      </c>
      <c r="L83" s="21"/>
      <c r="M83" s="1"/>
      <c r="N83" s="1"/>
      <c r="O83" s="33">
        <f>SUM(O81:O82)</f>
        <v>33556335.048080005</v>
      </c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3">
      <c r="A84" s="14"/>
      <c r="B84" s="1"/>
      <c r="C84" s="1"/>
      <c r="D84" s="1"/>
      <c r="E84" s="1"/>
      <c r="F84" s="1"/>
      <c r="G84" s="1"/>
      <c r="H84" s="1"/>
      <c r="I84" s="25"/>
      <c r="J84" s="1"/>
      <c r="K84" s="21"/>
      <c r="L84" s="21"/>
      <c r="M84" s="1"/>
      <c r="N84" s="1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3">
      <c r="A85" s="14">
        <v>7</v>
      </c>
      <c r="B85" s="1"/>
      <c r="C85" s="18" t="s">
        <v>23</v>
      </c>
      <c r="D85" s="1"/>
      <c r="E85" s="39">
        <v>1</v>
      </c>
      <c r="F85" s="39"/>
      <c r="G85" s="40"/>
      <c r="H85" s="40"/>
      <c r="I85" s="41">
        <v>912849158</v>
      </c>
      <c r="J85" s="1"/>
      <c r="K85" s="42">
        <f>(K78*E78)+(K83*E83)</f>
        <v>5.8057944048347937E-2</v>
      </c>
      <c r="L85" s="21"/>
      <c r="M85" s="1"/>
      <c r="N85" s="1"/>
      <c r="O85" s="43">
        <f>O78+O83</f>
        <v>52998145.339745522</v>
      </c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3">
      <c r="A86" s="1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3">
      <c r="A87" s="1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3">
      <c r="A88" s="64" t="s">
        <v>24</v>
      </c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44" t="s">
        <v>17</v>
      </c>
      <c r="B89" s="1"/>
      <c r="C89" s="66" t="s">
        <v>25</v>
      </c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45"/>
      <c r="B90" s="1"/>
      <c r="C90" s="67"/>
      <c r="D90" s="59"/>
      <c r="E90" s="59"/>
      <c r="F90" s="59"/>
      <c r="G90" s="59"/>
      <c r="H90" s="59"/>
      <c r="I90" s="59"/>
      <c r="J90" s="59"/>
      <c r="K90" s="59"/>
      <c r="L90" s="59"/>
      <c r="M90" s="59"/>
      <c r="N90" s="59"/>
      <c r="O90" s="60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45"/>
      <c r="B91" s="1"/>
      <c r="C91" s="67"/>
      <c r="D91" s="59"/>
      <c r="E91" s="59"/>
      <c r="F91" s="59"/>
      <c r="G91" s="59"/>
      <c r="H91" s="59"/>
      <c r="I91" s="59"/>
      <c r="J91" s="59"/>
      <c r="K91" s="59"/>
      <c r="L91" s="59"/>
      <c r="M91" s="59"/>
      <c r="N91" s="59"/>
      <c r="O91" s="60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45"/>
      <c r="B92" s="1"/>
      <c r="C92" s="67"/>
      <c r="D92" s="59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60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45"/>
      <c r="B93" s="1"/>
      <c r="C93" s="67"/>
      <c r="D93" s="59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60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3">
      <c r="A96" s="1"/>
      <c r="B96" s="1"/>
      <c r="C96" s="1"/>
      <c r="D96" s="1"/>
      <c r="E96" s="1"/>
      <c r="F96" s="1"/>
      <c r="G96" s="11" t="s">
        <v>6</v>
      </c>
      <c r="H96" s="71">
        <v>2019</v>
      </c>
      <c r="I96" s="59"/>
      <c r="J96" s="60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61" t="s">
        <v>7</v>
      </c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62"/>
      <c r="B99" s="1"/>
      <c r="C99" s="12" t="s">
        <v>8</v>
      </c>
      <c r="D99" s="1"/>
      <c r="E99" s="63" t="s">
        <v>9</v>
      </c>
      <c r="F99" s="62"/>
      <c r="G99" s="62"/>
      <c r="H99" s="62"/>
      <c r="I99" s="62"/>
      <c r="J99" s="13"/>
      <c r="K99" s="12" t="s">
        <v>10</v>
      </c>
      <c r="L99" s="9"/>
      <c r="M99" s="1"/>
      <c r="N99" s="1"/>
      <c r="O99" s="12" t="s">
        <v>11</v>
      </c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3">
      <c r="A100" s="14"/>
      <c r="B100" s="1"/>
      <c r="C100" s="1"/>
      <c r="D100" s="1"/>
      <c r="E100" s="1"/>
      <c r="F100" s="1"/>
      <c r="G100" s="1"/>
      <c r="H100" s="1"/>
      <c r="I100" s="15"/>
      <c r="J100" s="15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3">
      <c r="A101" s="14"/>
      <c r="B101" s="1"/>
      <c r="C101" s="1"/>
      <c r="D101" s="1"/>
      <c r="E101" s="16" t="s">
        <v>12</v>
      </c>
      <c r="F101" s="17"/>
      <c r="G101" s="17"/>
      <c r="H101" s="17"/>
      <c r="I101" s="16" t="s">
        <v>13</v>
      </c>
      <c r="J101" s="1"/>
      <c r="K101" s="16" t="s">
        <v>12</v>
      </c>
      <c r="L101" s="17"/>
      <c r="M101" s="1"/>
      <c r="N101" s="1"/>
      <c r="O101" s="15" t="s">
        <v>13</v>
      </c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3">
      <c r="A102" s="14"/>
      <c r="B102" s="1"/>
      <c r="C102" s="18" t="s">
        <v>14</v>
      </c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3">
      <c r="A103" s="14">
        <v>1</v>
      </c>
      <c r="B103" s="1"/>
      <c r="C103" s="19" t="s">
        <v>15</v>
      </c>
      <c r="D103" s="1"/>
      <c r="E103" s="20">
        <v>0.56000000000000005</v>
      </c>
      <c r="F103" s="21"/>
      <c r="G103" s="22"/>
      <c r="H103" s="23"/>
      <c r="I103" s="46">
        <f>E103*I112</f>
        <v>336010088.40000004</v>
      </c>
      <c r="J103" s="1"/>
      <c r="K103" s="20">
        <v>3.6970915980899799E-2</v>
      </c>
      <c r="L103" s="21"/>
      <c r="M103" s="22"/>
      <c r="N103" s="23"/>
      <c r="O103" s="25">
        <f t="shared" ref="O103:O104" si="6">K103*I103</f>
        <v>12422600.746971115</v>
      </c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3">
      <c r="A104" s="14">
        <v>2</v>
      </c>
      <c r="B104" s="1"/>
      <c r="C104" s="19" t="s">
        <v>16</v>
      </c>
      <c r="D104" s="1"/>
      <c r="E104" s="26">
        <v>0.04</v>
      </c>
      <c r="F104" s="21"/>
      <c r="G104" s="27" t="s">
        <v>17</v>
      </c>
      <c r="H104" s="23"/>
      <c r="I104" s="47">
        <f>E104*I112</f>
        <v>24000720.600000001</v>
      </c>
      <c r="J104" s="1"/>
      <c r="K104" s="26">
        <v>2.8199999999999999E-2</v>
      </c>
      <c r="L104" s="21"/>
      <c r="M104" s="22"/>
      <c r="N104" s="23"/>
      <c r="O104" s="29">
        <f t="shared" si="6"/>
        <v>676820.32091999997</v>
      </c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3">
      <c r="A105" s="14">
        <v>3</v>
      </c>
      <c r="B105" s="1"/>
      <c r="C105" s="14" t="s">
        <v>18</v>
      </c>
      <c r="D105" s="1"/>
      <c r="E105" s="32">
        <f>SUM(E103:E104)</f>
        <v>0.60000000000000009</v>
      </c>
      <c r="F105" s="32"/>
      <c r="G105" s="32"/>
      <c r="H105" s="32"/>
      <c r="I105" s="48">
        <f>SUM(I103:I104)</f>
        <v>360010809.00000006</v>
      </c>
      <c r="J105" s="1"/>
      <c r="K105" s="34">
        <f>IF(E105=0,0,SUMPRODUCT(E103:E104,K103:K104)/E105)</f>
        <v>3.638618824883981E-2</v>
      </c>
      <c r="L105" s="21"/>
      <c r="M105" s="35"/>
      <c r="N105" s="1"/>
      <c r="O105" s="33">
        <f>SUM(O103:O104)</f>
        <v>13099421.067891115</v>
      </c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3">
      <c r="A106" s="14"/>
      <c r="B106" s="1"/>
      <c r="C106" s="1"/>
      <c r="D106" s="1"/>
      <c r="E106" s="36"/>
      <c r="F106" s="36"/>
      <c r="G106" s="36"/>
      <c r="H106" s="36"/>
      <c r="I106" s="25"/>
      <c r="J106" s="1"/>
      <c r="K106" s="21"/>
      <c r="L106" s="21"/>
      <c r="M106" s="1"/>
      <c r="N106" s="1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3">
      <c r="A107" s="14"/>
      <c r="B107" s="1"/>
      <c r="C107" s="18" t="s">
        <v>19</v>
      </c>
      <c r="D107" s="1"/>
      <c r="E107" s="36"/>
      <c r="F107" s="36"/>
      <c r="G107" s="36"/>
      <c r="H107" s="36"/>
      <c r="I107" s="25"/>
      <c r="J107" s="1"/>
      <c r="K107" s="21"/>
      <c r="L107" s="21"/>
      <c r="M107" s="1"/>
      <c r="N107" s="1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3">
      <c r="A108" s="14">
        <v>4</v>
      </c>
      <c r="B108" s="1"/>
      <c r="C108" s="19" t="s">
        <v>20</v>
      </c>
      <c r="D108" s="1"/>
      <c r="E108" s="20">
        <v>0.4</v>
      </c>
      <c r="F108" s="21"/>
      <c r="G108" s="22"/>
      <c r="H108" s="23"/>
      <c r="I108" s="46">
        <f>E108*I112</f>
        <v>240007206</v>
      </c>
      <c r="J108" s="1"/>
      <c r="K108" s="20">
        <v>8.9800000000000005E-2</v>
      </c>
      <c r="L108" s="21"/>
      <c r="M108" s="22"/>
      <c r="N108" s="23"/>
      <c r="O108" s="25">
        <f t="shared" ref="O108:O109" si="7">K108*I108</f>
        <v>21552647.0988</v>
      </c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3">
      <c r="A109" s="14">
        <v>5</v>
      </c>
      <c r="B109" s="1"/>
      <c r="C109" s="19" t="s">
        <v>21</v>
      </c>
      <c r="D109" s="1"/>
      <c r="E109" s="38"/>
      <c r="F109" s="21"/>
      <c r="G109" s="22"/>
      <c r="H109" s="23"/>
      <c r="I109" s="28">
        <v>0</v>
      </c>
      <c r="J109" s="1"/>
      <c r="K109" s="38"/>
      <c r="L109" s="21"/>
      <c r="M109" s="22"/>
      <c r="N109" s="23"/>
      <c r="O109" s="29">
        <f t="shared" si="7"/>
        <v>0</v>
      </c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3">
      <c r="A110" s="14">
        <v>6</v>
      </c>
      <c r="B110" s="1"/>
      <c r="C110" s="14" t="s">
        <v>22</v>
      </c>
      <c r="D110" s="1"/>
      <c r="E110" s="32">
        <f>SUM(E108:E109)</f>
        <v>0.4</v>
      </c>
      <c r="F110" s="32"/>
      <c r="G110" s="32"/>
      <c r="H110" s="32"/>
      <c r="I110" s="48">
        <f>SUM(I108:I109)</f>
        <v>240007206</v>
      </c>
      <c r="J110" s="1"/>
      <c r="K110" s="34">
        <f>IF(E110=0,0,SUMPRODUCT(E108:E109,K108:K109)/E110)</f>
        <v>8.9799999999999991E-2</v>
      </c>
      <c r="L110" s="21"/>
      <c r="M110" s="1"/>
      <c r="N110" s="1"/>
      <c r="O110" s="33">
        <f>SUM(O108:O109)</f>
        <v>21552647.0988</v>
      </c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3">
      <c r="A111" s="14"/>
      <c r="B111" s="1"/>
      <c r="C111" s="1"/>
      <c r="D111" s="1"/>
      <c r="E111" s="1"/>
      <c r="F111" s="1"/>
      <c r="G111" s="1"/>
      <c r="H111" s="1"/>
      <c r="I111" s="25"/>
      <c r="J111" s="1"/>
      <c r="K111" s="21"/>
      <c r="L111" s="21"/>
      <c r="M111" s="1"/>
      <c r="N111" s="1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3">
      <c r="A112" s="14">
        <v>7</v>
      </c>
      <c r="B112" s="1"/>
      <c r="C112" s="18" t="s">
        <v>23</v>
      </c>
      <c r="D112" s="1"/>
      <c r="E112" s="39">
        <v>1</v>
      </c>
      <c r="F112" s="39"/>
      <c r="G112" s="40"/>
      <c r="H112" s="40"/>
      <c r="I112" s="49">
        <v>600018015</v>
      </c>
      <c r="J112" s="1"/>
      <c r="K112" s="42">
        <f>(K105*E105)+(K110*E110)</f>
        <v>5.7751712949303889E-2</v>
      </c>
      <c r="L112" s="21"/>
      <c r="M112" s="1"/>
      <c r="N112" s="1"/>
      <c r="O112" s="43">
        <f>O105+O110</f>
        <v>34652068.166691117</v>
      </c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3">
      <c r="A113" s="1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3">
      <c r="A114" s="1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3">
      <c r="A115" s="64" t="s">
        <v>24</v>
      </c>
      <c r="B115" s="65"/>
      <c r="C115" s="65"/>
      <c r="D115" s="65"/>
      <c r="E115" s="65"/>
      <c r="F115" s="65"/>
      <c r="G115" s="65"/>
      <c r="H115" s="65"/>
      <c r="I115" s="65"/>
      <c r="J115" s="65"/>
      <c r="K115" s="65"/>
      <c r="L115" s="65"/>
      <c r="M115" s="65"/>
      <c r="N115" s="65"/>
      <c r="O115" s="6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44" t="s">
        <v>17</v>
      </c>
      <c r="B116" s="1"/>
      <c r="C116" s="66" t="s">
        <v>25</v>
      </c>
      <c r="D116" s="65"/>
      <c r="E116" s="65"/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45"/>
      <c r="B117" s="1"/>
      <c r="C117" s="67"/>
      <c r="D117" s="59"/>
      <c r="E117" s="59"/>
      <c r="F117" s="59"/>
      <c r="G117" s="59"/>
      <c r="H117" s="59"/>
      <c r="I117" s="59"/>
      <c r="J117" s="59"/>
      <c r="K117" s="59"/>
      <c r="L117" s="59"/>
      <c r="M117" s="59"/>
      <c r="N117" s="59"/>
      <c r="O117" s="60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45"/>
      <c r="B118" s="1"/>
      <c r="C118" s="67"/>
      <c r="D118" s="59"/>
      <c r="E118" s="59"/>
      <c r="F118" s="59"/>
      <c r="G118" s="59"/>
      <c r="H118" s="59"/>
      <c r="I118" s="59"/>
      <c r="J118" s="59"/>
      <c r="K118" s="59"/>
      <c r="L118" s="59"/>
      <c r="M118" s="59"/>
      <c r="N118" s="59"/>
      <c r="O118" s="60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45"/>
      <c r="B119" s="1"/>
      <c r="C119" s="67"/>
      <c r="D119" s="59"/>
      <c r="E119" s="59"/>
      <c r="F119" s="59"/>
      <c r="G119" s="59"/>
      <c r="H119" s="59"/>
      <c r="I119" s="59"/>
      <c r="J119" s="59"/>
      <c r="K119" s="59"/>
      <c r="L119" s="59"/>
      <c r="M119" s="59"/>
      <c r="N119" s="59"/>
      <c r="O119" s="60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45"/>
      <c r="B120" s="1"/>
      <c r="C120" s="67"/>
      <c r="D120" s="59"/>
      <c r="E120" s="59"/>
      <c r="F120" s="59"/>
      <c r="G120" s="59"/>
      <c r="H120" s="59"/>
      <c r="I120" s="59"/>
      <c r="J120" s="59"/>
      <c r="K120" s="59"/>
      <c r="L120" s="59"/>
      <c r="M120" s="59"/>
      <c r="N120" s="59"/>
      <c r="O120" s="60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3">
      <c r="A123" s="1"/>
      <c r="B123" s="1"/>
      <c r="C123" s="1"/>
      <c r="D123" s="1"/>
      <c r="E123" s="1"/>
      <c r="F123" s="1"/>
      <c r="G123" s="50" t="s">
        <v>26</v>
      </c>
      <c r="H123" s="58" t="s">
        <v>27</v>
      </c>
      <c r="I123" s="59"/>
      <c r="J123" s="60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61" t="s">
        <v>7</v>
      </c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62"/>
      <c r="B126" s="1"/>
      <c r="C126" s="12" t="s">
        <v>8</v>
      </c>
      <c r="D126" s="1"/>
      <c r="E126" s="63" t="s">
        <v>9</v>
      </c>
      <c r="F126" s="62"/>
      <c r="G126" s="62"/>
      <c r="H126" s="62"/>
      <c r="I126" s="62"/>
      <c r="J126" s="13"/>
      <c r="K126" s="12" t="s">
        <v>10</v>
      </c>
      <c r="L126" s="9"/>
      <c r="M126" s="1"/>
      <c r="N126" s="1"/>
      <c r="O126" s="12" t="s">
        <v>11</v>
      </c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3">
      <c r="A127" s="14"/>
      <c r="B127" s="1"/>
      <c r="C127" s="1"/>
      <c r="D127" s="1"/>
      <c r="E127" s="1"/>
      <c r="F127" s="1"/>
      <c r="G127" s="1"/>
      <c r="H127" s="1"/>
      <c r="I127" s="15"/>
      <c r="J127" s="15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3">
      <c r="A128" s="14"/>
      <c r="B128" s="1"/>
      <c r="C128" s="1"/>
      <c r="D128" s="1"/>
      <c r="E128" s="16" t="s">
        <v>12</v>
      </c>
      <c r="F128" s="17"/>
      <c r="G128" s="17"/>
      <c r="H128" s="17"/>
      <c r="I128" s="16" t="s">
        <v>13</v>
      </c>
      <c r="J128" s="1"/>
      <c r="K128" s="16" t="s">
        <v>12</v>
      </c>
      <c r="L128" s="17"/>
      <c r="M128" s="1"/>
      <c r="N128" s="1"/>
      <c r="O128" s="15" t="s">
        <v>13</v>
      </c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3">
      <c r="A129" s="14"/>
      <c r="B129" s="1"/>
      <c r="C129" s="18" t="s">
        <v>14</v>
      </c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3">
      <c r="A130" s="14">
        <v>1</v>
      </c>
      <c r="B130" s="1"/>
      <c r="C130" s="19" t="s">
        <v>15</v>
      </c>
      <c r="D130" s="1"/>
      <c r="E130" s="20">
        <v>0.56000000000000005</v>
      </c>
      <c r="F130" s="21"/>
      <c r="G130" s="22"/>
      <c r="H130" s="23"/>
      <c r="I130" s="46">
        <f>E130*I139</f>
        <v>641858945.84000003</v>
      </c>
      <c r="J130" s="1"/>
      <c r="K130" s="20">
        <v>3.6923219834528398E-2</v>
      </c>
      <c r="L130" s="21"/>
      <c r="M130" s="22"/>
      <c r="N130" s="23"/>
      <c r="O130" s="51">
        <f t="shared" ref="O130:O131" si="8">K130*I130</f>
        <v>23699498.960008979</v>
      </c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3">
      <c r="A131" s="14">
        <v>2</v>
      </c>
      <c r="B131" s="1"/>
      <c r="C131" s="19" t="s">
        <v>16</v>
      </c>
      <c r="D131" s="1"/>
      <c r="E131" s="26">
        <v>0.04</v>
      </c>
      <c r="F131" s="21"/>
      <c r="G131" s="27" t="s">
        <v>17</v>
      </c>
      <c r="H131" s="23"/>
      <c r="I131" s="47">
        <f>E131*I139</f>
        <v>45847067.560000002</v>
      </c>
      <c r="J131" s="1"/>
      <c r="K131" s="26">
        <v>2.8199999999999999E-2</v>
      </c>
      <c r="L131" s="21"/>
      <c r="M131" s="22"/>
      <c r="N131" s="23"/>
      <c r="O131" s="52">
        <f t="shared" si="8"/>
        <v>1292887.305192</v>
      </c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3">
      <c r="A132" s="14">
        <v>3</v>
      </c>
      <c r="B132" s="1"/>
      <c r="C132" s="14" t="s">
        <v>18</v>
      </c>
      <c r="D132" s="1"/>
      <c r="E132" s="32">
        <f>SUM(E130:E131)</f>
        <v>0.60000000000000009</v>
      </c>
      <c r="F132" s="32"/>
      <c r="G132" s="32"/>
      <c r="H132" s="32"/>
      <c r="I132" s="48">
        <f>SUM(I130:I131)</f>
        <v>687706013.4000001</v>
      </c>
      <c r="J132" s="1"/>
      <c r="K132" s="34">
        <f>IF(E132=0,0,SUMPRODUCT(E130:E131,K130:K131)/E132)</f>
        <v>3.6341671845559836E-2</v>
      </c>
      <c r="L132" s="21"/>
      <c r="M132" s="35"/>
      <c r="N132" s="1"/>
      <c r="O132" s="48">
        <f>SUM(O130:O131)</f>
        <v>24992386.26520098</v>
      </c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3">
      <c r="A133" s="14"/>
      <c r="B133" s="1"/>
      <c r="C133" s="1"/>
      <c r="D133" s="1"/>
      <c r="E133" s="36"/>
      <c r="F133" s="36"/>
      <c r="G133" s="36"/>
      <c r="H133" s="36"/>
      <c r="I133" s="25"/>
      <c r="J133" s="1"/>
      <c r="K133" s="21"/>
      <c r="L133" s="21"/>
      <c r="M133" s="1"/>
      <c r="N133" s="1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3">
      <c r="A134" s="14"/>
      <c r="B134" s="1"/>
      <c r="C134" s="18" t="s">
        <v>19</v>
      </c>
      <c r="D134" s="1"/>
      <c r="E134" s="36"/>
      <c r="F134" s="36"/>
      <c r="G134" s="36"/>
      <c r="H134" s="36"/>
      <c r="I134" s="25"/>
      <c r="J134" s="1"/>
      <c r="K134" s="21"/>
      <c r="L134" s="21"/>
      <c r="M134" s="1"/>
      <c r="N134" s="1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3">
      <c r="A135" s="14">
        <v>4</v>
      </c>
      <c r="B135" s="1"/>
      <c r="C135" s="19" t="s">
        <v>20</v>
      </c>
      <c r="D135" s="1"/>
      <c r="E135" s="20">
        <v>0.4</v>
      </c>
      <c r="F135" s="21"/>
      <c r="G135" s="22"/>
      <c r="H135" s="23"/>
      <c r="I135" s="46">
        <f>E135*I139</f>
        <v>458470675.60000002</v>
      </c>
      <c r="J135" s="1"/>
      <c r="K135" s="20">
        <v>8.9800000000000005E-2</v>
      </c>
      <c r="L135" s="21"/>
      <c r="M135" s="22"/>
      <c r="N135" s="23"/>
      <c r="O135" s="51">
        <f t="shared" ref="O135:O136" si="9">K135*I135</f>
        <v>41170666.668880001</v>
      </c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3">
      <c r="A136" s="14">
        <v>5</v>
      </c>
      <c r="B136" s="1"/>
      <c r="C136" s="19" t="s">
        <v>21</v>
      </c>
      <c r="D136" s="1"/>
      <c r="E136" s="38"/>
      <c r="F136" s="21"/>
      <c r="G136" s="22"/>
      <c r="H136" s="23"/>
      <c r="I136" s="28">
        <v>0</v>
      </c>
      <c r="J136" s="1"/>
      <c r="K136" s="38"/>
      <c r="L136" s="21"/>
      <c r="M136" s="22"/>
      <c r="N136" s="23"/>
      <c r="O136" s="29">
        <f t="shared" si="9"/>
        <v>0</v>
      </c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3">
      <c r="A137" s="14">
        <v>6</v>
      </c>
      <c r="B137" s="1"/>
      <c r="C137" s="14" t="s">
        <v>22</v>
      </c>
      <c r="D137" s="1"/>
      <c r="E137" s="32">
        <f>SUM(E135:E136)</f>
        <v>0.4</v>
      </c>
      <c r="F137" s="32"/>
      <c r="G137" s="32"/>
      <c r="H137" s="32"/>
      <c r="I137" s="48">
        <f>SUM(I135:I136)</f>
        <v>458470675.60000002</v>
      </c>
      <c r="J137" s="1"/>
      <c r="K137" s="34">
        <f>IF(E137=0,0,SUMPRODUCT(E135:E136,K135:K136)/E137)</f>
        <v>8.9799999999999991E-2</v>
      </c>
      <c r="L137" s="21"/>
      <c r="M137" s="1"/>
      <c r="N137" s="1"/>
      <c r="O137" s="48">
        <f>SUM(O135:O136)</f>
        <v>41170666.668880001</v>
      </c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3">
      <c r="A138" s="14"/>
      <c r="B138" s="1"/>
      <c r="C138" s="1"/>
      <c r="D138" s="1"/>
      <c r="E138" s="1"/>
      <c r="F138" s="1"/>
      <c r="G138" s="1"/>
      <c r="H138" s="1"/>
      <c r="I138" s="25"/>
      <c r="J138" s="1"/>
      <c r="K138" s="21"/>
      <c r="L138" s="21"/>
      <c r="M138" s="1"/>
      <c r="N138" s="1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3">
      <c r="A139" s="14">
        <v>7</v>
      </c>
      <c r="B139" s="1"/>
      <c r="C139" s="18" t="s">
        <v>23</v>
      </c>
      <c r="D139" s="1"/>
      <c r="E139" s="39">
        <v>1</v>
      </c>
      <c r="F139" s="39"/>
      <c r="G139" s="40"/>
      <c r="H139" s="40"/>
      <c r="I139" s="49">
        <v>1146176689</v>
      </c>
      <c r="J139" s="1"/>
      <c r="K139" s="42">
        <f>(K132*E132)+(K137*E137)</f>
        <v>5.7725003107335901E-2</v>
      </c>
      <c r="L139" s="21"/>
      <c r="M139" s="1"/>
      <c r="N139" s="1"/>
      <c r="O139" s="53">
        <f>O132+O137</f>
        <v>66163052.934080981</v>
      </c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3">
      <c r="A140" s="1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3">
      <c r="A141" s="1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3">
      <c r="A142" s="64" t="s">
        <v>24</v>
      </c>
      <c r="B142" s="65"/>
      <c r="C142" s="65"/>
      <c r="D142" s="65"/>
      <c r="E142" s="65"/>
      <c r="F142" s="65"/>
      <c r="G142" s="65"/>
      <c r="H142" s="65"/>
      <c r="I142" s="65"/>
      <c r="J142" s="65"/>
      <c r="K142" s="65"/>
      <c r="L142" s="65"/>
      <c r="M142" s="65"/>
      <c r="N142" s="65"/>
      <c r="O142" s="6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44" t="s">
        <v>17</v>
      </c>
      <c r="B143" s="1"/>
      <c r="C143" s="66" t="s">
        <v>25</v>
      </c>
      <c r="D143" s="65"/>
      <c r="E143" s="65"/>
      <c r="F143" s="65"/>
      <c r="G143" s="65"/>
      <c r="H143" s="65"/>
      <c r="I143" s="65"/>
      <c r="J143" s="65"/>
      <c r="K143" s="65"/>
      <c r="L143" s="65"/>
      <c r="M143" s="65"/>
      <c r="N143" s="65"/>
      <c r="O143" s="6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45"/>
      <c r="B144" s="1"/>
      <c r="C144" s="67"/>
      <c r="D144" s="59"/>
      <c r="E144" s="59"/>
      <c r="F144" s="59"/>
      <c r="G144" s="59"/>
      <c r="H144" s="59"/>
      <c r="I144" s="59"/>
      <c r="J144" s="59"/>
      <c r="K144" s="59"/>
      <c r="L144" s="59"/>
      <c r="M144" s="59"/>
      <c r="N144" s="59"/>
      <c r="O144" s="60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45"/>
      <c r="B145" s="1"/>
      <c r="C145" s="67"/>
      <c r="D145" s="59"/>
      <c r="E145" s="59"/>
      <c r="F145" s="59"/>
      <c r="G145" s="59"/>
      <c r="H145" s="59"/>
      <c r="I145" s="59"/>
      <c r="J145" s="59"/>
      <c r="K145" s="59"/>
      <c r="L145" s="59"/>
      <c r="M145" s="59"/>
      <c r="N145" s="59"/>
      <c r="O145" s="60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45"/>
      <c r="B146" s="1"/>
      <c r="C146" s="67"/>
      <c r="D146" s="59"/>
      <c r="E146" s="59"/>
      <c r="F146" s="59"/>
      <c r="G146" s="59"/>
      <c r="H146" s="59"/>
      <c r="I146" s="59"/>
      <c r="J146" s="59"/>
      <c r="K146" s="59"/>
      <c r="L146" s="59"/>
      <c r="M146" s="59"/>
      <c r="N146" s="59"/>
      <c r="O146" s="60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45"/>
      <c r="B147" s="1"/>
      <c r="C147" s="67"/>
      <c r="D147" s="59"/>
      <c r="E147" s="59"/>
      <c r="F147" s="59"/>
      <c r="G147" s="59"/>
      <c r="H147" s="59"/>
      <c r="I147" s="59"/>
      <c r="J147" s="59"/>
      <c r="K147" s="59"/>
      <c r="L147" s="59"/>
      <c r="M147" s="59"/>
      <c r="N147" s="59"/>
      <c r="O147" s="60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35">
      <c r="A148" s="1"/>
      <c r="B148" s="1"/>
      <c r="C148" s="54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3">
      <c r="A150" s="1"/>
      <c r="B150" s="1"/>
      <c r="C150" s="1"/>
      <c r="D150" s="1"/>
      <c r="E150" s="1"/>
      <c r="F150" s="1"/>
      <c r="G150" s="11" t="s">
        <v>28</v>
      </c>
      <c r="H150" s="58">
        <v>2021</v>
      </c>
      <c r="I150" s="59"/>
      <c r="J150" s="60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61" t="s">
        <v>7</v>
      </c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62"/>
      <c r="B153" s="1"/>
      <c r="C153" s="12" t="s">
        <v>8</v>
      </c>
      <c r="D153" s="1"/>
      <c r="E153" s="63" t="s">
        <v>9</v>
      </c>
      <c r="F153" s="62"/>
      <c r="G153" s="62"/>
      <c r="H153" s="62"/>
      <c r="I153" s="62"/>
      <c r="J153" s="13"/>
      <c r="K153" s="12" t="s">
        <v>10</v>
      </c>
      <c r="L153" s="9"/>
      <c r="M153" s="1"/>
      <c r="N153" s="1"/>
      <c r="O153" s="12" t="s">
        <v>11</v>
      </c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3">
      <c r="A154" s="14"/>
      <c r="B154" s="1"/>
      <c r="C154" s="1"/>
      <c r="D154" s="1"/>
      <c r="E154" s="1"/>
      <c r="F154" s="1"/>
      <c r="G154" s="1"/>
      <c r="H154" s="1"/>
      <c r="I154" s="15"/>
      <c r="J154" s="15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3">
      <c r="A155" s="14"/>
      <c r="B155" s="1"/>
      <c r="C155" s="1"/>
      <c r="D155" s="1"/>
      <c r="E155" s="16" t="s">
        <v>12</v>
      </c>
      <c r="F155" s="17"/>
      <c r="G155" s="17"/>
      <c r="H155" s="17"/>
      <c r="I155" s="16" t="s">
        <v>13</v>
      </c>
      <c r="J155" s="1"/>
      <c r="K155" s="16" t="s">
        <v>12</v>
      </c>
      <c r="L155" s="17"/>
      <c r="M155" s="1"/>
      <c r="N155" s="1"/>
      <c r="O155" s="15" t="s">
        <v>13</v>
      </c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3">
      <c r="A156" s="14"/>
      <c r="B156" s="1"/>
      <c r="C156" s="18" t="s">
        <v>14</v>
      </c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3">
      <c r="A157" s="14">
        <v>1</v>
      </c>
      <c r="B157" s="1"/>
      <c r="C157" s="19" t="s">
        <v>15</v>
      </c>
      <c r="D157" s="1"/>
      <c r="E157" s="20">
        <v>0.56000000000000005</v>
      </c>
      <c r="F157" s="21"/>
      <c r="G157" s="22"/>
      <c r="H157" s="23"/>
      <c r="I157" s="51">
        <f t="shared" ref="I157:I158" si="10">$I$166*E157</f>
        <v>682460287.04000008</v>
      </c>
      <c r="J157" s="1"/>
      <c r="K157" s="20">
        <v>3.3500000000000002E-2</v>
      </c>
      <c r="L157" s="21"/>
      <c r="M157" s="22"/>
      <c r="N157" s="23"/>
      <c r="O157" s="51">
        <f t="shared" ref="O157:O158" si="11">K157*I157</f>
        <v>22862419.615840003</v>
      </c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3">
      <c r="A158" s="14">
        <v>2</v>
      </c>
      <c r="B158" s="1"/>
      <c r="C158" s="19" t="s">
        <v>16</v>
      </c>
      <c r="D158" s="1"/>
      <c r="E158" s="26">
        <v>0.04</v>
      </c>
      <c r="F158" s="21"/>
      <c r="G158" s="27" t="s">
        <v>17</v>
      </c>
      <c r="H158" s="23"/>
      <c r="I158" s="52">
        <f t="shared" si="10"/>
        <v>48747163.359999999</v>
      </c>
      <c r="J158" s="1"/>
      <c r="K158" s="26">
        <v>2.75E-2</v>
      </c>
      <c r="L158" s="21"/>
      <c r="M158" s="22"/>
      <c r="N158" s="23"/>
      <c r="O158" s="52">
        <f t="shared" si="11"/>
        <v>1340546.9924000001</v>
      </c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3">
      <c r="A159" s="14">
        <v>3</v>
      </c>
      <c r="B159" s="1"/>
      <c r="C159" s="14" t="s">
        <v>18</v>
      </c>
      <c r="D159" s="1"/>
      <c r="E159" s="32">
        <f>SUM(E157:E158)</f>
        <v>0.60000000000000009</v>
      </c>
      <c r="F159" s="32"/>
      <c r="G159" s="32"/>
      <c r="H159" s="32"/>
      <c r="I159" s="48">
        <f>SUM(I157:I158)</f>
        <v>731207450.4000001</v>
      </c>
      <c r="J159" s="1"/>
      <c r="K159" s="34">
        <f>IF(E159=0,0,SUMPRODUCT(E157:E158,K157:K158)/E159)</f>
        <v>3.3099999999999997E-2</v>
      </c>
      <c r="L159" s="21"/>
      <c r="M159" s="35"/>
      <c r="N159" s="1"/>
      <c r="O159" s="48">
        <f>SUM(O157:O158)</f>
        <v>24202966.608240005</v>
      </c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3">
      <c r="A160" s="14"/>
      <c r="B160" s="1"/>
      <c r="C160" s="1"/>
      <c r="D160" s="1"/>
      <c r="E160" s="36"/>
      <c r="F160" s="36"/>
      <c r="G160" s="36"/>
      <c r="H160" s="36"/>
      <c r="I160" s="25"/>
      <c r="J160" s="1"/>
      <c r="K160" s="21"/>
      <c r="L160" s="21"/>
      <c r="M160" s="1"/>
      <c r="N160" s="1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3">
      <c r="A161" s="14"/>
      <c r="B161" s="1"/>
      <c r="C161" s="18" t="s">
        <v>19</v>
      </c>
      <c r="D161" s="1"/>
      <c r="E161" s="36"/>
      <c r="F161" s="36"/>
      <c r="G161" s="36"/>
      <c r="H161" s="36"/>
      <c r="I161" s="25"/>
      <c r="J161" s="1"/>
      <c r="K161" s="21"/>
      <c r="L161" s="21"/>
      <c r="M161" s="1"/>
      <c r="N161" s="1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3">
      <c r="A162" s="14">
        <v>4</v>
      </c>
      <c r="B162" s="1"/>
      <c r="C162" s="19" t="s">
        <v>20</v>
      </c>
      <c r="D162" s="1"/>
      <c r="E162" s="20">
        <v>0.4</v>
      </c>
      <c r="F162" s="21"/>
      <c r="G162" s="22"/>
      <c r="H162" s="23"/>
      <c r="I162" s="51">
        <f>$I$166*E162</f>
        <v>487471633.60000002</v>
      </c>
      <c r="J162" s="1"/>
      <c r="K162" s="55">
        <v>8.5199999999999998E-2</v>
      </c>
      <c r="L162" s="21"/>
      <c r="M162" s="22"/>
      <c r="N162" s="23"/>
      <c r="O162" s="51">
        <f t="shared" ref="O162:O163" si="12">K162*I162</f>
        <v>41532583.182719998</v>
      </c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3">
      <c r="A163" s="14">
        <v>5</v>
      </c>
      <c r="B163" s="1"/>
      <c r="C163" s="19" t="s">
        <v>21</v>
      </c>
      <c r="D163" s="1"/>
      <c r="E163" s="38"/>
      <c r="F163" s="21"/>
      <c r="G163" s="22"/>
      <c r="H163" s="23"/>
      <c r="I163" s="29">
        <f>$I$85*E163</f>
        <v>0</v>
      </c>
      <c r="J163" s="1"/>
      <c r="K163" s="38"/>
      <c r="L163" s="21"/>
      <c r="M163" s="22"/>
      <c r="N163" s="23"/>
      <c r="O163" s="29">
        <f t="shared" si="12"/>
        <v>0</v>
      </c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3">
      <c r="A164" s="14">
        <v>6</v>
      </c>
      <c r="B164" s="1"/>
      <c r="C164" s="14" t="s">
        <v>22</v>
      </c>
      <c r="D164" s="1"/>
      <c r="E164" s="32">
        <f>SUM(E162:E163)</f>
        <v>0.4</v>
      </c>
      <c r="F164" s="32"/>
      <c r="G164" s="32"/>
      <c r="H164" s="32"/>
      <c r="I164" s="48">
        <f>SUM(I162:I163)</f>
        <v>487471633.60000002</v>
      </c>
      <c r="J164" s="1"/>
      <c r="K164" s="56">
        <f>IF(E164=0,0,SUMPRODUCT(E162:E163,K162:K163)/E164)</f>
        <v>8.5199999999999998E-2</v>
      </c>
      <c r="L164" s="21"/>
      <c r="M164" s="1"/>
      <c r="N164" s="1"/>
      <c r="O164" s="48">
        <f>SUM(O162:O163)</f>
        <v>41532583.182719998</v>
      </c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3">
      <c r="A165" s="14"/>
      <c r="B165" s="1"/>
      <c r="C165" s="1"/>
      <c r="D165" s="1"/>
      <c r="E165" s="1"/>
      <c r="F165" s="1"/>
      <c r="G165" s="1"/>
      <c r="H165" s="1"/>
      <c r="I165" s="25"/>
      <c r="J165" s="1"/>
      <c r="K165" s="21"/>
      <c r="L165" s="21"/>
      <c r="M165" s="1"/>
      <c r="N165" s="1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3">
      <c r="A166" s="14">
        <v>7</v>
      </c>
      <c r="B166" s="1"/>
      <c r="C166" s="18" t="s">
        <v>23</v>
      </c>
      <c r="D166" s="1"/>
      <c r="E166" s="39">
        <v>1</v>
      </c>
      <c r="F166" s="39"/>
      <c r="G166" s="40"/>
      <c r="H166" s="40"/>
      <c r="I166" s="49">
        <v>1218679084</v>
      </c>
      <c r="J166" s="1"/>
      <c r="K166" s="57">
        <f>(K159*E159)+(K164*E164)</f>
        <v>5.3940000000000002E-2</v>
      </c>
      <c r="L166" s="21"/>
      <c r="M166" s="1"/>
      <c r="N166" s="1"/>
      <c r="O166" s="53">
        <f>O159+O164</f>
        <v>65735549.790959999</v>
      </c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3">
      <c r="A167" s="1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3">
      <c r="A168" s="1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3">
      <c r="A169" s="64" t="s">
        <v>24</v>
      </c>
      <c r="B169" s="65"/>
      <c r="C169" s="65"/>
      <c r="D169" s="65"/>
      <c r="E169" s="65"/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44" t="s">
        <v>17</v>
      </c>
      <c r="B170" s="1"/>
      <c r="C170" s="66" t="s">
        <v>25</v>
      </c>
      <c r="D170" s="65"/>
      <c r="E170" s="65"/>
      <c r="F170" s="65"/>
      <c r="G170" s="65"/>
      <c r="H170" s="65"/>
      <c r="I170" s="65"/>
      <c r="J170" s="65"/>
      <c r="K170" s="65"/>
      <c r="L170" s="65"/>
      <c r="M170" s="65"/>
      <c r="N170" s="65"/>
      <c r="O170" s="6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45"/>
      <c r="B171" s="1"/>
      <c r="C171" s="67"/>
      <c r="D171" s="59"/>
      <c r="E171" s="59"/>
      <c r="F171" s="59"/>
      <c r="G171" s="59"/>
      <c r="H171" s="59"/>
      <c r="I171" s="59"/>
      <c r="J171" s="59"/>
      <c r="K171" s="59"/>
      <c r="L171" s="59"/>
      <c r="M171" s="59"/>
      <c r="N171" s="59"/>
      <c r="O171" s="60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45"/>
      <c r="B172" s="1"/>
      <c r="C172" s="67"/>
      <c r="D172" s="59"/>
      <c r="E172" s="59"/>
      <c r="F172" s="59"/>
      <c r="G172" s="59"/>
      <c r="H172" s="59"/>
      <c r="I172" s="59"/>
      <c r="J172" s="59"/>
      <c r="K172" s="59"/>
      <c r="L172" s="59"/>
      <c r="M172" s="59"/>
      <c r="N172" s="59"/>
      <c r="O172" s="60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45"/>
      <c r="B173" s="1"/>
      <c r="C173" s="67"/>
      <c r="D173" s="59"/>
      <c r="E173" s="59"/>
      <c r="F173" s="59"/>
      <c r="G173" s="59"/>
      <c r="H173" s="59"/>
      <c r="I173" s="59"/>
      <c r="J173" s="59"/>
      <c r="K173" s="59"/>
      <c r="L173" s="59"/>
      <c r="M173" s="59"/>
      <c r="N173" s="59"/>
      <c r="O173" s="60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45"/>
      <c r="B174" s="1"/>
      <c r="C174" s="67"/>
      <c r="D174" s="59"/>
      <c r="E174" s="59"/>
      <c r="F174" s="59"/>
      <c r="G174" s="59"/>
      <c r="H174" s="59"/>
      <c r="I174" s="59"/>
      <c r="J174" s="59"/>
      <c r="K174" s="59"/>
      <c r="L174" s="59"/>
      <c r="M174" s="59"/>
      <c r="N174" s="59"/>
      <c r="O174" s="60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3">
      <c r="A177" s="1"/>
      <c r="B177" s="1"/>
      <c r="C177" s="1"/>
      <c r="D177" s="1"/>
      <c r="E177" s="1"/>
      <c r="F177" s="1"/>
      <c r="G177" s="11" t="s">
        <v>28</v>
      </c>
      <c r="H177" s="58">
        <v>2022</v>
      </c>
      <c r="I177" s="59"/>
      <c r="J177" s="60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61" t="s">
        <v>7</v>
      </c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62"/>
      <c r="B180" s="1"/>
      <c r="C180" s="12" t="s">
        <v>8</v>
      </c>
      <c r="D180" s="1"/>
      <c r="E180" s="63" t="s">
        <v>9</v>
      </c>
      <c r="F180" s="62"/>
      <c r="G180" s="62"/>
      <c r="H180" s="62"/>
      <c r="I180" s="62"/>
      <c r="J180" s="13"/>
      <c r="K180" s="12" t="s">
        <v>10</v>
      </c>
      <c r="L180" s="9"/>
      <c r="M180" s="1"/>
      <c r="N180" s="1"/>
      <c r="O180" s="12" t="s">
        <v>11</v>
      </c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3">
      <c r="A181" s="14"/>
      <c r="B181" s="1"/>
      <c r="C181" s="1"/>
      <c r="D181" s="1"/>
      <c r="E181" s="1"/>
      <c r="F181" s="1"/>
      <c r="G181" s="1"/>
      <c r="H181" s="1"/>
      <c r="I181" s="15"/>
      <c r="J181" s="15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3">
      <c r="A182" s="14"/>
      <c r="B182" s="1"/>
      <c r="C182" s="1"/>
      <c r="D182" s="1"/>
      <c r="E182" s="16" t="s">
        <v>12</v>
      </c>
      <c r="F182" s="17"/>
      <c r="G182" s="17"/>
      <c r="H182" s="17"/>
      <c r="I182" s="16" t="s">
        <v>13</v>
      </c>
      <c r="J182" s="1"/>
      <c r="K182" s="16" t="s">
        <v>12</v>
      </c>
      <c r="L182" s="17"/>
      <c r="M182" s="1"/>
      <c r="N182" s="1"/>
      <c r="O182" s="15" t="s">
        <v>13</v>
      </c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3">
      <c r="A183" s="14"/>
      <c r="B183" s="1"/>
      <c r="C183" s="18" t="s">
        <v>14</v>
      </c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3">
      <c r="A184" s="14">
        <v>1</v>
      </c>
      <c r="B184" s="1"/>
      <c r="C184" s="19" t="s">
        <v>15</v>
      </c>
      <c r="D184" s="1"/>
      <c r="E184" s="20">
        <v>0.56000000000000005</v>
      </c>
      <c r="F184" s="21"/>
      <c r="G184" s="22"/>
      <c r="H184" s="23"/>
      <c r="I184" s="51">
        <f t="shared" ref="I184:I185" si="13">$I$193*E184</f>
        <v>729525240.08000004</v>
      </c>
      <c r="J184" s="1"/>
      <c r="K184" s="55">
        <f t="shared" ref="K184:K185" si="14">K157</f>
        <v>3.3500000000000002E-2</v>
      </c>
      <c r="L184" s="21"/>
      <c r="M184" s="22"/>
      <c r="N184" s="23"/>
      <c r="O184" s="51">
        <f t="shared" ref="O184:O185" si="15">K184*I184</f>
        <v>24439095.542680003</v>
      </c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3">
      <c r="A185" s="14">
        <v>2</v>
      </c>
      <c r="B185" s="1"/>
      <c r="C185" s="19" t="s">
        <v>16</v>
      </c>
      <c r="D185" s="1"/>
      <c r="E185" s="26">
        <v>0.04</v>
      </c>
      <c r="F185" s="21"/>
      <c r="G185" s="27" t="s">
        <v>17</v>
      </c>
      <c r="H185" s="23"/>
      <c r="I185" s="52">
        <f t="shared" si="13"/>
        <v>52108945.719999999</v>
      </c>
      <c r="J185" s="1"/>
      <c r="K185" s="38">
        <f t="shared" si="14"/>
        <v>2.75E-2</v>
      </c>
      <c r="L185" s="21"/>
      <c r="M185" s="22"/>
      <c r="N185" s="23"/>
      <c r="O185" s="52">
        <f t="shared" si="15"/>
        <v>1432996.0072999999</v>
      </c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3">
      <c r="A186" s="14">
        <v>3</v>
      </c>
      <c r="B186" s="1"/>
      <c r="C186" s="14" t="s">
        <v>18</v>
      </c>
      <c r="D186" s="1"/>
      <c r="E186" s="32">
        <f>SUM(E184:E185)</f>
        <v>0.60000000000000009</v>
      </c>
      <c r="F186" s="32"/>
      <c r="G186" s="32"/>
      <c r="H186" s="32"/>
      <c r="I186" s="48">
        <f>SUM(I184:I185)</f>
        <v>781634185.80000007</v>
      </c>
      <c r="J186" s="1"/>
      <c r="K186" s="34">
        <f>IF(E186=0,0,SUMPRODUCT(E184:E185,K184:K185)/E186)</f>
        <v>3.3099999999999997E-2</v>
      </c>
      <c r="L186" s="21"/>
      <c r="M186" s="35"/>
      <c r="N186" s="1"/>
      <c r="O186" s="48">
        <f>SUM(O184:O185)</f>
        <v>25872091.549980003</v>
      </c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3">
      <c r="A187" s="14"/>
      <c r="B187" s="1"/>
      <c r="C187" s="1"/>
      <c r="D187" s="1"/>
      <c r="E187" s="36"/>
      <c r="F187" s="36"/>
      <c r="G187" s="36"/>
      <c r="H187" s="36"/>
      <c r="I187" s="25"/>
      <c r="J187" s="1"/>
      <c r="K187" s="21"/>
      <c r="L187" s="21"/>
      <c r="M187" s="1"/>
      <c r="N187" s="1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3">
      <c r="A188" s="14"/>
      <c r="B188" s="1"/>
      <c r="C188" s="18" t="s">
        <v>19</v>
      </c>
      <c r="D188" s="1"/>
      <c r="E188" s="36"/>
      <c r="F188" s="36"/>
      <c r="G188" s="36"/>
      <c r="H188" s="36"/>
      <c r="I188" s="25"/>
      <c r="J188" s="1"/>
      <c r="K188" s="21"/>
      <c r="L188" s="21"/>
      <c r="M188" s="1"/>
      <c r="N188" s="1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3">
      <c r="A189" s="14">
        <v>4</v>
      </c>
      <c r="B189" s="1"/>
      <c r="C189" s="19" t="s">
        <v>20</v>
      </c>
      <c r="D189" s="1"/>
      <c r="E189" s="20">
        <v>0.4</v>
      </c>
      <c r="F189" s="21"/>
      <c r="G189" s="22"/>
      <c r="H189" s="23"/>
      <c r="I189" s="51">
        <f>$I$193*E189</f>
        <v>521089457.20000005</v>
      </c>
      <c r="J189" s="1"/>
      <c r="K189" s="55">
        <v>8.5199999999999998E-2</v>
      </c>
      <c r="L189" s="21"/>
      <c r="M189" s="22"/>
      <c r="N189" s="23"/>
      <c r="O189" s="51">
        <f t="shared" ref="O189:O190" si="16">K189*I189</f>
        <v>44396821.75344</v>
      </c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3">
      <c r="A190" s="14">
        <v>5</v>
      </c>
      <c r="B190" s="1"/>
      <c r="C190" s="19" t="s">
        <v>21</v>
      </c>
      <c r="D190" s="1"/>
      <c r="E190" s="38"/>
      <c r="F190" s="21"/>
      <c r="G190" s="22"/>
      <c r="H190" s="23"/>
      <c r="I190" s="29">
        <f>$I$166*E190</f>
        <v>0</v>
      </c>
      <c r="J190" s="1"/>
      <c r="K190" s="38"/>
      <c r="L190" s="21"/>
      <c r="M190" s="22"/>
      <c r="N190" s="23"/>
      <c r="O190" s="29">
        <f t="shared" si="16"/>
        <v>0</v>
      </c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3">
      <c r="A191" s="14">
        <v>6</v>
      </c>
      <c r="B191" s="1"/>
      <c r="C191" s="14" t="s">
        <v>22</v>
      </c>
      <c r="D191" s="1"/>
      <c r="E191" s="32">
        <f>SUM(E189:E190)</f>
        <v>0.4</v>
      </c>
      <c r="F191" s="32"/>
      <c r="G191" s="32"/>
      <c r="H191" s="32"/>
      <c r="I191" s="48">
        <f>SUM(I189:I190)</f>
        <v>521089457.20000005</v>
      </c>
      <c r="J191" s="1"/>
      <c r="K191" s="56">
        <f>IF(E191=0,0,SUMPRODUCT(E189:E190,K189:K190)/E191)</f>
        <v>8.5199999999999998E-2</v>
      </c>
      <c r="L191" s="21"/>
      <c r="M191" s="1"/>
      <c r="N191" s="1"/>
      <c r="O191" s="48">
        <f>SUM(O189:O190)</f>
        <v>44396821.75344</v>
      </c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3">
      <c r="A192" s="14"/>
      <c r="B192" s="1"/>
      <c r="C192" s="1"/>
      <c r="D192" s="1"/>
      <c r="E192" s="1"/>
      <c r="F192" s="1"/>
      <c r="G192" s="1"/>
      <c r="H192" s="1"/>
      <c r="I192" s="25"/>
      <c r="J192" s="1"/>
      <c r="K192" s="21"/>
      <c r="L192" s="21"/>
      <c r="M192" s="1"/>
      <c r="N192" s="1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3">
      <c r="A193" s="14">
        <v>7</v>
      </c>
      <c r="B193" s="1"/>
      <c r="C193" s="18" t="s">
        <v>23</v>
      </c>
      <c r="D193" s="1"/>
      <c r="E193" s="39">
        <v>1</v>
      </c>
      <c r="F193" s="39"/>
      <c r="G193" s="40"/>
      <c r="H193" s="40"/>
      <c r="I193" s="49">
        <v>1302723643</v>
      </c>
      <c r="J193" s="1"/>
      <c r="K193" s="57">
        <f>(K186*E186)+(K191*E191)</f>
        <v>5.3940000000000002E-2</v>
      </c>
      <c r="L193" s="21"/>
      <c r="M193" s="1"/>
      <c r="N193" s="1"/>
      <c r="O193" s="53">
        <f>O186+O191</f>
        <v>70268913.303420007</v>
      </c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3">
      <c r="A194" s="1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3">
      <c r="A195" s="1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3">
      <c r="A196" s="64" t="s">
        <v>24</v>
      </c>
      <c r="B196" s="65"/>
      <c r="C196" s="65"/>
      <c r="D196" s="65"/>
      <c r="E196" s="65"/>
      <c r="F196" s="65"/>
      <c r="G196" s="65"/>
      <c r="H196" s="65"/>
      <c r="I196" s="65"/>
      <c r="J196" s="65"/>
      <c r="K196" s="65"/>
      <c r="L196" s="65"/>
      <c r="M196" s="65"/>
      <c r="N196" s="65"/>
      <c r="O196" s="6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44" t="s">
        <v>17</v>
      </c>
      <c r="B197" s="1"/>
      <c r="C197" s="66" t="s">
        <v>25</v>
      </c>
      <c r="D197" s="65"/>
      <c r="E197" s="65"/>
      <c r="F197" s="65"/>
      <c r="G197" s="65"/>
      <c r="H197" s="65"/>
      <c r="I197" s="65"/>
      <c r="J197" s="65"/>
      <c r="K197" s="65"/>
      <c r="L197" s="65"/>
      <c r="M197" s="65"/>
      <c r="N197" s="65"/>
      <c r="O197" s="6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45"/>
      <c r="B198" s="1"/>
      <c r="C198" s="67"/>
      <c r="D198" s="59"/>
      <c r="E198" s="59"/>
      <c r="F198" s="59"/>
      <c r="G198" s="59"/>
      <c r="H198" s="59"/>
      <c r="I198" s="59"/>
      <c r="J198" s="59"/>
      <c r="K198" s="59"/>
      <c r="L198" s="59"/>
      <c r="M198" s="59"/>
      <c r="N198" s="59"/>
      <c r="O198" s="60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45"/>
      <c r="B199" s="1"/>
      <c r="C199" s="67"/>
      <c r="D199" s="59"/>
      <c r="E199" s="59"/>
      <c r="F199" s="59"/>
      <c r="G199" s="59"/>
      <c r="H199" s="59"/>
      <c r="I199" s="59"/>
      <c r="J199" s="59"/>
      <c r="K199" s="59"/>
      <c r="L199" s="59"/>
      <c r="M199" s="59"/>
      <c r="N199" s="59"/>
      <c r="O199" s="60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45"/>
      <c r="B200" s="1"/>
      <c r="C200" s="67"/>
      <c r="D200" s="59"/>
      <c r="E200" s="59"/>
      <c r="F200" s="59"/>
      <c r="G200" s="59"/>
      <c r="H200" s="59"/>
      <c r="I200" s="59"/>
      <c r="J200" s="59"/>
      <c r="K200" s="59"/>
      <c r="L200" s="59"/>
      <c r="M200" s="59"/>
      <c r="N200" s="59"/>
      <c r="O200" s="60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45"/>
      <c r="B201" s="1"/>
      <c r="C201" s="67"/>
      <c r="D201" s="59"/>
      <c r="E201" s="59"/>
      <c r="F201" s="59"/>
      <c r="G201" s="59"/>
      <c r="H201" s="59"/>
      <c r="I201" s="59"/>
      <c r="J201" s="59"/>
      <c r="K201" s="59"/>
      <c r="L201" s="59"/>
      <c r="M201" s="59"/>
      <c r="N201" s="59"/>
      <c r="O201" s="60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3">
      <c r="A204" s="1"/>
      <c r="B204" s="1"/>
      <c r="C204" s="1"/>
      <c r="D204" s="1"/>
      <c r="E204" s="1"/>
      <c r="F204" s="1"/>
      <c r="G204" s="11" t="s">
        <v>28</v>
      </c>
      <c r="H204" s="58">
        <v>2023</v>
      </c>
      <c r="I204" s="59"/>
      <c r="J204" s="60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61" t="s">
        <v>7</v>
      </c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62"/>
      <c r="B207" s="1"/>
      <c r="C207" s="12" t="s">
        <v>8</v>
      </c>
      <c r="D207" s="1"/>
      <c r="E207" s="63" t="s">
        <v>9</v>
      </c>
      <c r="F207" s="62"/>
      <c r="G207" s="62"/>
      <c r="H207" s="62"/>
      <c r="I207" s="62"/>
      <c r="J207" s="13"/>
      <c r="K207" s="12" t="s">
        <v>10</v>
      </c>
      <c r="L207" s="9"/>
      <c r="M207" s="1"/>
      <c r="N207" s="1"/>
      <c r="O207" s="12" t="s">
        <v>11</v>
      </c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3">
      <c r="A208" s="14"/>
      <c r="B208" s="1"/>
      <c r="C208" s="1"/>
      <c r="D208" s="1"/>
      <c r="E208" s="1"/>
      <c r="F208" s="1"/>
      <c r="G208" s="1"/>
      <c r="H208" s="1"/>
      <c r="I208" s="15"/>
      <c r="J208" s="15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3">
      <c r="A209" s="14"/>
      <c r="B209" s="1"/>
      <c r="C209" s="1"/>
      <c r="D209" s="1"/>
      <c r="E209" s="16" t="s">
        <v>12</v>
      </c>
      <c r="F209" s="17"/>
      <c r="G209" s="17"/>
      <c r="H209" s="17"/>
      <c r="I209" s="16" t="s">
        <v>13</v>
      </c>
      <c r="J209" s="1"/>
      <c r="K209" s="16" t="s">
        <v>12</v>
      </c>
      <c r="L209" s="17"/>
      <c r="M209" s="1"/>
      <c r="N209" s="1"/>
      <c r="O209" s="15" t="s">
        <v>13</v>
      </c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3">
      <c r="A210" s="14"/>
      <c r="B210" s="1"/>
      <c r="C210" s="18" t="s">
        <v>14</v>
      </c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3">
      <c r="A211" s="14">
        <v>1</v>
      </c>
      <c r="B211" s="1"/>
      <c r="C211" s="19" t="s">
        <v>15</v>
      </c>
      <c r="D211" s="1"/>
      <c r="E211" s="20">
        <v>0.56000000000000005</v>
      </c>
      <c r="F211" s="21"/>
      <c r="G211" s="22"/>
      <c r="H211" s="23"/>
      <c r="I211" s="51">
        <f t="shared" ref="I211:I212" si="17">$I$220*E211</f>
        <v>754067628.72000003</v>
      </c>
      <c r="J211" s="1"/>
      <c r="K211" s="55">
        <f>K157</f>
        <v>3.3500000000000002E-2</v>
      </c>
      <c r="L211" s="21"/>
      <c r="M211" s="22"/>
      <c r="N211" s="23"/>
      <c r="O211" s="51">
        <f t="shared" ref="O211:O212" si="18">K211*I211</f>
        <v>25261265.562120002</v>
      </c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3">
      <c r="A212" s="14">
        <v>2</v>
      </c>
      <c r="B212" s="1"/>
      <c r="C212" s="19" t="s">
        <v>16</v>
      </c>
      <c r="D212" s="1"/>
      <c r="E212" s="26">
        <v>0.04</v>
      </c>
      <c r="F212" s="21"/>
      <c r="G212" s="27" t="s">
        <v>17</v>
      </c>
      <c r="H212" s="23"/>
      <c r="I212" s="52">
        <f t="shared" si="17"/>
        <v>53861973.480000004</v>
      </c>
      <c r="J212" s="1"/>
      <c r="K212" s="38">
        <f>K185</f>
        <v>2.75E-2</v>
      </c>
      <c r="L212" s="21"/>
      <c r="M212" s="22"/>
      <c r="N212" s="23"/>
      <c r="O212" s="52">
        <f t="shared" si="18"/>
        <v>1481204.2707000002</v>
      </c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3">
      <c r="A213" s="14">
        <v>3</v>
      </c>
      <c r="B213" s="1"/>
      <c r="C213" s="14" t="s">
        <v>18</v>
      </c>
      <c r="D213" s="1"/>
      <c r="E213" s="32">
        <f>SUM(E211:E212)</f>
        <v>0.60000000000000009</v>
      </c>
      <c r="F213" s="32"/>
      <c r="G213" s="32"/>
      <c r="H213" s="32"/>
      <c r="I213" s="48">
        <f>SUM(I211:I212)</f>
        <v>807929602.20000005</v>
      </c>
      <c r="J213" s="1"/>
      <c r="K213" s="34">
        <f>IF(E213=0,0,SUMPRODUCT(E211:E212,K211:K212)/E213)</f>
        <v>3.3099999999999997E-2</v>
      </c>
      <c r="L213" s="21"/>
      <c r="M213" s="35"/>
      <c r="N213" s="1"/>
      <c r="O213" s="48">
        <f>SUM(O211:O212)</f>
        <v>26742469.832820002</v>
      </c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3">
      <c r="A214" s="14"/>
      <c r="B214" s="1"/>
      <c r="C214" s="1"/>
      <c r="D214" s="1"/>
      <c r="E214" s="36"/>
      <c r="F214" s="36"/>
      <c r="G214" s="36"/>
      <c r="H214" s="36"/>
      <c r="I214" s="25"/>
      <c r="J214" s="1"/>
      <c r="K214" s="21"/>
      <c r="L214" s="21"/>
      <c r="M214" s="1"/>
      <c r="N214" s="1"/>
      <c r="O214" s="25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3">
      <c r="A215" s="14"/>
      <c r="B215" s="1"/>
      <c r="C215" s="18" t="s">
        <v>19</v>
      </c>
      <c r="D215" s="1"/>
      <c r="E215" s="36"/>
      <c r="F215" s="36"/>
      <c r="G215" s="36"/>
      <c r="H215" s="36"/>
      <c r="I215" s="25"/>
      <c r="J215" s="1"/>
      <c r="K215" s="21"/>
      <c r="L215" s="21"/>
      <c r="M215" s="1"/>
      <c r="N215" s="1"/>
      <c r="O215" s="25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3">
      <c r="A216" s="14">
        <v>4</v>
      </c>
      <c r="B216" s="1"/>
      <c r="C216" s="19" t="s">
        <v>20</v>
      </c>
      <c r="D216" s="1"/>
      <c r="E216" s="20">
        <v>0.4</v>
      </c>
      <c r="F216" s="21"/>
      <c r="G216" s="22"/>
      <c r="H216" s="23"/>
      <c r="I216" s="51">
        <f t="shared" ref="I216:I217" si="19">$I$220*E216</f>
        <v>538619734.80000007</v>
      </c>
      <c r="J216" s="1"/>
      <c r="K216" s="55">
        <v>8.5199999999999998E-2</v>
      </c>
      <c r="L216" s="21"/>
      <c r="M216" s="22"/>
      <c r="N216" s="23"/>
      <c r="O216" s="51">
        <f t="shared" ref="O216:O217" si="20">K216*I216</f>
        <v>45890401.404960006</v>
      </c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3">
      <c r="A217" s="14">
        <v>5</v>
      </c>
      <c r="B217" s="1"/>
      <c r="C217" s="19" t="s">
        <v>21</v>
      </c>
      <c r="D217" s="1"/>
      <c r="E217" s="38"/>
      <c r="F217" s="21"/>
      <c r="G217" s="22"/>
      <c r="H217" s="23"/>
      <c r="I217" s="29">
        <f t="shared" si="19"/>
        <v>0</v>
      </c>
      <c r="J217" s="1"/>
      <c r="K217" s="38"/>
      <c r="L217" s="21"/>
      <c r="M217" s="22"/>
      <c r="N217" s="23"/>
      <c r="O217" s="29">
        <f t="shared" si="20"/>
        <v>0</v>
      </c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3">
      <c r="A218" s="14">
        <v>6</v>
      </c>
      <c r="B218" s="1"/>
      <c r="C218" s="14" t="s">
        <v>22</v>
      </c>
      <c r="D218" s="1"/>
      <c r="E218" s="32">
        <f>SUM(E216:E217)</f>
        <v>0.4</v>
      </c>
      <c r="F218" s="32"/>
      <c r="G218" s="32"/>
      <c r="H218" s="32"/>
      <c r="I218" s="48">
        <f>SUM(I216:I217)</f>
        <v>538619734.80000007</v>
      </c>
      <c r="J218" s="1"/>
      <c r="K218" s="56">
        <f>IF(E218=0,0,SUMPRODUCT(E216:E217,K216:K217)/E218)</f>
        <v>8.5199999999999998E-2</v>
      </c>
      <c r="L218" s="21"/>
      <c r="M218" s="1"/>
      <c r="N218" s="1"/>
      <c r="O218" s="48">
        <f>SUM(O216:O217)</f>
        <v>45890401.404960006</v>
      </c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3">
      <c r="A219" s="14"/>
      <c r="B219" s="1"/>
      <c r="C219" s="1"/>
      <c r="D219" s="1"/>
      <c r="E219" s="1"/>
      <c r="F219" s="1"/>
      <c r="G219" s="1"/>
      <c r="H219" s="1"/>
      <c r="I219" s="25"/>
      <c r="J219" s="1"/>
      <c r="K219" s="21"/>
      <c r="L219" s="21"/>
      <c r="M219" s="1"/>
      <c r="N219" s="1"/>
      <c r="O219" s="25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3">
      <c r="A220" s="14">
        <v>7</v>
      </c>
      <c r="B220" s="1"/>
      <c r="C220" s="18" t="s">
        <v>23</v>
      </c>
      <c r="D220" s="1"/>
      <c r="E220" s="39">
        <v>1</v>
      </c>
      <c r="F220" s="39"/>
      <c r="G220" s="40"/>
      <c r="H220" s="40"/>
      <c r="I220" s="49">
        <v>1346549337</v>
      </c>
      <c r="J220" s="1"/>
      <c r="K220" s="57">
        <f>(K213*E213)+(K218*E218)</f>
        <v>5.3940000000000002E-2</v>
      </c>
      <c r="L220" s="21"/>
      <c r="M220" s="1"/>
      <c r="N220" s="1"/>
      <c r="O220" s="53">
        <f>O213+O218</f>
        <v>72632871.237780005</v>
      </c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3">
      <c r="A221" s="1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3">
      <c r="A222" s="1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3">
      <c r="A223" s="64" t="s">
        <v>24</v>
      </c>
      <c r="B223" s="65"/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5"/>
      <c r="N223" s="65"/>
      <c r="O223" s="65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44" t="s">
        <v>17</v>
      </c>
      <c r="B224" s="1"/>
      <c r="C224" s="66" t="s">
        <v>25</v>
      </c>
      <c r="D224" s="65"/>
      <c r="E224" s="65"/>
      <c r="F224" s="65"/>
      <c r="G224" s="65"/>
      <c r="H224" s="65"/>
      <c r="I224" s="65"/>
      <c r="J224" s="65"/>
      <c r="K224" s="65"/>
      <c r="L224" s="65"/>
      <c r="M224" s="65"/>
      <c r="N224" s="65"/>
      <c r="O224" s="65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45"/>
      <c r="B225" s="1"/>
      <c r="C225" s="67"/>
      <c r="D225" s="59"/>
      <c r="E225" s="59"/>
      <c r="F225" s="59"/>
      <c r="G225" s="59"/>
      <c r="H225" s="59"/>
      <c r="I225" s="59"/>
      <c r="J225" s="59"/>
      <c r="K225" s="59"/>
      <c r="L225" s="59"/>
      <c r="M225" s="59"/>
      <c r="N225" s="59"/>
      <c r="O225" s="60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45"/>
      <c r="B226" s="1"/>
      <c r="C226" s="67"/>
      <c r="D226" s="59"/>
      <c r="E226" s="59"/>
      <c r="F226" s="59"/>
      <c r="G226" s="59"/>
      <c r="H226" s="59"/>
      <c r="I226" s="59"/>
      <c r="J226" s="59"/>
      <c r="K226" s="59"/>
      <c r="L226" s="59"/>
      <c r="M226" s="59"/>
      <c r="N226" s="59"/>
      <c r="O226" s="60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45"/>
      <c r="B227" s="1"/>
      <c r="C227" s="67"/>
      <c r="D227" s="59"/>
      <c r="E227" s="59"/>
      <c r="F227" s="59"/>
      <c r="G227" s="59"/>
      <c r="H227" s="59"/>
      <c r="I227" s="59"/>
      <c r="J227" s="59"/>
      <c r="K227" s="59"/>
      <c r="L227" s="59"/>
      <c r="M227" s="59"/>
      <c r="N227" s="59"/>
      <c r="O227" s="60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45"/>
      <c r="B228" s="1"/>
      <c r="C228" s="67"/>
      <c r="D228" s="59"/>
      <c r="E228" s="59"/>
      <c r="F228" s="59"/>
      <c r="G228" s="59"/>
      <c r="H228" s="59"/>
      <c r="I228" s="59"/>
      <c r="J228" s="59"/>
      <c r="K228" s="59"/>
      <c r="L228" s="59"/>
      <c r="M228" s="59"/>
      <c r="N228" s="59"/>
      <c r="O228" s="60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3">
      <c r="A231" s="1"/>
      <c r="B231" s="1"/>
      <c r="C231" s="1"/>
      <c r="D231" s="1"/>
      <c r="E231" s="1"/>
      <c r="F231" s="1"/>
      <c r="G231" s="11" t="s">
        <v>28</v>
      </c>
      <c r="H231" s="58">
        <v>2024</v>
      </c>
      <c r="I231" s="59"/>
      <c r="J231" s="60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61" t="s">
        <v>7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62"/>
      <c r="B234" s="1"/>
      <c r="C234" s="12" t="s">
        <v>8</v>
      </c>
      <c r="D234" s="1"/>
      <c r="E234" s="63" t="s">
        <v>9</v>
      </c>
      <c r="F234" s="62"/>
      <c r="G234" s="62"/>
      <c r="H234" s="62"/>
      <c r="I234" s="62"/>
      <c r="J234" s="13"/>
      <c r="K234" s="12" t="s">
        <v>10</v>
      </c>
      <c r="L234" s="9"/>
      <c r="M234" s="1"/>
      <c r="N234" s="1"/>
      <c r="O234" s="12" t="s">
        <v>11</v>
      </c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3">
      <c r="A235" s="14"/>
      <c r="B235" s="1"/>
      <c r="C235" s="1"/>
      <c r="D235" s="1"/>
      <c r="E235" s="1"/>
      <c r="F235" s="1"/>
      <c r="G235" s="1"/>
      <c r="H235" s="1"/>
      <c r="I235" s="15"/>
      <c r="J235" s="15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3">
      <c r="A236" s="14"/>
      <c r="B236" s="1"/>
      <c r="C236" s="1"/>
      <c r="D236" s="1"/>
      <c r="E236" s="16" t="s">
        <v>12</v>
      </c>
      <c r="F236" s="17"/>
      <c r="G236" s="17"/>
      <c r="H236" s="17"/>
      <c r="I236" s="16" t="s">
        <v>13</v>
      </c>
      <c r="J236" s="1"/>
      <c r="K236" s="16" t="s">
        <v>12</v>
      </c>
      <c r="L236" s="17"/>
      <c r="M236" s="1"/>
      <c r="N236" s="1"/>
      <c r="O236" s="15" t="s">
        <v>13</v>
      </c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3">
      <c r="A237" s="14"/>
      <c r="B237" s="1"/>
      <c r="C237" s="18" t="s">
        <v>14</v>
      </c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3">
      <c r="A238" s="14">
        <v>1</v>
      </c>
      <c r="B238" s="1"/>
      <c r="C238" s="19" t="s">
        <v>15</v>
      </c>
      <c r="D238" s="1"/>
      <c r="E238" s="20">
        <v>0.56000000000000005</v>
      </c>
      <c r="F238" s="21"/>
      <c r="G238" s="22"/>
      <c r="H238" s="23"/>
      <c r="I238" s="51">
        <f t="shared" ref="I238:I239" si="21">$I$247*E238</f>
        <v>766586441.60000002</v>
      </c>
      <c r="J238" s="1"/>
      <c r="K238" s="55">
        <f>K157</f>
        <v>3.3500000000000002E-2</v>
      </c>
      <c r="L238" s="21"/>
      <c r="M238" s="22"/>
      <c r="N238" s="23"/>
      <c r="O238" s="51">
        <f t="shared" ref="O238:O239" si="22">K238*I238</f>
        <v>25680645.793600004</v>
      </c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3">
      <c r="A239" s="14">
        <v>2</v>
      </c>
      <c r="B239" s="1"/>
      <c r="C239" s="19" t="s">
        <v>16</v>
      </c>
      <c r="D239" s="1"/>
      <c r="E239" s="26">
        <v>0.04</v>
      </c>
      <c r="F239" s="21"/>
      <c r="G239" s="27" t="s">
        <v>17</v>
      </c>
      <c r="H239" s="23"/>
      <c r="I239" s="52">
        <f t="shared" si="21"/>
        <v>54756174.399999999</v>
      </c>
      <c r="J239" s="1"/>
      <c r="K239" s="38">
        <f>K212</f>
        <v>2.75E-2</v>
      </c>
      <c r="L239" s="21"/>
      <c r="M239" s="22"/>
      <c r="N239" s="23"/>
      <c r="O239" s="52">
        <f t="shared" si="22"/>
        <v>1505794.7959999999</v>
      </c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3">
      <c r="A240" s="14">
        <v>3</v>
      </c>
      <c r="B240" s="1"/>
      <c r="C240" s="14" t="s">
        <v>18</v>
      </c>
      <c r="D240" s="1"/>
      <c r="E240" s="32">
        <f>SUM(E238:E239)</f>
        <v>0.60000000000000009</v>
      </c>
      <c r="F240" s="32"/>
      <c r="G240" s="32"/>
      <c r="H240" s="32"/>
      <c r="I240" s="48">
        <f>SUM(I238:I239)</f>
        <v>821342616</v>
      </c>
      <c r="J240" s="1"/>
      <c r="K240" s="34">
        <f>IF(E240=0,0,SUMPRODUCT(E238:E239,K238:K239)/E240)</f>
        <v>3.3099999999999997E-2</v>
      </c>
      <c r="L240" s="21"/>
      <c r="M240" s="35"/>
      <c r="N240" s="1"/>
      <c r="O240" s="48">
        <f>SUM(O238:O239)</f>
        <v>27186440.589600004</v>
      </c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3">
      <c r="A241" s="14"/>
      <c r="B241" s="1"/>
      <c r="C241" s="1"/>
      <c r="D241" s="1"/>
      <c r="E241" s="36"/>
      <c r="F241" s="36"/>
      <c r="G241" s="36"/>
      <c r="H241" s="36"/>
      <c r="I241" s="25"/>
      <c r="J241" s="1"/>
      <c r="K241" s="21"/>
      <c r="L241" s="21"/>
      <c r="M241" s="1"/>
      <c r="N241" s="1"/>
      <c r="O241" s="25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3">
      <c r="A242" s="14"/>
      <c r="B242" s="1"/>
      <c r="C242" s="18" t="s">
        <v>19</v>
      </c>
      <c r="D242" s="1"/>
      <c r="E242" s="36"/>
      <c r="F242" s="36"/>
      <c r="G242" s="36"/>
      <c r="H242" s="36"/>
      <c r="I242" s="25"/>
      <c r="J242" s="1"/>
      <c r="K242" s="21"/>
      <c r="L242" s="21"/>
      <c r="M242" s="1"/>
      <c r="N242" s="1"/>
      <c r="O242" s="25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3">
      <c r="A243" s="14">
        <v>4</v>
      </c>
      <c r="B243" s="1"/>
      <c r="C243" s="19" t="s">
        <v>20</v>
      </c>
      <c r="D243" s="1"/>
      <c r="E243" s="20">
        <v>0.4</v>
      </c>
      <c r="F243" s="21"/>
      <c r="G243" s="22"/>
      <c r="H243" s="23"/>
      <c r="I243" s="51">
        <f t="shared" ref="I243:I244" si="23">$I$247*E243</f>
        <v>547561744</v>
      </c>
      <c r="J243" s="1"/>
      <c r="K243" s="55">
        <v>8.5199999999999998E-2</v>
      </c>
      <c r="L243" s="21"/>
      <c r="M243" s="22"/>
      <c r="N243" s="23"/>
      <c r="O243" s="51">
        <f t="shared" ref="O243:O244" si="24">K243*I243</f>
        <v>46652260.588799998</v>
      </c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3">
      <c r="A244" s="14">
        <v>5</v>
      </c>
      <c r="B244" s="1"/>
      <c r="C244" s="19" t="s">
        <v>21</v>
      </c>
      <c r="D244" s="1"/>
      <c r="E244" s="38"/>
      <c r="F244" s="21"/>
      <c r="G244" s="22"/>
      <c r="H244" s="23"/>
      <c r="I244" s="29">
        <f t="shared" si="23"/>
        <v>0</v>
      </c>
      <c r="J244" s="1"/>
      <c r="K244" s="38"/>
      <c r="L244" s="21"/>
      <c r="M244" s="22"/>
      <c r="N244" s="23"/>
      <c r="O244" s="29">
        <f t="shared" si="24"/>
        <v>0</v>
      </c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3">
      <c r="A245" s="14">
        <v>6</v>
      </c>
      <c r="B245" s="1"/>
      <c r="C245" s="14" t="s">
        <v>22</v>
      </c>
      <c r="D245" s="1"/>
      <c r="E245" s="32">
        <f>SUM(E243:E244)</f>
        <v>0.4</v>
      </c>
      <c r="F245" s="32"/>
      <c r="G245" s="32"/>
      <c r="H245" s="32"/>
      <c r="I245" s="48">
        <f>SUM(I243:I244)</f>
        <v>547561744</v>
      </c>
      <c r="J245" s="1"/>
      <c r="K245" s="56">
        <f>IF(E245=0,0,SUMPRODUCT(E243:E244,K243:K244)/E245)</f>
        <v>8.5199999999999998E-2</v>
      </c>
      <c r="L245" s="21"/>
      <c r="M245" s="1"/>
      <c r="N245" s="1"/>
      <c r="O245" s="48">
        <f>SUM(O243:O244)</f>
        <v>46652260.588799998</v>
      </c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3">
      <c r="A246" s="14"/>
      <c r="B246" s="1"/>
      <c r="C246" s="1"/>
      <c r="D246" s="1"/>
      <c r="E246" s="1"/>
      <c r="F246" s="1"/>
      <c r="G246" s="1"/>
      <c r="H246" s="1"/>
      <c r="I246" s="25"/>
      <c r="J246" s="1"/>
      <c r="K246" s="21"/>
      <c r="L246" s="21"/>
      <c r="M246" s="1"/>
      <c r="N246" s="1"/>
      <c r="O246" s="25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3">
      <c r="A247" s="14">
        <v>7</v>
      </c>
      <c r="B247" s="1"/>
      <c r="C247" s="18" t="s">
        <v>23</v>
      </c>
      <c r="D247" s="1"/>
      <c r="E247" s="39">
        <v>1</v>
      </c>
      <c r="F247" s="39"/>
      <c r="G247" s="40"/>
      <c r="H247" s="40"/>
      <c r="I247" s="49">
        <v>1368904360</v>
      </c>
      <c r="J247" s="1"/>
      <c r="K247" s="57">
        <f>(K240*E240)+(K245*E245)</f>
        <v>5.3940000000000002E-2</v>
      </c>
      <c r="L247" s="21"/>
      <c r="M247" s="1"/>
      <c r="N247" s="1"/>
      <c r="O247" s="53">
        <f>O240+O245</f>
        <v>73838701.17840001</v>
      </c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3">
      <c r="A248" s="1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3">
      <c r="A249" s="1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3">
      <c r="A250" s="64" t="s">
        <v>24</v>
      </c>
      <c r="B250" s="65"/>
      <c r="C250" s="65"/>
      <c r="D250" s="65"/>
      <c r="E250" s="65"/>
      <c r="F250" s="65"/>
      <c r="G250" s="65"/>
      <c r="H250" s="65"/>
      <c r="I250" s="65"/>
      <c r="J250" s="65"/>
      <c r="K250" s="65"/>
      <c r="L250" s="65"/>
      <c r="M250" s="65"/>
      <c r="N250" s="65"/>
      <c r="O250" s="65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44" t="s">
        <v>17</v>
      </c>
      <c r="B251" s="1"/>
      <c r="C251" s="66" t="s">
        <v>25</v>
      </c>
      <c r="D251" s="65"/>
      <c r="E251" s="65"/>
      <c r="F251" s="65"/>
      <c r="G251" s="65"/>
      <c r="H251" s="65"/>
      <c r="I251" s="65"/>
      <c r="J251" s="65"/>
      <c r="K251" s="65"/>
      <c r="L251" s="65"/>
      <c r="M251" s="65"/>
      <c r="N251" s="65"/>
      <c r="O251" s="65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45"/>
      <c r="B252" s="1"/>
      <c r="C252" s="67"/>
      <c r="D252" s="59"/>
      <c r="E252" s="59"/>
      <c r="F252" s="59"/>
      <c r="G252" s="59"/>
      <c r="H252" s="59"/>
      <c r="I252" s="59"/>
      <c r="J252" s="59"/>
      <c r="K252" s="59"/>
      <c r="L252" s="59"/>
      <c r="M252" s="59"/>
      <c r="N252" s="59"/>
      <c r="O252" s="60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45"/>
      <c r="B253" s="1"/>
      <c r="C253" s="67"/>
      <c r="D253" s="59"/>
      <c r="E253" s="59"/>
      <c r="F253" s="59"/>
      <c r="G253" s="59"/>
      <c r="H253" s="59"/>
      <c r="I253" s="59"/>
      <c r="J253" s="59"/>
      <c r="K253" s="59"/>
      <c r="L253" s="59"/>
      <c r="M253" s="59"/>
      <c r="N253" s="59"/>
      <c r="O253" s="60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45"/>
      <c r="B254" s="1"/>
      <c r="C254" s="67"/>
      <c r="D254" s="59"/>
      <c r="E254" s="59"/>
      <c r="F254" s="59"/>
      <c r="G254" s="59"/>
      <c r="H254" s="59"/>
      <c r="I254" s="59"/>
      <c r="J254" s="59"/>
      <c r="K254" s="59"/>
      <c r="L254" s="59"/>
      <c r="M254" s="59"/>
      <c r="N254" s="59"/>
      <c r="O254" s="60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45"/>
      <c r="B255" s="1"/>
      <c r="C255" s="67"/>
      <c r="D255" s="59"/>
      <c r="E255" s="59"/>
      <c r="F255" s="59"/>
      <c r="G255" s="59"/>
      <c r="H255" s="59"/>
      <c r="I255" s="59"/>
      <c r="J255" s="59"/>
      <c r="K255" s="59"/>
      <c r="L255" s="59"/>
      <c r="M255" s="59"/>
      <c r="N255" s="59"/>
      <c r="O255" s="60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3">
      <c r="A258" s="1"/>
      <c r="B258" s="1"/>
      <c r="C258" s="1"/>
      <c r="D258" s="1"/>
      <c r="E258" s="1"/>
      <c r="F258" s="1"/>
      <c r="G258" s="11" t="s">
        <v>28</v>
      </c>
      <c r="H258" s="58">
        <v>2025</v>
      </c>
      <c r="I258" s="59"/>
      <c r="J258" s="60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61" t="s">
        <v>7</v>
      </c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62"/>
      <c r="B261" s="1"/>
      <c r="C261" s="12" t="s">
        <v>8</v>
      </c>
      <c r="D261" s="1"/>
      <c r="E261" s="63" t="s">
        <v>9</v>
      </c>
      <c r="F261" s="62"/>
      <c r="G261" s="62"/>
      <c r="H261" s="62"/>
      <c r="I261" s="62"/>
      <c r="J261" s="13"/>
      <c r="K261" s="12" t="s">
        <v>10</v>
      </c>
      <c r="L261" s="9"/>
      <c r="M261" s="1"/>
      <c r="N261" s="1"/>
      <c r="O261" s="12" t="s">
        <v>11</v>
      </c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3">
      <c r="A262" s="14"/>
      <c r="B262" s="1"/>
      <c r="C262" s="1"/>
      <c r="D262" s="1"/>
      <c r="E262" s="1"/>
      <c r="F262" s="1"/>
      <c r="G262" s="1"/>
      <c r="H262" s="1"/>
      <c r="I262" s="15"/>
      <c r="J262" s="15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3">
      <c r="A263" s="14"/>
      <c r="B263" s="1"/>
      <c r="C263" s="1"/>
      <c r="D263" s="1"/>
      <c r="E263" s="16" t="s">
        <v>12</v>
      </c>
      <c r="F263" s="17"/>
      <c r="G263" s="17"/>
      <c r="H263" s="17"/>
      <c r="I263" s="16" t="s">
        <v>13</v>
      </c>
      <c r="J263" s="1"/>
      <c r="K263" s="16" t="s">
        <v>12</v>
      </c>
      <c r="L263" s="17"/>
      <c r="M263" s="1"/>
      <c r="N263" s="1"/>
      <c r="O263" s="15" t="s">
        <v>13</v>
      </c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3">
      <c r="A264" s="14"/>
      <c r="B264" s="1"/>
      <c r="C264" s="18" t="s">
        <v>14</v>
      </c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3">
      <c r="A265" s="14">
        <v>1</v>
      </c>
      <c r="B265" s="1"/>
      <c r="C265" s="19" t="s">
        <v>15</v>
      </c>
      <c r="D265" s="1"/>
      <c r="E265" s="20">
        <v>0.56000000000000005</v>
      </c>
      <c r="F265" s="21"/>
      <c r="G265" s="22"/>
      <c r="H265" s="23"/>
      <c r="I265" s="51">
        <f t="shared" ref="I265:I266" si="25">$I$274*E265</f>
        <v>789508481.44000006</v>
      </c>
      <c r="J265" s="1"/>
      <c r="K265" s="55">
        <f>K157</f>
        <v>3.3500000000000002E-2</v>
      </c>
      <c r="L265" s="21"/>
      <c r="M265" s="22"/>
      <c r="N265" s="23"/>
      <c r="O265" s="51">
        <f t="shared" ref="O265:O266" si="26">K265*I265</f>
        <v>26448534.128240004</v>
      </c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3">
      <c r="A266" s="14">
        <v>2</v>
      </c>
      <c r="B266" s="1"/>
      <c r="C266" s="19" t="s">
        <v>16</v>
      </c>
      <c r="D266" s="1"/>
      <c r="E266" s="26">
        <v>0.04</v>
      </c>
      <c r="F266" s="21"/>
      <c r="G266" s="27" t="s">
        <v>17</v>
      </c>
      <c r="H266" s="23"/>
      <c r="I266" s="52">
        <f t="shared" si="25"/>
        <v>56393462.960000001</v>
      </c>
      <c r="J266" s="1"/>
      <c r="K266" s="38">
        <f>K239</f>
        <v>2.75E-2</v>
      </c>
      <c r="L266" s="21"/>
      <c r="M266" s="22"/>
      <c r="N266" s="23"/>
      <c r="O266" s="52">
        <f t="shared" si="26"/>
        <v>1550820.2313999999</v>
      </c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3">
      <c r="A267" s="14">
        <v>3</v>
      </c>
      <c r="B267" s="1"/>
      <c r="C267" s="14" t="s">
        <v>18</v>
      </c>
      <c r="D267" s="1"/>
      <c r="E267" s="32">
        <f>SUM(E265:E266)</f>
        <v>0.60000000000000009</v>
      </c>
      <c r="F267" s="32"/>
      <c r="G267" s="32"/>
      <c r="H267" s="32"/>
      <c r="I267" s="48">
        <f>SUM(I265:I266)</f>
        <v>845901944.4000001</v>
      </c>
      <c r="J267" s="1"/>
      <c r="K267" s="34">
        <f>IF(E267=0,0,SUMPRODUCT(E265:E266,K265:K266)/E267)</f>
        <v>3.3099999999999997E-2</v>
      </c>
      <c r="L267" s="21"/>
      <c r="M267" s="35"/>
      <c r="N267" s="1"/>
      <c r="O267" s="48">
        <f>SUM(O265:O266)</f>
        <v>27999354.359640002</v>
      </c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3">
      <c r="A268" s="14"/>
      <c r="B268" s="1"/>
      <c r="C268" s="1"/>
      <c r="D268" s="1"/>
      <c r="E268" s="36"/>
      <c r="F268" s="36"/>
      <c r="G268" s="36"/>
      <c r="H268" s="36"/>
      <c r="I268" s="25"/>
      <c r="J268" s="1"/>
      <c r="K268" s="21"/>
      <c r="L268" s="21"/>
      <c r="M268" s="1"/>
      <c r="N268" s="1"/>
      <c r="O268" s="25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3">
      <c r="A269" s="14"/>
      <c r="B269" s="1"/>
      <c r="C269" s="18" t="s">
        <v>19</v>
      </c>
      <c r="D269" s="1"/>
      <c r="E269" s="36"/>
      <c r="F269" s="36"/>
      <c r="G269" s="36"/>
      <c r="H269" s="36"/>
      <c r="I269" s="25"/>
      <c r="J269" s="1"/>
      <c r="K269" s="21"/>
      <c r="L269" s="21"/>
      <c r="M269" s="1"/>
      <c r="N269" s="1"/>
      <c r="O269" s="25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3">
      <c r="A270" s="14">
        <v>4</v>
      </c>
      <c r="B270" s="1"/>
      <c r="C270" s="19" t="s">
        <v>20</v>
      </c>
      <c r="D270" s="1"/>
      <c r="E270" s="20">
        <v>0.4</v>
      </c>
      <c r="F270" s="21"/>
      <c r="G270" s="22"/>
      <c r="H270" s="23"/>
      <c r="I270" s="51">
        <f t="shared" ref="I270:I271" si="27">$I$274*E270</f>
        <v>563934629.60000002</v>
      </c>
      <c r="J270" s="1"/>
      <c r="K270" s="55">
        <v>8.5199999999999998E-2</v>
      </c>
      <c r="L270" s="21"/>
      <c r="M270" s="22"/>
      <c r="N270" s="23"/>
      <c r="O270" s="51">
        <f t="shared" ref="O270:O271" si="28">K270*I270</f>
        <v>48047230.441919997</v>
      </c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3">
      <c r="A271" s="14">
        <v>5</v>
      </c>
      <c r="B271" s="1"/>
      <c r="C271" s="19" t="s">
        <v>21</v>
      </c>
      <c r="D271" s="1"/>
      <c r="E271" s="38"/>
      <c r="F271" s="21"/>
      <c r="G271" s="22"/>
      <c r="H271" s="23"/>
      <c r="I271" s="29">
        <f t="shared" si="27"/>
        <v>0</v>
      </c>
      <c r="J271" s="1"/>
      <c r="K271" s="38"/>
      <c r="L271" s="21"/>
      <c r="M271" s="22"/>
      <c r="N271" s="23"/>
      <c r="O271" s="29">
        <f t="shared" si="28"/>
        <v>0</v>
      </c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3">
      <c r="A272" s="14">
        <v>6</v>
      </c>
      <c r="B272" s="1"/>
      <c r="C272" s="14" t="s">
        <v>22</v>
      </c>
      <c r="D272" s="1"/>
      <c r="E272" s="32">
        <f>SUM(E270:E271)</f>
        <v>0.4</v>
      </c>
      <c r="F272" s="32"/>
      <c r="G272" s="32"/>
      <c r="H272" s="32"/>
      <c r="I272" s="48">
        <f>SUM(I270:I271)</f>
        <v>563934629.60000002</v>
      </c>
      <c r="J272" s="1"/>
      <c r="K272" s="56">
        <f>IF(E272=0,0,SUMPRODUCT(E270:E271,K270:K271)/E272)</f>
        <v>8.5199999999999998E-2</v>
      </c>
      <c r="L272" s="21"/>
      <c r="M272" s="1"/>
      <c r="N272" s="1"/>
      <c r="O272" s="48">
        <f>SUM(O270:O271)</f>
        <v>48047230.441919997</v>
      </c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3">
      <c r="A273" s="14"/>
      <c r="B273" s="1"/>
      <c r="C273" s="1"/>
      <c r="D273" s="1"/>
      <c r="E273" s="1"/>
      <c r="F273" s="1"/>
      <c r="G273" s="1"/>
      <c r="H273" s="1"/>
      <c r="I273" s="25"/>
      <c r="J273" s="1"/>
      <c r="K273" s="21"/>
      <c r="L273" s="21"/>
      <c r="M273" s="1"/>
      <c r="N273" s="1"/>
      <c r="O273" s="25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3">
      <c r="A274" s="14">
        <v>7</v>
      </c>
      <c r="B274" s="1"/>
      <c r="C274" s="18" t="s">
        <v>23</v>
      </c>
      <c r="D274" s="1"/>
      <c r="E274" s="39">
        <v>1</v>
      </c>
      <c r="F274" s="39"/>
      <c r="G274" s="40"/>
      <c r="H274" s="40"/>
      <c r="I274" s="49">
        <v>1409836574</v>
      </c>
      <c r="J274" s="1"/>
      <c r="K274" s="57">
        <f>(K267*E267)+(K272*E272)</f>
        <v>5.3940000000000002E-2</v>
      </c>
      <c r="L274" s="21"/>
      <c r="M274" s="1"/>
      <c r="N274" s="1"/>
      <c r="O274" s="53">
        <f>O267+O272</f>
        <v>76046584.80156</v>
      </c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3">
      <c r="A275" s="1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3">
      <c r="A276" s="1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3">
      <c r="A277" s="64" t="s">
        <v>24</v>
      </c>
      <c r="B277" s="65"/>
      <c r="C277" s="65"/>
      <c r="D277" s="65"/>
      <c r="E277" s="65"/>
      <c r="F277" s="65"/>
      <c r="G277" s="65"/>
      <c r="H277" s="65"/>
      <c r="I277" s="65"/>
      <c r="J277" s="65"/>
      <c r="K277" s="65"/>
      <c r="L277" s="65"/>
      <c r="M277" s="65"/>
      <c r="N277" s="65"/>
      <c r="O277" s="65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44" t="s">
        <v>17</v>
      </c>
      <c r="B278" s="1"/>
      <c r="C278" s="66" t="s">
        <v>25</v>
      </c>
      <c r="D278" s="65"/>
      <c r="E278" s="65"/>
      <c r="F278" s="65"/>
      <c r="G278" s="65"/>
      <c r="H278" s="65"/>
      <c r="I278" s="65"/>
      <c r="J278" s="65"/>
      <c r="K278" s="65"/>
      <c r="L278" s="65"/>
      <c r="M278" s="65"/>
      <c r="N278" s="65"/>
      <c r="O278" s="65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45"/>
      <c r="B279" s="1"/>
      <c r="C279" s="67"/>
      <c r="D279" s="59"/>
      <c r="E279" s="59"/>
      <c r="F279" s="59"/>
      <c r="G279" s="59"/>
      <c r="H279" s="59"/>
      <c r="I279" s="59"/>
      <c r="J279" s="59"/>
      <c r="K279" s="59"/>
      <c r="L279" s="59"/>
      <c r="M279" s="59"/>
      <c r="N279" s="59"/>
      <c r="O279" s="60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45"/>
      <c r="B280" s="1"/>
      <c r="C280" s="67"/>
      <c r="D280" s="59"/>
      <c r="E280" s="59"/>
      <c r="F280" s="59"/>
      <c r="G280" s="59"/>
      <c r="H280" s="59"/>
      <c r="I280" s="59"/>
      <c r="J280" s="59"/>
      <c r="K280" s="59"/>
      <c r="L280" s="59"/>
      <c r="M280" s="59"/>
      <c r="N280" s="59"/>
      <c r="O280" s="60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45"/>
      <c r="B281" s="1"/>
      <c r="C281" s="67"/>
      <c r="D281" s="59"/>
      <c r="E281" s="59"/>
      <c r="F281" s="59"/>
      <c r="G281" s="59"/>
      <c r="H281" s="59"/>
      <c r="I281" s="59"/>
      <c r="J281" s="59"/>
      <c r="K281" s="59"/>
      <c r="L281" s="59"/>
      <c r="M281" s="59"/>
      <c r="N281" s="59"/>
      <c r="O281" s="60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45"/>
      <c r="B282" s="1"/>
      <c r="C282" s="67"/>
      <c r="D282" s="59"/>
      <c r="E282" s="59"/>
      <c r="F282" s="59"/>
      <c r="G282" s="59"/>
      <c r="H282" s="59"/>
      <c r="I282" s="59"/>
      <c r="J282" s="59"/>
      <c r="K282" s="59"/>
      <c r="L282" s="59"/>
      <c r="M282" s="59"/>
      <c r="N282" s="59"/>
      <c r="O282" s="60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2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2.7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2.7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2.75" customHeight="1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2.75" customHeight="1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2.75" customHeight="1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2.75" customHeight="1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2.75" customHeight="1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2.75" customHeight="1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2.75" customHeight="1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2.75" customHeight="1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2.75" customHeight="1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2.75" customHeight="1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2.75" customHeight="1" x14ac:dyDescent="0.2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2.75" customHeight="1" x14ac:dyDescent="0.2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2.75" customHeight="1" x14ac:dyDescent="0.2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12.75" customHeight="1" x14ac:dyDescent="0.2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12.75" customHeight="1" x14ac:dyDescent="0.2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 spans="1:26" ht="12.75" customHeight="1" x14ac:dyDescent="0.2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  <row r="1022" spans="1:26" ht="12.75" customHeight="1" x14ac:dyDescent="0.2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</row>
    <row r="1023" spans="1:26" ht="12.75" customHeight="1" x14ac:dyDescent="0.25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</row>
    <row r="1024" spans="1:26" ht="12.75" customHeight="1" x14ac:dyDescent="0.25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</row>
    <row r="1025" spans="1:26" ht="12.75" customHeight="1" x14ac:dyDescent="0.25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</row>
    <row r="1026" spans="1:26" ht="12.75" customHeight="1" x14ac:dyDescent="0.25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</row>
    <row r="1027" spans="1:26" ht="12.75" customHeight="1" x14ac:dyDescent="0.25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</row>
    <row r="1028" spans="1:26" ht="12.75" customHeight="1" x14ac:dyDescent="0.25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</row>
    <row r="1029" spans="1:26" ht="12.75" customHeight="1" x14ac:dyDescent="0.25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</row>
    <row r="1030" spans="1:26" ht="12.75" customHeight="1" x14ac:dyDescent="0.25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</row>
    <row r="1031" spans="1:26" ht="12.75" customHeight="1" x14ac:dyDescent="0.25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</row>
    <row r="1032" spans="1:26" ht="12.75" customHeight="1" x14ac:dyDescent="0.25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</row>
    <row r="1033" spans="1:26" ht="12.75" customHeight="1" x14ac:dyDescent="0.25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</row>
    <row r="1034" spans="1:26" ht="12.75" customHeight="1" x14ac:dyDescent="0.25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</row>
    <row r="1035" spans="1:26" ht="12.75" customHeight="1" x14ac:dyDescent="0.25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</row>
    <row r="1036" spans="1:26" ht="12.75" customHeight="1" x14ac:dyDescent="0.25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</row>
    <row r="1037" spans="1:26" ht="12.75" customHeight="1" x14ac:dyDescent="0.25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</row>
    <row r="1038" spans="1:26" ht="12.75" customHeight="1" x14ac:dyDescent="0.25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</row>
    <row r="1039" spans="1:26" ht="12.75" customHeight="1" x14ac:dyDescent="0.25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</row>
    <row r="1040" spans="1:26" ht="12.75" customHeight="1" x14ac:dyDescent="0.25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</row>
    <row r="1041" spans="1:26" ht="12.75" customHeight="1" x14ac:dyDescent="0.25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</row>
    <row r="1042" spans="1:26" ht="12.75" customHeight="1" x14ac:dyDescent="0.25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</row>
    <row r="1043" spans="1:26" ht="12.75" customHeight="1" x14ac:dyDescent="0.25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</row>
    <row r="1044" spans="1:26" ht="12.75" customHeight="1" x14ac:dyDescent="0.25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</row>
    <row r="1045" spans="1:26" ht="12.75" customHeight="1" x14ac:dyDescent="0.25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</row>
    <row r="1046" spans="1:26" ht="12.75" customHeight="1" x14ac:dyDescent="0.25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</row>
    <row r="1047" spans="1:26" ht="12.75" customHeight="1" x14ac:dyDescent="0.25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</row>
    <row r="1048" spans="1:26" ht="12.75" customHeight="1" x14ac:dyDescent="0.25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</row>
    <row r="1049" spans="1:26" ht="12.75" customHeight="1" x14ac:dyDescent="0.25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</row>
    <row r="1050" spans="1:26" ht="12.75" customHeight="1" x14ac:dyDescent="0.25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</row>
    <row r="1051" spans="1:26" ht="12.75" customHeight="1" x14ac:dyDescent="0.25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</row>
    <row r="1052" spans="1:26" ht="12.75" customHeight="1" x14ac:dyDescent="0.25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</row>
    <row r="1053" spans="1:26" ht="12.75" customHeight="1" x14ac:dyDescent="0.25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</row>
    <row r="1054" spans="1:26" ht="12.75" customHeight="1" x14ac:dyDescent="0.25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</row>
    <row r="1055" spans="1:26" ht="12.75" customHeight="1" x14ac:dyDescent="0.25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</row>
    <row r="1056" spans="1:26" ht="12.75" customHeight="1" x14ac:dyDescent="0.25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</row>
    <row r="1057" spans="1:26" ht="12.75" customHeight="1" x14ac:dyDescent="0.25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</row>
    <row r="1058" spans="1:26" ht="12.75" customHeight="1" x14ac:dyDescent="0.25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</row>
    <row r="1059" spans="1:26" ht="12.75" customHeight="1" x14ac:dyDescent="0.25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</row>
    <row r="1060" spans="1:26" ht="12.75" customHeight="1" x14ac:dyDescent="0.25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</row>
    <row r="1061" spans="1:26" ht="12.75" customHeight="1" x14ac:dyDescent="0.25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</row>
    <row r="1062" spans="1:26" ht="12.75" customHeight="1" x14ac:dyDescent="0.25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</row>
    <row r="1063" spans="1:26" ht="12.75" customHeight="1" x14ac:dyDescent="0.25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</row>
    <row r="1064" spans="1:26" ht="12.75" customHeight="1" x14ac:dyDescent="0.25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</row>
    <row r="1065" spans="1:26" ht="12.75" customHeight="1" x14ac:dyDescent="0.25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</row>
    <row r="1066" spans="1:26" ht="12.75" customHeight="1" x14ac:dyDescent="0.25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</row>
  </sheetData>
  <mergeCells count="94">
    <mergeCell ref="C145:O145"/>
    <mergeCell ref="C146:O146"/>
    <mergeCell ref="C147:O147"/>
    <mergeCell ref="A125:A126"/>
    <mergeCell ref="E126:I126"/>
    <mergeCell ref="A142:O142"/>
    <mergeCell ref="C143:O143"/>
    <mergeCell ref="C144:O144"/>
    <mergeCell ref="C117:O117"/>
    <mergeCell ref="C118:O118"/>
    <mergeCell ref="C119:O119"/>
    <mergeCell ref="C120:O120"/>
    <mergeCell ref="H123:J123"/>
    <mergeCell ref="H96:J96"/>
    <mergeCell ref="A98:A99"/>
    <mergeCell ref="E99:I99"/>
    <mergeCell ref="A115:O115"/>
    <mergeCell ref="C116:O116"/>
    <mergeCell ref="C89:O89"/>
    <mergeCell ref="C90:O90"/>
    <mergeCell ref="C91:O91"/>
    <mergeCell ref="C92:O92"/>
    <mergeCell ref="C93:O93"/>
    <mergeCell ref="C66:O66"/>
    <mergeCell ref="H69:J69"/>
    <mergeCell ref="A71:A72"/>
    <mergeCell ref="E72:I72"/>
    <mergeCell ref="A88:O88"/>
    <mergeCell ref="A61:O61"/>
    <mergeCell ref="C62:O62"/>
    <mergeCell ref="C63:O63"/>
    <mergeCell ref="C64:O64"/>
    <mergeCell ref="C65:O65"/>
    <mergeCell ref="C37:O37"/>
    <mergeCell ref="C38:O38"/>
    <mergeCell ref="C39:O39"/>
    <mergeCell ref="H42:J42"/>
    <mergeCell ref="A44:A45"/>
    <mergeCell ref="E45:I45"/>
    <mergeCell ref="A17:A18"/>
    <mergeCell ref="E18:I18"/>
    <mergeCell ref="A34:O34"/>
    <mergeCell ref="C35:O35"/>
    <mergeCell ref="C36:O36"/>
    <mergeCell ref="C8:O8"/>
    <mergeCell ref="C9:O9"/>
    <mergeCell ref="C10:O10"/>
    <mergeCell ref="A13:O13"/>
    <mergeCell ref="H15:J15"/>
    <mergeCell ref="C281:O281"/>
    <mergeCell ref="C282:O282"/>
    <mergeCell ref="C255:O255"/>
    <mergeCell ref="H258:J258"/>
    <mergeCell ref="A260:A261"/>
    <mergeCell ref="E261:I261"/>
    <mergeCell ref="A277:O277"/>
    <mergeCell ref="C278:O278"/>
    <mergeCell ref="C279:O279"/>
    <mergeCell ref="C251:O251"/>
    <mergeCell ref="C252:O252"/>
    <mergeCell ref="C253:O253"/>
    <mergeCell ref="C254:O254"/>
    <mergeCell ref="C280:O280"/>
    <mergeCell ref="C228:O228"/>
    <mergeCell ref="H231:J231"/>
    <mergeCell ref="A233:A234"/>
    <mergeCell ref="E234:I234"/>
    <mergeCell ref="A250:O250"/>
    <mergeCell ref="A223:O223"/>
    <mergeCell ref="C224:O224"/>
    <mergeCell ref="C225:O225"/>
    <mergeCell ref="C226:O226"/>
    <mergeCell ref="C227:O227"/>
    <mergeCell ref="C199:O199"/>
    <mergeCell ref="C200:O200"/>
    <mergeCell ref="C201:O201"/>
    <mergeCell ref="H204:J204"/>
    <mergeCell ref="A206:A207"/>
    <mergeCell ref="E207:I207"/>
    <mergeCell ref="A179:A180"/>
    <mergeCell ref="E180:I180"/>
    <mergeCell ref="A196:O196"/>
    <mergeCell ref="C197:O197"/>
    <mergeCell ref="C198:O198"/>
    <mergeCell ref="C171:O171"/>
    <mergeCell ref="C172:O172"/>
    <mergeCell ref="C173:O173"/>
    <mergeCell ref="C174:O174"/>
    <mergeCell ref="H177:J177"/>
    <mergeCell ref="H150:J150"/>
    <mergeCell ref="A152:A153"/>
    <mergeCell ref="E153:I153"/>
    <mergeCell ref="A169:O169"/>
    <mergeCell ref="C170:O170"/>
  </mergeCells>
  <printOptions horizontalCentered="1"/>
  <pageMargins left="0.75" right="0.75" top="0.6377749029754205" bottom="0.57179818887451483" header="0" footer="0"/>
  <pageSetup orientation="portrait"/>
  <rowBreaks count="5" manualBreakCount="5">
    <brk man="1"/>
    <brk id="66" man="1"/>
    <brk id="228" man="1"/>
    <brk id="120" man="1"/>
    <brk id="174" man="1"/>
  </rowBreaks>
  <colBreaks count="2" manualBreakCount="2">
    <brk man="1"/>
    <brk id="1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UPDATED App.2-OA Capital Struct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meghanf</cp:lastModifiedBy>
  <dcterms:modified xsi:type="dcterms:W3CDTF">2020-09-18T13:54:55Z</dcterms:modified>
</cp:coreProperties>
</file>