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Regulatory Affairs\Cost of Service\2021 Rebasing\IRs\Responses\Formatted wating for Review and Final Approval\1 - Attachments\"/>
    </mc:Choice>
  </mc:AlternateContent>
  <bookViews>
    <workbookView xWindow="0" yWindow="0" windowWidth="28800" windowHeight="12300"/>
  </bookViews>
  <sheets>
    <sheet name="LF Model 2020" sheetId="2" r:id="rId1"/>
  </sheets>
  <externalReferences>
    <externalReference r:id="rId2"/>
    <externalReference r:id="rId3"/>
  </externalReferences>
  <definedNames>
    <definedName name="_xlnm._FilterDatabase" localSheetId="0" hidden="1">'LF Model 2020'!$A$1:$R$313</definedName>
    <definedName name="_Order1" hidden="1">255</definedName>
    <definedName name="_Sort" hidden="1">[1]Sheet1!$G$40:$K$40</definedName>
    <definedName name="CAfile">[2]Refs!$B$2</definedName>
    <definedName name="CArevReq">[2]Refs!$B$6</definedName>
    <definedName name="ClassRange1">[2]Refs!$B$3</definedName>
    <definedName name="ClassRange2">[2]Refs!$B$4</definedName>
    <definedName name="FolderPath">[2]Menu!$C$8</definedName>
    <definedName name="NewRevReq">[2]Refs!$B$8</definedName>
    <definedName name="PAGE11" localSheetId="0">#REF!</definedName>
    <definedName name="PAGE11">#REF!</definedName>
    <definedName name="PAGE2">[1]Sheet1!$A$1:$I$40</definedName>
    <definedName name="PAGE3" localSheetId="0">#REF!</definedName>
    <definedName name="PAGE3">#REF!</definedName>
    <definedName name="PAGE4" localSheetId="0">#REF!</definedName>
    <definedName name="PAGE4">#REF!</definedName>
    <definedName name="PAGE7" localSheetId="0">#REF!</definedName>
    <definedName name="PAGE7">#REF!</definedName>
    <definedName name="PAGE9" localSheetId="0">#REF!</definedName>
    <definedName name="PAGE9">#REF!</definedName>
    <definedName name="_xlnm.Print_Area" localSheetId="0">'LF Model 2020'!$A$1:$Q$314</definedName>
    <definedName name="_xlnm.Print_Titles" localSheetId="0">'LF Model 2020'!$A:$Q,'LF Model 2020'!$1:$1</definedName>
    <definedName name="RevReqLookupKey">[2]Refs!$B$5</definedName>
    <definedName name="RevReqRange">[2]Refs!$B$7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2" l="1"/>
  <c r="O2" i="2"/>
  <c r="G3" i="2"/>
  <c r="O3" i="2"/>
  <c r="G4" i="2"/>
  <c r="O4" i="2"/>
  <c r="G5" i="2"/>
  <c r="O5" i="2"/>
  <c r="G6" i="2"/>
  <c r="O6" i="2"/>
  <c r="G7" i="2"/>
  <c r="O7" i="2"/>
  <c r="G8" i="2"/>
  <c r="O8" i="2"/>
  <c r="P8" i="2" s="1"/>
  <c r="Q8" i="2" s="1"/>
  <c r="R8" i="2" s="1"/>
  <c r="G9" i="2"/>
  <c r="O9" i="2"/>
  <c r="G10" i="2"/>
  <c r="O10" i="2"/>
  <c r="G11" i="2"/>
  <c r="O11" i="2"/>
  <c r="G12" i="2"/>
  <c r="O12" i="2"/>
  <c r="P12" i="2" s="1"/>
  <c r="Q12" i="2" s="1"/>
  <c r="R12" i="2" s="1"/>
  <c r="G13" i="2"/>
  <c r="O13" i="2"/>
  <c r="G14" i="2"/>
  <c r="O14" i="2"/>
  <c r="G15" i="2"/>
  <c r="O15" i="2"/>
  <c r="G16" i="2"/>
  <c r="O16" i="2"/>
  <c r="G17" i="2"/>
  <c r="O17" i="2"/>
  <c r="G18" i="2"/>
  <c r="O18" i="2"/>
  <c r="G19" i="2"/>
  <c r="O19" i="2"/>
  <c r="G20" i="2"/>
  <c r="O20" i="2"/>
  <c r="P20" i="2" s="1"/>
  <c r="Q20" i="2" s="1"/>
  <c r="R20" i="2" s="1"/>
  <c r="G21" i="2"/>
  <c r="O21" i="2"/>
  <c r="G22" i="2"/>
  <c r="O22" i="2"/>
  <c r="G23" i="2"/>
  <c r="O23" i="2"/>
  <c r="G24" i="2"/>
  <c r="O24" i="2"/>
  <c r="G25" i="2"/>
  <c r="O25" i="2"/>
  <c r="G26" i="2"/>
  <c r="O26" i="2"/>
  <c r="A27" i="2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G27" i="2"/>
  <c r="O27" i="2"/>
  <c r="G28" i="2"/>
  <c r="O28" i="2"/>
  <c r="P28" i="2" s="1"/>
  <c r="Q28" i="2" s="1"/>
  <c r="R28" i="2" s="1"/>
  <c r="G29" i="2"/>
  <c r="O29" i="2"/>
  <c r="G30" i="2"/>
  <c r="O30" i="2"/>
  <c r="G31" i="2"/>
  <c r="O31" i="2"/>
  <c r="G32" i="2"/>
  <c r="O32" i="2"/>
  <c r="G33" i="2"/>
  <c r="O33" i="2"/>
  <c r="P33" i="2"/>
  <c r="Q33" i="2" s="1"/>
  <c r="R33" i="2" s="1"/>
  <c r="G34" i="2"/>
  <c r="O34" i="2"/>
  <c r="G35" i="2"/>
  <c r="O35" i="2"/>
  <c r="G36" i="2"/>
  <c r="O36" i="2"/>
  <c r="G37" i="2"/>
  <c r="O37" i="2"/>
  <c r="G38" i="2"/>
  <c r="O38" i="2"/>
  <c r="G39" i="2"/>
  <c r="O39" i="2"/>
  <c r="G40" i="2"/>
  <c r="O40" i="2"/>
  <c r="G41" i="2"/>
  <c r="O41" i="2"/>
  <c r="G42" i="2"/>
  <c r="O42" i="2"/>
  <c r="G43" i="2"/>
  <c r="O43" i="2"/>
  <c r="G44" i="2"/>
  <c r="O44" i="2"/>
  <c r="G45" i="2"/>
  <c r="O45" i="2"/>
  <c r="G46" i="2"/>
  <c r="O46" i="2"/>
  <c r="G47" i="2"/>
  <c r="O47" i="2"/>
  <c r="G48" i="2"/>
  <c r="O48" i="2"/>
  <c r="G49" i="2"/>
  <c r="O49" i="2"/>
  <c r="P49" i="2" s="1"/>
  <c r="Q49" i="2" s="1"/>
  <c r="R49" i="2" s="1"/>
  <c r="G50" i="2"/>
  <c r="O50" i="2"/>
  <c r="G51" i="2"/>
  <c r="O51" i="2"/>
  <c r="G52" i="2"/>
  <c r="O52" i="2"/>
  <c r="G53" i="2"/>
  <c r="O53" i="2"/>
  <c r="P53" i="2"/>
  <c r="Q53" i="2" s="1"/>
  <c r="R53" i="2" s="1"/>
  <c r="G54" i="2"/>
  <c r="O54" i="2"/>
  <c r="P54" i="2"/>
  <c r="Q54" i="2" s="1"/>
  <c r="R54" i="2" s="1"/>
  <c r="G55" i="2"/>
  <c r="O55" i="2"/>
  <c r="G56" i="2"/>
  <c r="O56" i="2"/>
  <c r="G57" i="2"/>
  <c r="O57" i="2"/>
  <c r="G58" i="2"/>
  <c r="O58" i="2"/>
  <c r="G59" i="2"/>
  <c r="O59" i="2"/>
  <c r="G60" i="2"/>
  <c r="O60" i="2"/>
  <c r="G61" i="2"/>
  <c r="O61" i="2"/>
  <c r="G62" i="2"/>
  <c r="O62" i="2"/>
  <c r="P62" i="2" s="1"/>
  <c r="Q62" i="2" s="1"/>
  <c r="R62" i="2" s="1"/>
  <c r="G63" i="2"/>
  <c r="O63" i="2"/>
  <c r="G64" i="2"/>
  <c r="O64" i="2"/>
  <c r="G65" i="2"/>
  <c r="O65" i="2"/>
  <c r="G66" i="2"/>
  <c r="O66" i="2"/>
  <c r="G67" i="2"/>
  <c r="O67" i="2"/>
  <c r="G68" i="2"/>
  <c r="O68" i="2"/>
  <c r="G69" i="2"/>
  <c r="O69" i="2"/>
  <c r="G70" i="2"/>
  <c r="O70" i="2"/>
  <c r="G71" i="2"/>
  <c r="O71" i="2"/>
  <c r="G72" i="2"/>
  <c r="O72" i="2"/>
  <c r="G73" i="2"/>
  <c r="O73" i="2"/>
  <c r="G74" i="2"/>
  <c r="O74" i="2"/>
  <c r="G75" i="2"/>
  <c r="O75" i="2"/>
  <c r="G76" i="2"/>
  <c r="O76" i="2"/>
  <c r="G77" i="2"/>
  <c r="O77" i="2"/>
  <c r="G78" i="2"/>
  <c r="O78" i="2"/>
  <c r="G79" i="2"/>
  <c r="O79" i="2"/>
  <c r="G80" i="2"/>
  <c r="O80" i="2"/>
  <c r="G81" i="2"/>
  <c r="O81" i="2"/>
  <c r="G82" i="2"/>
  <c r="O82" i="2"/>
  <c r="G83" i="2"/>
  <c r="O83" i="2"/>
  <c r="G84" i="2"/>
  <c r="O84" i="2"/>
  <c r="G85" i="2"/>
  <c r="O85" i="2"/>
  <c r="G86" i="2"/>
  <c r="O86" i="2"/>
  <c r="G87" i="2"/>
  <c r="O87" i="2"/>
  <c r="G88" i="2"/>
  <c r="O88" i="2"/>
  <c r="G89" i="2"/>
  <c r="O89" i="2"/>
  <c r="G90" i="2"/>
  <c r="O90" i="2"/>
  <c r="G91" i="2"/>
  <c r="O91" i="2"/>
  <c r="G92" i="2"/>
  <c r="O92" i="2"/>
  <c r="G93" i="2"/>
  <c r="O93" i="2"/>
  <c r="G94" i="2"/>
  <c r="O94" i="2"/>
  <c r="G95" i="2"/>
  <c r="O95" i="2"/>
  <c r="P95" i="2" s="1"/>
  <c r="Q95" i="2" s="1"/>
  <c r="R95" i="2" s="1"/>
  <c r="G96" i="2"/>
  <c r="O96" i="2"/>
  <c r="G97" i="2"/>
  <c r="O97" i="2"/>
  <c r="G98" i="2"/>
  <c r="O98" i="2"/>
  <c r="P98" i="2" s="1"/>
  <c r="Q98" i="2" s="1"/>
  <c r="R98" i="2" s="1"/>
  <c r="G99" i="2"/>
  <c r="O99" i="2"/>
  <c r="G100" i="2"/>
  <c r="O100" i="2"/>
  <c r="G101" i="2"/>
  <c r="O101" i="2"/>
  <c r="G102" i="2"/>
  <c r="O102" i="2"/>
  <c r="G103" i="2"/>
  <c r="O103" i="2"/>
  <c r="G104" i="2"/>
  <c r="O104" i="2"/>
  <c r="G105" i="2"/>
  <c r="O105" i="2"/>
  <c r="G106" i="2"/>
  <c r="O106" i="2"/>
  <c r="P106" i="2" s="1"/>
  <c r="Q106" i="2" s="1"/>
  <c r="R106" i="2" s="1"/>
  <c r="G107" i="2"/>
  <c r="O107" i="2"/>
  <c r="G108" i="2"/>
  <c r="O108" i="2"/>
  <c r="G109" i="2"/>
  <c r="O109" i="2"/>
  <c r="G110" i="2"/>
  <c r="O110" i="2"/>
  <c r="G111" i="2"/>
  <c r="O111" i="2"/>
  <c r="G112" i="2"/>
  <c r="O112" i="2"/>
  <c r="G113" i="2"/>
  <c r="O113" i="2"/>
  <c r="G114" i="2"/>
  <c r="O114" i="2"/>
  <c r="G115" i="2"/>
  <c r="O115" i="2"/>
  <c r="G116" i="2"/>
  <c r="O116" i="2"/>
  <c r="G117" i="2"/>
  <c r="O117" i="2"/>
  <c r="G118" i="2"/>
  <c r="O118" i="2"/>
  <c r="G119" i="2"/>
  <c r="O119" i="2"/>
  <c r="G120" i="2"/>
  <c r="O120" i="2"/>
  <c r="G121" i="2"/>
  <c r="O121" i="2"/>
  <c r="G122" i="2"/>
  <c r="O122" i="2"/>
  <c r="G123" i="2"/>
  <c r="O123" i="2"/>
  <c r="G124" i="2"/>
  <c r="O124" i="2"/>
  <c r="G125" i="2"/>
  <c r="O125" i="2"/>
  <c r="G126" i="2"/>
  <c r="O126" i="2"/>
  <c r="G127" i="2"/>
  <c r="O127" i="2"/>
  <c r="G128" i="2"/>
  <c r="O128" i="2"/>
  <c r="G129" i="2"/>
  <c r="O129" i="2"/>
  <c r="G130" i="2"/>
  <c r="O130" i="2"/>
  <c r="G131" i="2"/>
  <c r="O131" i="2"/>
  <c r="G132" i="2"/>
  <c r="O132" i="2"/>
  <c r="G133" i="2"/>
  <c r="O133" i="2"/>
  <c r="G134" i="2"/>
  <c r="O134" i="2"/>
  <c r="G135" i="2"/>
  <c r="O135" i="2"/>
  <c r="G136" i="2"/>
  <c r="O136" i="2"/>
  <c r="G137" i="2"/>
  <c r="O137" i="2"/>
  <c r="P137" i="2" s="1"/>
  <c r="Q137" i="2" s="1"/>
  <c r="R137" i="2" s="1"/>
  <c r="G138" i="2"/>
  <c r="O138" i="2"/>
  <c r="G139" i="2"/>
  <c r="O139" i="2"/>
  <c r="G140" i="2"/>
  <c r="O140" i="2"/>
  <c r="G141" i="2"/>
  <c r="O141" i="2"/>
  <c r="G142" i="2"/>
  <c r="O142" i="2"/>
  <c r="G143" i="2"/>
  <c r="O143" i="2"/>
  <c r="G144" i="2"/>
  <c r="O144" i="2"/>
  <c r="G145" i="2"/>
  <c r="O145" i="2"/>
  <c r="G146" i="2"/>
  <c r="O146" i="2"/>
  <c r="G147" i="2"/>
  <c r="O147" i="2"/>
  <c r="G148" i="2"/>
  <c r="O148" i="2"/>
  <c r="G149" i="2"/>
  <c r="O149" i="2"/>
  <c r="G150" i="2"/>
  <c r="O150" i="2"/>
  <c r="G151" i="2"/>
  <c r="O151" i="2"/>
  <c r="G152" i="2"/>
  <c r="O152" i="2"/>
  <c r="G153" i="2"/>
  <c r="O153" i="2"/>
  <c r="P153" i="2" s="1"/>
  <c r="Q153" i="2" s="1"/>
  <c r="R153" i="2" s="1"/>
  <c r="G154" i="2"/>
  <c r="O154" i="2"/>
  <c r="G155" i="2"/>
  <c r="O155" i="2"/>
  <c r="G156" i="2"/>
  <c r="O156" i="2"/>
  <c r="G157" i="2"/>
  <c r="O157" i="2"/>
  <c r="G158" i="2"/>
  <c r="O158" i="2"/>
  <c r="G159" i="2"/>
  <c r="O159" i="2"/>
  <c r="G160" i="2"/>
  <c r="O160" i="2"/>
  <c r="G161" i="2"/>
  <c r="O161" i="2"/>
  <c r="G162" i="2"/>
  <c r="O162" i="2"/>
  <c r="G163" i="2"/>
  <c r="O163" i="2"/>
  <c r="G164" i="2"/>
  <c r="O164" i="2"/>
  <c r="G165" i="2"/>
  <c r="O165" i="2"/>
  <c r="G166" i="2"/>
  <c r="O166" i="2"/>
  <c r="G167" i="2"/>
  <c r="O167" i="2"/>
  <c r="G168" i="2"/>
  <c r="O168" i="2"/>
  <c r="G169" i="2"/>
  <c r="O169" i="2"/>
  <c r="G170" i="2"/>
  <c r="O170" i="2"/>
  <c r="G171" i="2"/>
  <c r="O171" i="2"/>
  <c r="G172" i="2"/>
  <c r="O172" i="2"/>
  <c r="G173" i="2"/>
  <c r="O173" i="2"/>
  <c r="G174" i="2"/>
  <c r="O174" i="2"/>
  <c r="G175" i="2"/>
  <c r="O175" i="2"/>
  <c r="G176" i="2"/>
  <c r="O176" i="2"/>
  <c r="G177" i="2"/>
  <c r="O177" i="2"/>
  <c r="G178" i="2"/>
  <c r="O178" i="2"/>
  <c r="G179" i="2"/>
  <c r="O179" i="2"/>
  <c r="G180" i="2"/>
  <c r="O180" i="2"/>
  <c r="G181" i="2"/>
  <c r="O181" i="2"/>
  <c r="G182" i="2"/>
  <c r="O182" i="2"/>
  <c r="G183" i="2"/>
  <c r="O183" i="2"/>
  <c r="G184" i="2"/>
  <c r="O184" i="2"/>
  <c r="P184" i="2" s="1"/>
  <c r="Q184" i="2" s="1"/>
  <c r="R184" i="2" s="1"/>
  <c r="G185" i="2"/>
  <c r="O185" i="2"/>
  <c r="G186" i="2"/>
  <c r="O186" i="2"/>
  <c r="G187" i="2"/>
  <c r="O187" i="2"/>
  <c r="G188" i="2"/>
  <c r="O188" i="2"/>
  <c r="P188" i="2" s="1"/>
  <c r="Q188" i="2" s="1"/>
  <c r="R188" i="2" s="1"/>
  <c r="G189" i="2"/>
  <c r="O189" i="2"/>
  <c r="G190" i="2"/>
  <c r="O190" i="2"/>
  <c r="G191" i="2"/>
  <c r="O191" i="2"/>
  <c r="G192" i="2"/>
  <c r="O192" i="2"/>
  <c r="G193" i="2"/>
  <c r="O193" i="2"/>
  <c r="G194" i="2"/>
  <c r="O194" i="2"/>
  <c r="G195" i="2"/>
  <c r="O195" i="2"/>
  <c r="G196" i="2"/>
  <c r="O196" i="2"/>
  <c r="G197" i="2"/>
  <c r="O197" i="2"/>
  <c r="G198" i="2"/>
  <c r="O198" i="2"/>
  <c r="G199" i="2"/>
  <c r="O199" i="2"/>
  <c r="G200" i="2"/>
  <c r="O200" i="2"/>
  <c r="G201" i="2"/>
  <c r="O201" i="2"/>
  <c r="P201" i="2" s="1"/>
  <c r="Q201" i="2" s="1"/>
  <c r="R201" i="2" s="1"/>
  <c r="G202" i="2"/>
  <c r="O202" i="2"/>
  <c r="G203" i="2"/>
  <c r="O203" i="2"/>
  <c r="P203" i="2" s="1"/>
  <c r="Q203" i="2" s="1"/>
  <c r="R203" i="2" s="1"/>
  <c r="G204" i="2"/>
  <c r="O204" i="2"/>
  <c r="G205" i="2"/>
  <c r="O205" i="2"/>
  <c r="G206" i="2"/>
  <c r="O206" i="2"/>
  <c r="G207" i="2"/>
  <c r="O207" i="2"/>
  <c r="G208" i="2"/>
  <c r="O208" i="2"/>
  <c r="G209" i="2"/>
  <c r="O209" i="2"/>
  <c r="G210" i="2"/>
  <c r="O210" i="2"/>
  <c r="G211" i="2"/>
  <c r="O211" i="2"/>
  <c r="G212" i="2"/>
  <c r="O212" i="2"/>
  <c r="G213" i="2"/>
  <c r="O213" i="2"/>
  <c r="G214" i="2"/>
  <c r="O214" i="2"/>
  <c r="G215" i="2"/>
  <c r="O215" i="2"/>
  <c r="G216" i="2"/>
  <c r="O216" i="2"/>
  <c r="G217" i="2"/>
  <c r="O217" i="2"/>
  <c r="G218" i="2"/>
  <c r="O218" i="2"/>
  <c r="G219" i="2"/>
  <c r="P219" i="2" s="1"/>
  <c r="Q219" i="2" s="1"/>
  <c r="R219" i="2" s="1"/>
  <c r="O219" i="2"/>
  <c r="G220" i="2"/>
  <c r="O220" i="2"/>
  <c r="G221" i="2"/>
  <c r="O221" i="2"/>
  <c r="G222" i="2"/>
  <c r="O222" i="2"/>
  <c r="G223" i="2"/>
  <c r="O223" i="2"/>
  <c r="G224" i="2"/>
  <c r="O224" i="2"/>
  <c r="G225" i="2"/>
  <c r="O225" i="2"/>
  <c r="G226" i="2"/>
  <c r="O226" i="2"/>
  <c r="G227" i="2"/>
  <c r="O227" i="2"/>
  <c r="G228" i="2"/>
  <c r="O228" i="2"/>
  <c r="G229" i="2"/>
  <c r="O229" i="2"/>
  <c r="G230" i="2"/>
  <c r="O230" i="2"/>
  <c r="G231" i="2"/>
  <c r="O231" i="2"/>
  <c r="G232" i="2"/>
  <c r="O232" i="2"/>
  <c r="G233" i="2"/>
  <c r="O233" i="2"/>
  <c r="G234" i="2"/>
  <c r="O234" i="2"/>
  <c r="G235" i="2"/>
  <c r="O235" i="2"/>
  <c r="G236" i="2"/>
  <c r="O236" i="2"/>
  <c r="G237" i="2"/>
  <c r="O237" i="2"/>
  <c r="G238" i="2"/>
  <c r="O238" i="2"/>
  <c r="G239" i="2"/>
  <c r="O239" i="2"/>
  <c r="G240" i="2"/>
  <c r="O240" i="2"/>
  <c r="P240" i="2" s="1"/>
  <c r="Q240" i="2" s="1"/>
  <c r="R240" i="2" s="1"/>
  <c r="G241" i="2"/>
  <c r="O241" i="2"/>
  <c r="G242" i="2"/>
  <c r="O242" i="2"/>
  <c r="G243" i="2"/>
  <c r="O243" i="2"/>
  <c r="G244" i="2"/>
  <c r="O244" i="2"/>
  <c r="G245" i="2"/>
  <c r="O245" i="2"/>
  <c r="G246" i="2"/>
  <c r="O246" i="2"/>
  <c r="G247" i="2"/>
  <c r="O247" i="2"/>
  <c r="P247" i="2" s="1"/>
  <c r="Q247" i="2" s="1"/>
  <c r="R247" i="2" s="1"/>
  <c r="G248" i="2"/>
  <c r="O248" i="2"/>
  <c r="G249" i="2"/>
  <c r="O249" i="2"/>
  <c r="G250" i="2"/>
  <c r="O250" i="2"/>
  <c r="G251" i="2"/>
  <c r="O251" i="2"/>
  <c r="G252" i="2"/>
  <c r="O252" i="2"/>
  <c r="G253" i="2"/>
  <c r="O253" i="2"/>
  <c r="P253" i="2" s="1"/>
  <c r="Q253" i="2" s="1"/>
  <c r="R253" i="2" s="1"/>
  <c r="G254" i="2"/>
  <c r="O254" i="2"/>
  <c r="G255" i="2"/>
  <c r="O255" i="2"/>
  <c r="G256" i="2"/>
  <c r="O256" i="2"/>
  <c r="P256" i="2" s="1"/>
  <c r="Q256" i="2" s="1"/>
  <c r="R256" i="2" s="1"/>
  <c r="G257" i="2"/>
  <c r="O257" i="2"/>
  <c r="G258" i="2"/>
  <c r="O258" i="2"/>
  <c r="P258" i="2" s="1"/>
  <c r="Q258" i="2" s="1"/>
  <c r="R258" i="2" s="1"/>
  <c r="G259" i="2"/>
  <c r="O259" i="2"/>
  <c r="G260" i="2"/>
  <c r="O260" i="2"/>
  <c r="G261" i="2"/>
  <c r="O261" i="2"/>
  <c r="G262" i="2"/>
  <c r="O262" i="2"/>
  <c r="G263" i="2"/>
  <c r="O263" i="2"/>
  <c r="G264" i="2"/>
  <c r="O264" i="2"/>
  <c r="G265" i="2"/>
  <c r="O265" i="2"/>
  <c r="G266" i="2"/>
  <c r="O266" i="2"/>
  <c r="G267" i="2"/>
  <c r="O267" i="2"/>
  <c r="G268" i="2"/>
  <c r="O268" i="2"/>
  <c r="G269" i="2"/>
  <c r="O269" i="2"/>
  <c r="G270" i="2"/>
  <c r="O270" i="2"/>
  <c r="G271" i="2"/>
  <c r="O271" i="2"/>
  <c r="G272" i="2"/>
  <c r="O272" i="2"/>
  <c r="G273" i="2"/>
  <c r="O273" i="2"/>
  <c r="G274" i="2"/>
  <c r="O274" i="2"/>
  <c r="G275" i="2"/>
  <c r="O275" i="2"/>
  <c r="G276" i="2"/>
  <c r="O276" i="2"/>
  <c r="G277" i="2"/>
  <c r="O277" i="2"/>
  <c r="G278" i="2"/>
  <c r="O278" i="2"/>
  <c r="G279" i="2"/>
  <c r="O279" i="2"/>
  <c r="G280" i="2"/>
  <c r="O280" i="2"/>
  <c r="G281" i="2"/>
  <c r="O281" i="2"/>
  <c r="G282" i="2"/>
  <c r="O282" i="2"/>
  <c r="G283" i="2"/>
  <c r="O283" i="2"/>
  <c r="G284" i="2"/>
  <c r="O284" i="2"/>
  <c r="G285" i="2"/>
  <c r="O285" i="2"/>
  <c r="G286" i="2"/>
  <c r="O286" i="2"/>
  <c r="G287" i="2"/>
  <c r="O287" i="2"/>
  <c r="G288" i="2"/>
  <c r="O288" i="2"/>
  <c r="G289" i="2"/>
  <c r="O289" i="2"/>
  <c r="G290" i="2"/>
  <c r="O290" i="2"/>
  <c r="P290" i="2" s="1"/>
  <c r="Q290" i="2" s="1"/>
  <c r="R290" i="2" s="1"/>
  <c r="G291" i="2"/>
  <c r="G292" i="2"/>
  <c r="O292" i="2"/>
  <c r="P292" i="2" s="1"/>
  <c r="Q292" i="2" s="1"/>
  <c r="R292" i="2" s="1"/>
  <c r="G293" i="2"/>
  <c r="M293" i="2"/>
  <c r="O293" i="2"/>
  <c r="P293" i="2" s="1"/>
  <c r="Q293" i="2" s="1"/>
  <c r="R293" i="2" s="1"/>
  <c r="G294" i="2"/>
  <c r="M294" i="2"/>
  <c r="G295" i="2"/>
  <c r="M295" i="2"/>
  <c r="G296" i="2"/>
  <c r="M296" i="2"/>
  <c r="G297" i="2"/>
  <c r="M297" i="2"/>
  <c r="O297" i="2"/>
  <c r="P297" i="2" s="1"/>
  <c r="Q297" i="2" s="1"/>
  <c r="R297" i="2" s="1"/>
  <c r="O313" i="2"/>
  <c r="P129" i="2" l="1"/>
  <c r="Q129" i="2" s="1"/>
  <c r="R129" i="2" s="1"/>
  <c r="P232" i="2"/>
  <c r="Q232" i="2" s="1"/>
  <c r="R232" i="2" s="1"/>
  <c r="P228" i="2"/>
  <c r="Q228" i="2" s="1"/>
  <c r="R228" i="2" s="1"/>
  <c r="P220" i="2"/>
  <c r="Q220" i="2" s="1"/>
  <c r="R220" i="2" s="1"/>
  <c r="P216" i="2"/>
  <c r="Q216" i="2" s="1"/>
  <c r="R216" i="2" s="1"/>
  <c r="P212" i="2"/>
  <c r="Q212" i="2" s="1"/>
  <c r="R212" i="2" s="1"/>
  <c r="P177" i="2"/>
  <c r="Q177" i="2" s="1"/>
  <c r="R177" i="2" s="1"/>
  <c r="O295" i="2"/>
  <c r="P295" i="2" s="1"/>
  <c r="Q295" i="2" s="1"/>
  <c r="R295" i="2" s="1"/>
  <c r="P70" i="2"/>
  <c r="Q70" i="2" s="1"/>
  <c r="R70" i="2" s="1"/>
  <c r="P43" i="2"/>
  <c r="Q43" i="2" s="1"/>
  <c r="R43" i="2" s="1"/>
  <c r="P39" i="2"/>
  <c r="Q39" i="2" s="1"/>
  <c r="R39" i="2" s="1"/>
  <c r="P284" i="2"/>
  <c r="Q284" i="2" s="1"/>
  <c r="R284" i="2" s="1"/>
  <c r="P280" i="2"/>
  <c r="Q280" i="2" s="1"/>
  <c r="R280" i="2" s="1"/>
  <c r="P77" i="2"/>
  <c r="Q77" i="2" s="1"/>
  <c r="R77" i="2" s="1"/>
  <c r="P57" i="2"/>
  <c r="Q57" i="2" s="1"/>
  <c r="R57" i="2" s="1"/>
  <c r="P42" i="2"/>
  <c r="Q42" i="2" s="1"/>
  <c r="R42" i="2" s="1"/>
  <c r="P119" i="2"/>
  <c r="Q119" i="2" s="1"/>
  <c r="R119" i="2" s="1"/>
  <c r="O294" i="2"/>
  <c r="P294" i="2" s="1"/>
  <c r="Q294" i="2" s="1"/>
  <c r="R294" i="2" s="1"/>
  <c r="P233" i="2"/>
  <c r="Q233" i="2" s="1"/>
  <c r="R233" i="2" s="1"/>
  <c r="P191" i="2"/>
  <c r="Q191" i="2" s="1"/>
  <c r="R191" i="2" s="1"/>
  <c r="P186" i="2"/>
  <c r="Q186" i="2" s="1"/>
  <c r="R186" i="2" s="1"/>
  <c r="P145" i="2"/>
  <c r="Q145" i="2" s="1"/>
  <c r="R145" i="2" s="1"/>
  <c r="P127" i="2"/>
  <c r="Q127" i="2" s="1"/>
  <c r="R127" i="2" s="1"/>
  <c r="P115" i="2"/>
  <c r="Q115" i="2" s="1"/>
  <c r="R115" i="2" s="1"/>
  <c r="P74" i="2"/>
  <c r="Q74" i="2" s="1"/>
  <c r="R74" i="2" s="1"/>
  <c r="P61" i="2"/>
  <c r="Q61" i="2" s="1"/>
  <c r="R61" i="2" s="1"/>
  <c r="P13" i="2"/>
  <c r="Q13" i="2" s="1"/>
  <c r="R13" i="2" s="1"/>
  <c r="P161" i="2"/>
  <c r="Q161" i="2" s="1"/>
  <c r="R161" i="2" s="1"/>
  <c r="P107" i="2"/>
  <c r="Q107" i="2" s="1"/>
  <c r="R107" i="2" s="1"/>
  <c r="P283" i="2"/>
  <c r="Q283" i="2" s="1"/>
  <c r="R283" i="2" s="1"/>
  <c r="P265" i="2"/>
  <c r="Q265" i="2" s="1"/>
  <c r="R265" i="2" s="1"/>
  <c r="P248" i="2"/>
  <c r="Q248" i="2" s="1"/>
  <c r="R248" i="2" s="1"/>
  <c r="P209" i="2"/>
  <c r="Q209" i="2" s="1"/>
  <c r="R209" i="2" s="1"/>
  <c r="P196" i="2"/>
  <c r="Q196" i="2" s="1"/>
  <c r="R196" i="2" s="1"/>
  <c r="P169" i="2"/>
  <c r="Q169" i="2" s="1"/>
  <c r="R169" i="2" s="1"/>
  <c r="P135" i="2"/>
  <c r="Q135" i="2" s="1"/>
  <c r="R135" i="2" s="1"/>
  <c r="P114" i="2"/>
  <c r="Q114" i="2" s="1"/>
  <c r="R114" i="2" s="1"/>
  <c r="P94" i="2"/>
  <c r="Q94" i="2" s="1"/>
  <c r="R94" i="2" s="1"/>
  <c r="P86" i="2"/>
  <c r="Q86" i="2" s="1"/>
  <c r="R86" i="2" s="1"/>
  <c r="P52" i="2"/>
  <c r="Q52" i="2" s="1"/>
  <c r="R52" i="2" s="1"/>
  <c r="P50" i="2"/>
  <c r="Q50" i="2" s="1"/>
  <c r="R50" i="2" s="1"/>
  <c r="P44" i="2"/>
  <c r="Q44" i="2" s="1"/>
  <c r="R44" i="2" s="1"/>
  <c r="P37" i="2"/>
  <c r="Q37" i="2" s="1"/>
  <c r="R37" i="2" s="1"/>
  <c r="P16" i="2"/>
  <c r="Q16" i="2" s="1"/>
  <c r="R16" i="2" s="1"/>
  <c r="P9" i="2"/>
  <c r="Q9" i="2" s="1"/>
  <c r="R9" i="2" s="1"/>
  <c r="P2" i="2"/>
  <c r="Q2" i="2" s="1"/>
  <c r="R2" i="2" s="1"/>
  <c r="P17" i="2"/>
  <c r="Q17" i="2" s="1"/>
  <c r="R17" i="2" s="1"/>
  <c r="P287" i="2"/>
  <c r="Q287" i="2" s="1"/>
  <c r="R287" i="2" s="1"/>
  <c r="P286" i="2"/>
  <c r="Q286" i="2" s="1"/>
  <c r="R286" i="2" s="1"/>
  <c r="P276" i="2"/>
  <c r="Q276" i="2" s="1"/>
  <c r="R276" i="2" s="1"/>
  <c r="P271" i="2"/>
  <c r="Q271" i="2" s="1"/>
  <c r="R271" i="2" s="1"/>
  <c r="P268" i="2"/>
  <c r="Q268" i="2" s="1"/>
  <c r="R268" i="2" s="1"/>
  <c r="P259" i="2"/>
  <c r="Q259" i="2" s="1"/>
  <c r="R259" i="2" s="1"/>
  <c r="P255" i="2"/>
  <c r="Q255" i="2" s="1"/>
  <c r="R255" i="2" s="1"/>
  <c r="P252" i="2"/>
  <c r="Q252" i="2" s="1"/>
  <c r="R252" i="2" s="1"/>
  <c r="P230" i="2"/>
  <c r="Q230" i="2" s="1"/>
  <c r="R230" i="2" s="1"/>
  <c r="P221" i="2"/>
  <c r="Q221" i="2" s="1"/>
  <c r="R221" i="2" s="1"/>
  <c r="P218" i="2"/>
  <c r="Q218" i="2" s="1"/>
  <c r="R218" i="2" s="1"/>
  <c r="P208" i="2"/>
  <c r="Q208" i="2" s="1"/>
  <c r="R208" i="2" s="1"/>
  <c r="P205" i="2"/>
  <c r="Q205" i="2" s="1"/>
  <c r="R205" i="2" s="1"/>
  <c r="P204" i="2"/>
  <c r="Q204" i="2" s="1"/>
  <c r="R204" i="2" s="1"/>
  <c r="P200" i="2"/>
  <c r="Q200" i="2" s="1"/>
  <c r="R200" i="2" s="1"/>
  <c r="P193" i="2"/>
  <c r="Q193" i="2" s="1"/>
  <c r="R193" i="2" s="1"/>
  <c r="P192" i="2"/>
  <c r="Q192" i="2" s="1"/>
  <c r="R192" i="2" s="1"/>
  <c r="P189" i="2"/>
  <c r="Q189" i="2" s="1"/>
  <c r="R189" i="2" s="1"/>
  <c r="P179" i="2"/>
  <c r="Q179" i="2" s="1"/>
  <c r="R179" i="2" s="1"/>
  <c r="P165" i="2"/>
  <c r="Q165" i="2" s="1"/>
  <c r="R165" i="2" s="1"/>
  <c r="P149" i="2"/>
  <c r="Q149" i="2" s="1"/>
  <c r="R149" i="2" s="1"/>
  <c r="P131" i="2"/>
  <c r="Q131" i="2" s="1"/>
  <c r="R131" i="2" s="1"/>
  <c r="P125" i="2"/>
  <c r="Q125" i="2" s="1"/>
  <c r="R125" i="2" s="1"/>
  <c r="P118" i="2"/>
  <c r="Q118" i="2" s="1"/>
  <c r="R118" i="2" s="1"/>
  <c r="P102" i="2"/>
  <c r="Q102" i="2" s="1"/>
  <c r="R102" i="2" s="1"/>
  <c r="P96" i="2"/>
  <c r="Q96" i="2" s="1"/>
  <c r="R96" i="2" s="1"/>
  <c r="P83" i="2"/>
  <c r="Q83" i="2" s="1"/>
  <c r="R83" i="2" s="1"/>
  <c r="P78" i="2"/>
  <c r="Q78" i="2" s="1"/>
  <c r="R78" i="2" s="1"/>
  <c r="P69" i="2"/>
  <c r="Q69" i="2" s="1"/>
  <c r="R69" i="2" s="1"/>
  <c r="P58" i="2"/>
  <c r="Q58" i="2" s="1"/>
  <c r="R58" i="2" s="1"/>
  <c r="P56" i="2"/>
  <c r="Q56" i="2" s="1"/>
  <c r="R56" i="2" s="1"/>
  <c r="P46" i="2"/>
  <c r="Q46" i="2" s="1"/>
  <c r="R46" i="2" s="1"/>
  <c r="P40" i="2"/>
  <c r="Q40" i="2" s="1"/>
  <c r="R40" i="2" s="1"/>
  <c r="P30" i="2"/>
  <c r="Q30" i="2" s="1"/>
  <c r="R30" i="2" s="1"/>
  <c r="P27" i="2"/>
  <c r="Q27" i="2" s="1"/>
  <c r="R27" i="2" s="1"/>
  <c r="P25" i="2"/>
  <c r="Q25" i="2" s="1"/>
  <c r="R25" i="2" s="1"/>
  <c r="P21" i="2"/>
  <c r="Q21" i="2" s="1"/>
  <c r="R21" i="2" s="1"/>
  <c r="P5" i="2"/>
  <c r="Q5" i="2" s="1"/>
  <c r="R5" i="2" s="1"/>
  <c r="P4" i="2"/>
  <c r="Q4" i="2" s="1"/>
  <c r="R4" i="2" s="1"/>
  <c r="P231" i="2"/>
  <c r="Q231" i="2" s="1"/>
  <c r="R231" i="2" s="1"/>
  <c r="P210" i="2"/>
  <c r="Q210" i="2" s="1"/>
  <c r="R210" i="2" s="1"/>
  <c r="P182" i="2"/>
  <c r="Q182" i="2" s="1"/>
  <c r="R182" i="2" s="1"/>
  <c r="O291" i="2"/>
  <c r="P291" i="2" s="1"/>
  <c r="Q291" i="2" s="1"/>
  <c r="R291" i="2" s="1"/>
  <c r="P288" i="2"/>
  <c r="Q288" i="2" s="1"/>
  <c r="R288" i="2" s="1"/>
  <c r="P282" i="2"/>
  <c r="Q282" i="2" s="1"/>
  <c r="R282" i="2" s="1"/>
  <c r="P275" i="2"/>
  <c r="Q275" i="2" s="1"/>
  <c r="R275" i="2" s="1"/>
  <c r="P272" i="2"/>
  <c r="Q272" i="2" s="1"/>
  <c r="R272" i="2" s="1"/>
  <c r="P267" i="2"/>
  <c r="Q267" i="2" s="1"/>
  <c r="R267" i="2" s="1"/>
  <c r="P264" i="2"/>
  <c r="Q264" i="2" s="1"/>
  <c r="R264" i="2" s="1"/>
  <c r="P260" i="2"/>
  <c r="Q260" i="2" s="1"/>
  <c r="R260" i="2" s="1"/>
  <c r="P249" i="2"/>
  <c r="Q249" i="2" s="1"/>
  <c r="R249" i="2" s="1"/>
  <c r="P244" i="2"/>
  <c r="Q244" i="2" s="1"/>
  <c r="R244" i="2" s="1"/>
  <c r="P242" i="2"/>
  <c r="Q242" i="2" s="1"/>
  <c r="R242" i="2" s="1"/>
  <c r="P217" i="2"/>
  <c r="Q217" i="2" s="1"/>
  <c r="R217" i="2" s="1"/>
  <c r="P207" i="2"/>
  <c r="Q207" i="2" s="1"/>
  <c r="R207" i="2" s="1"/>
  <c r="P202" i="2"/>
  <c r="Q202" i="2" s="1"/>
  <c r="R202" i="2" s="1"/>
  <c r="P199" i="2"/>
  <c r="Q199" i="2" s="1"/>
  <c r="R199" i="2" s="1"/>
  <c r="P187" i="2"/>
  <c r="Q187" i="2" s="1"/>
  <c r="R187" i="2" s="1"/>
  <c r="P183" i="2"/>
  <c r="Q183" i="2" s="1"/>
  <c r="R183" i="2" s="1"/>
  <c r="P173" i="2"/>
  <c r="Q173" i="2" s="1"/>
  <c r="R173" i="2" s="1"/>
  <c r="P157" i="2"/>
  <c r="Q157" i="2" s="1"/>
  <c r="R157" i="2" s="1"/>
  <c r="P141" i="2"/>
  <c r="Q141" i="2" s="1"/>
  <c r="R141" i="2" s="1"/>
  <c r="P133" i="2"/>
  <c r="Q133" i="2" s="1"/>
  <c r="R133" i="2" s="1"/>
  <c r="P123" i="2"/>
  <c r="Q123" i="2" s="1"/>
  <c r="R123" i="2" s="1"/>
  <c r="P121" i="2"/>
  <c r="Q121" i="2" s="1"/>
  <c r="R121" i="2" s="1"/>
  <c r="P110" i="2"/>
  <c r="Q110" i="2" s="1"/>
  <c r="R110" i="2" s="1"/>
  <c r="P103" i="2"/>
  <c r="Q103" i="2" s="1"/>
  <c r="R103" i="2" s="1"/>
  <c r="P85" i="2"/>
  <c r="Q85" i="2" s="1"/>
  <c r="R85" i="2" s="1"/>
  <c r="P73" i="2"/>
  <c r="Q73" i="2" s="1"/>
  <c r="R73" i="2" s="1"/>
  <c r="P67" i="2"/>
  <c r="Q67" i="2" s="1"/>
  <c r="R67" i="2" s="1"/>
  <c r="P60" i="2"/>
  <c r="Q60" i="2" s="1"/>
  <c r="R60" i="2" s="1"/>
  <c r="P47" i="2"/>
  <c r="Q47" i="2" s="1"/>
  <c r="R47" i="2" s="1"/>
  <c r="P45" i="2"/>
  <c r="Q45" i="2" s="1"/>
  <c r="R45" i="2" s="1"/>
  <c r="P35" i="2"/>
  <c r="Q35" i="2" s="1"/>
  <c r="R35" i="2" s="1"/>
  <c r="P31" i="2"/>
  <c r="Q31" i="2" s="1"/>
  <c r="R31" i="2" s="1"/>
  <c r="P24" i="2"/>
  <c r="Q24" i="2" s="1"/>
  <c r="R24" i="2" s="1"/>
  <c r="P19" i="2"/>
  <c r="Q19" i="2" s="1"/>
  <c r="R19" i="2" s="1"/>
  <c r="P18" i="2"/>
  <c r="Q18" i="2" s="1"/>
  <c r="R18" i="2" s="1"/>
  <c r="P14" i="2"/>
  <c r="Q14" i="2" s="1"/>
  <c r="R14" i="2" s="1"/>
  <c r="P3" i="2"/>
  <c r="Q3" i="2" s="1"/>
  <c r="R3" i="2" s="1"/>
  <c r="P289" i="2"/>
  <c r="Q289" i="2" s="1"/>
  <c r="R289" i="2" s="1"/>
  <c r="P274" i="2"/>
  <c r="Q274" i="2" s="1"/>
  <c r="R274" i="2" s="1"/>
  <c r="P237" i="2"/>
  <c r="Q237" i="2" s="1"/>
  <c r="R237" i="2" s="1"/>
  <c r="P224" i="2"/>
  <c r="Q224" i="2" s="1"/>
  <c r="R224" i="2" s="1"/>
  <c r="P198" i="2"/>
  <c r="Q198" i="2" s="1"/>
  <c r="R198" i="2" s="1"/>
  <c r="P116" i="2"/>
  <c r="Q116" i="2" s="1"/>
  <c r="R116" i="2" s="1"/>
  <c r="P84" i="2"/>
  <c r="Q84" i="2" s="1"/>
  <c r="R84" i="2" s="1"/>
  <c r="P82" i="2"/>
  <c r="Q82" i="2" s="1"/>
  <c r="R82" i="2" s="1"/>
  <c r="P72" i="2"/>
  <c r="Q72" i="2" s="1"/>
  <c r="R72" i="2" s="1"/>
  <c r="P36" i="2"/>
  <c r="Q36" i="2" s="1"/>
  <c r="R36" i="2" s="1"/>
  <c r="P29" i="2"/>
  <c r="Q29" i="2" s="1"/>
  <c r="R29" i="2" s="1"/>
  <c r="P11" i="2"/>
  <c r="Q11" i="2" s="1"/>
  <c r="R11" i="2" s="1"/>
  <c r="P246" i="2"/>
  <c r="Q246" i="2" s="1"/>
  <c r="R246" i="2" s="1"/>
  <c r="P175" i="2"/>
  <c r="Q175" i="2" s="1"/>
  <c r="R175" i="2" s="1"/>
  <c r="P104" i="2"/>
  <c r="Q104" i="2" s="1"/>
  <c r="R104" i="2" s="1"/>
  <c r="P38" i="2"/>
  <c r="Q38" i="2" s="1"/>
  <c r="R38" i="2" s="1"/>
  <c r="P281" i="2"/>
  <c r="Q281" i="2" s="1"/>
  <c r="R281" i="2" s="1"/>
  <c r="P278" i="2"/>
  <c r="Q278" i="2" s="1"/>
  <c r="R278" i="2" s="1"/>
  <c r="P270" i="2"/>
  <c r="Q270" i="2" s="1"/>
  <c r="R270" i="2" s="1"/>
  <c r="P236" i="2"/>
  <c r="Q236" i="2" s="1"/>
  <c r="R236" i="2" s="1"/>
  <c r="P227" i="2"/>
  <c r="Q227" i="2" s="1"/>
  <c r="R227" i="2" s="1"/>
  <c r="P223" i="2"/>
  <c r="Q223" i="2" s="1"/>
  <c r="R223" i="2" s="1"/>
  <c r="P215" i="2"/>
  <c r="Q215" i="2" s="1"/>
  <c r="R215" i="2" s="1"/>
  <c r="P195" i="2"/>
  <c r="Q195" i="2" s="1"/>
  <c r="R195" i="2" s="1"/>
  <c r="P120" i="2"/>
  <c r="Q120" i="2" s="1"/>
  <c r="R120" i="2" s="1"/>
  <c r="P108" i="2"/>
  <c r="Q108" i="2" s="1"/>
  <c r="R108" i="2" s="1"/>
  <c r="P92" i="2"/>
  <c r="Q92" i="2" s="1"/>
  <c r="R92" i="2" s="1"/>
  <c r="P90" i="2"/>
  <c r="Q90" i="2" s="1"/>
  <c r="R90" i="2" s="1"/>
  <c r="P88" i="2"/>
  <c r="Q88" i="2" s="1"/>
  <c r="R88" i="2" s="1"/>
  <c r="P81" i="2"/>
  <c r="Q81" i="2" s="1"/>
  <c r="R81" i="2" s="1"/>
  <c r="P68" i="2"/>
  <c r="Q68" i="2" s="1"/>
  <c r="R68" i="2" s="1"/>
  <c r="P66" i="2"/>
  <c r="Q66" i="2" s="1"/>
  <c r="R66" i="2" s="1"/>
  <c r="P10" i="2"/>
  <c r="Q10" i="2" s="1"/>
  <c r="R10" i="2" s="1"/>
  <c r="P6" i="2"/>
  <c r="Q6" i="2" s="1"/>
  <c r="R6" i="2" s="1"/>
  <c r="P266" i="2"/>
  <c r="Q266" i="2" s="1"/>
  <c r="R266" i="2" s="1"/>
  <c r="P235" i="2"/>
  <c r="Q235" i="2" s="1"/>
  <c r="R235" i="2" s="1"/>
  <c r="P100" i="2"/>
  <c r="Q100" i="2" s="1"/>
  <c r="R100" i="2" s="1"/>
  <c r="P91" i="2"/>
  <c r="Q91" i="2" s="1"/>
  <c r="R91" i="2" s="1"/>
  <c r="P87" i="2"/>
  <c r="Q87" i="2" s="1"/>
  <c r="R87" i="2" s="1"/>
  <c r="P65" i="2"/>
  <c r="Q65" i="2" s="1"/>
  <c r="R65" i="2" s="1"/>
  <c r="P34" i="2"/>
  <c r="Q34" i="2" s="1"/>
  <c r="R34" i="2" s="1"/>
  <c r="P285" i="2"/>
  <c r="Q285" i="2" s="1"/>
  <c r="R285" i="2" s="1"/>
  <c r="P279" i="2"/>
  <c r="Q279" i="2" s="1"/>
  <c r="R279" i="2" s="1"/>
  <c r="P263" i="2"/>
  <c r="Q263" i="2" s="1"/>
  <c r="R263" i="2" s="1"/>
  <c r="P112" i="2"/>
  <c r="Q112" i="2" s="1"/>
  <c r="R112" i="2" s="1"/>
  <c r="P41" i="2"/>
  <c r="Q41" i="2" s="1"/>
  <c r="R41" i="2" s="1"/>
  <c r="P26" i="2"/>
  <c r="Q26" i="2" s="1"/>
  <c r="R26" i="2" s="1"/>
  <c r="P22" i="2"/>
  <c r="Q22" i="2" s="1"/>
  <c r="R22" i="2" s="1"/>
  <c r="P93" i="2"/>
  <c r="Q93" i="2" s="1"/>
  <c r="R93" i="2" s="1"/>
  <c r="P89" i="2"/>
  <c r="Q89" i="2" s="1"/>
  <c r="R89" i="2" s="1"/>
  <c r="P75" i="2"/>
  <c r="Q75" i="2" s="1"/>
  <c r="R75" i="2" s="1"/>
  <c r="P71" i="2"/>
  <c r="Q71" i="2" s="1"/>
  <c r="R71" i="2" s="1"/>
  <c r="P51" i="2"/>
  <c r="Q51" i="2" s="1"/>
  <c r="R51" i="2" s="1"/>
  <c r="P277" i="2"/>
  <c r="Q277" i="2" s="1"/>
  <c r="R277" i="2" s="1"/>
  <c r="P273" i="2"/>
  <c r="Q273" i="2" s="1"/>
  <c r="R273" i="2" s="1"/>
  <c r="P269" i="2"/>
  <c r="Q269" i="2" s="1"/>
  <c r="R269" i="2" s="1"/>
  <c r="P262" i="2"/>
  <c r="Q262" i="2" s="1"/>
  <c r="R262" i="2" s="1"/>
  <c r="P251" i="2"/>
  <c r="Q251" i="2" s="1"/>
  <c r="R251" i="2" s="1"/>
  <c r="P243" i="2"/>
  <c r="Q243" i="2" s="1"/>
  <c r="R243" i="2" s="1"/>
  <c r="P239" i="2"/>
  <c r="Q239" i="2" s="1"/>
  <c r="R239" i="2" s="1"/>
  <c r="P226" i="2"/>
  <c r="Q226" i="2" s="1"/>
  <c r="R226" i="2" s="1"/>
  <c r="P214" i="2"/>
  <c r="Q214" i="2" s="1"/>
  <c r="R214" i="2" s="1"/>
  <c r="P211" i="2"/>
  <c r="Q211" i="2" s="1"/>
  <c r="R211" i="2" s="1"/>
  <c r="P194" i="2"/>
  <c r="Q194" i="2" s="1"/>
  <c r="R194" i="2" s="1"/>
  <c r="P171" i="2"/>
  <c r="Q171" i="2" s="1"/>
  <c r="R171" i="2" s="1"/>
  <c r="P167" i="2"/>
  <c r="Q167" i="2" s="1"/>
  <c r="R167" i="2" s="1"/>
  <c r="P163" i="2"/>
  <c r="Q163" i="2" s="1"/>
  <c r="R163" i="2" s="1"/>
  <c r="P159" i="2"/>
  <c r="Q159" i="2" s="1"/>
  <c r="R159" i="2" s="1"/>
  <c r="P155" i="2"/>
  <c r="Q155" i="2" s="1"/>
  <c r="R155" i="2" s="1"/>
  <c r="P151" i="2"/>
  <c r="Q151" i="2" s="1"/>
  <c r="R151" i="2" s="1"/>
  <c r="P147" i="2"/>
  <c r="Q147" i="2" s="1"/>
  <c r="R147" i="2" s="1"/>
  <c r="P143" i="2"/>
  <c r="Q143" i="2" s="1"/>
  <c r="R143" i="2" s="1"/>
  <c r="P139" i="2"/>
  <c r="Q139" i="2" s="1"/>
  <c r="R139" i="2" s="1"/>
  <c r="P117" i="2"/>
  <c r="Q117" i="2" s="1"/>
  <c r="R117" i="2" s="1"/>
  <c r="P113" i="2"/>
  <c r="Q113" i="2" s="1"/>
  <c r="R113" i="2" s="1"/>
  <c r="P109" i="2"/>
  <c r="Q109" i="2" s="1"/>
  <c r="R109" i="2" s="1"/>
  <c r="P105" i="2"/>
  <c r="Q105" i="2" s="1"/>
  <c r="R105" i="2" s="1"/>
  <c r="P101" i="2"/>
  <c r="Q101" i="2" s="1"/>
  <c r="R101" i="2" s="1"/>
  <c r="P97" i="2"/>
  <c r="Q97" i="2" s="1"/>
  <c r="R97" i="2" s="1"/>
  <c r="P79" i="2"/>
  <c r="Q79" i="2" s="1"/>
  <c r="R79" i="2" s="1"/>
  <c r="P63" i="2"/>
  <c r="Q63" i="2" s="1"/>
  <c r="R63" i="2" s="1"/>
  <c r="P59" i="2"/>
  <c r="Q59" i="2" s="1"/>
  <c r="R59" i="2" s="1"/>
  <c r="P55" i="2"/>
  <c r="Q55" i="2" s="1"/>
  <c r="R55" i="2" s="1"/>
  <c r="P257" i="2"/>
  <c r="Q257" i="2" s="1"/>
  <c r="R257" i="2" s="1"/>
  <c r="O309" i="2"/>
  <c r="O305" i="2"/>
  <c r="O301" i="2"/>
  <c r="P229" i="2"/>
  <c r="Q229" i="2" s="1"/>
  <c r="R229" i="2" s="1"/>
  <c r="P225" i="2"/>
  <c r="Q225" i="2" s="1"/>
  <c r="R225" i="2" s="1"/>
  <c r="P213" i="2"/>
  <c r="Q213" i="2" s="1"/>
  <c r="R213" i="2" s="1"/>
  <c r="P197" i="2"/>
  <c r="Q197" i="2" s="1"/>
  <c r="R197" i="2" s="1"/>
  <c r="O308" i="2"/>
  <c r="O304" i="2"/>
  <c r="P261" i="2"/>
  <c r="Q261" i="2" s="1"/>
  <c r="R261" i="2" s="1"/>
  <c r="O300" i="2"/>
  <c r="P245" i="2"/>
  <c r="Q245" i="2" s="1"/>
  <c r="R245" i="2" s="1"/>
  <c r="P241" i="2"/>
  <c r="Q241" i="2" s="1"/>
  <c r="R241" i="2" s="1"/>
  <c r="P111" i="2"/>
  <c r="Q111" i="2" s="1"/>
  <c r="R111" i="2" s="1"/>
  <c r="P99" i="2"/>
  <c r="Q99" i="2" s="1"/>
  <c r="R99" i="2" s="1"/>
  <c r="O298" i="2"/>
  <c r="P174" i="2"/>
  <c r="Q174" i="2" s="1"/>
  <c r="R174" i="2" s="1"/>
  <c r="O302" i="2"/>
  <c r="P178" i="2"/>
  <c r="Q178" i="2" s="1"/>
  <c r="R178" i="2" s="1"/>
  <c r="O307" i="2"/>
  <c r="O310" i="2"/>
  <c r="O296" i="2"/>
  <c r="P296" i="2" s="1"/>
  <c r="Q296" i="2" s="1"/>
  <c r="R296" i="2" s="1"/>
  <c r="P250" i="2"/>
  <c r="Q250" i="2" s="1"/>
  <c r="R250" i="2" s="1"/>
  <c r="P234" i="2"/>
  <c r="Q234" i="2" s="1"/>
  <c r="R234" i="2" s="1"/>
  <c r="O299" i="2"/>
  <c r="O303" i="2"/>
  <c r="P185" i="2"/>
  <c r="Q185" i="2" s="1"/>
  <c r="R185" i="2" s="1"/>
  <c r="P181" i="2"/>
  <c r="Q181" i="2" s="1"/>
  <c r="R181" i="2" s="1"/>
  <c r="O306" i="2"/>
  <c r="P254" i="2"/>
  <c r="Q254" i="2" s="1"/>
  <c r="R254" i="2" s="1"/>
  <c r="P238" i="2"/>
  <c r="Q238" i="2" s="1"/>
  <c r="R238" i="2" s="1"/>
  <c r="P222" i="2"/>
  <c r="Q222" i="2" s="1"/>
  <c r="R222" i="2" s="1"/>
  <c r="P206" i="2"/>
  <c r="Q206" i="2" s="1"/>
  <c r="R206" i="2" s="1"/>
  <c r="P190" i="2"/>
  <c r="Q190" i="2" s="1"/>
  <c r="R190" i="2" s="1"/>
  <c r="P7" i="2"/>
  <c r="Q7" i="2" s="1"/>
  <c r="R7" i="2" s="1"/>
  <c r="P180" i="2"/>
  <c r="Q180" i="2" s="1"/>
  <c r="R180" i="2" s="1"/>
  <c r="P176" i="2"/>
  <c r="Q176" i="2" s="1"/>
  <c r="R176" i="2" s="1"/>
  <c r="P172" i="2"/>
  <c r="Q172" i="2" s="1"/>
  <c r="R172" i="2" s="1"/>
  <c r="P170" i="2"/>
  <c r="Q170" i="2" s="1"/>
  <c r="R170" i="2" s="1"/>
  <c r="P168" i="2"/>
  <c r="Q168" i="2" s="1"/>
  <c r="R168" i="2" s="1"/>
  <c r="P166" i="2"/>
  <c r="Q166" i="2" s="1"/>
  <c r="R166" i="2" s="1"/>
  <c r="P164" i="2"/>
  <c r="Q164" i="2" s="1"/>
  <c r="R164" i="2" s="1"/>
  <c r="P162" i="2"/>
  <c r="Q162" i="2" s="1"/>
  <c r="R162" i="2" s="1"/>
  <c r="P160" i="2"/>
  <c r="Q160" i="2" s="1"/>
  <c r="R160" i="2" s="1"/>
  <c r="P158" i="2"/>
  <c r="Q158" i="2" s="1"/>
  <c r="R158" i="2" s="1"/>
  <c r="P156" i="2"/>
  <c r="Q156" i="2" s="1"/>
  <c r="R156" i="2" s="1"/>
  <c r="P154" i="2"/>
  <c r="Q154" i="2" s="1"/>
  <c r="R154" i="2" s="1"/>
  <c r="P152" i="2"/>
  <c r="Q152" i="2" s="1"/>
  <c r="R152" i="2" s="1"/>
  <c r="P150" i="2"/>
  <c r="Q150" i="2" s="1"/>
  <c r="R150" i="2" s="1"/>
  <c r="P148" i="2"/>
  <c r="Q148" i="2" s="1"/>
  <c r="R148" i="2" s="1"/>
  <c r="P146" i="2"/>
  <c r="Q146" i="2" s="1"/>
  <c r="R146" i="2" s="1"/>
  <c r="P144" i="2"/>
  <c r="Q144" i="2" s="1"/>
  <c r="R144" i="2" s="1"/>
  <c r="P142" i="2"/>
  <c r="Q142" i="2" s="1"/>
  <c r="R142" i="2" s="1"/>
  <c r="P140" i="2"/>
  <c r="Q140" i="2" s="1"/>
  <c r="R140" i="2" s="1"/>
  <c r="P138" i="2"/>
  <c r="Q138" i="2" s="1"/>
  <c r="R138" i="2" s="1"/>
  <c r="P136" i="2"/>
  <c r="Q136" i="2" s="1"/>
  <c r="R136" i="2" s="1"/>
  <c r="P134" i="2"/>
  <c r="Q134" i="2" s="1"/>
  <c r="R134" i="2" s="1"/>
  <c r="P132" i="2"/>
  <c r="Q132" i="2" s="1"/>
  <c r="R132" i="2" s="1"/>
  <c r="P130" i="2"/>
  <c r="Q130" i="2" s="1"/>
  <c r="R130" i="2" s="1"/>
  <c r="P128" i="2"/>
  <c r="Q128" i="2" s="1"/>
  <c r="R128" i="2" s="1"/>
  <c r="P126" i="2"/>
  <c r="Q126" i="2" s="1"/>
  <c r="R126" i="2" s="1"/>
  <c r="P124" i="2"/>
  <c r="Q124" i="2" s="1"/>
  <c r="R124" i="2" s="1"/>
  <c r="P122" i="2"/>
  <c r="Q122" i="2" s="1"/>
  <c r="R122" i="2" s="1"/>
  <c r="P64" i="2"/>
  <c r="Q64" i="2" s="1"/>
  <c r="R64" i="2" s="1"/>
  <c r="P80" i="2"/>
  <c r="Q80" i="2" s="1"/>
  <c r="R80" i="2" s="1"/>
  <c r="P23" i="2"/>
  <c r="Q23" i="2" s="1"/>
  <c r="R23" i="2" s="1"/>
  <c r="O312" i="2"/>
  <c r="O311" i="2"/>
  <c r="P76" i="2"/>
  <c r="Q76" i="2" s="1"/>
  <c r="R76" i="2" s="1"/>
  <c r="P48" i="2"/>
  <c r="Q48" i="2" s="1"/>
  <c r="R48" i="2" s="1"/>
  <c r="P32" i="2"/>
  <c r="Q32" i="2" s="1"/>
  <c r="R32" i="2" s="1"/>
  <c r="P15" i="2"/>
  <c r="Q15" i="2" s="1"/>
  <c r="R15" i="2" s="1"/>
  <c r="S289" i="2" l="1"/>
</calcChain>
</file>

<file path=xl/comments1.xml><?xml version="1.0" encoding="utf-8"?>
<comments xmlns="http://schemas.openxmlformats.org/spreadsheetml/2006/main">
  <authors>
    <author>Alyson Conrad</author>
  </authors>
  <commentList>
    <comment ref="E1" authorId="0" shapeId="0">
      <text>
        <r>
          <rPr>
            <b/>
            <sz val="9"/>
            <color indexed="81"/>
            <rFont val="Tahoma"/>
            <family val="2"/>
          </rPr>
          <t>Alyson Conrad:
3 zhers</t>
        </r>
      </text>
    </comment>
  </commentList>
</comments>
</file>

<file path=xl/sharedStrings.xml><?xml version="1.0" encoding="utf-8"?>
<sst xmlns="http://schemas.openxmlformats.org/spreadsheetml/2006/main" count="71" uniqueCount="47">
  <si>
    <t>Month</t>
  </si>
  <si>
    <t>Evidence of correlation (close to 1), should not be used together in model.</t>
  </si>
  <si>
    <t>Unemployment Kitchener-Waterloo-Cambridge (000's)</t>
  </si>
  <si>
    <t>Employment Kitchener-Waterloo-Cambridge (000's)</t>
  </si>
  <si>
    <t>Persistent CDM</t>
  </si>
  <si>
    <t># of Customers</t>
  </si>
  <si>
    <t>Number of Peak Hours</t>
  </si>
  <si>
    <t>Spring Fall Flag</t>
  </si>
  <si>
    <t>Number of Days in Month</t>
  </si>
  <si>
    <t>Cooling Degree Days</t>
  </si>
  <si>
    <t>Heating Degree Days</t>
  </si>
  <si>
    <t>Intercept</t>
  </si>
  <si>
    <t>Upper 95.0%</t>
  </si>
  <si>
    <t>Lower 95.0%</t>
  </si>
  <si>
    <t>Upper 95%</t>
  </si>
  <si>
    <t>Lower 95%</t>
  </si>
  <si>
    <t>P-value</t>
  </si>
  <si>
    <t>t Stat</t>
  </si>
  <si>
    <t>Standard Error</t>
  </si>
  <si>
    <t>Coefficients</t>
  </si>
  <si>
    <t>Total</t>
  </si>
  <si>
    <t>Residual</t>
  </si>
  <si>
    <t>Regression</t>
  </si>
  <si>
    <t>Significance F</t>
  </si>
  <si>
    <t>F</t>
  </si>
  <si>
    <t>MS</t>
  </si>
  <si>
    <t>SS</t>
  </si>
  <si>
    <t>df</t>
  </si>
  <si>
    <t>ANOVA</t>
  </si>
  <si>
    <t>Observations</t>
  </si>
  <si>
    <t>Adjusted R Square</t>
  </si>
  <si>
    <t>R Square</t>
  </si>
  <si>
    <t>Multiple R</t>
  </si>
  <si>
    <t>Regression Statistics</t>
  </si>
  <si>
    <t>SUMMARY OUTPUT</t>
  </si>
  <si>
    <t>% Variance (Abs)</t>
  </si>
  <si>
    <t>% Variance</t>
  </si>
  <si>
    <t>Variances (kWh)</t>
  </si>
  <si>
    <t xml:space="preserve">Predicted Purchases </t>
  </si>
  <si>
    <t>Purchased kWh</t>
  </si>
  <si>
    <t>Less LTLT</t>
  </si>
  <si>
    <t>MP</t>
  </si>
  <si>
    <t>Embedded Generation</t>
  </si>
  <si>
    <t>Less Wallenstein Adjmt</t>
  </si>
  <si>
    <t>Purchased kWh - Utilismart (TSL w/o generation)</t>
  </si>
  <si>
    <t>CORRELATION - Includes Employment &amp; Unemployment variables not used in the regression model.</t>
  </si>
  <si>
    <t>Mean Average Percent Error 1996-2019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</si>
</sst>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  <numFmt numFmtId="167" formatCode="0.0"/>
    <numFmt numFmtId="168" formatCode="_(* #,##0.0_);_(* \(#,##0.0\);_(* &quot;-&quot;??_);_(@_)"/>
    <numFmt numFmtId="169" formatCode="0.0%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1" applyFont="1" applyFill="1" applyAlignment="1">
      <alignment horizontal="center"/>
    </xf>
    <xf numFmtId="0" fontId="1" fillId="0" borderId="0" xfId="1" applyFill="1" applyAlignment="1">
      <alignment horizontal="center"/>
    </xf>
    <xf numFmtId="165" fontId="1" fillId="0" borderId="0" xfId="2" applyNumberFormat="1" applyFont="1" applyAlignment="1">
      <alignment horizontal="left"/>
    </xf>
    <xf numFmtId="165" fontId="0" fillId="0" borderId="0" xfId="2" applyNumberFormat="1" applyFont="1" applyFill="1" applyAlignment="1">
      <alignment horizontal="center"/>
    </xf>
    <xf numFmtId="3" fontId="1" fillId="0" borderId="0" xfId="1" applyNumberFormat="1" applyFont="1" applyAlignment="1">
      <alignment horizontal="center"/>
    </xf>
    <xf numFmtId="165" fontId="0" fillId="0" borderId="0" xfId="2" applyNumberFormat="1" applyFont="1" applyAlignment="1">
      <alignment horizontal="left"/>
    </xf>
    <xf numFmtId="0" fontId="1" fillId="0" borderId="0" xfId="1" applyFont="1" applyAlignment="1">
      <alignment horizontal="left"/>
    </xf>
    <xf numFmtId="37" fontId="1" fillId="0" borderId="0" xfId="1" applyNumberFormat="1" applyFont="1" applyFill="1" applyAlignment="1">
      <alignment horizontal="center"/>
    </xf>
    <xf numFmtId="165" fontId="1" fillId="0" borderId="0" xfId="2" applyNumberFormat="1" applyFont="1" applyFill="1" applyAlignment="1">
      <alignment horizontal="center"/>
    </xf>
    <xf numFmtId="37" fontId="1" fillId="0" borderId="0" xfId="1" applyNumberFormat="1" applyFont="1" applyAlignment="1">
      <alignment horizontal="center"/>
    </xf>
    <xf numFmtId="167" fontId="1" fillId="0" borderId="0" xfId="1" applyNumberFormat="1" applyFont="1" applyFill="1" applyAlignment="1">
      <alignment horizontal="center"/>
    </xf>
    <xf numFmtId="0" fontId="1" fillId="0" borderId="0" xfId="1" applyFont="1"/>
    <xf numFmtId="165" fontId="1" fillId="0" borderId="0" xfId="2" applyNumberFormat="1" applyFont="1" applyFill="1" applyAlignment="1">
      <alignment horizontal="left"/>
    </xf>
    <xf numFmtId="169" fontId="1" fillId="0" borderId="0" xfId="1" applyNumberFormat="1" applyFont="1" applyAlignment="1">
      <alignment horizontal="center"/>
    </xf>
    <xf numFmtId="168" fontId="0" fillId="0" borderId="0" xfId="2" applyNumberFormat="1" applyFont="1" applyFill="1" applyAlignment="1">
      <alignment horizontal="center"/>
    </xf>
    <xf numFmtId="17" fontId="1" fillId="0" borderId="0" xfId="1" applyNumberFormat="1" applyFont="1" applyAlignment="1">
      <alignment horizontal="left"/>
    </xf>
    <xf numFmtId="0" fontId="2" fillId="0" borderId="0" xfId="1" applyFont="1"/>
    <xf numFmtId="0" fontId="2" fillId="0" borderId="0" xfId="1" applyFont="1" applyAlignment="1">
      <alignment horizontal="center"/>
    </xf>
    <xf numFmtId="165" fontId="1" fillId="0" borderId="0" xfId="2" applyNumberFormat="1" applyFont="1" applyFill="1" applyBorder="1" applyAlignment="1">
      <alignment horizontal="center" wrapText="1"/>
    </xf>
    <xf numFmtId="0" fontId="1" fillId="0" borderId="0" xfId="1" applyFont="1" applyFill="1" applyBorder="1" applyAlignment="1">
      <alignment horizontal="center" wrapText="1"/>
    </xf>
    <xf numFmtId="165" fontId="2" fillId="0" borderId="0" xfId="2" applyNumberFormat="1" applyFont="1" applyAlignment="1">
      <alignment horizontal="left"/>
    </xf>
    <xf numFmtId="165" fontId="1" fillId="2" borderId="0" xfId="2" applyNumberFormat="1" applyFont="1" applyFill="1" applyBorder="1" applyAlignment="1">
      <alignment horizontal="center" wrapText="1"/>
    </xf>
    <xf numFmtId="0" fontId="1" fillId="2" borderId="0" xfId="1" applyFont="1" applyFill="1" applyBorder="1" applyAlignment="1">
      <alignment horizontal="center" wrapText="1"/>
    </xf>
    <xf numFmtId="37" fontId="1" fillId="2" borderId="0" xfId="1" applyNumberFormat="1" applyFont="1" applyFill="1" applyAlignment="1">
      <alignment horizontal="center"/>
    </xf>
    <xf numFmtId="167" fontId="1" fillId="2" borderId="0" xfId="1" applyNumberFormat="1" applyFont="1" applyFill="1" applyAlignment="1">
      <alignment horizontal="center"/>
    </xf>
    <xf numFmtId="165" fontId="1" fillId="2" borderId="0" xfId="2" applyNumberFormat="1" applyFont="1" applyFill="1" applyAlignment="1">
      <alignment horizontal="left"/>
    </xf>
    <xf numFmtId="0" fontId="3" fillId="0" borderId="0" xfId="1" applyFont="1" applyAlignment="1">
      <alignment horizontal="left"/>
    </xf>
    <xf numFmtId="169" fontId="4" fillId="0" borderId="0" xfId="1" applyNumberFormat="1" applyFont="1" applyAlignment="1">
      <alignment horizontal="center"/>
    </xf>
    <xf numFmtId="165" fontId="1" fillId="2" borderId="0" xfId="2" applyNumberFormat="1" applyFont="1" applyFill="1" applyAlignment="1">
      <alignment horizontal="center"/>
    </xf>
    <xf numFmtId="0" fontId="3" fillId="0" borderId="0" xfId="1" applyFont="1"/>
    <xf numFmtId="0" fontId="3" fillId="0" borderId="0" xfId="1" applyFont="1" applyAlignment="1">
      <alignment horizontal="center"/>
    </xf>
    <xf numFmtId="169" fontId="1" fillId="0" borderId="0" xfId="3" applyNumberFormat="1" applyFont="1" applyAlignment="1">
      <alignment horizontal="center"/>
    </xf>
    <xf numFmtId="166" fontId="1" fillId="0" borderId="0" xfId="2" applyNumberFormat="1" applyFont="1"/>
    <xf numFmtId="166" fontId="0" fillId="0" borderId="0" xfId="2" applyNumberFormat="1" applyFont="1"/>
    <xf numFmtId="166" fontId="1" fillId="0" borderId="0" xfId="2" applyNumberFormat="1" applyFont="1" applyFill="1"/>
    <xf numFmtId="3" fontId="1" fillId="0" borderId="0" xfId="1" applyNumberFormat="1" applyFont="1" applyFill="1" applyAlignment="1">
      <alignment horizontal="right" wrapText="1"/>
    </xf>
    <xf numFmtId="165" fontId="1" fillId="0" borderId="0" xfId="2" applyNumberFormat="1" applyFont="1" applyFill="1" applyBorder="1" applyAlignment="1">
      <alignment horizontal="center" vertical="center" wrapText="1"/>
    </xf>
    <xf numFmtId="0" fontId="1" fillId="0" borderId="0" xfId="1" applyFill="1"/>
    <xf numFmtId="0" fontId="1" fillId="0" borderId="0" xfId="1" applyFill="1" applyBorder="1" applyAlignment="1"/>
    <xf numFmtId="0" fontId="5" fillId="0" borderId="0" xfId="1" applyFont="1" applyFill="1" applyBorder="1" applyAlignment="1">
      <alignment horizontal="center"/>
    </xf>
    <xf numFmtId="0" fontId="1" fillId="0" borderId="0" xfId="1" applyBorder="1"/>
    <xf numFmtId="0" fontId="5" fillId="0" borderId="0" xfId="1" applyFont="1" applyFill="1" applyBorder="1" applyAlignment="1">
      <alignment horizontal="centerContinuous"/>
    </xf>
    <xf numFmtId="0" fontId="1" fillId="0" borderId="0" xfId="1" applyFill="1" applyBorder="1"/>
    <xf numFmtId="0" fontId="2" fillId="0" borderId="0" xfId="1" applyFont="1" applyFill="1" applyBorder="1" applyAlignment="1"/>
    <xf numFmtId="0" fontId="1" fillId="0" borderId="0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/>
    </xf>
    <xf numFmtId="0" fontId="1" fillId="0" borderId="2" xfId="1" applyFill="1" applyBorder="1" applyAlignment="1"/>
    <xf numFmtId="0" fontId="5" fillId="0" borderId="3" xfId="1" applyFont="1" applyFill="1" applyBorder="1" applyAlignment="1">
      <alignment horizontal="center"/>
    </xf>
    <xf numFmtId="165" fontId="7" fillId="0" borderId="0" xfId="2" applyNumberFormat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Continuous"/>
    </xf>
    <xf numFmtId="0" fontId="6" fillId="0" borderId="0" xfId="1" applyFont="1" applyFill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165" fontId="6" fillId="0" borderId="1" xfId="2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1" applyFont="1" applyFill="1"/>
    <xf numFmtId="0" fontId="1" fillId="3" borderId="0" xfId="1" applyFill="1" applyBorder="1" applyAlignment="1"/>
    <xf numFmtId="0" fontId="5" fillId="3" borderId="0" xfId="1" applyFont="1" applyFill="1" applyBorder="1" applyAlignment="1">
      <alignment horizontal="left"/>
    </xf>
    <xf numFmtId="0" fontId="1" fillId="0" borderId="0" xfId="1" applyFont="1" applyFill="1" applyBorder="1" applyAlignment="1"/>
    <xf numFmtId="169" fontId="1" fillId="4" borderId="0" xfId="3" applyNumberFormat="1" applyFont="1" applyFill="1" applyAlignment="1">
      <alignment horizontal="center"/>
    </xf>
    <xf numFmtId="169" fontId="1" fillId="0" borderId="0" xfId="1" applyNumberFormat="1" applyFont="1" applyFill="1" applyAlignment="1">
      <alignment horizontal="center"/>
    </xf>
  </cellXfs>
  <cellStyles count="4">
    <cellStyle name="Comma 2" xfId="2"/>
    <cellStyle name="Normal" xfId="0" builtinId="0"/>
    <cellStyle name="Normal 2" xfId="1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Calhoun\Local%20Settings\Temporary%20Internet%20Files\Content.Outlook\EIW673TU\Documents%20and%20Settings\dferraro\Local%20Settings\Temporary%20Internet%20Files\OLKB\Dummy%20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DC%20FTY%20-%20LF\CostAlloc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B314"/>
  <sheetViews>
    <sheetView tabSelected="1" zoomScale="86" zoomScaleNormal="86" workbookViewId="0">
      <pane xSplit="1" ySplit="1" topLeftCell="B234" activePane="bottomRight" state="frozen"/>
      <selection activeCell="M35" sqref="M35"/>
      <selection pane="topRight" activeCell="M35" sqref="M35"/>
      <selection pane="bottomLeft" activeCell="M35" sqref="M35"/>
      <selection pane="bottomRight" activeCell="J264" sqref="J264"/>
    </sheetView>
  </sheetViews>
  <sheetFormatPr defaultRowHeight="15" x14ac:dyDescent="0.25"/>
  <cols>
    <col min="1" max="1" width="11.85546875" style="10" customWidth="1"/>
    <col min="2" max="2" width="14.140625" style="9" customWidth="1"/>
    <col min="3" max="3" width="14.140625" style="6" customWidth="1"/>
    <col min="4" max="4" width="11.85546875" style="9" customWidth="1"/>
    <col min="5" max="5" width="11.85546875" style="6" customWidth="1"/>
    <col min="6" max="6" width="11.85546875" style="9" customWidth="1"/>
    <col min="7" max="7" width="18" style="8" customWidth="1"/>
    <col min="8" max="8" width="11.7109375" style="2" customWidth="1"/>
    <col min="9" max="9" width="13.42578125" style="2" customWidth="1"/>
    <col min="10" max="10" width="10.140625" style="2" customWidth="1"/>
    <col min="11" max="11" width="12.42578125" style="2" customWidth="1"/>
    <col min="12" max="12" width="14.85546875" style="5" customWidth="1"/>
    <col min="13" max="13" width="14.85546875" style="7" customWidth="1"/>
    <col min="14" max="14" width="11.85546875" style="6" customWidth="1"/>
    <col min="15" max="15" width="15.5703125" style="3" bestFit="1" customWidth="1"/>
    <col min="16" max="16" width="16" style="2" customWidth="1"/>
    <col min="17" max="18" width="8.42578125" style="2" customWidth="1"/>
    <col min="19" max="19" width="14.5703125" style="2" customWidth="1"/>
    <col min="20" max="20" width="15.5703125" style="1" bestFit="1" customWidth="1"/>
    <col min="21" max="21" width="48.7109375" style="1" bestFit="1" customWidth="1"/>
    <col min="22" max="29" width="18.140625" style="1" customWidth="1"/>
    <col min="30" max="30" width="26.140625" style="1" bestFit="1" customWidth="1"/>
    <col min="31" max="31" width="23" style="1" bestFit="1" customWidth="1"/>
    <col min="32" max="33" width="9.140625" style="1"/>
    <col min="34" max="34" width="40.7109375" style="1" bestFit="1" customWidth="1"/>
    <col min="35" max="35" width="42.85546875" style="1" bestFit="1" customWidth="1"/>
    <col min="36" max="16384" width="9.140625" style="1"/>
  </cols>
  <sheetData>
    <row r="1" spans="1:29" s="55" customFormat="1" ht="88.5" customHeight="1" x14ac:dyDescent="0.2">
      <c r="A1" s="56" t="s">
        <v>0</v>
      </c>
      <c r="B1" s="57" t="s">
        <v>44</v>
      </c>
      <c r="C1" s="57" t="s">
        <v>43</v>
      </c>
      <c r="D1" s="57" t="s">
        <v>42</v>
      </c>
      <c r="E1" s="57" t="s">
        <v>41</v>
      </c>
      <c r="F1" s="57" t="s">
        <v>40</v>
      </c>
      <c r="G1" s="58" t="s">
        <v>39</v>
      </c>
      <c r="H1" s="59" t="s">
        <v>10</v>
      </c>
      <c r="I1" s="59" t="s">
        <v>9</v>
      </c>
      <c r="J1" s="59" t="s">
        <v>8</v>
      </c>
      <c r="K1" s="59" t="s">
        <v>7</v>
      </c>
      <c r="L1" s="59" t="s">
        <v>6</v>
      </c>
      <c r="M1" s="57" t="s">
        <v>5</v>
      </c>
      <c r="N1" s="57" t="s">
        <v>4</v>
      </c>
      <c r="O1" s="59" t="s">
        <v>38</v>
      </c>
      <c r="P1" s="59" t="s">
        <v>37</v>
      </c>
      <c r="Q1" s="59" t="s">
        <v>36</v>
      </c>
      <c r="R1" s="59" t="s">
        <v>35</v>
      </c>
      <c r="U1" s="61" t="s">
        <v>34</v>
      </c>
      <c r="V1" s="41"/>
      <c r="W1" s="41"/>
      <c r="X1" s="41"/>
      <c r="Y1" s="41"/>
      <c r="Z1" s="41"/>
      <c r="AA1" s="41"/>
      <c r="AB1" s="41"/>
      <c r="AC1" s="41"/>
    </row>
    <row r="2" spans="1:29" s="41" customFormat="1" ht="13.5" thickBot="1" x14ac:dyDescent="0.25">
      <c r="A2" s="19">
        <v>35095</v>
      </c>
      <c r="B2" s="40">
        <v>104439190</v>
      </c>
      <c r="C2" s="53"/>
      <c r="D2" s="53"/>
      <c r="E2" s="53"/>
      <c r="F2" s="40">
        <v>484330.66087686166</v>
      </c>
      <c r="G2" s="13">
        <f t="shared" ref="G2:G65" si="0">+B2-C2+D2+E2-F2</f>
        <v>103954859.33912314</v>
      </c>
      <c r="H2" s="23">
        <v>789.4</v>
      </c>
      <c r="I2" s="23">
        <v>0</v>
      </c>
      <c r="J2" s="13">
        <v>31</v>
      </c>
      <c r="K2" s="11">
        <v>0</v>
      </c>
      <c r="L2" s="11">
        <v>352</v>
      </c>
      <c r="M2" s="12">
        <v>36996.75</v>
      </c>
      <c r="N2" s="40">
        <v>0</v>
      </c>
      <c r="O2" s="13">
        <f t="shared" ref="O2:O65" si="1">$V$17+$V$18*H2+$V$19*I2+$V$20*J2+$V$21*K2+$V$22*L2+$V$23*M2+$V$24*N2</f>
        <v>98902810.09913595</v>
      </c>
      <c r="P2" s="13">
        <f t="shared" ref="P2:P65" si="2">O2-G2</f>
        <v>-5052049.2399871945</v>
      </c>
      <c r="Q2" s="35">
        <f t="shared" ref="Q2:Q65" si="3">P2/G2</f>
        <v>-4.8598490461194521E-2</v>
      </c>
      <c r="R2" s="17">
        <f t="shared" ref="R2:R65" si="4">ABS(Q2)</f>
        <v>4.8598490461194521E-2</v>
      </c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s="41" customFormat="1" ht="12.75" x14ac:dyDescent="0.2">
      <c r="A3" s="19">
        <v>35124</v>
      </c>
      <c r="B3" s="40">
        <v>97116320</v>
      </c>
      <c r="C3" s="53"/>
      <c r="D3" s="53"/>
      <c r="E3" s="53"/>
      <c r="F3" s="40">
        <v>450371.27775051468</v>
      </c>
      <c r="G3" s="13">
        <f t="shared" si="0"/>
        <v>96665948.722249478</v>
      </c>
      <c r="H3" s="23">
        <v>712.6</v>
      </c>
      <c r="I3" s="23">
        <v>0</v>
      </c>
      <c r="J3" s="13">
        <v>29</v>
      </c>
      <c r="K3" s="11">
        <v>0</v>
      </c>
      <c r="L3" s="11">
        <v>336</v>
      </c>
      <c r="M3" s="12">
        <v>37048.5</v>
      </c>
      <c r="N3" s="40">
        <v>0</v>
      </c>
      <c r="O3" s="13">
        <f t="shared" si="1"/>
        <v>91444444.635113657</v>
      </c>
      <c r="P3" s="13">
        <f t="shared" si="2"/>
        <v>-5221504.0871358216</v>
      </c>
      <c r="Q3" s="35">
        <f t="shared" si="3"/>
        <v>-5.4015960699240459E-2</v>
      </c>
      <c r="R3" s="17">
        <f t="shared" si="4"/>
        <v>5.4015960699240459E-2</v>
      </c>
      <c r="T3" s="1"/>
      <c r="U3" s="54" t="s">
        <v>33</v>
      </c>
      <c r="V3" s="54"/>
      <c r="W3" s="1"/>
      <c r="X3" s="1"/>
      <c r="Y3" s="1"/>
      <c r="Z3" s="1"/>
      <c r="AA3" s="1"/>
      <c r="AB3" s="1"/>
      <c r="AC3" s="1"/>
    </row>
    <row r="4" spans="1:29" s="41" customFormat="1" ht="12.75" x14ac:dyDescent="0.2">
      <c r="A4" s="19">
        <v>35155</v>
      </c>
      <c r="B4" s="40">
        <v>93206737</v>
      </c>
      <c r="C4" s="53"/>
      <c r="D4" s="53"/>
      <c r="E4" s="53"/>
      <c r="F4" s="40">
        <v>432240.814289979</v>
      </c>
      <c r="G4" s="13">
        <f t="shared" si="0"/>
        <v>92774496.185710028</v>
      </c>
      <c r="H4" s="23">
        <v>670.4</v>
      </c>
      <c r="I4" s="23">
        <v>0</v>
      </c>
      <c r="J4" s="13">
        <v>31</v>
      </c>
      <c r="K4" s="11">
        <v>1</v>
      </c>
      <c r="L4" s="11">
        <v>336</v>
      </c>
      <c r="M4" s="12">
        <v>37100.25</v>
      </c>
      <c r="N4" s="40">
        <v>0</v>
      </c>
      <c r="O4" s="13">
        <f t="shared" si="1"/>
        <v>92615432.443295971</v>
      </c>
      <c r="P4" s="13">
        <f t="shared" si="2"/>
        <v>-159063.74241405725</v>
      </c>
      <c r="Q4" s="35">
        <f t="shared" si="3"/>
        <v>-1.7145201424285147E-3</v>
      </c>
      <c r="R4" s="17">
        <f t="shared" si="4"/>
        <v>1.7145201424285147E-3</v>
      </c>
      <c r="T4" s="1"/>
      <c r="U4" s="42" t="s">
        <v>32</v>
      </c>
      <c r="V4" s="42">
        <v>0.97822038546054124</v>
      </c>
      <c r="W4" s="1"/>
      <c r="X4" s="1"/>
      <c r="Y4" s="1"/>
      <c r="Z4" s="1"/>
      <c r="AA4" s="1"/>
      <c r="AB4" s="1"/>
      <c r="AC4" s="1"/>
    </row>
    <row r="5" spans="1:29" s="41" customFormat="1" ht="12.75" x14ac:dyDescent="0.2">
      <c r="A5" s="19">
        <v>35185</v>
      </c>
      <c r="B5" s="40">
        <v>84435799</v>
      </c>
      <c r="C5" s="53"/>
      <c r="D5" s="53"/>
      <c r="E5" s="53"/>
      <c r="F5" s="40">
        <v>391566.10015202011</v>
      </c>
      <c r="G5" s="13">
        <f t="shared" si="0"/>
        <v>84044232.899847984</v>
      </c>
      <c r="H5" s="23">
        <v>421.9</v>
      </c>
      <c r="I5" s="23">
        <v>0</v>
      </c>
      <c r="J5" s="13">
        <v>30</v>
      </c>
      <c r="K5" s="11">
        <v>1</v>
      </c>
      <c r="L5" s="11">
        <v>336</v>
      </c>
      <c r="M5" s="12">
        <v>37152</v>
      </c>
      <c r="N5" s="40">
        <v>0</v>
      </c>
      <c r="O5" s="13">
        <f t="shared" si="1"/>
        <v>83578975.634894252</v>
      </c>
      <c r="P5" s="13">
        <f t="shared" si="2"/>
        <v>-465257.26495373249</v>
      </c>
      <c r="Q5" s="35">
        <f t="shared" si="3"/>
        <v>-5.5358618777347898E-3</v>
      </c>
      <c r="R5" s="17">
        <f t="shared" si="4"/>
        <v>5.5358618777347898E-3</v>
      </c>
      <c r="T5" s="1"/>
      <c r="U5" s="42" t="s">
        <v>31</v>
      </c>
      <c r="V5" s="42">
        <v>0.95691512253056998</v>
      </c>
      <c r="W5" s="1"/>
      <c r="X5" s="1"/>
      <c r="Y5" s="1"/>
      <c r="Z5" s="1"/>
      <c r="AA5" s="1"/>
      <c r="AB5" s="1"/>
      <c r="AC5" s="1"/>
    </row>
    <row r="6" spans="1:29" s="41" customFormat="1" ht="12.75" x14ac:dyDescent="0.2">
      <c r="A6" s="19">
        <v>35216</v>
      </c>
      <c r="B6" s="40">
        <v>79585420</v>
      </c>
      <c r="C6" s="53"/>
      <c r="D6" s="53"/>
      <c r="E6" s="53"/>
      <c r="F6" s="40">
        <v>369072.75003533257</v>
      </c>
      <c r="G6" s="13">
        <f t="shared" si="0"/>
        <v>79216347.249964669</v>
      </c>
      <c r="H6" s="23">
        <v>216.1</v>
      </c>
      <c r="I6" s="23">
        <v>10</v>
      </c>
      <c r="J6" s="13">
        <v>31</v>
      </c>
      <c r="K6" s="11">
        <v>1</v>
      </c>
      <c r="L6" s="11">
        <v>352</v>
      </c>
      <c r="M6" s="12">
        <v>37203.75</v>
      </c>
      <c r="N6" s="40">
        <v>0</v>
      </c>
      <c r="O6" s="13">
        <f t="shared" si="1"/>
        <v>83363988.287245303</v>
      </c>
      <c r="P6" s="13">
        <f t="shared" si="2"/>
        <v>4147641.037280634</v>
      </c>
      <c r="Q6" s="35">
        <f t="shared" si="3"/>
        <v>5.2358397998242517E-2</v>
      </c>
      <c r="R6" s="17">
        <f t="shared" si="4"/>
        <v>5.2358397998242517E-2</v>
      </c>
      <c r="T6" s="1"/>
      <c r="U6" s="42" t="s">
        <v>30</v>
      </c>
      <c r="V6" s="42">
        <v>0.95583800059383428</v>
      </c>
      <c r="W6" s="1"/>
      <c r="X6" s="1"/>
      <c r="Y6" s="1"/>
      <c r="Z6" s="1"/>
      <c r="AA6" s="1"/>
      <c r="AB6" s="1"/>
      <c r="AC6" s="1"/>
    </row>
    <row r="7" spans="1:29" s="41" customFormat="1" ht="12.75" x14ac:dyDescent="0.2">
      <c r="A7" s="19">
        <v>35246</v>
      </c>
      <c r="B7" s="40">
        <v>80505911</v>
      </c>
      <c r="C7" s="53"/>
      <c r="D7" s="53"/>
      <c r="E7" s="53"/>
      <c r="F7" s="40">
        <v>373341.47343658836</v>
      </c>
      <c r="G7" s="13">
        <f t="shared" si="0"/>
        <v>80132569.526563406</v>
      </c>
      <c r="H7" s="23">
        <v>29.4</v>
      </c>
      <c r="I7" s="23">
        <v>38.6</v>
      </c>
      <c r="J7" s="13">
        <v>30</v>
      </c>
      <c r="K7" s="11">
        <v>0</v>
      </c>
      <c r="L7" s="11">
        <v>320</v>
      </c>
      <c r="M7" s="12">
        <v>37255.5</v>
      </c>
      <c r="N7" s="40">
        <v>0</v>
      </c>
      <c r="O7" s="13">
        <f t="shared" si="1"/>
        <v>82593052.081074804</v>
      </c>
      <c r="P7" s="13">
        <f t="shared" si="2"/>
        <v>2460482.5545113981</v>
      </c>
      <c r="Q7" s="35">
        <f t="shared" si="3"/>
        <v>3.0705149841672864E-2</v>
      </c>
      <c r="R7" s="17">
        <f t="shared" si="4"/>
        <v>3.0705149841672864E-2</v>
      </c>
      <c r="T7" s="1"/>
      <c r="U7" s="42" t="s">
        <v>18</v>
      </c>
      <c r="V7" s="42">
        <v>3051688.4671137044</v>
      </c>
      <c r="W7" s="1"/>
      <c r="X7" s="1"/>
      <c r="Y7" s="1"/>
      <c r="Z7" s="1"/>
      <c r="AA7" s="1"/>
      <c r="AB7" s="1"/>
      <c r="AC7" s="1"/>
    </row>
    <row r="8" spans="1:29" s="41" customFormat="1" ht="13.5" thickBot="1" x14ac:dyDescent="0.25">
      <c r="A8" s="19">
        <v>35277</v>
      </c>
      <c r="B8" s="40">
        <v>82378016</v>
      </c>
      <c r="C8" s="53"/>
      <c r="D8" s="53"/>
      <c r="E8" s="53"/>
      <c r="F8" s="40">
        <v>382023.251338934</v>
      </c>
      <c r="G8" s="13">
        <f t="shared" si="0"/>
        <v>81995992.748661071</v>
      </c>
      <c r="H8" s="23">
        <v>18.899999999999999</v>
      </c>
      <c r="I8" s="23">
        <v>41.9</v>
      </c>
      <c r="J8" s="13">
        <v>31</v>
      </c>
      <c r="K8" s="11">
        <v>0</v>
      </c>
      <c r="L8" s="11">
        <v>352</v>
      </c>
      <c r="M8" s="12">
        <v>37307.25</v>
      </c>
      <c r="N8" s="40">
        <v>0</v>
      </c>
      <c r="O8" s="13">
        <f t="shared" si="1"/>
        <v>87341148.660576776</v>
      </c>
      <c r="P8" s="13">
        <f t="shared" si="2"/>
        <v>5345155.9119157046</v>
      </c>
      <c r="Q8" s="35">
        <f t="shared" si="3"/>
        <v>6.5188013861847985E-2</v>
      </c>
      <c r="R8" s="17">
        <f t="shared" si="4"/>
        <v>6.5188013861847985E-2</v>
      </c>
      <c r="T8" s="1"/>
      <c r="U8" s="51" t="s">
        <v>29</v>
      </c>
      <c r="V8" s="51">
        <v>288</v>
      </c>
      <c r="W8" s="1"/>
      <c r="X8" s="1"/>
      <c r="Y8" s="1"/>
      <c r="Z8" s="1"/>
      <c r="AA8" s="1"/>
      <c r="AB8" s="1"/>
      <c r="AC8" s="1"/>
    </row>
    <row r="9" spans="1:29" s="41" customFormat="1" ht="12.75" x14ac:dyDescent="0.2">
      <c r="A9" s="19">
        <v>35308</v>
      </c>
      <c r="B9" s="40">
        <v>86219874</v>
      </c>
      <c r="C9" s="53"/>
      <c r="D9" s="53"/>
      <c r="E9" s="53"/>
      <c r="F9" s="40">
        <v>399839.64405640966</v>
      </c>
      <c r="G9" s="13">
        <f t="shared" si="0"/>
        <v>85820034.35594359</v>
      </c>
      <c r="H9" s="23">
        <v>6.2</v>
      </c>
      <c r="I9" s="23">
        <v>55.2</v>
      </c>
      <c r="J9" s="13">
        <v>31</v>
      </c>
      <c r="K9" s="11">
        <v>0</v>
      </c>
      <c r="L9" s="11">
        <v>336</v>
      </c>
      <c r="M9" s="12">
        <v>37359</v>
      </c>
      <c r="N9" s="40">
        <v>0</v>
      </c>
      <c r="O9" s="13">
        <f t="shared" si="1"/>
        <v>89044258.013658404</v>
      </c>
      <c r="P9" s="13">
        <f t="shared" si="2"/>
        <v>3224223.6577148139</v>
      </c>
      <c r="Q9" s="35">
        <f t="shared" si="3"/>
        <v>3.756959178485246E-2</v>
      </c>
      <c r="R9" s="17">
        <f t="shared" si="4"/>
        <v>3.756959178485246E-2</v>
      </c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s="41" customFormat="1" ht="13.5" thickBot="1" x14ac:dyDescent="0.25">
      <c r="A10" s="19">
        <v>35338</v>
      </c>
      <c r="B10" s="40">
        <v>81006662</v>
      </c>
      <c r="C10" s="53"/>
      <c r="D10" s="53"/>
      <c r="E10" s="53"/>
      <c r="F10" s="40">
        <v>375663.67703434464</v>
      </c>
      <c r="G10" s="13">
        <f t="shared" si="0"/>
        <v>80630998.322965652</v>
      </c>
      <c r="H10" s="23">
        <v>102.2</v>
      </c>
      <c r="I10" s="23">
        <v>12.6</v>
      </c>
      <c r="J10" s="13">
        <v>30</v>
      </c>
      <c r="K10" s="11">
        <v>1</v>
      </c>
      <c r="L10" s="11">
        <v>320</v>
      </c>
      <c r="M10" s="12">
        <v>37410.75</v>
      </c>
      <c r="N10" s="40">
        <v>0</v>
      </c>
      <c r="O10" s="13">
        <f t="shared" si="1"/>
        <v>77087117.307414144</v>
      </c>
      <c r="P10" s="13">
        <f t="shared" si="2"/>
        <v>-3543881.0155515075</v>
      </c>
      <c r="Q10" s="35">
        <f t="shared" si="3"/>
        <v>-4.3951843450537119E-2</v>
      </c>
      <c r="R10" s="17">
        <f t="shared" si="4"/>
        <v>4.3951843450537119E-2</v>
      </c>
      <c r="T10" s="1"/>
      <c r="U10" s="1" t="s">
        <v>28</v>
      </c>
      <c r="V10" s="1"/>
      <c r="W10" s="1"/>
      <c r="X10" s="1"/>
      <c r="Y10" s="1"/>
      <c r="Z10" s="1"/>
      <c r="AA10" s="1"/>
      <c r="AB10" s="1"/>
      <c r="AC10" s="1"/>
    </row>
    <row r="11" spans="1:29" s="41" customFormat="1" ht="12.75" x14ac:dyDescent="0.2">
      <c r="A11" s="19">
        <v>35369</v>
      </c>
      <c r="B11" s="40">
        <v>84736264</v>
      </c>
      <c r="C11" s="53"/>
      <c r="D11" s="53"/>
      <c r="E11" s="53"/>
      <c r="F11" s="40">
        <v>392959.48908983514</v>
      </c>
      <c r="G11" s="13">
        <f t="shared" si="0"/>
        <v>84343304.510910168</v>
      </c>
      <c r="H11" s="23">
        <v>301.39999999999998</v>
      </c>
      <c r="I11" s="23">
        <v>0</v>
      </c>
      <c r="J11" s="13">
        <v>31</v>
      </c>
      <c r="K11" s="11">
        <v>1</v>
      </c>
      <c r="L11" s="11">
        <v>352</v>
      </c>
      <c r="M11" s="12">
        <v>37462.5</v>
      </c>
      <c r="N11" s="40">
        <v>0</v>
      </c>
      <c r="O11" s="13">
        <f t="shared" si="1"/>
        <v>84213307.401349962</v>
      </c>
      <c r="P11" s="13">
        <f t="shared" si="2"/>
        <v>-129997.10956020653</v>
      </c>
      <c r="Q11" s="35">
        <f t="shared" si="3"/>
        <v>-1.5412854679341008E-3</v>
      </c>
      <c r="R11" s="17">
        <f t="shared" si="4"/>
        <v>1.5412854679341008E-3</v>
      </c>
      <c r="T11" s="1"/>
      <c r="U11" s="52"/>
      <c r="V11" s="52" t="s">
        <v>27</v>
      </c>
      <c r="W11" s="52" t="s">
        <v>26</v>
      </c>
      <c r="X11" s="52" t="s">
        <v>25</v>
      </c>
      <c r="Y11" s="52" t="s">
        <v>24</v>
      </c>
      <c r="Z11" s="52" t="s">
        <v>23</v>
      </c>
      <c r="AA11" s="1"/>
      <c r="AB11" s="1"/>
      <c r="AC11" s="1"/>
    </row>
    <row r="12" spans="1:29" s="41" customFormat="1" ht="12.75" x14ac:dyDescent="0.2">
      <c r="A12" s="19">
        <v>35399</v>
      </c>
      <c r="B12" s="40">
        <v>91599265</v>
      </c>
      <c r="C12" s="53"/>
      <c r="D12" s="53"/>
      <c r="E12" s="53"/>
      <c r="F12" s="40">
        <v>424786.25651237607</v>
      </c>
      <c r="G12" s="13">
        <f t="shared" si="0"/>
        <v>91174478.743487626</v>
      </c>
      <c r="H12" s="23">
        <v>548.1</v>
      </c>
      <c r="I12" s="23">
        <v>0</v>
      </c>
      <c r="J12" s="13">
        <v>30</v>
      </c>
      <c r="K12" s="11">
        <v>1</v>
      </c>
      <c r="L12" s="11">
        <v>320</v>
      </c>
      <c r="M12" s="12">
        <v>37514.25</v>
      </c>
      <c r="N12" s="40">
        <v>0</v>
      </c>
      <c r="O12" s="13">
        <f t="shared" si="1"/>
        <v>87036783.600362539</v>
      </c>
      <c r="P12" s="13">
        <f t="shared" si="2"/>
        <v>-4137695.143125087</v>
      </c>
      <c r="Q12" s="35">
        <f t="shared" si="3"/>
        <v>-4.5382163958032309E-2</v>
      </c>
      <c r="R12" s="17">
        <f t="shared" si="4"/>
        <v>4.5382163958032309E-2</v>
      </c>
      <c r="T12" s="1"/>
      <c r="U12" s="42" t="s">
        <v>22</v>
      </c>
      <c r="V12" s="42">
        <v>7</v>
      </c>
      <c r="W12" s="42">
        <v>5.791445582186296E+16</v>
      </c>
      <c r="X12" s="42">
        <v>8273493688837566</v>
      </c>
      <c r="Y12" s="42">
        <v>888.39999436881703</v>
      </c>
      <c r="Z12" s="42">
        <v>4.123164089001263E-187</v>
      </c>
      <c r="AA12" s="1"/>
      <c r="AB12" s="1"/>
      <c r="AC12" s="1"/>
    </row>
    <row r="13" spans="1:29" s="41" customFormat="1" ht="12.75" x14ac:dyDescent="0.2">
      <c r="A13" s="19">
        <v>35430</v>
      </c>
      <c r="B13" s="40">
        <v>94268053</v>
      </c>
      <c r="C13" s="53"/>
      <c r="D13" s="53"/>
      <c r="E13" s="53"/>
      <c r="F13" s="40">
        <v>437162.60542680405</v>
      </c>
      <c r="G13" s="13">
        <f t="shared" si="0"/>
        <v>93830890.394573197</v>
      </c>
      <c r="H13" s="23">
        <v>596.5</v>
      </c>
      <c r="I13" s="23">
        <v>0</v>
      </c>
      <c r="J13" s="13">
        <v>31</v>
      </c>
      <c r="K13" s="11">
        <v>0</v>
      </c>
      <c r="L13" s="11">
        <v>320</v>
      </c>
      <c r="M13" s="12">
        <v>37566</v>
      </c>
      <c r="N13" s="40">
        <v>0</v>
      </c>
      <c r="O13" s="13">
        <f t="shared" si="1"/>
        <v>93003282.299171329</v>
      </c>
      <c r="P13" s="13">
        <f t="shared" si="2"/>
        <v>-827608.09540186822</v>
      </c>
      <c r="Q13" s="35">
        <f t="shared" si="3"/>
        <v>-8.820209335344149E-3</v>
      </c>
      <c r="R13" s="17">
        <f t="shared" si="4"/>
        <v>8.820209335344149E-3</v>
      </c>
      <c r="T13" s="1"/>
      <c r="U13" s="42" t="s">
        <v>21</v>
      </c>
      <c r="V13" s="42">
        <v>280</v>
      </c>
      <c r="W13" s="42">
        <v>2607584700088141.5</v>
      </c>
      <c r="X13" s="42">
        <v>9312802500314.791</v>
      </c>
      <c r="Y13" s="42"/>
      <c r="Z13" s="42"/>
      <c r="AA13" s="1"/>
      <c r="AB13" s="1"/>
      <c r="AC13" s="1"/>
    </row>
    <row r="14" spans="1:29" s="41" customFormat="1" ht="13.5" thickBot="1" x14ac:dyDescent="0.25">
      <c r="A14" s="19">
        <v>35461</v>
      </c>
      <c r="B14" s="40">
        <v>105017710.30000001</v>
      </c>
      <c r="C14" s="53"/>
      <c r="D14" s="53"/>
      <c r="E14" s="53"/>
      <c r="F14" s="40">
        <v>453612.74805196561</v>
      </c>
      <c r="G14" s="13">
        <f t="shared" si="0"/>
        <v>104564097.55194804</v>
      </c>
      <c r="H14" s="23">
        <v>777.9</v>
      </c>
      <c r="I14" s="23">
        <v>0</v>
      </c>
      <c r="J14" s="23">
        <v>31</v>
      </c>
      <c r="K14" s="23">
        <v>0</v>
      </c>
      <c r="L14" s="11">
        <v>352</v>
      </c>
      <c r="M14" s="12">
        <v>37652.916666666664</v>
      </c>
      <c r="N14" s="40">
        <v>0</v>
      </c>
      <c r="O14" s="13">
        <f t="shared" si="1"/>
        <v>100238833.315431</v>
      </c>
      <c r="P14" s="13">
        <f t="shared" si="2"/>
        <v>-4325264.2365170419</v>
      </c>
      <c r="Q14" s="35">
        <f t="shared" si="3"/>
        <v>-4.1364716358482663E-2</v>
      </c>
      <c r="R14" s="17">
        <f t="shared" si="4"/>
        <v>4.1364716358482663E-2</v>
      </c>
      <c r="T14" s="1"/>
      <c r="U14" s="51" t="s">
        <v>20</v>
      </c>
      <c r="V14" s="51">
        <v>287</v>
      </c>
      <c r="W14" s="51">
        <v>6.0522040521951104E+16</v>
      </c>
      <c r="X14" s="51"/>
      <c r="Y14" s="51"/>
      <c r="Z14" s="51"/>
      <c r="AA14" s="1"/>
      <c r="AB14" s="1"/>
      <c r="AC14" s="1"/>
    </row>
    <row r="15" spans="1:29" s="41" customFormat="1" ht="13.5" thickBot="1" x14ac:dyDescent="0.25">
      <c r="A15" s="19">
        <v>35489</v>
      </c>
      <c r="B15" s="40">
        <v>91033887.199999988</v>
      </c>
      <c r="C15" s="53"/>
      <c r="D15" s="53"/>
      <c r="E15" s="53"/>
      <c r="F15" s="40">
        <v>393211.12239717768</v>
      </c>
      <c r="G15" s="13">
        <f t="shared" si="0"/>
        <v>90640676.077602804</v>
      </c>
      <c r="H15" s="23">
        <v>615</v>
      </c>
      <c r="I15" s="23">
        <v>0</v>
      </c>
      <c r="J15" s="23">
        <v>28</v>
      </c>
      <c r="K15" s="23">
        <v>0</v>
      </c>
      <c r="L15" s="11">
        <v>320</v>
      </c>
      <c r="M15" s="12">
        <v>37739.833333333328</v>
      </c>
      <c r="N15" s="40">
        <v>0</v>
      </c>
      <c r="O15" s="13">
        <f t="shared" si="1"/>
        <v>87255165.449283332</v>
      </c>
      <c r="P15" s="13">
        <f t="shared" si="2"/>
        <v>-3385510.6283194721</v>
      </c>
      <c r="Q15" s="35">
        <f t="shared" si="3"/>
        <v>-3.7350897795829958E-2</v>
      </c>
      <c r="R15" s="17">
        <f t="shared" si="4"/>
        <v>3.7350897795829958E-2</v>
      </c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s="41" customFormat="1" ht="12.75" x14ac:dyDescent="0.2">
      <c r="A16" s="19">
        <v>35520</v>
      </c>
      <c r="B16" s="40">
        <v>95075285.900000006</v>
      </c>
      <c r="C16" s="53"/>
      <c r="D16" s="53"/>
      <c r="E16" s="53"/>
      <c r="F16" s="40">
        <v>410667.51108670188</v>
      </c>
      <c r="G16" s="13">
        <f t="shared" si="0"/>
        <v>94664618.388913304</v>
      </c>
      <c r="H16" s="23">
        <v>619.1</v>
      </c>
      <c r="I16" s="23">
        <v>0</v>
      </c>
      <c r="J16" s="23">
        <v>31</v>
      </c>
      <c r="K16" s="23">
        <v>1</v>
      </c>
      <c r="L16" s="11">
        <v>304</v>
      </c>
      <c r="M16" s="12">
        <v>37826.75</v>
      </c>
      <c r="N16" s="40">
        <v>0</v>
      </c>
      <c r="O16" s="13">
        <f t="shared" si="1"/>
        <v>91063373.429882392</v>
      </c>
      <c r="P16" s="13">
        <f t="shared" si="2"/>
        <v>-3601244.9590309113</v>
      </c>
      <c r="Q16" s="35">
        <f t="shared" si="3"/>
        <v>-3.8042143097601851E-2</v>
      </c>
      <c r="R16" s="17">
        <f t="shared" si="4"/>
        <v>3.8042143097601851E-2</v>
      </c>
      <c r="T16" s="1"/>
      <c r="U16" s="52"/>
      <c r="V16" s="52" t="s">
        <v>19</v>
      </c>
      <c r="W16" s="52" t="s">
        <v>18</v>
      </c>
      <c r="X16" s="52" t="s">
        <v>17</v>
      </c>
      <c r="Y16" s="52" t="s">
        <v>16</v>
      </c>
      <c r="Z16" s="52" t="s">
        <v>15</v>
      </c>
      <c r="AA16" s="52" t="s">
        <v>14</v>
      </c>
      <c r="AB16" s="52" t="s">
        <v>13</v>
      </c>
      <c r="AC16" s="52" t="s">
        <v>12</v>
      </c>
    </row>
    <row r="17" spans="1:30" s="41" customFormat="1" ht="12.75" x14ac:dyDescent="0.2">
      <c r="A17" s="19">
        <v>35550</v>
      </c>
      <c r="B17" s="40">
        <v>85363046.900000006</v>
      </c>
      <c r="C17" s="53"/>
      <c r="D17" s="53"/>
      <c r="E17" s="53"/>
      <c r="F17" s="40">
        <v>368716.53529469325</v>
      </c>
      <c r="G17" s="13">
        <f t="shared" si="0"/>
        <v>84994330.364705309</v>
      </c>
      <c r="H17" s="23">
        <v>391.9</v>
      </c>
      <c r="I17" s="23">
        <v>0</v>
      </c>
      <c r="J17" s="23">
        <v>30</v>
      </c>
      <c r="K17" s="23">
        <v>1</v>
      </c>
      <c r="L17" s="11">
        <v>352</v>
      </c>
      <c r="M17" s="12">
        <v>37913.666666666657</v>
      </c>
      <c r="N17" s="40">
        <v>0</v>
      </c>
      <c r="O17" s="13">
        <f t="shared" si="1"/>
        <v>85642934.276712894</v>
      </c>
      <c r="P17" s="13">
        <f t="shared" si="2"/>
        <v>648603.91200758517</v>
      </c>
      <c r="Q17" s="35">
        <f t="shared" si="3"/>
        <v>7.631143268315271E-3</v>
      </c>
      <c r="R17" s="17">
        <f t="shared" si="4"/>
        <v>7.631143268315271E-3</v>
      </c>
      <c r="T17" s="1"/>
      <c r="U17" s="42" t="s">
        <v>11</v>
      </c>
      <c r="V17" s="42">
        <v>-107313498.60741758</v>
      </c>
      <c r="W17" s="42">
        <v>7344255.7875067191</v>
      </c>
      <c r="X17" s="42">
        <v>-14.611895570136337</v>
      </c>
      <c r="Y17" s="42">
        <v>2.5056248855023778E-36</v>
      </c>
      <c r="Z17" s="42">
        <v>-121770464.15615894</v>
      </c>
      <c r="AA17" s="42">
        <v>-92856533.058676228</v>
      </c>
      <c r="AB17" s="42">
        <v>-121770464.15615894</v>
      </c>
      <c r="AC17" s="42">
        <v>-92856533.058676228</v>
      </c>
    </row>
    <row r="18" spans="1:30" s="41" customFormat="1" ht="12.75" x14ac:dyDescent="0.2">
      <c r="A18" s="19">
        <v>35581</v>
      </c>
      <c r="B18" s="40">
        <v>81823269.700000003</v>
      </c>
      <c r="C18" s="53"/>
      <c r="D18" s="53"/>
      <c r="E18" s="53"/>
      <c r="F18" s="40">
        <v>353426.84693073272</v>
      </c>
      <c r="G18" s="13">
        <f t="shared" si="0"/>
        <v>81469842.853069276</v>
      </c>
      <c r="H18" s="23">
        <v>289</v>
      </c>
      <c r="I18" s="23">
        <v>0</v>
      </c>
      <c r="J18" s="23">
        <v>31</v>
      </c>
      <c r="K18" s="23">
        <v>1</v>
      </c>
      <c r="L18" s="11">
        <v>336</v>
      </c>
      <c r="M18" s="12">
        <v>38000.583333333321</v>
      </c>
      <c r="N18" s="40">
        <v>0</v>
      </c>
      <c r="O18" s="13">
        <f t="shared" si="1"/>
        <v>84248393.893470734</v>
      </c>
      <c r="P18" s="13">
        <f t="shared" si="2"/>
        <v>2778551.0404014587</v>
      </c>
      <c r="Q18" s="35">
        <f t="shared" si="3"/>
        <v>3.4105270651037967E-2</v>
      </c>
      <c r="R18" s="17">
        <f t="shared" si="4"/>
        <v>3.4105270651037967E-2</v>
      </c>
      <c r="T18" s="1"/>
      <c r="U18" s="42" t="s">
        <v>10</v>
      </c>
      <c r="V18" s="42">
        <v>27898.337325431603</v>
      </c>
      <c r="W18" s="42">
        <v>1073.5632736190098</v>
      </c>
      <c r="X18" s="42">
        <v>25.986672617241815</v>
      </c>
      <c r="Y18" s="42">
        <v>1.3638232412641605E-76</v>
      </c>
      <c r="Z18" s="42">
        <v>25785.057544584943</v>
      </c>
      <c r="AA18" s="42">
        <v>30011.617106278263</v>
      </c>
      <c r="AB18" s="42">
        <v>25785.057544584943</v>
      </c>
      <c r="AC18" s="42">
        <v>30011.617106278263</v>
      </c>
    </row>
    <row r="19" spans="1:30" s="41" customFormat="1" ht="12.75" x14ac:dyDescent="0.2">
      <c r="A19" s="19">
        <v>35611</v>
      </c>
      <c r="B19" s="40">
        <v>85276288.799999997</v>
      </c>
      <c r="C19" s="53"/>
      <c r="D19" s="53"/>
      <c r="E19" s="53"/>
      <c r="F19" s="40">
        <v>368341.79297699896</v>
      </c>
      <c r="G19" s="13">
        <f t="shared" si="0"/>
        <v>84907947.007022992</v>
      </c>
      <c r="H19" s="23">
        <v>30.4</v>
      </c>
      <c r="I19" s="23">
        <v>50.4</v>
      </c>
      <c r="J19" s="23">
        <v>30</v>
      </c>
      <c r="K19" s="23">
        <v>0</v>
      </c>
      <c r="L19" s="11">
        <v>336</v>
      </c>
      <c r="M19" s="12">
        <v>38087.5</v>
      </c>
      <c r="N19" s="40">
        <v>0</v>
      </c>
      <c r="O19" s="13">
        <f t="shared" si="1"/>
        <v>88276298.204918802</v>
      </c>
      <c r="P19" s="13">
        <f t="shared" si="2"/>
        <v>3368351.19789581</v>
      </c>
      <c r="Q19" s="35">
        <f t="shared" si="3"/>
        <v>3.9670623500262035E-2</v>
      </c>
      <c r="R19" s="17">
        <f t="shared" si="4"/>
        <v>3.9670623500262035E-2</v>
      </c>
      <c r="T19" s="1"/>
      <c r="U19" s="42" t="s">
        <v>9</v>
      </c>
      <c r="V19" s="42">
        <v>218376.59262321849</v>
      </c>
      <c r="W19" s="42">
        <v>10743.27812829816</v>
      </c>
      <c r="X19" s="42">
        <v>20.326811799464366</v>
      </c>
      <c r="Y19" s="42">
        <v>4.7101387508588716E-57</v>
      </c>
      <c r="Z19" s="42">
        <v>197228.74507063747</v>
      </c>
      <c r="AA19" s="42">
        <v>239524.44017579951</v>
      </c>
      <c r="AB19" s="42">
        <v>197228.74507063747</v>
      </c>
      <c r="AC19" s="42">
        <v>239524.44017579951</v>
      </c>
    </row>
    <row r="20" spans="1:30" s="41" customFormat="1" ht="12.75" x14ac:dyDescent="0.2">
      <c r="A20" s="19">
        <v>35642</v>
      </c>
      <c r="B20" s="40">
        <v>88667230.400000006</v>
      </c>
      <c r="C20" s="53"/>
      <c r="D20" s="53"/>
      <c r="E20" s="53"/>
      <c r="F20" s="40">
        <v>382988.60191299353</v>
      </c>
      <c r="G20" s="13">
        <f t="shared" si="0"/>
        <v>88284241.798087016</v>
      </c>
      <c r="H20" s="23">
        <v>22.1</v>
      </c>
      <c r="I20" s="23">
        <v>59.8</v>
      </c>
      <c r="J20" s="23">
        <v>31</v>
      </c>
      <c r="K20" s="23">
        <v>0</v>
      </c>
      <c r="L20" s="11">
        <v>352</v>
      </c>
      <c r="M20" s="12">
        <v>38174.41666666665</v>
      </c>
      <c r="N20" s="40">
        <v>0</v>
      </c>
      <c r="O20" s="13">
        <f t="shared" si="1"/>
        <v>93529004.139460057</v>
      </c>
      <c r="P20" s="13">
        <f t="shared" si="2"/>
        <v>5244762.3413730413</v>
      </c>
      <c r="Q20" s="35">
        <f t="shared" si="3"/>
        <v>5.9407684027781807E-2</v>
      </c>
      <c r="R20" s="17">
        <f t="shared" si="4"/>
        <v>5.9407684027781807E-2</v>
      </c>
      <c r="T20" s="1"/>
      <c r="U20" s="42" t="s">
        <v>8</v>
      </c>
      <c r="V20" s="42">
        <v>2234391.3563274737</v>
      </c>
      <c r="W20" s="42">
        <v>245225.5955649525</v>
      </c>
      <c r="X20" s="42">
        <v>9.1115747978096113</v>
      </c>
      <c r="Y20" s="42">
        <v>1.6032863693653034E-17</v>
      </c>
      <c r="Z20" s="42">
        <v>1751671.5152262344</v>
      </c>
      <c r="AA20" s="42">
        <v>2717111.1974287131</v>
      </c>
      <c r="AB20" s="42">
        <v>1751671.5152262344</v>
      </c>
      <c r="AC20" s="42">
        <v>2717111.1974287131</v>
      </c>
    </row>
    <row r="21" spans="1:30" s="41" customFormat="1" ht="12.75" x14ac:dyDescent="0.2">
      <c r="A21" s="19">
        <v>35673</v>
      </c>
      <c r="B21" s="40">
        <v>82986439.5</v>
      </c>
      <c r="C21" s="53"/>
      <c r="D21" s="53"/>
      <c r="E21" s="53"/>
      <c r="F21" s="40">
        <v>358451.03425991553</v>
      </c>
      <c r="G21" s="13">
        <f t="shared" si="0"/>
        <v>82627988.465740085</v>
      </c>
      <c r="H21" s="23">
        <v>49.4</v>
      </c>
      <c r="I21" s="23">
        <v>21.9</v>
      </c>
      <c r="J21" s="23">
        <v>31</v>
      </c>
      <c r="K21" s="23">
        <v>0</v>
      </c>
      <c r="L21" s="11">
        <v>320</v>
      </c>
      <c r="M21" s="12">
        <v>38261.333333333314</v>
      </c>
      <c r="N21" s="40">
        <v>0</v>
      </c>
      <c r="O21" s="13">
        <f t="shared" si="1"/>
        <v>84278301.241171926</v>
      </c>
      <c r="P21" s="13">
        <f t="shared" si="2"/>
        <v>1650312.7754318416</v>
      </c>
      <c r="Q21" s="35">
        <f t="shared" si="3"/>
        <v>1.9972805898767682E-2</v>
      </c>
      <c r="R21" s="17">
        <f t="shared" si="4"/>
        <v>1.9972805898767682E-2</v>
      </c>
      <c r="T21" s="1"/>
      <c r="U21" s="42" t="s">
        <v>7</v>
      </c>
      <c r="V21" s="42">
        <v>-2251156.4426349164</v>
      </c>
      <c r="W21" s="42">
        <v>464000.16884852771</v>
      </c>
      <c r="X21" s="42">
        <v>-4.8516284988029899</v>
      </c>
      <c r="Y21" s="42">
        <v>2.0357109997154574E-6</v>
      </c>
      <c r="Z21" s="42">
        <v>-3164528.014886573</v>
      </c>
      <c r="AA21" s="42">
        <v>-1337784.8703832601</v>
      </c>
      <c r="AB21" s="42">
        <v>-3164528.014886573</v>
      </c>
      <c r="AC21" s="42">
        <v>-1337784.8703832601</v>
      </c>
    </row>
    <row r="22" spans="1:30" s="41" customFormat="1" ht="12.75" x14ac:dyDescent="0.2">
      <c r="A22" s="19">
        <v>35703</v>
      </c>
      <c r="B22" s="40">
        <v>82339214.099999994</v>
      </c>
      <c r="C22" s="53"/>
      <c r="D22" s="53"/>
      <c r="E22" s="53"/>
      <c r="F22" s="40">
        <v>355655.4134882919</v>
      </c>
      <c r="G22" s="13">
        <f t="shared" si="0"/>
        <v>81983558.686511695</v>
      </c>
      <c r="H22" s="23">
        <v>115.2</v>
      </c>
      <c r="I22" s="23">
        <v>5.4</v>
      </c>
      <c r="J22" s="23">
        <v>30</v>
      </c>
      <c r="K22" s="23">
        <v>1</v>
      </c>
      <c r="L22" s="11">
        <v>336</v>
      </c>
      <c r="M22" s="12">
        <v>38348.25</v>
      </c>
      <c r="N22" s="40">
        <v>0</v>
      </c>
      <c r="O22" s="13">
        <f t="shared" si="1"/>
        <v>79222381.067296565</v>
      </c>
      <c r="P22" s="13">
        <f t="shared" si="2"/>
        <v>-2761177.6192151308</v>
      </c>
      <c r="Q22" s="35">
        <f t="shared" si="3"/>
        <v>-3.3679650694028875E-2</v>
      </c>
      <c r="R22" s="17">
        <f t="shared" si="4"/>
        <v>3.3679650694028875E-2</v>
      </c>
      <c r="T22" s="1"/>
      <c r="U22" s="42" t="s">
        <v>6</v>
      </c>
      <c r="V22" s="42">
        <v>61103.863629356536</v>
      </c>
      <c r="W22" s="42">
        <v>11898.994385129519</v>
      </c>
      <c r="X22" s="42">
        <v>5.1352124096906557</v>
      </c>
      <c r="Y22" s="42">
        <v>5.2851757691654652E-7</v>
      </c>
      <c r="Z22" s="42">
        <v>37681.020407703982</v>
      </c>
      <c r="AA22" s="42">
        <v>84526.70685100909</v>
      </c>
      <c r="AB22" s="42">
        <v>37681.020407703982</v>
      </c>
      <c r="AC22" s="42">
        <v>84526.70685100909</v>
      </c>
    </row>
    <row r="23" spans="1:30" s="41" customFormat="1" ht="12.75" x14ac:dyDescent="0.2">
      <c r="A23" s="19">
        <v>35734</v>
      </c>
      <c r="B23" s="40">
        <v>87421435.5</v>
      </c>
      <c r="C23" s="53"/>
      <c r="D23" s="53"/>
      <c r="E23" s="53"/>
      <c r="F23" s="40">
        <v>377607.52431680716</v>
      </c>
      <c r="G23" s="13">
        <f t="shared" si="0"/>
        <v>87043827.975683197</v>
      </c>
      <c r="H23" s="23">
        <v>288.89999999999998</v>
      </c>
      <c r="I23" s="23">
        <v>1.6</v>
      </c>
      <c r="J23" s="23">
        <v>31</v>
      </c>
      <c r="K23" s="23">
        <v>1</v>
      </c>
      <c r="L23" s="11">
        <v>352</v>
      </c>
      <c r="M23" s="12">
        <v>38435.166666666642</v>
      </c>
      <c r="N23" s="40">
        <v>0</v>
      </c>
      <c r="O23" s="13">
        <f t="shared" si="1"/>
        <v>86670013.372439891</v>
      </c>
      <c r="P23" s="13">
        <f t="shared" si="2"/>
        <v>-373814.60324330628</v>
      </c>
      <c r="Q23" s="35">
        <f t="shared" si="3"/>
        <v>-4.2945561096846083E-3</v>
      </c>
      <c r="R23" s="17">
        <f t="shared" si="4"/>
        <v>4.2945561096846083E-3</v>
      </c>
      <c r="T23" s="1"/>
      <c r="U23" s="42" t="s">
        <v>5</v>
      </c>
      <c r="V23" s="42">
        <v>2525.0506917005587</v>
      </c>
      <c r="W23" s="42">
        <v>45.929538651552008</v>
      </c>
      <c r="X23" s="42">
        <v>54.976617789633174</v>
      </c>
      <c r="Y23" s="42">
        <v>4.5974227522403478E-152</v>
      </c>
      <c r="Z23" s="42">
        <v>2434.6396579393704</v>
      </c>
      <c r="AA23" s="42">
        <v>2615.4617254617469</v>
      </c>
      <c r="AB23" s="42">
        <v>2434.6396579393704</v>
      </c>
      <c r="AC23" s="42">
        <v>2615.4617254617469</v>
      </c>
    </row>
    <row r="24" spans="1:30" s="41" customFormat="1" ht="13.5" thickBot="1" x14ac:dyDescent="0.25">
      <c r="A24" s="19">
        <v>35764</v>
      </c>
      <c r="B24" s="40">
        <v>91084451</v>
      </c>
      <c r="C24" s="53"/>
      <c r="D24" s="53"/>
      <c r="E24" s="53"/>
      <c r="F24" s="40">
        <v>393429.52731387632</v>
      </c>
      <c r="G24" s="13">
        <f t="shared" si="0"/>
        <v>90691021.472686127</v>
      </c>
      <c r="H24" s="23">
        <v>471.4</v>
      </c>
      <c r="I24" s="23">
        <v>0</v>
      </c>
      <c r="J24" s="23">
        <v>30</v>
      </c>
      <c r="K24" s="23">
        <v>1</v>
      </c>
      <c r="L24" s="11">
        <v>304</v>
      </c>
      <c r="M24" s="12">
        <v>38522.083333333307</v>
      </c>
      <c r="N24" s="40">
        <v>0</v>
      </c>
      <c r="O24" s="13">
        <f t="shared" si="1"/>
        <v>86464149.56488438</v>
      </c>
      <c r="P24" s="13">
        <f t="shared" si="2"/>
        <v>-4226871.9078017473</v>
      </c>
      <c r="Q24" s="35">
        <f t="shared" si="3"/>
        <v>-4.660739110844369E-2</v>
      </c>
      <c r="R24" s="17">
        <f t="shared" si="4"/>
        <v>4.660739110844369E-2</v>
      </c>
      <c r="T24" s="1"/>
      <c r="U24" s="51" t="s">
        <v>4</v>
      </c>
      <c r="V24" s="51">
        <v>-1.8958262840071725</v>
      </c>
      <c r="W24" s="51">
        <v>0.11459360071231864</v>
      </c>
      <c r="X24" s="51">
        <v>-16.543910586827156</v>
      </c>
      <c r="Y24" s="51">
        <v>2.3604507418889064E-43</v>
      </c>
      <c r="Z24" s="51">
        <v>-2.1214006356552151</v>
      </c>
      <c r="AA24" s="51">
        <v>-1.6702519323591296</v>
      </c>
      <c r="AB24" s="51">
        <v>-2.1214006356552151</v>
      </c>
      <c r="AC24" s="51">
        <v>-1.6702519323591296</v>
      </c>
    </row>
    <row r="25" spans="1:30" s="41" customFormat="1" ht="12.75" x14ac:dyDescent="0.2">
      <c r="A25" s="19">
        <v>35795</v>
      </c>
      <c r="B25" s="40">
        <v>95971206</v>
      </c>
      <c r="C25" s="53"/>
      <c r="D25" s="53"/>
      <c r="E25" s="53"/>
      <c r="F25" s="40">
        <v>414537.3419698457</v>
      </c>
      <c r="G25" s="13">
        <f t="shared" si="0"/>
        <v>95556668.658030152</v>
      </c>
      <c r="H25" s="23">
        <v>630.70000000000005</v>
      </c>
      <c r="I25" s="23">
        <v>0</v>
      </c>
      <c r="J25" s="23">
        <v>31</v>
      </c>
      <c r="K25" s="23">
        <v>0</v>
      </c>
      <c r="L25" s="11">
        <v>336</v>
      </c>
      <c r="M25" s="12">
        <v>38609</v>
      </c>
      <c r="N25" s="40">
        <v>0</v>
      </c>
      <c r="O25" s="13">
        <f t="shared" si="1"/>
        <v>97568695.125214487</v>
      </c>
      <c r="P25" s="13">
        <f t="shared" si="2"/>
        <v>2012026.467184335</v>
      </c>
      <c r="Q25" s="35">
        <f t="shared" si="3"/>
        <v>2.1055845661434675E-2</v>
      </c>
      <c r="R25" s="17">
        <f t="shared" si="4"/>
        <v>2.1055845661434675E-2</v>
      </c>
      <c r="U25" s="1"/>
      <c r="V25" s="1"/>
      <c r="W25" s="1"/>
      <c r="X25" s="1"/>
      <c r="Y25" s="1"/>
      <c r="Z25" s="1"/>
      <c r="AA25" s="1"/>
      <c r="AB25" s="1"/>
      <c r="AC25" s="1"/>
    </row>
    <row r="26" spans="1:30" x14ac:dyDescent="0.25">
      <c r="A26" s="19">
        <v>35826</v>
      </c>
      <c r="B26" s="9">
        <v>99755427.200000003</v>
      </c>
      <c r="F26" s="16">
        <v>369728.33435103059</v>
      </c>
      <c r="G26" s="13">
        <f t="shared" si="0"/>
        <v>99385698.86564897</v>
      </c>
      <c r="H26" s="2">
        <v>652.79999999999995</v>
      </c>
      <c r="I26" s="2">
        <v>0</v>
      </c>
      <c r="J26" s="13">
        <v>31</v>
      </c>
      <c r="K26" s="13">
        <v>0</v>
      </c>
      <c r="L26" s="11">
        <v>336.28800000000001</v>
      </c>
      <c r="M26" s="12">
        <v>38688.916666666664</v>
      </c>
      <c r="N26" s="40">
        <v>0</v>
      </c>
      <c r="O26" s="13">
        <f t="shared" si="1"/>
        <v>98404639.92727682</v>
      </c>
      <c r="P26" s="13">
        <f t="shared" si="2"/>
        <v>-981058.93837215006</v>
      </c>
      <c r="Q26" s="35">
        <f t="shared" si="3"/>
        <v>-9.8712284520769914E-3</v>
      </c>
      <c r="R26" s="17">
        <f t="shared" si="4"/>
        <v>9.8712284520769914E-3</v>
      </c>
      <c r="S26" s="17"/>
    </row>
    <row r="27" spans="1:30" x14ac:dyDescent="0.25">
      <c r="A27" s="19">
        <f t="shared" ref="A27:A90" si="5">EOMONTH(A26,1)</f>
        <v>35854</v>
      </c>
      <c r="B27" s="9">
        <v>88298732.200000003</v>
      </c>
      <c r="F27" s="16">
        <v>327265.83503231901</v>
      </c>
      <c r="G27" s="13">
        <f t="shared" si="0"/>
        <v>87971466.364967689</v>
      </c>
      <c r="H27" s="2">
        <v>547.1</v>
      </c>
      <c r="I27" s="2">
        <v>0</v>
      </c>
      <c r="J27" s="23">
        <v>28</v>
      </c>
      <c r="K27" s="13">
        <v>0</v>
      </c>
      <c r="L27" s="11">
        <v>319.87200000000001</v>
      </c>
      <c r="M27" s="12">
        <v>38768.833333333328</v>
      </c>
      <c r="N27" s="40">
        <v>0</v>
      </c>
      <c r="O27" s="13">
        <f t="shared" si="1"/>
        <v>87951324.212101847</v>
      </c>
      <c r="P27" s="13">
        <f t="shared" si="2"/>
        <v>-20142.152865841985</v>
      </c>
      <c r="Q27" s="35">
        <f t="shared" si="3"/>
        <v>-2.289623408376317E-4</v>
      </c>
      <c r="R27" s="17">
        <f t="shared" si="4"/>
        <v>2.289623408376317E-4</v>
      </c>
      <c r="S27" s="17"/>
    </row>
    <row r="28" spans="1:30" x14ac:dyDescent="0.25">
      <c r="A28" s="19">
        <f t="shared" si="5"/>
        <v>35885</v>
      </c>
      <c r="B28" s="9">
        <v>96142108.799999997</v>
      </c>
      <c r="F28" s="16">
        <v>356336.1186991093</v>
      </c>
      <c r="G28" s="13">
        <f t="shared" si="0"/>
        <v>95785772.681300893</v>
      </c>
      <c r="H28" s="2">
        <v>505.1</v>
      </c>
      <c r="I28" s="2">
        <v>0</v>
      </c>
      <c r="J28" s="13">
        <v>31</v>
      </c>
      <c r="K28" s="13">
        <v>1</v>
      </c>
      <c r="L28" s="11">
        <v>351.91199999999998</v>
      </c>
      <c r="M28" s="12">
        <v>38848.75</v>
      </c>
      <c r="N28" s="40">
        <v>0</v>
      </c>
      <c r="O28" s="13">
        <f t="shared" si="1"/>
        <v>93391173.095910877</v>
      </c>
      <c r="P28" s="13">
        <f t="shared" si="2"/>
        <v>-2394599.5853900164</v>
      </c>
      <c r="Q28" s="35">
        <f t="shared" si="3"/>
        <v>-2.4999533003271221E-2</v>
      </c>
      <c r="R28" s="17">
        <f t="shared" si="4"/>
        <v>2.4999533003271221E-2</v>
      </c>
      <c r="S28" s="17"/>
    </row>
    <row r="29" spans="1:30" x14ac:dyDescent="0.25">
      <c r="A29" s="19">
        <f t="shared" si="5"/>
        <v>35915</v>
      </c>
      <c r="B29" s="9">
        <v>82977188</v>
      </c>
      <c r="F29" s="16">
        <v>307542.33999583655</v>
      </c>
      <c r="G29" s="13">
        <f t="shared" si="0"/>
        <v>82669645.660004169</v>
      </c>
      <c r="H29" s="2">
        <v>312</v>
      </c>
      <c r="I29" s="2">
        <v>0</v>
      </c>
      <c r="J29" s="13">
        <v>30</v>
      </c>
      <c r="K29" s="13">
        <v>1</v>
      </c>
      <c r="L29" s="11">
        <v>336.24</v>
      </c>
      <c r="M29" s="12">
        <v>38928.666666666657</v>
      </c>
      <c r="N29" s="40">
        <v>0</v>
      </c>
      <c r="O29" s="13">
        <f t="shared" si="1"/>
        <v>85013786.685688347</v>
      </c>
      <c r="P29" s="13">
        <f t="shared" si="2"/>
        <v>2344141.0256841779</v>
      </c>
      <c r="Q29" s="35">
        <f t="shared" si="3"/>
        <v>2.8355522839966407E-2</v>
      </c>
      <c r="R29" s="17">
        <f t="shared" si="4"/>
        <v>2.8355522839966407E-2</v>
      </c>
      <c r="S29" s="17"/>
    </row>
    <row r="30" spans="1:30" x14ac:dyDescent="0.25">
      <c r="A30" s="19">
        <f t="shared" si="5"/>
        <v>35946</v>
      </c>
      <c r="B30" s="9">
        <v>85056522.800000012</v>
      </c>
      <c r="F30" s="16">
        <v>315249.07850361511</v>
      </c>
      <c r="G30" s="13">
        <f t="shared" si="0"/>
        <v>84741273.721496403</v>
      </c>
      <c r="H30" s="2">
        <v>77.099999999999994</v>
      </c>
      <c r="I30" s="2">
        <v>16.8</v>
      </c>
      <c r="J30" s="13">
        <v>31</v>
      </c>
      <c r="K30" s="13">
        <v>1</v>
      </c>
      <c r="L30" s="11">
        <v>319.92</v>
      </c>
      <c r="M30" s="12">
        <v>39008.583333333321</v>
      </c>
      <c r="N30" s="40">
        <v>0</v>
      </c>
      <c r="O30" s="13">
        <f t="shared" si="1"/>
        <v>83568163.940355957</v>
      </c>
      <c r="P30" s="13">
        <f t="shared" si="2"/>
        <v>-1173109.7811404467</v>
      </c>
      <c r="Q30" s="35">
        <f t="shared" si="3"/>
        <v>-1.3843428705071053E-2</v>
      </c>
      <c r="R30" s="17">
        <f t="shared" si="4"/>
        <v>1.3843428705071053E-2</v>
      </c>
      <c r="S30" s="17"/>
      <c r="U30" s="60" t="s">
        <v>45</v>
      </c>
    </row>
    <row r="31" spans="1:30" ht="15.75" thickBot="1" x14ac:dyDescent="0.3">
      <c r="A31" s="19">
        <f t="shared" si="5"/>
        <v>35976</v>
      </c>
      <c r="B31" s="9">
        <v>90611662</v>
      </c>
      <c r="F31" s="16">
        <v>335838.35791581444</v>
      </c>
      <c r="G31" s="13">
        <f t="shared" si="0"/>
        <v>90275823.642084181</v>
      </c>
      <c r="H31" s="2">
        <v>66.7</v>
      </c>
      <c r="I31" s="2">
        <v>63.7</v>
      </c>
      <c r="J31" s="13">
        <v>30</v>
      </c>
      <c r="K31" s="13">
        <v>0</v>
      </c>
      <c r="L31" s="11">
        <v>352.08</v>
      </c>
      <c r="M31" s="12">
        <v>39088.5</v>
      </c>
      <c r="N31" s="40">
        <v>0</v>
      </c>
      <c r="O31" s="13">
        <f t="shared" si="1"/>
        <v>95703542.401273072</v>
      </c>
      <c r="P31" s="13">
        <f t="shared" si="2"/>
        <v>5427718.7591888905</v>
      </c>
      <c r="Q31" s="35">
        <f t="shared" si="3"/>
        <v>6.0123724605472696E-2</v>
      </c>
      <c r="R31" s="17">
        <f t="shared" si="4"/>
        <v>6.0123724605472696E-2</v>
      </c>
      <c r="S31" s="17"/>
    </row>
    <row r="32" spans="1:30" x14ac:dyDescent="0.25">
      <c r="A32" s="19">
        <f t="shared" si="5"/>
        <v>36007</v>
      </c>
      <c r="B32" s="9">
        <v>93536613.900000006</v>
      </c>
      <c r="F32" s="16">
        <v>346679.24772400211</v>
      </c>
      <c r="G32" s="13">
        <f t="shared" si="0"/>
        <v>93189934.652276009</v>
      </c>
      <c r="H32" s="2">
        <v>6.9</v>
      </c>
      <c r="I32" s="2">
        <v>64.8</v>
      </c>
      <c r="J32" s="13">
        <v>31</v>
      </c>
      <c r="K32" s="13">
        <v>0</v>
      </c>
      <c r="L32" s="11">
        <v>351.91199999999998</v>
      </c>
      <c r="M32" s="12">
        <v>39168.41666666665</v>
      </c>
      <c r="N32" s="40">
        <v>0</v>
      </c>
      <c r="O32" s="13">
        <f t="shared" si="1"/>
        <v>96701355.622780561</v>
      </c>
      <c r="P32" s="13">
        <f t="shared" si="2"/>
        <v>3511420.9705045521</v>
      </c>
      <c r="Q32" s="35">
        <f t="shared" si="3"/>
        <v>3.7680260036739834E-2</v>
      </c>
      <c r="R32" s="17">
        <f t="shared" si="4"/>
        <v>3.7680260036739834E-2</v>
      </c>
      <c r="S32" s="17"/>
      <c r="U32" s="52"/>
      <c r="V32" s="52" t="s">
        <v>10</v>
      </c>
      <c r="W32" s="52" t="s">
        <v>9</v>
      </c>
      <c r="X32" s="52" t="s">
        <v>8</v>
      </c>
      <c r="Y32" s="52" t="s">
        <v>7</v>
      </c>
      <c r="Z32" s="52" t="s">
        <v>6</v>
      </c>
      <c r="AA32" s="52" t="s">
        <v>5</v>
      </c>
      <c r="AB32" s="52" t="s">
        <v>4</v>
      </c>
      <c r="AC32" s="52" t="s">
        <v>3</v>
      </c>
      <c r="AD32" s="52" t="s">
        <v>2</v>
      </c>
    </row>
    <row r="33" spans="1:30" x14ac:dyDescent="0.25">
      <c r="A33" s="19">
        <f t="shared" si="5"/>
        <v>36038</v>
      </c>
      <c r="B33" s="9">
        <v>94443253.400000006</v>
      </c>
      <c r="F33" s="16">
        <v>350039.56927843532</v>
      </c>
      <c r="G33" s="13">
        <f t="shared" si="0"/>
        <v>94093213.830721572</v>
      </c>
      <c r="H33" s="2">
        <v>12.1</v>
      </c>
      <c r="I33" s="2">
        <v>83.1</v>
      </c>
      <c r="J33" s="13">
        <v>31</v>
      </c>
      <c r="K33" s="13">
        <v>0</v>
      </c>
      <c r="L33" s="11">
        <v>319.92</v>
      </c>
      <c r="M33" s="12">
        <v>39248.333333333314</v>
      </c>
      <c r="N33" s="40">
        <v>0</v>
      </c>
      <c r="O33" s="13">
        <f t="shared" si="1"/>
        <v>99089677.451092392</v>
      </c>
      <c r="P33" s="13">
        <f t="shared" si="2"/>
        <v>4996463.6203708202</v>
      </c>
      <c r="Q33" s="35">
        <f t="shared" si="3"/>
        <v>5.3101211202751665E-2</v>
      </c>
      <c r="R33" s="17">
        <f t="shared" si="4"/>
        <v>5.3101211202751665E-2</v>
      </c>
      <c r="S33" s="17"/>
      <c r="U33" s="42" t="s">
        <v>10</v>
      </c>
      <c r="V33" s="42">
        <v>1</v>
      </c>
      <c r="W33" s="42"/>
      <c r="X33" s="42"/>
      <c r="Y33" s="42"/>
      <c r="Z33" s="42"/>
      <c r="AA33" s="42"/>
      <c r="AB33" s="42"/>
      <c r="AC33" s="42"/>
      <c r="AD33" s="42"/>
    </row>
    <row r="34" spans="1:30" x14ac:dyDescent="0.25">
      <c r="A34" s="19">
        <f t="shared" si="5"/>
        <v>36068</v>
      </c>
      <c r="B34" s="9">
        <v>87162868.599999994</v>
      </c>
      <c r="F34" s="16">
        <v>323055.92917891633</v>
      </c>
      <c r="G34" s="13">
        <f t="shared" si="0"/>
        <v>86839812.670821071</v>
      </c>
      <c r="H34" s="2">
        <v>63</v>
      </c>
      <c r="I34" s="2">
        <v>26</v>
      </c>
      <c r="J34" s="13">
        <v>30</v>
      </c>
      <c r="K34" s="13">
        <v>1</v>
      </c>
      <c r="L34" s="11">
        <v>336.24</v>
      </c>
      <c r="M34" s="12">
        <v>39328.25</v>
      </c>
      <c r="N34" s="40">
        <v>0</v>
      </c>
      <c r="O34" s="13">
        <f t="shared" si="1"/>
        <v>84753860.272084922</v>
      </c>
      <c r="P34" s="13">
        <f t="shared" si="2"/>
        <v>-2085952.3987361491</v>
      </c>
      <c r="Q34" s="35">
        <f t="shared" si="3"/>
        <v>-2.4020692060256449E-2</v>
      </c>
      <c r="R34" s="17">
        <f t="shared" si="4"/>
        <v>2.4020692060256449E-2</v>
      </c>
      <c r="S34" s="17"/>
      <c r="U34" s="42" t="s">
        <v>9</v>
      </c>
      <c r="V34" s="42">
        <v>-0.68604670704045301</v>
      </c>
      <c r="W34" s="42">
        <v>1</v>
      </c>
      <c r="X34" s="42"/>
      <c r="Y34" s="42"/>
      <c r="Z34" s="42"/>
      <c r="AA34" s="42"/>
      <c r="AB34" s="42"/>
      <c r="AC34" s="42"/>
      <c r="AD34" s="42"/>
    </row>
    <row r="35" spans="1:30" x14ac:dyDescent="0.25">
      <c r="A35" s="19">
        <f t="shared" si="5"/>
        <v>36099</v>
      </c>
      <c r="B35" s="9">
        <v>87958219</v>
      </c>
      <c r="F35" s="16">
        <v>326003.77459315991</v>
      </c>
      <c r="G35" s="13">
        <f t="shared" si="0"/>
        <v>87632215.22540684</v>
      </c>
      <c r="H35" s="2">
        <v>257.60000000000002</v>
      </c>
      <c r="I35" s="2">
        <v>0</v>
      </c>
      <c r="J35" s="13">
        <v>31</v>
      </c>
      <c r="K35" s="13">
        <v>1</v>
      </c>
      <c r="L35" s="11">
        <v>336.28800000000001</v>
      </c>
      <c r="M35" s="12">
        <v>39408.166666666642</v>
      </c>
      <c r="N35" s="40">
        <v>0</v>
      </c>
      <c r="O35" s="13">
        <f t="shared" si="1"/>
        <v>86944203.283636913</v>
      </c>
      <c r="P35" s="13">
        <f t="shared" si="2"/>
        <v>-688011.94176992774</v>
      </c>
      <c r="Q35" s="35">
        <f t="shared" si="3"/>
        <v>-7.8511303177744539E-3</v>
      </c>
      <c r="R35" s="17">
        <f t="shared" si="4"/>
        <v>7.8511303177744539E-3</v>
      </c>
      <c r="S35" s="17"/>
      <c r="U35" s="42" t="s">
        <v>8</v>
      </c>
      <c r="V35" s="42">
        <v>-0.1870107043798602</v>
      </c>
      <c r="W35" s="42">
        <v>0.19234134665681862</v>
      </c>
      <c r="X35" s="42">
        <v>1</v>
      </c>
      <c r="Y35" s="42"/>
      <c r="Z35" s="42"/>
      <c r="AA35" s="42"/>
      <c r="AB35" s="42"/>
      <c r="AC35" s="42"/>
      <c r="AD35" s="42"/>
    </row>
    <row r="36" spans="1:30" x14ac:dyDescent="0.25">
      <c r="A36" s="19">
        <f t="shared" si="5"/>
        <v>36129</v>
      </c>
      <c r="B36" s="9">
        <v>91550898.200000003</v>
      </c>
      <c r="F36" s="16">
        <v>339319.49418614455</v>
      </c>
      <c r="G36" s="13">
        <f t="shared" si="0"/>
        <v>91211578.705813855</v>
      </c>
      <c r="H36" s="2">
        <v>440.1</v>
      </c>
      <c r="I36" s="2">
        <v>0</v>
      </c>
      <c r="J36" s="13">
        <v>30</v>
      </c>
      <c r="K36" s="13">
        <v>1</v>
      </c>
      <c r="L36" s="11">
        <v>336.24</v>
      </c>
      <c r="M36" s="12">
        <v>39488.083333333307</v>
      </c>
      <c r="N36" s="40">
        <v>0</v>
      </c>
      <c r="O36" s="13">
        <f t="shared" si="1"/>
        <v>90000119.138191581</v>
      </c>
      <c r="P36" s="13">
        <f t="shared" si="2"/>
        <v>-1211459.5676222742</v>
      </c>
      <c r="Q36" s="35">
        <f t="shared" si="3"/>
        <v>-1.3281861632168586E-2</v>
      </c>
      <c r="R36" s="17">
        <f t="shared" si="4"/>
        <v>1.3281861632168586E-2</v>
      </c>
      <c r="S36" s="17"/>
      <c r="U36" s="42" t="s">
        <v>7</v>
      </c>
      <c r="V36" s="42">
        <v>-5.7092038855901951E-2</v>
      </c>
      <c r="W36" s="42">
        <v>-0.40890697184947272</v>
      </c>
      <c r="X36" s="42">
        <v>7.677180228911562E-2</v>
      </c>
      <c r="Y36" s="42">
        <v>1</v>
      </c>
      <c r="Z36" s="42"/>
      <c r="AA36" s="42"/>
      <c r="AB36" s="42"/>
      <c r="AC36" s="42"/>
      <c r="AD36" s="42"/>
    </row>
    <row r="37" spans="1:30" x14ac:dyDescent="0.25">
      <c r="A37" s="19">
        <f t="shared" si="5"/>
        <v>36160</v>
      </c>
      <c r="B37" s="9">
        <v>96499819.900000006</v>
      </c>
      <c r="F37" s="16">
        <v>357661.9205416168</v>
      </c>
      <c r="G37" s="13">
        <f t="shared" si="0"/>
        <v>96142157.979458392</v>
      </c>
      <c r="H37" s="2">
        <v>572.1</v>
      </c>
      <c r="I37" s="2">
        <v>0</v>
      </c>
      <c r="J37" s="13">
        <v>31</v>
      </c>
      <c r="K37" s="13">
        <v>0</v>
      </c>
      <c r="L37" s="11">
        <v>336.28800000000001</v>
      </c>
      <c r="M37" s="12">
        <v>39568</v>
      </c>
      <c r="N37" s="40">
        <v>0</v>
      </c>
      <c r="O37" s="13">
        <f t="shared" si="1"/>
        <v>98372974.084010273</v>
      </c>
      <c r="P37" s="13">
        <f t="shared" si="2"/>
        <v>2230816.1045518816</v>
      </c>
      <c r="Q37" s="35">
        <f t="shared" si="3"/>
        <v>2.3203308012167929E-2</v>
      </c>
      <c r="R37" s="17">
        <f t="shared" si="4"/>
        <v>2.3203308012167929E-2</v>
      </c>
      <c r="S37" s="17"/>
      <c r="U37" s="42" t="s">
        <v>6</v>
      </c>
      <c r="V37" s="42">
        <v>-0.15658775583346357</v>
      </c>
      <c r="W37" s="42">
        <v>0.10601552375018294</v>
      </c>
      <c r="X37" s="42">
        <v>0.38776145114912824</v>
      </c>
      <c r="Y37" s="42">
        <v>8.7142858269230419E-2</v>
      </c>
      <c r="Z37" s="42">
        <v>1</v>
      </c>
      <c r="AA37" s="42"/>
      <c r="AB37" s="42"/>
      <c r="AC37" s="42"/>
      <c r="AD37" s="42"/>
    </row>
    <row r="38" spans="1:30" x14ac:dyDescent="0.25">
      <c r="A38" s="19">
        <f t="shared" si="5"/>
        <v>36191</v>
      </c>
      <c r="B38" s="9">
        <v>106347680.30000001</v>
      </c>
      <c r="F38" s="16">
        <v>391585.84111321339</v>
      </c>
      <c r="G38" s="13">
        <f t="shared" si="0"/>
        <v>105956094.4588868</v>
      </c>
      <c r="H38" s="2">
        <v>789.6</v>
      </c>
      <c r="I38" s="2">
        <v>0</v>
      </c>
      <c r="J38" s="23">
        <v>31</v>
      </c>
      <c r="K38" s="23">
        <v>0</v>
      </c>
      <c r="L38" s="11">
        <v>319.92</v>
      </c>
      <c r="M38" s="12">
        <v>39656.166666666664</v>
      </c>
      <c r="N38" s="40">
        <v>0</v>
      </c>
      <c r="O38" s="13">
        <f t="shared" si="1"/>
        <v>103663339.71505794</v>
      </c>
      <c r="P38" s="13">
        <f t="shared" si="2"/>
        <v>-2292754.7438288629</v>
      </c>
      <c r="Q38" s="35">
        <f t="shared" si="3"/>
        <v>-2.1638724563583268E-2</v>
      </c>
      <c r="R38" s="17">
        <f t="shared" si="4"/>
        <v>2.1638724563583268E-2</v>
      </c>
      <c r="S38" s="17"/>
      <c r="U38" s="42" t="s">
        <v>5</v>
      </c>
      <c r="V38" s="42">
        <v>-9.5638212096740369E-3</v>
      </c>
      <c r="W38" s="42">
        <v>1.703728214209136E-2</v>
      </c>
      <c r="X38" s="42">
        <v>4.3403245414006088E-3</v>
      </c>
      <c r="Y38" s="42">
        <v>6.3495574207497784E-3</v>
      </c>
      <c r="Z38" s="42">
        <v>-4.2998355900002734E-2</v>
      </c>
      <c r="AA38" s="42">
        <v>1</v>
      </c>
      <c r="AB38" s="42"/>
      <c r="AC38" s="42"/>
      <c r="AD38" s="42"/>
    </row>
    <row r="39" spans="1:30" x14ac:dyDescent="0.25">
      <c r="A39" s="19">
        <f t="shared" si="5"/>
        <v>36219</v>
      </c>
      <c r="B39" s="9">
        <v>92242601.200000003</v>
      </c>
      <c r="F39" s="16">
        <v>339649.12516641611</v>
      </c>
      <c r="G39" s="13">
        <f t="shared" si="0"/>
        <v>91902952.074833587</v>
      </c>
      <c r="H39" s="2">
        <v>578.4</v>
      </c>
      <c r="I39" s="2">
        <v>0</v>
      </c>
      <c r="J39" s="23">
        <v>28</v>
      </c>
      <c r="K39" s="23">
        <v>0</v>
      </c>
      <c r="L39" s="11">
        <v>319.87200000000001</v>
      </c>
      <c r="M39" s="12">
        <v>39744.333333333328</v>
      </c>
      <c r="N39" s="40">
        <v>0</v>
      </c>
      <c r="O39" s="13">
        <f t="shared" si="1"/>
        <v>91287729.120141745</v>
      </c>
      <c r="P39" s="13">
        <f t="shared" si="2"/>
        <v>-615222.9546918422</v>
      </c>
      <c r="Q39" s="35">
        <f t="shared" si="3"/>
        <v>-6.6942676029697733E-3</v>
      </c>
      <c r="R39" s="17">
        <f t="shared" si="4"/>
        <v>6.6942676029697733E-3</v>
      </c>
      <c r="S39" s="17"/>
      <c r="U39" s="42" t="s">
        <v>4</v>
      </c>
      <c r="V39" s="42">
        <v>-1.1586830733050212E-2</v>
      </c>
      <c r="W39" s="42">
        <v>1.9700183341734054E-2</v>
      </c>
      <c r="X39" s="42">
        <v>6.5138380868926494E-3</v>
      </c>
      <c r="Y39" s="42">
        <v>6.8415463805209702E-3</v>
      </c>
      <c r="Z39" s="42">
        <v>-4.3122690777106155E-2</v>
      </c>
      <c r="AA39" s="62">
        <v>0.77419915971920517</v>
      </c>
      <c r="AB39" s="42">
        <v>1</v>
      </c>
      <c r="AC39" s="42"/>
      <c r="AD39" s="42"/>
    </row>
    <row r="40" spans="1:30" x14ac:dyDescent="0.25">
      <c r="A40" s="19">
        <f t="shared" si="5"/>
        <v>36250</v>
      </c>
      <c r="B40" s="9">
        <v>99528298.800000012</v>
      </c>
      <c r="F40" s="16">
        <v>366476.00107705622</v>
      </c>
      <c r="G40" s="13">
        <f t="shared" si="0"/>
        <v>99161822.798922956</v>
      </c>
      <c r="H40" s="2">
        <v>592.5</v>
      </c>
      <c r="I40" s="2">
        <v>0</v>
      </c>
      <c r="J40" s="23">
        <v>31</v>
      </c>
      <c r="K40" s="23">
        <v>1</v>
      </c>
      <c r="L40" s="11">
        <v>368.28</v>
      </c>
      <c r="M40" s="12">
        <v>39832.5</v>
      </c>
      <c r="N40" s="40">
        <v>0</v>
      </c>
      <c r="O40" s="13">
        <f t="shared" si="1"/>
        <v>99313654.435999334</v>
      </c>
      <c r="P40" s="13">
        <f t="shared" si="2"/>
        <v>151831.63707637787</v>
      </c>
      <c r="Q40" s="35">
        <f t="shared" si="3"/>
        <v>1.5311501220006516E-3</v>
      </c>
      <c r="R40" s="17">
        <f t="shared" si="4"/>
        <v>1.5311501220006516E-3</v>
      </c>
      <c r="S40" s="17"/>
      <c r="U40" s="42" t="s">
        <v>3</v>
      </c>
      <c r="V40" s="42">
        <v>-2.8870316615419677E-2</v>
      </c>
      <c r="W40" s="42">
        <v>5.5136196701061492E-2</v>
      </c>
      <c r="X40" s="42">
        <v>2.143361160261463E-2</v>
      </c>
      <c r="Y40" s="42">
        <v>-1.806969690991482E-2</v>
      </c>
      <c r="Z40" s="42">
        <v>-3.7496763198750262E-2</v>
      </c>
      <c r="AA40" s="62">
        <v>0.98059429487240346</v>
      </c>
      <c r="AB40" s="62">
        <v>0.77813397070019696</v>
      </c>
      <c r="AC40" s="42">
        <v>1</v>
      </c>
      <c r="AD40" s="42"/>
    </row>
    <row r="41" spans="1:30" ht="15.75" thickBot="1" x14ac:dyDescent="0.3">
      <c r="A41" s="19">
        <f t="shared" si="5"/>
        <v>36280</v>
      </c>
      <c r="B41" s="9">
        <v>85709380.400000006</v>
      </c>
      <c r="F41" s="16">
        <v>315592.96564390004</v>
      </c>
      <c r="G41" s="13">
        <f t="shared" si="0"/>
        <v>85393787.434356108</v>
      </c>
      <c r="H41" s="2">
        <v>332.6</v>
      </c>
      <c r="I41" s="2">
        <v>0</v>
      </c>
      <c r="J41" s="23">
        <v>30</v>
      </c>
      <c r="K41" s="23">
        <v>1</v>
      </c>
      <c r="L41" s="11">
        <v>336.24</v>
      </c>
      <c r="M41" s="12">
        <v>39920.666666666657</v>
      </c>
      <c r="N41" s="40">
        <v>0</v>
      </c>
      <c r="O41" s="13">
        <f t="shared" si="1"/>
        <v>88093342.720759183</v>
      </c>
      <c r="P41" s="13">
        <f t="shared" si="2"/>
        <v>2699555.2864030749</v>
      </c>
      <c r="Q41" s="35">
        <f t="shared" si="3"/>
        <v>3.161301738113298E-2</v>
      </c>
      <c r="R41" s="17">
        <f t="shared" si="4"/>
        <v>3.161301738113298E-2</v>
      </c>
      <c r="S41" s="17"/>
      <c r="U41" s="51" t="s">
        <v>2</v>
      </c>
      <c r="V41" s="51">
        <v>-0.22295450177298559</v>
      </c>
      <c r="W41" s="51">
        <v>0.1063294308946662</v>
      </c>
      <c r="X41" s="51">
        <v>2.6659521770567179E-3</v>
      </c>
      <c r="Y41" s="51">
        <v>4.7256544913892487E-2</v>
      </c>
      <c r="Z41" s="51">
        <v>-4.4319632944019201E-3</v>
      </c>
      <c r="AA41" s="51">
        <v>0.28546682482026831</v>
      </c>
      <c r="AB41" s="51">
        <v>1.769046535488589E-2</v>
      </c>
      <c r="AC41" s="51">
        <v>0.16184762349185969</v>
      </c>
      <c r="AD41" s="51">
        <v>1</v>
      </c>
    </row>
    <row r="42" spans="1:30" x14ac:dyDescent="0.25">
      <c r="A42" s="19">
        <f t="shared" si="5"/>
        <v>36311</v>
      </c>
      <c r="B42" s="9">
        <v>85001059.299999997</v>
      </c>
      <c r="F42" s="16">
        <v>312984.83622406406</v>
      </c>
      <c r="G42" s="13">
        <f t="shared" si="0"/>
        <v>84688074.463775933</v>
      </c>
      <c r="H42" s="2">
        <v>126.7</v>
      </c>
      <c r="I42" s="2">
        <v>10.5</v>
      </c>
      <c r="J42" s="23">
        <v>31</v>
      </c>
      <c r="K42" s="23">
        <v>1</v>
      </c>
      <c r="L42" s="11">
        <v>319.92</v>
      </c>
      <c r="M42" s="12">
        <v>40008.833333333321</v>
      </c>
      <c r="N42" s="40">
        <v>0</v>
      </c>
      <c r="O42" s="13">
        <f t="shared" si="1"/>
        <v>86101830.892544568</v>
      </c>
      <c r="P42" s="13">
        <f t="shared" si="2"/>
        <v>1413756.4287686348</v>
      </c>
      <c r="Q42" s="35">
        <f t="shared" si="3"/>
        <v>1.6693689610021163E-2</v>
      </c>
      <c r="R42" s="17">
        <f t="shared" si="4"/>
        <v>1.6693689610021163E-2</v>
      </c>
      <c r="S42" s="17"/>
      <c r="U42" s="43"/>
      <c r="V42" s="43"/>
      <c r="W42" s="50"/>
      <c r="X42" s="43"/>
      <c r="Y42" s="43"/>
      <c r="Z42" s="43"/>
      <c r="AA42" s="43"/>
      <c r="AB42" s="43"/>
      <c r="AC42" s="43"/>
    </row>
    <row r="43" spans="1:30" x14ac:dyDescent="0.25">
      <c r="A43" s="19">
        <f t="shared" si="5"/>
        <v>36341</v>
      </c>
      <c r="B43" s="9">
        <v>96876658</v>
      </c>
      <c r="F43" s="16">
        <v>356712.31850241974</v>
      </c>
      <c r="G43" s="13">
        <f t="shared" si="0"/>
        <v>96519945.681497574</v>
      </c>
      <c r="H43" s="2">
        <v>44.4</v>
      </c>
      <c r="I43" s="2">
        <v>76.5</v>
      </c>
      <c r="J43" s="23">
        <v>30</v>
      </c>
      <c r="K43" s="23">
        <v>0</v>
      </c>
      <c r="L43" s="11">
        <v>352.08</v>
      </c>
      <c r="M43" s="12">
        <v>40097</v>
      </c>
      <c r="N43" s="40">
        <v>0</v>
      </c>
      <c r="O43" s="13">
        <f t="shared" si="1"/>
        <v>100423143.48707314</v>
      </c>
      <c r="P43" s="13">
        <f t="shared" si="2"/>
        <v>3903197.8055755645</v>
      </c>
      <c r="Q43" s="35">
        <f t="shared" si="3"/>
        <v>4.043928721691966E-2</v>
      </c>
      <c r="R43" s="17">
        <f t="shared" si="4"/>
        <v>4.043928721691966E-2</v>
      </c>
      <c r="S43" s="17"/>
      <c r="U43" s="42"/>
      <c r="V43" s="47"/>
      <c r="W43" s="63"/>
      <c r="X43" s="64" t="s">
        <v>1</v>
      </c>
      <c r="Y43" s="47"/>
      <c r="Z43" s="47"/>
      <c r="AA43" s="47"/>
      <c r="AB43" s="47"/>
      <c r="AC43" s="47"/>
    </row>
    <row r="44" spans="1:30" x14ac:dyDescent="0.25">
      <c r="A44" s="19">
        <f t="shared" si="5"/>
        <v>36372</v>
      </c>
      <c r="B44" s="9">
        <v>102363581.69999999</v>
      </c>
      <c r="F44" s="16">
        <v>376915.8774905185</v>
      </c>
      <c r="G44" s="13">
        <f t="shared" si="0"/>
        <v>101986665.82250947</v>
      </c>
      <c r="H44" s="2">
        <v>3.2</v>
      </c>
      <c r="I44" s="2">
        <v>138.9</v>
      </c>
      <c r="J44" s="23">
        <v>31</v>
      </c>
      <c r="K44" s="23">
        <v>0</v>
      </c>
      <c r="L44" s="11">
        <v>336.28800000000001</v>
      </c>
      <c r="M44" s="12">
        <v>40185.16666666665</v>
      </c>
      <c r="N44" s="40">
        <v>0</v>
      </c>
      <c r="O44" s="13">
        <f t="shared" si="1"/>
        <v>114392495.81349844</v>
      </c>
      <c r="P44" s="13">
        <f t="shared" si="2"/>
        <v>12405829.99098897</v>
      </c>
      <c r="Q44" s="35">
        <f t="shared" si="3"/>
        <v>0.12164168610609565</v>
      </c>
      <c r="R44" s="17">
        <f t="shared" si="4"/>
        <v>0.12164168610609565</v>
      </c>
      <c r="S44" s="17"/>
      <c r="U44" s="49"/>
      <c r="V44" s="47"/>
      <c r="W44" s="47"/>
      <c r="X44" s="47"/>
      <c r="Y44" s="47"/>
      <c r="Z44" s="47"/>
      <c r="AA44" s="47"/>
      <c r="AB44" s="47"/>
      <c r="AC44" s="47"/>
    </row>
    <row r="45" spans="1:30" x14ac:dyDescent="0.25">
      <c r="A45" s="19">
        <f t="shared" si="5"/>
        <v>36403</v>
      </c>
      <c r="B45" s="9">
        <v>92128741.799999997</v>
      </c>
      <c r="F45" s="16">
        <v>339229.88020694099</v>
      </c>
      <c r="G45" s="13">
        <f t="shared" si="0"/>
        <v>91789511.919793054</v>
      </c>
      <c r="H45" s="2">
        <v>28.8</v>
      </c>
      <c r="I45" s="2">
        <v>30.9</v>
      </c>
      <c r="J45" s="23">
        <v>31</v>
      </c>
      <c r="K45" s="23">
        <v>0</v>
      </c>
      <c r="L45" s="11">
        <v>336.28800000000001</v>
      </c>
      <c r="M45" s="12">
        <v>40273.333333333314</v>
      </c>
      <c r="N45" s="40">
        <v>0</v>
      </c>
      <c r="O45" s="13">
        <f t="shared" si="1"/>
        <v>91744646.548373491</v>
      </c>
      <c r="P45" s="13">
        <f t="shared" si="2"/>
        <v>-44865.37141956389</v>
      </c>
      <c r="Q45" s="35">
        <f t="shared" si="3"/>
        <v>-4.8878537951882646E-4</v>
      </c>
      <c r="R45" s="17">
        <f t="shared" si="4"/>
        <v>4.8878537951882646E-4</v>
      </c>
      <c r="S45" s="17"/>
      <c r="U45" s="49"/>
      <c r="V45" s="47"/>
      <c r="W45" s="47"/>
      <c r="X45" s="47"/>
      <c r="Y45" s="47"/>
      <c r="Z45" s="47"/>
      <c r="AA45" s="47"/>
      <c r="AB45" s="47"/>
      <c r="AC45" s="47"/>
    </row>
    <row r="46" spans="1:30" ht="12.75" customHeight="1" x14ac:dyDescent="0.25">
      <c r="A46" s="19">
        <f t="shared" si="5"/>
        <v>36433</v>
      </c>
      <c r="B46" s="9">
        <v>90659575.300000012</v>
      </c>
      <c r="F46" s="16">
        <v>333820.22013711196</v>
      </c>
      <c r="G46" s="13">
        <f t="shared" si="0"/>
        <v>90325755.079862893</v>
      </c>
      <c r="H46" s="2">
        <v>88.9</v>
      </c>
      <c r="I46" s="2">
        <v>27.7</v>
      </c>
      <c r="J46" s="23">
        <v>30</v>
      </c>
      <c r="K46" s="23">
        <v>1</v>
      </c>
      <c r="L46" s="11">
        <v>336.24</v>
      </c>
      <c r="M46" s="12">
        <v>40361.5</v>
      </c>
      <c r="N46" s="40">
        <v>0</v>
      </c>
      <c r="O46" s="13">
        <f t="shared" si="1"/>
        <v>88456676.043472677</v>
      </c>
      <c r="P46" s="13">
        <f t="shared" si="2"/>
        <v>-1869079.0363902152</v>
      </c>
      <c r="Q46" s="35">
        <f t="shared" si="3"/>
        <v>-2.0692647791736039E-2</v>
      </c>
      <c r="R46" s="17">
        <f t="shared" si="4"/>
        <v>2.0692647791736039E-2</v>
      </c>
      <c r="S46" s="17"/>
      <c r="U46" s="48"/>
      <c r="V46" s="47"/>
      <c r="W46" s="47"/>
      <c r="X46" s="47"/>
      <c r="Y46" s="47"/>
      <c r="Z46" s="47"/>
      <c r="AA46" s="47"/>
      <c r="AB46" s="47"/>
      <c r="AC46" s="47"/>
    </row>
    <row r="47" spans="1:30" ht="12.75" customHeight="1" x14ac:dyDescent="0.25">
      <c r="A47" s="19">
        <f t="shared" si="5"/>
        <v>36464</v>
      </c>
      <c r="B47" s="9">
        <v>91210638</v>
      </c>
      <c r="F47" s="16">
        <v>335849.30389593856</v>
      </c>
      <c r="G47" s="13">
        <f t="shared" si="0"/>
        <v>90874788.696104065</v>
      </c>
      <c r="H47" s="2">
        <v>319</v>
      </c>
      <c r="I47" s="2">
        <v>0</v>
      </c>
      <c r="J47" s="23">
        <v>31</v>
      </c>
      <c r="K47" s="23">
        <v>1</v>
      </c>
      <c r="L47" s="11">
        <v>319.92</v>
      </c>
      <c r="M47" s="12">
        <v>40449.666666666642</v>
      </c>
      <c r="N47" s="40">
        <v>0</v>
      </c>
      <c r="O47" s="13">
        <f t="shared" si="1"/>
        <v>90286853.450939238</v>
      </c>
      <c r="P47" s="13">
        <f t="shared" si="2"/>
        <v>-587935.24516482651</v>
      </c>
      <c r="Q47" s="35">
        <f t="shared" si="3"/>
        <v>-6.4697288830123266E-3</v>
      </c>
      <c r="R47" s="17">
        <f t="shared" si="4"/>
        <v>6.4697288830123266E-3</v>
      </c>
      <c r="S47" s="17"/>
      <c r="U47" s="46"/>
      <c r="V47" s="46"/>
      <c r="W47" s="46"/>
      <c r="X47" s="46"/>
      <c r="Y47" s="46"/>
      <c r="Z47" s="46"/>
      <c r="AA47" s="46"/>
      <c r="AB47" s="46"/>
      <c r="AC47" s="46"/>
    </row>
    <row r="48" spans="1:30" ht="12.75" customHeight="1" x14ac:dyDescent="0.25">
      <c r="A48" s="19">
        <f t="shared" si="5"/>
        <v>36494</v>
      </c>
      <c r="B48" s="9">
        <v>95821859.299999997</v>
      </c>
      <c r="F48" s="16">
        <v>352828.4139830221</v>
      </c>
      <c r="G48" s="13">
        <f t="shared" si="0"/>
        <v>95469030.88601698</v>
      </c>
      <c r="H48" s="2">
        <v>405.1</v>
      </c>
      <c r="I48" s="2">
        <v>0</v>
      </c>
      <c r="J48" s="23">
        <v>30</v>
      </c>
      <c r="K48" s="23">
        <v>1</v>
      </c>
      <c r="L48" s="11">
        <v>352.08</v>
      </c>
      <c r="M48" s="12">
        <v>40537.833333333307</v>
      </c>
      <c r="N48" s="40">
        <v>0</v>
      </c>
      <c r="O48" s="13">
        <f t="shared" si="1"/>
        <v>92642234.495303139</v>
      </c>
      <c r="P48" s="13">
        <f t="shared" si="2"/>
        <v>-2826796.3907138407</v>
      </c>
      <c r="Q48" s="35">
        <f t="shared" si="3"/>
        <v>-2.9609564111830446E-2</v>
      </c>
      <c r="R48" s="17">
        <f t="shared" si="4"/>
        <v>2.9609564111830446E-2</v>
      </c>
      <c r="S48" s="17"/>
      <c r="U48" s="46"/>
      <c r="V48" s="46"/>
      <c r="W48" s="46"/>
      <c r="X48" s="46"/>
      <c r="Y48" s="46"/>
      <c r="Z48" s="46"/>
      <c r="AA48" s="46"/>
      <c r="AB48" s="46"/>
      <c r="AC48" s="46"/>
    </row>
    <row r="49" spans="1:29" x14ac:dyDescent="0.25">
      <c r="A49" s="19">
        <f t="shared" si="5"/>
        <v>36525</v>
      </c>
      <c r="B49" s="9">
        <v>102947032</v>
      </c>
      <c r="F49" s="16">
        <v>379064.21655939863</v>
      </c>
      <c r="G49" s="13">
        <f t="shared" si="0"/>
        <v>102567967.7834406</v>
      </c>
      <c r="H49" s="2">
        <v>623.70000000000005</v>
      </c>
      <c r="I49" s="2">
        <v>0</v>
      </c>
      <c r="J49" s="23">
        <v>31</v>
      </c>
      <c r="K49" s="23">
        <v>0</v>
      </c>
      <c r="L49" s="11">
        <v>336.28800000000001</v>
      </c>
      <c r="M49" s="12">
        <v>40626</v>
      </c>
      <c r="N49" s="40">
        <v>0</v>
      </c>
      <c r="O49" s="13">
        <f t="shared" si="1"/>
        <v>102484031.92182174</v>
      </c>
      <c r="P49" s="13">
        <f t="shared" si="2"/>
        <v>-83935.861618861556</v>
      </c>
      <c r="Q49" s="35">
        <f t="shared" si="3"/>
        <v>-8.1834381077025521E-4</v>
      </c>
      <c r="R49" s="17">
        <f t="shared" si="4"/>
        <v>8.1834381077025521E-4</v>
      </c>
      <c r="S49" s="17"/>
      <c r="U49" s="43"/>
      <c r="V49" s="43"/>
      <c r="W49" s="43"/>
      <c r="X49" s="43"/>
      <c r="Y49" s="43"/>
      <c r="Z49" s="43"/>
      <c r="AA49" s="43"/>
      <c r="AB49" s="43"/>
      <c r="AC49" s="43"/>
    </row>
    <row r="50" spans="1:29" x14ac:dyDescent="0.25">
      <c r="A50" s="19">
        <f t="shared" si="5"/>
        <v>36556</v>
      </c>
      <c r="B50" s="9">
        <v>108597914.09999999</v>
      </c>
      <c r="F50" s="16">
        <v>359435.44718494586</v>
      </c>
      <c r="G50" s="13">
        <f t="shared" si="0"/>
        <v>108238478.65281504</v>
      </c>
      <c r="H50" s="2">
        <v>773</v>
      </c>
      <c r="I50" s="2">
        <v>0</v>
      </c>
      <c r="J50" s="13">
        <v>31</v>
      </c>
      <c r="K50" s="11">
        <v>0</v>
      </c>
      <c r="L50" s="11">
        <v>319.92</v>
      </c>
      <c r="M50" s="12">
        <v>40715.5</v>
      </c>
      <c r="N50" s="40">
        <v>0</v>
      </c>
      <c r="O50" s="13">
        <f t="shared" si="1"/>
        <v>105875097.68153058</v>
      </c>
      <c r="P50" s="13">
        <f t="shared" si="2"/>
        <v>-2363380.971284464</v>
      </c>
      <c r="Q50" s="35">
        <f t="shared" si="3"/>
        <v>-2.1834942625766459E-2</v>
      </c>
      <c r="R50" s="17">
        <f t="shared" si="4"/>
        <v>2.1834942625766459E-2</v>
      </c>
      <c r="S50" s="17"/>
      <c r="U50" s="42"/>
      <c r="V50" s="42"/>
      <c r="W50" s="42"/>
      <c r="X50" s="42"/>
      <c r="Y50" s="42"/>
      <c r="Z50" s="42"/>
      <c r="AA50" s="42"/>
      <c r="AB50" s="42"/>
      <c r="AC50" s="42"/>
    </row>
    <row r="51" spans="1:29" x14ac:dyDescent="0.25">
      <c r="A51" s="19">
        <f t="shared" si="5"/>
        <v>36585</v>
      </c>
      <c r="B51" s="9">
        <v>99596964</v>
      </c>
      <c r="F51" s="16">
        <v>329644.26241777104</v>
      </c>
      <c r="G51" s="13">
        <f t="shared" si="0"/>
        <v>99267319.737582222</v>
      </c>
      <c r="H51" s="2">
        <v>643.79999999999995</v>
      </c>
      <c r="I51" s="2">
        <v>0</v>
      </c>
      <c r="J51" s="13">
        <v>29</v>
      </c>
      <c r="K51" s="11">
        <v>0</v>
      </c>
      <c r="L51" s="11">
        <v>336.16799999999995</v>
      </c>
      <c r="M51" s="12">
        <v>40805</v>
      </c>
      <c r="N51" s="40">
        <v>0</v>
      </c>
      <c r="O51" s="13">
        <f t="shared" si="1"/>
        <v>99020657.399586841</v>
      </c>
      <c r="P51" s="13">
        <f t="shared" si="2"/>
        <v>-246662.33799538016</v>
      </c>
      <c r="Q51" s="35">
        <f t="shared" si="3"/>
        <v>-2.4848292333009849E-3</v>
      </c>
      <c r="R51" s="17">
        <f t="shared" si="4"/>
        <v>2.4848292333009849E-3</v>
      </c>
      <c r="S51" s="17"/>
      <c r="U51" s="42"/>
      <c r="V51" s="42"/>
      <c r="W51" s="42"/>
      <c r="X51" s="42"/>
      <c r="Y51" s="42"/>
      <c r="Z51" s="42"/>
      <c r="AA51" s="42"/>
      <c r="AB51" s="42"/>
      <c r="AC51" s="42"/>
    </row>
    <row r="52" spans="1:29" x14ac:dyDescent="0.25">
      <c r="A52" s="19">
        <f t="shared" si="5"/>
        <v>36616</v>
      </c>
      <c r="B52" s="9">
        <v>99214146.400000006</v>
      </c>
      <c r="F52" s="16">
        <v>328377.21952485177</v>
      </c>
      <c r="G52" s="13">
        <f t="shared" si="0"/>
        <v>98885769.18047516</v>
      </c>
      <c r="H52" s="2">
        <v>446.9</v>
      </c>
      <c r="I52" s="2">
        <v>0</v>
      </c>
      <c r="J52" s="13">
        <v>31</v>
      </c>
      <c r="K52" s="11">
        <v>1</v>
      </c>
      <c r="L52" s="11">
        <v>368.28</v>
      </c>
      <c r="M52" s="12">
        <v>40894.5</v>
      </c>
      <c r="N52" s="40">
        <v>0</v>
      </c>
      <c r="O52" s="13">
        <f t="shared" si="1"/>
        <v>97933260.35600248</v>
      </c>
      <c r="P52" s="13">
        <f t="shared" si="2"/>
        <v>-952508.82447268069</v>
      </c>
      <c r="Q52" s="35">
        <f t="shared" si="3"/>
        <v>-9.6324155878715866E-3</v>
      </c>
      <c r="R52" s="17">
        <f t="shared" si="4"/>
        <v>9.6324155878715866E-3</v>
      </c>
      <c r="S52" s="17"/>
      <c r="U52" s="42"/>
      <c r="V52" s="42"/>
      <c r="W52" s="42"/>
      <c r="X52" s="42"/>
      <c r="Y52" s="42"/>
      <c r="Z52" s="42"/>
      <c r="AA52" s="42"/>
      <c r="AB52" s="42"/>
      <c r="AC52" s="42"/>
    </row>
    <row r="53" spans="1:29" x14ac:dyDescent="0.25">
      <c r="A53" s="19">
        <f t="shared" si="5"/>
        <v>36646</v>
      </c>
      <c r="B53" s="9">
        <v>89981304.599999994</v>
      </c>
      <c r="F53" s="16">
        <v>297818.52372784965</v>
      </c>
      <c r="G53" s="13">
        <f t="shared" si="0"/>
        <v>89683486.076272145</v>
      </c>
      <c r="H53" s="2">
        <v>358.3</v>
      </c>
      <c r="I53" s="2">
        <v>0</v>
      </c>
      <c r="J53" s="13">
        <v>30</v>
      </c>
      <c r="K53" s="11">
        <v>1</v>
      </c>
      <c r="L53" s="11">
        <v>303.83999999999997</v>
      </c>
      <c r="M53" s="12">
        <v>40984</v>
      </c>
      <c r="N53" s="40">
        <v>0</v>
      </c>
      <c r="O53" s="13">
        <f t="shared" si="1"/>
        <v>89515535.377273232</v>
      </c>
      <c r="P53" s="13">
        <f t="shared" si="2"/>
        <v>-167950.69899891317</v>
      </c>
      <c r="Q53" s="35">
        <f t="shared" si="3"/>
        <v>-1.8727048461974142E-3</v>
      </c>
      <c r="R53" s="17">
        <f t="shared" si="4"/>
        <v>1.8727048461974142E-3</v>
      </c>
      <c r="S53" s="17"/>
      <c r="U53" s="42"/>
      <c r="V53" s="42"/>
      <c r="W53" s="42"/>
      <c r="X53" s="42"/>
      <c r="Y53" s="42"/>
      <c r="Z53" s="42"/>
      <c r="AA53" s="42"/>
      <c r="AB53" s="42"/>
      <c r="AC53" s="42"/>
    </row>
    <row r="54" spans="1:29" x14ac:dyDescent="0.25">
      <c r="A54" s="19">
        <f t="shared" si="5"/>
        <v>36677</v>
      </c>
      <c r="B54" s="9">
        <v>91415320.599999994</v>
      </c>
      <c r="F54" s="16">
        <v>302564.80441382807</v>
      </c>
      <c r="G54" s="13">
        <f t="shared" si="0"/>
        <v>91112755.795586169</v>
      </c>
      <c r="H54" s="2">
        <v>152.4</v>
      </c>
      <c r="I54" s="2">
        <v>18.7</v>
      </c>
      <c r="J54" s="13">
        <v>31</v>
      </c>
      <c r="K54" s="11">
        <v>1</v>
      </c>
      <c r="L54" s="11">
        <v>351.91199999999998</v>
      </c>
      <c r="M54" s="12">
        <v>41073.5</v>
      </c>
      <c r="N54" s="40">
        <v>0</v>
      </c>
      <c r="O54" s="13">
        <f t="shared" si="1"/>
        <v>93252678.329646155</v>
      </c>
      <c r="P54" s="13">
        <f t="shared" si="2"/>
        <v>2139922.5340599865</v>
      </c>
      <c r="Q54" s="35">
        <f t="shared" si="3"/>
        <v>2.3486530677010342E-2</v>
      </c>
      <c r="R54" s="17">
        <f t="shared" si="4"/>
        <v>2.3486530677010342E-2</v>
      </c>
      <c r="S54" s="17"/>
      <c r="U54" s="42"/>
      <c r="V54" s="42"/>
      <c r="W54" s="42"/>
      <c r="X54" s="42"/>
      <c r="Y54" s="42"/>
      <c r="Z54" s="42"/>
      <c r="AA54" s="42"/>
      <c r="AB54" s="42"/>
      <c r="AC54" s="42"/>
    </row>
    <row r="55" spans="1:29" x14ac:dyDescent="0.25">
      <c r="A55" s="19">
        <f t="shared" si="5"/>
        <v>36707</v>
      </c>
      <c r="B55" s="9">
        <v>95569834.700000003</v>
      </c>
      <c r="F55" s="16">
        <v>316315.34139002272</v>
      </c>
      <c r="G55" s="13">
        <f t="shared" si="0"/>
        <v>95253519.358609974</v>
      </c>
      <c r="H55" s="2">
        <v>41.1</v>
      </c>
      <c r="I55" s="2">
        <v>35.4</v>
      </c>
      <c r="J55" s="13">
        <v>30</v>
      </c>
      <c r="K55" s="11">
        <v>0</v>
      </c>
      <c r="L55" s="11">
        <v>352.08</v>
      </c>
      <c r="M55" s="12">
        <v>41163</v>
      </c>
      <c r="N55" s="40">
        <v>0</v>
      </c>
      <c r="O55" s="13">
        <f t="shared" si="1"/>
        <v>94047505.054437742</v>
      </c>
      <c r="P55" s="13">
        <f t="shared" si="2"/>
        <v>-1206014.3041722327</v>
      </c>
      <c r="Q55" s="35">
        <f t="shared" si="3"/>
        <v>-1.2661099687370459E-2</v>
      </c>
      <c r="R55" s="17">
        <f t="shared" si="4"/>
        <v>1.2661099687370459E-2</v>
      </c>
      <c r="S55" s="17"/>
      <c r="U55" s="42"/>
      <c r="V55" s="42"/>
      <c r="W55" s="42"/>
      <c r="X55" s="42"/>
      <c r="Y55" s="42"/>
      <c r="Z55" s="42"/>
      <c r="AA55" s="42"/>
      <c r="AB55" s="42"/>
      <c r="AC55" s="42"/>
    </row>
    <row r="56" spans="1:29" x14ac:dyDescent="0.25">
      <c r="A56" s="19">
        <f t="shared" si="5"/>
        <v>36738</v>
      </c>
      <c r="B56" s="9">
        <v>95254772.599999994</v>
      </c>
      <c r="F56" s="16">
        <v>315272.55444753828</v>
      </c>
      <c r="G56" s="13">
        <f t="shared" si="0"/>
        <v>94939500.045552462</v>
      </c>
      <c r="H56" s="2">
        <v>18.600000000000001</v>
      </c>
      <c r="I56" s="2">
        <v>44.8</v>
      </c>
      <c r="J56" s="13">
        <v>31</v>
      </c>
      <c r="K56" s="11">
        <v>0</v>
      </c>
      <c r="L56" s="11">
        <v>319.92</v>
      </c>
      <c r="M56" s="12">
        <v>41252.5</v>
      </c>
      <c r="N56" s="40">
        <v>0</v>
      </c>
      <c r="O56" s="13">
        <f t="shared" si="1"/>
        <v>95967815.574188352</v>
      </c>
      <c r="P56" s="13">
        <f t="shared" si="2"/>
        <v>1028315.5286358893</v>
      </c>
      <c r="Q56" s="35">
        <f t="shared" si="3"/>
        <v>1.083127179037701E-2</v>
      </c>
      <c r="R56" s="17">
        <f t="shared" si="4"/>
        <v>1.083127179037701E-2</v>
      </c>
      <c r="S56" s="17"/>
      <c r="U56" s="42"/>
      <c r="V56" s="42"/>
      <c r="W56" s="42"/>
      <c r="X56" s="42"/>
      <c r="Y56" s="42"/>
      <c r="Z56" s="42"/>
      <c r="AA56" s="42"/>
      <c r="AB56" s="42"/>
      <c r="AC56" s="42"/>
    </row>
    <row r="57" spans="1:29" x14ac:dyDescent="0.25">
      <c r="A57" s="19">
        <f t="shared" si="5"/>
        <v>36769</v>
      </c>
      <c r="B57" s="9">
        <v>97935080.400000006</v>
      </c>
      <c r="F57" s="16">
        <v>324143.7895966699</v>
      </c>
      <c r="G57" s="13">
        <f t="shared" si="0"/>
        <v>97610936.610403329</v>
      </c>
      <c r="H57" s="2">
        <v>29.7</v>
      </c>
      <c r="I57" s="2">
        <v>46.3</v>
      </c>
      <c r="J57" s="13">
        <v>31</v>
      </c>
      <c r="K57" s="11">
        <v>0</v>
      </c>
      <c r="L57" s="11">
        <v>351.91199999999998</v>
      </c>
      <c r="M57" s="12">
        <v>41342</v>
      </c>
      <c r="N57" s="40">
        <v>0</v>
      </c>
      <c r="O57" s="13">
        <f t="shared" si="1"/>
        <v>98785878.849573046</v>
      </c>
      <c r="P57" s="13">
        <f t="shared" si="2"/>
        <v>1174942.2391697168</v>
      </c>
      <c r="Q57" s="35">
        <f t="shared" si="3"/>
        <v>1.2036993803873531E-2</v>
      </c>
      <c r="R57" s="17">
        <f t="shared" si="4"/>
        <v>1.2036993803873531E-2</v>
      </c>
      <c r="S57" s="17"/>
      <c r="U57" s="42"/>
      <c r="V57" s="42"/>
      <c r="W57" s="42"/>
      <c r="X57" s="42"/>
      <c r="Y57" s="42"/>
      <c r="Z57" s="42"/>
      <c r="AA57" s="42"/>
      <c r="AB57" s="42"/>
      <c r="AC57" s="42"/>
    </row>
    <row r="58" spans="1:29" x14ac:dyDescent="0.25">
      <c r="A58" s="19">
        <f t="shared" si="5"/>
        <v>36799</v>
      </c>
      <c r="B58" s="9">
        <v>93176991.199999988</v>
      </c>
      <c r="F58" s="16">
        <v>308395.55047512433</v>
      </c>
      <c r="G58" s="13">
        <f t="shared" si="0"/>
        <v>92868595.649524868</v>
      </c>
      <c r="H58" s="2">
        <v>134</v>
      </c>
      <c r="I58" s="2">
        <v>23.8</v>
      </c>
      <c r="J58" s="13">
        <v>30</v>
      </c>
      <c r="K58" s="11">
        <v>1</v>
      </c>
      <c r="L58" s="11">
        <v>319.68</v>
      </c>
      <c r="M58" s="12">
        <v>41431.5</v>
      </c>
      <c r="N58" s="40">
        <v>0</v>
      </c>
      <c r="O58" s="13">
        <f t="shared" si="1"/>
        <v>90553146.60403654</v>
      </c>
      <c r="P58" s="13">
        <f t="shared" si="2"/>
        <v>-2315449.0454883277</v>
      </c>
      <c r="Q58" s="35">
        <f t="shared" si="3"/>
        <v>-2.4932529982757138E-2</v>
      </c>
      <c r="R58" s="17">
        <f t="shared" si="4"/>
        <v>2.4932529982757138E-2</v>
      </c>
      <c r="S58" s="17"/>
      <c r="U58" s="42"/>
      <c r="V58" s="42"/>
      <c r="W58" s="42"/>
      <c r="X58" s="42"/>
      <c r="Y58" s="42"/>
      <c r="Z58" s="42"/>
      <c r="AA58" s="46"/>
      <c r="AB58" s="46"/>
      <c r="AC58" s="46"/>
    </row>
    <row r="59" spans="1:29" x14ac:dyDescent="0.25">
      <c r="A59" s="19">
        <f t="shared" si="5"/>
        <v>36830</v>
      </c>
      <c r="B59" s="9">
        <v>94348312.700000003</v>
      </c>
      <c r="F59" s="16">
        <v>312272.36957095115</v>
      </c>
      <c r="G59" s="13">
        <f t="shared" si="0"/>
        <v>94036040.330429047</v>
      </c>
      <c r="H59" s="2">
        <v>251.6</v>
      </c>
      <c r="I59" s="2">
        <v>0</v>
      </c>
      <c r="J59" s="13">
        <v>31</v>
      </c>
      <c r="K59" s="11">
        <v>1</v>
      </c>
      <c r="L59" s="11">
        <v>336.28800000000001</v>
      </c>
      <c r="M59" s="12">
        <v>41521</v>
      </c>
      <c r="N59" s="40">
        <v>0</v>
      </c>
      <c r="O59" s="13">
        <f t="shared" si="1"/>
        <v>92111824.52946572</v>
      </c>
      <c r="P59" s="13">
        <f t="shared" si="2"/>
        <v>-1924215.8009633273</v>
      </c>
      <c r="Q59" s="35">
        <f t="shared" si="3"/>
        <v>-2.0462535366247998E-2</v>
      </c>
      <c r="R59" s="17">
        <f t="shared" si="4"/>
        <v>2.0462535366247998E-2</v>
      </c>
      <c r="S59" s="17"/>
      <c r="U59" s="42"/>
      <c r="V59" s="42"/>
      <c r="W59" s="42"/>
      <c r="X59" s="42"/>
      <c r="Y59" s="42"/>
      <c r="Z59" s="42"/>
      <c r="AA59" s="46"/>
      <c r="AB59" s="46"/>
      <c r="AC59" s="46"/>
    </row>
    <row r="60" spans="1:29" x14ac:dyDescent="0.25">
      <c r="A60" s="19">
        <f t="shared" si="5"/>
        <v>36860</v>
      </c>
      <c r="B60" s="9">
        <v>100873405</v>
      </c>
      <c r="F60" s="16">
        <v>333869.00416757778</v>
      </c>
      <c r="G60" s="13">
        <f t="shared" si="0"/>
        <v>100539535.99583243</v>
      </c>
      <c r="H60" s="2">
        <v>470.9</v>
      </c>
      <c r="I60" s="2">
        <v>0</v>
      </c>
      <c r="J60" s="13">
        <v>30</v>
      </c>
      <c r="K60" s="11">
        <v>1</v>
      </c>
      <c r="L60" s="11">
        <v>352.08</v>
      </c>
      <c r="M60" s="12">
        <v>41610.5</v>
      </c>
      <c r="N60" s="40">
        <v>0</v>
      </c>
      <c r="O60" s="13">
        <f t="shared" si="1"/>
        <v>97186482.799947396</v>
      </c>
      <c r="P60" s="13">
        <f t="shared" si="2"/>
        <v>-3353053.1958850324</v>
      </c>
      <c r="Q60" s="35">
        <f t="shared" si="3"/>
        <v>-3.3350593502082838E-2</v>
      </c>
      <c r="R60" s="17">
        <f t="shared" si="4"/>
        <v>3.3350593502082838E-2</v>
      </c>
      <c r="S60" s="17"/>
      <c r="U60" s="42"/>
      <c r="V60" s="42"/>
      <c r="W60" s="42"/>
      <c r="X60" s="42"/>
      <c r="Y60" s="42"/>
      <c r="Z60" s="42"/>
      <c r="AA60" s="44"/>
      <c r="AB60" s="44"/>
      <c r="AC60" s="44"/>
    </row>
    <row r="61" spans="1:29" x14ac:dyDescent="0.25">
      <c r="A61" s="19">
        <f t="shared" si="5"/>
        <v>36891</v>
      </c>
      <c r="B61" s="9">
        <v>111445740.7</v>
      </c>
      <c r="F61" s="16">
        <v>368861.13308286859</v>
      </c>
      <c r="G61" s="13">
        <f t="shared" si="0"/>
        <v>111076879.56691714</v>
      </c>
      <c r="H61" s="2">
        <v>826.5</v>
      </c>
      <c r="I61" s="2">
        <v>0</v>
      </c>
      <c r="J61" s="13">
        <v>31</v>
      </c>
      <c r="K61" s="11">
        <v>0</v>
      </c>
      <c r="L61" s="11">
        <v>304.29599999999999</v>
      </c>
      <c r="M61" s="12">
        <v>41700</v>
      </c>
      <c r="N61" s="40">
        <v>0</v>
      </c>
      <c r="O61" s="13">
        <f t="shared" si="1"/>
        <v>108898884.3690753</v>
      </c>
      <c r="P61" s="13">
        <f t="shared" si="2"/>
        <v>-2177995.197841838</v>
      </c>
      <c r="Q61" s="35">
        <f t="shared" si="3"/>
        <v>-1.9607997688931539E-2</v>
      </c>
      <c r="R61" s="17">
        <f t="shared" si="4"/>
        <v>1.9607997688931539E-2</v>
      </c>
      <c r="S61" s="17"/>
      <c r="U61" s="44"/>
      <c r="V61" s="44"/>
      <c r="W61" s="44"/>
      <c r="X61" s="44"/>
      <c r="Y61" s="44"/>
      <c r="Z61" s="44"/>
      <c r="AA61" s="44"/>
      <c r="AB61" s="44"/>
      <c r="AC61" s="44"/>
    </row>
    <row r="62" spans="1:29" x14ac:dyDescent="0.25">
      <c r="A62" s="19">
        <f t="shared" si="5"/>
        <v>36922</v>
      </c>
      <c r="B62" s="9">
        <v>112581869.30000001</v>
      </c>
      <c r="F62" s="16">
        <v>441336.55231777485</v>
      </c>
      <c r="G62" s="13">
        <f t="shared" si="0"/>
        <v>112140532.74768224</v>
      </c>
      <c r="H62" s="2">
        <v>715</v>
      </c>
      <c r="I62" s="2">
        <v>0</v>
      </c>
      <c r="J62" s="13">
        <v>31</v>
      </c>
      <c r="K62" s="13">
        <v>0</v>
      </c>
      <c r="L62" s="11">
        <v>351.91199999999998</v>
      </c>
      <c r="M62" s="12">
        <v>41817</v>
      </c>
      <c r="N62" s="40">
        <v>0</v>
      </c>
      <c r="O62" s="13">
        <f t="shared" si="1"/>
        <v>108993172.25879407</v>
      </c>
      <c r="P62" s="13">
        <f t="shared" si="2"/>
        <v>-3147360.4888881743</v>
      </c>
      <c r="Q62" s="35">
        <f t="shared" si="3"/>
        <v>-2.8066216663780074E-2</v>
      </c>
      <c r="R62" s="17">
        <f t="shared" si="4"/>
        <v>2.8066216663780074E-2</v>
      </c>
      <c r="S62" s="17"/>
      <c r="U62" s="43"/>
      <c r="V62" s="43"/>
      <c r="W62" s="43"/>
      <c r="X62" s="43"/>
      <c r="Y62" s="43"/>
      <c r="Z62" s="43"/>
      <c r="AA62" s="43"/>
      <c r="AB62" s="43"/>
      <c r="AC62" s="43"/>
    </row>
    <row r="63" spans="1:29" x14ac:dyDescent="0.25">
      <c r="A63" s="19">
        <f t="shared" si="5"/>
        <v>36950</v>
      </c>
      <c r="B63" s="9">
        <v>99788048.099999994</v>
      </c>
      <c r="C63" s="6">
        <v>104864.3489570705</v>
      </c>
      <c r="F63" s="16">
        <v>390771.91482327355</v>
      </c>
      <c r="G63" s="13">
        <f t="shared" si="0"/>
        <v>99292411.836219639</v>
      </c>
      <c r="H63" s="2">
        <v>620.20000000000005</v>
      </c>
      <c r="I63" s="2">
        <v>0</v>
      </c>
      <c r="J63" s="13">
        <v>28</v>
      </c>
      <c r="K63" s="13">
        <v>0</v>
      </c>
      <c r="L63" s="11">
        <v>319.87200000000001</v>
      </c>
      <c r="M63" s="12">
        <v>41934</v>
      </c>
      <c r="N63" s="40">
        <v>0</v>
      </c>
      <c r="O63" s="13">
        <f t="shared" si="1"/>
        <v>97982898.951605111</v>
      </c>
      <c r="P63" s="13">
        <f t="shared" si="2"/>
        <v>-1309512.8846145272</v>
      </c>
      <c r="Q63" s="35">
        <f t="shared" si="3"/>
        <v>-1.3188448748475726E-2</v>
      </c>
      <c r="R63" s="17">
        <f t="shared" si="4"/>
        <v>1.3188448748475726E-2</v>
      </c>
      <c r="S63" s="17"/>
      <c r="U63" s="42"/>
      <c r="V63" s="42"/>
      <c r="W63" s="42"/>
      <c r="X63" s="42"/>
      <c r="Y63" s="42"/>
      <c r="Z63" s="42"/>
      <c r="AA63" s="42"/>
      <c r="AB63" s="42"/>
      <c r="AC63" s="42"/>
    </row>
    <row r="64" spans="1:29" x14ac:dyDescent="0.25">
      <c r="A64" s="19">
        <f t="shared" si="5"/>
        <v>36981</v>
      </c>
      <c r="B64" s="9">
        <v>106623824</v>
      </c>
      <c r="C64" s="6">
        <v>36279.649847321947</v>
      </c>
      <c r="F64" s="16">
        <v>417837.9665926749</v>
      </c>
      <c r="G64" s="13">
        <f t="shared" si="0"/>
        <v>106169706.38356</v>
      </c>
      <c r="H64" s="2">
        <v>618.70000000000005</v>
      </c>
      <c r="I64" s="2">
        <v>0</v>
      </c>
      <c r="J64" s="13">
        <v>31</v>
      </c>
      <c r="K64" s="13">
        <v>1</v>
      </c>
      <c r="L64" s="11">
        <v>351.91199999999998</v>
      </c>
      <c r="M64" s="12">
        <v>42051</v>
      </c>
      <c r="N64" s="40">
        <v>0</v>
      </c>
      <c r="O64" s="13">
        <f t="shared" si="1"/>
        <v>104646267.79357803</v>
      </c>
      <c r="P64" s="13">
        <f t="shared" si="2"/>
        <v>-1523438.5899819732</v>
      </c>
      <c r="Q64" s="35">
        <f t="shared" si="3"/>
        <v>-1.4349089225868597E-2</v>
      </c>
      <c r="R64" s="17">
        <f t="shared" si="4"/>
        <v>1.4349089225868597E-2</v>
      </c>
      <c r="S64" s="17"/>
      <c r="U64" s="42"/>
      <c r="V64" s="42"/>
      <c r="W64" s="42"/>
      <c r="X64" s="42"/>
      <c r="Y64" s="42"/>
      <c r="Z64" s="42"/>
      <c r="AA64" s="42"/>
      <c r="AB64" s="42"/>
      <c r="AC64" s="42"/>
    </row>
    <row r="65" spans="1:29" x14ac:dyDescent="0.25">
      <c r="A65" s="19">
        <f t="shared" si="5"/>
        <v>37011</v>
      </c>
      <c r="B65" s="9">
        <v>91412386.099999994</v>
      </c>
      <c r="C65" s="6">
        <v>30915.954855495511</v>
      </c>
      <c r="F65" s="16">
        <v>358228.04533578426</v>
      </c>
      <c r="G65" s="13">
        <f t="shared" si="0"/>
        <v>91023242.099808708</v>
      </c>
      <c r="H65" s="2">
        <v>324.60000000000002</v>
      </c>
      <c r="I65" s="2">
        <v>0</v>
      </c>
      <c r="J65" s="13">
        <v>30</v>
      </c>
      <c r="K65" s="13">
        <v>1</v>
      </c>
      <c r="L65" s="11">
        <v>319.68</v>
      </c>
      <c r="M65" s="12">
        <v>42168</v>
      </c>
      <c r="N65" s="40">
        <v>0</v>
      </c>
      <c r="O65" s="13">
        <f t="shared" si="1"/>
        <v>92532906.628268659</v>
      </c>
      <c r="P65" s="13">
        <f t="shared" si="2"/>
        <v>1509664.5284599513</v>
      </c>
      <c r="Q65" s="35">
        <f t="shared" si="3"/>
        <v>1.658548403279874E-2</v>
      </c>
      <c r="R65" s="17">
        <f t="shared" si="4"/>
        <v>1.658548403279874E-2</v>
      </c>
      <c r="S65" s="17"/>
      <c r="U65" s="42"/>
      <c r="V65" s="42"/>
      <c r="W65" s="42"/>
      <c r="X65" s="42"/>
      <c r="Y65" s="42"/>
      <c r="Z65" s="42"/>
      <c r="AA65" s="42"/>
      <c r="AB65" s="42"/>
      <c r="AC65" s="42"/>
    </row>
    <row r="66" spans="1:29" x14ac:dyDescent="0.25">
      <c r="A66" s="19">
        <f t="shared" si="5"/>
        <v>37042</v>
      </c>
      <c r="B66" s="9">
        <v>91851847.599999994</v>
      </c>
      <c r="C66" s="6">
        <v>77019.720066886686</v>
      </c>
      <c r="F66" s="16">
        <v>359770.06224826357</v>
      </c>
      <c r="G66" s="13">
        <f t="shared" ref="G66:G129" si="6">+B66-C66+D66+E66-F66</f>
        <v>91415057.817684844</v>
      </c>
      <c r="H66" s="2">
        <v>140.30000000000001</v>
      </c>
      <c r="I66" s="2">
        <v>7.7</v>
      </c>
      <c r="J66" s="13">
        <v>31</v>
      </c>
      <c r="K66" s="13">
        <v>1</v>
      </c>
      <c r="L66" s="11">
        <v>351.91199999999998</v>
      </c>
      <c r="M66" s="12">
        <v>42285</v>
      </c>
      <c r="N66" s="40">
        <v>0</v>
      </c>
      <c r="O66" s="13">
        <f t="shared" ref="O66:O129" si="7">$V$17+$V$18*H66+$V$19*I66+$V$20*J66+$V$21*K66+$V$22*L66+$V$23*M66+$V$24*N66</f>
        <v>93572064.842148244</v>
      </c>
      <c r="P66" s="13">
        <f t="shared" ref="P66:P129" si="8">O66-G66</f>
        <v>2157007.0244634002</v>
      </c>
      <c r="Q66" s="35">
        <f t="shared" ref="Q66:Q129" si="9">P66/G66</f>
        <v>2.3595751902988054E-2</v>
      </c>
      <c r="R66" s="17">
        <f t="shared" ref="R66:R129" si="10">ABS(Q66)</f>
        <v>2.3595751902988054E-2</v>
      </c>
      <c r="S66" s="17"/>
      <c r="U66" s="42"/>
      <c r="V66" s="42"/>
      <c r="W66" s="42"/>
      <c r="X66" s="42"/>
      <c r="Y66" s="42"/>
      <c r="Z66" s="42"/>
      <c r="AA66" s="42"/>
      <c r="AB66" s="42"/>
      <c r="AC66" s="42"/>
    </row>
    <row r="67" spans="1:29" x14ac:dyDescent="0.25">
      <c r="A67" s="19">
        <f t="shared" si="5"/>
        <v>37072</v>
      </c>
      <c r="B67" s="9">
        <v>100764701.3</v>
      </c>
      <c r="C67" s="6">
        <v>366213.8910607103</v>
      </c>
      <c r="F67" s="16">
        <v>393576.00443556311</v>
      </c>
      <c r="G67" s="13">
        <f t="shared" si="6"/>
        <v>100004911.40450372</v>
      </c>
      <c r="H67" s="2">
        <v>47</v>
      </c>
      <c r="I67" s="2">
        <v>62.4</v>
      </c>
      <c r="J67" s="13">
        <v>30</v>
      </c>
      <c r="K67" s="13">
        <v>0</v>
      </c>
      <c r="L67" s="11">
        <v>336.24</v>
      </c>
      <c r="M67" s="12">
        <v>42402</v>
      </c>
      <c r="N67" s="40">
        <v>0</v>
      </c>
      <c r="O67" s="13">
        <f t="shared" si="7"/>
        <v>102268925.85261267</v>
      </c>
      <c r="P67" s="13">
        <f t="shared" si="8"/>
        <v>2264014.4481089562</v>
      </c>
      <c r="Q67" s="35">
        <f t="shared" si="9"/>
        <v>2.2639032586623503E-2</v>
      </c>
      <c r="R67" s="17">
        <f t="shared" si="10"/>
        <v>2.2639032586623503E-2</v>
      </c>
      <c r="S67" s="17"/>
      <c r="U67" s="42"/>
      <c r="V67" s="42"/>
      <c r="W67" s="42"/>
      <c r="X67" s="42"/>
      <c r="Y67" s="42"/>
      <c r="Z67" s="42"/>
      <c r="AA67" s="42"/>
      <c r="AB67" s="42"/>
      <c r="AC67" s="42"/>
    </row>
    <row r="68" spans="1:29" x14ac:dyDescent="0.25">
      <c r="A68" s="19">
        <f t="shared" si="5"/>
        <v>37103</v>
      </c>
      <c r="B68" s="9">
        <v>101480959.69999999</v>
      </c>
      <c r="C68" s="6">
        <v>460997.94065508654</v>
      </c>
      <c r="F68" s="16">
        <v>396012.27014039934</v>
      </c>
      <c r="G68" s="13">
        <f t="shared" si="6"/>
        <v>100623949.48920451</v>
      </c>
      <c r="H68" s="2">
        <v>22.3</v>
      </c>
      <c r="I68" s="2">
        <v>65.7</v>
      </c>
      <c r="J68" s="13">
        <v>31</v>
      </c>
      <c r="K68" s="13">
        <v>0</v>
      </c>
      <c r="L68" s="11">
        <v>336.28800000000001</v>
      </c>
      <c r="M68" s="12">
        <v>42519</v>
      </c>
      <c r="N68" s="40">
        <v>0</v>
      </c>
      <c r="O68" s="13">
        <f t="shared" si="7"/>
        <v>104833234.94904178</v>
      </c>
      <c r="P68" s="13">
        <f t="shared" si="8"/>
        <v>4209285.4598372728</v>
      </c>
      <c r="Q68" s="35">
        <f t="shared" si="9"/>
        <v>4.1831845015076335E-2</v>
      </c>
      <c r="R68" s="17">
        <f t="shared" si="10"/>
        <v>4.1831845015076335E-2</v>
      </c>
      <c r="S68" s="17"/>
      <c r="U68" s="42"/>
      <c r="V68" s="42"/>
      <c r="W68" s="42"/>
      <c r="X68" s="42"/>
      <c r="Y68" s="42"/>
      <c r="Z68" s="42"/>
      <c r="AA68" s="42"/>
      <c r="AB68" s="42"/>
      <c r="AC68" s="42"/>
    </row>
    <row r="69" spans="1:29" x14ac:dyDescent="0.25">
      <c r="A69" s="19">
        <f t="shared" si="5"/>
        <v>37134</v>
      </c>
      <c r="B69" s="9">
        <v>108715738.19999999</v>
      </c>
      <c r="C69" s="6">
        <v>470718.80106965598</v>
      </c>
      <c r="F69" s="16">
        <v>424335.49881636724</v>
      </c>
      <c r="G69" s="13">
        <f t="shared" si="6"/>
        <v>107820683.90011396</v>
      </c>
      <c r="H69" s="2">
        <v>2.2999999999999998</v>
      </c>
      <c r="I69" s="2">
        <v>94.2</v>
      </c>
      <c r="J69" s="13">
        <v>31</v>
      </c>
      <c r="K69" s="13">
        <v>0</v>
      </c>
      <c r="L69" s="11">
        <v>351.91199999999998</v>
      </c>
      <c r="M69" s="12">
        <v>42636</v>
      </c>
      <c r="N69" s="40">
        <v>0</v>
      </c>
      <c r="O69" s="13">
        <f t="shared" si="7"/>
        <v>111749118.78856891</v>
      </c>
      <c r="P69" s="13">
        <f t="shared" si="8"/>
        <v>3928434.8884549588</v>
      </c>
      <c r="Q69" s="35">
        <f t="shared" si="9"/>
        <v>3.643489121339924E-2</v>
      </c>
      <c r="R69" s="17">
        <f t="shared" si="10"/>
        <v>3.643489121339924E-2</v>
      </c>
      <c r="S69" s="17"/>
      <c r="U69" s="42"/>
      <c r="V69" s="42"/>
      <c r="W69" s="42"/>
      <c r="X69" s="42"/>
      <c r="Y69" s="42"/>
      <c r="Z69" s="42"/>
      <c r="AA69" s="42"/>
      <c r="AB69" s="42"/>
      <c r="AC69" s="42"/>
    </row>
    <row r="70" spans="1:29" x14ac:dyDescent="0.25">
      <c r="A70" s="19">
        <f t="shared" si="5"/>
        <v>37164</v>
      </c>
      <c r="B70" s="9">
        <v>94386425.599999994</v>
      </c>
      <c r="C70" s="6">
        <v>432815.5334787161</v>
      </c>
      <c r="F70" s="16">
        <v>368311.19080172421</v>
      </c>
      <c r="G70" s="13">
        <f t="shared" si="6"/>
        <v>93585298.875719547</v>
      </c>
      <c r="H70" s="2">
        <v>118.8</v>
      </c>
      <c r="I70" s="2">
        <v>19.2</v>
      </c>
      <c r="J70" s="13">
        <v>30</v>
      </c>
      <c r="K70" s="13">
        <v>1</v>
      </c>
      <c r="L70" s="11">
        <v>303.83999999999997</v>
      </c>
      <c r="M70" s="12">
        <v>42753</v>
      </c>
      <c r="N70" s="40">
        <v>0</v>
      </c>
      <c r="O70" s="13">
        <f t="shared" si="7"/>
        <v>91493528.839816451</v>
      </c>
      <c r="P70" s="13">
        <f t="shared" si="8"/>
        <v>-2091770.0359030962</v>
      </c>
      <c r="Q70" s="35">
        <f t="shared" si="9"/>
        <v>-2.2351481066283159E-2</v>
      </c>
      <c r="R70" s="17">
        <f t="shared" si="10"/>
        <v>2.2351481066283159E-2</v>
      </c>
      <c r="S70" s="17"/>
      <c r="U70" s="42"/>
      <c r="V70" s="42"/>
      <c r="W70" s="42"/>
      <c r="X70" s="42"/>
      <c r="Y70" s="42"/>
      <c r="Z70" s="42"/>
      <c r="AA70" s="42"/>
      <c r="AB70" s="42"/>
      <c r="AC70" s="42"/>
    </row>
    <row r="71" spans="1:29" x14ac:dyDescent="0.25">
      <c r="A71" s="19">
        <f t="shared" si="5"/>
        <v>37195</v>
      </c>
      <c r="B71" s="9">
        <v>99648192.5</v>
      </c>
      <c r="C71" s="6">
        <v>450486.39914999891</v>
      </c>
      <c r="F71" s="16">
        <v>388868.77505755745</v>
      </c>
      <c r="G71" s="13">
        <f t="shared" si="6"/>
        <v>98808837.325792447</v>
      </c>
      <c r="H71" s="2">
        <v>276.7</v>
      </c>
      <c r="I71" s="2">
        <v>0</v>
      </c>
      <c r="J71" s="13">
        <v>31</v>
      </c>
      <c r="K71" s="13">
        <v>1</v>
      </c>
      <c r="L71" s="11">
        <v>351.91199999999998</v>
      </c>
      <c r="M71" s="12">
        <v>42870</v>
      </c>
      <c r="N71" s="40">
        <v>0</v>
      </c>
      <c r="O71" s="13">
        <f t="shared" si="7"/>
        <v>97173052.944783181</v>
      </c>
      <c r="P71" s="13">
        <f t="shared" si="8"/>
        <v>-1635784.3810092658</v>
      </c>
      <c r="Q71" s="35">
        <f t="shared" si="9"/>
        <v>-1.6555041282550045E-2</v>
      </c>
      <c r="R71" s="17">
        <f t="shared" si="10"/>
        <v>1.6555041282550045E-2</v>
      </c>
      <c r="S71" s="17"/>
      <c r="U71" s="42"/>
      <c r="V71" s="42"/>
      <c r="W71" s="42"/>
      <c r="X71" s="42"/>
      <c r="Y71" s="42"/>
      <c r="Z71" s="42"/>
      <c r="AA71" s="42"/>
      <c r="AB71" s="42"/>
      <c r="AC71" s="42"/>
    </row>
    <row r="72" spans="1:29" x14ac:dyDescent="0.25">
      <c r="A72" s="19">
        <f t="shared" si="5"/>
        <v>37225</v>
      </c>
      <c r="B72" s="9">
        <v>101041155.90000001</v>
      </c>
      <c r="C72" s="6">
        <v>461530.32930000062</v>
      </c>
      <c r="F72" s="16">
        <v>394286.09116890404</v>
      </c>
      <c r="G72" s="13">
        <f t="shared" si="6"/>
        <v>100185339.47953109</v>
      </c>
      <c r="H72" s="2">
        <v>370.8</v>
      </c>
      <c r="I72" s="2">
        <v>0</v>
      </c>
      <c r="J72" s="13">
        <v>30</v>
      </c>
      <c r="K72" s="13">
        <v>1</v>
      </c>
      <c r="L72" s="11">
        <v>352.08</v>
      </c>
      <c r="M72" s="12">
        <v>42987</v>
      </c>
      <c r="N72" s="40">
        <v>0</v>
      </c>
      <c r="O72" s="13">
        <f t="shared" si="7"/>
        <v>97869591.510797516</v>
      </c>
      <c r="P72" s="13">
        <f t="shared" si="8"/>
        <v>-2315747.9687335789</v>
      </c>
      <c r="Q72" s="35">
        <f t="shared" si="9"/>
        <v>-2.3114639135466623E-2</v>
      </c>
      <c r="R72" s="17">
        <f t="shared" si="10"/>
        <v>2.3114639135466623E-2</v>
      </c>
      <c r="S72" s="17"/>
    </row>
    <row r="73" spans="1:29" x14ac:dyDescent="0.25">
      <c r="A73" s="19">
        <f t="shared" si="5"/>
        <v>37256</v>
      </c>
      <c r="B73" s="9">
        <v>105627131.59999999</v>
      </c>
      <c r="C73" s="6">
        <v>437328.15435000218</v>
      </c>
      <c r="F73" s="16">
        <v>412358.62826171383</v>
      </c>
      <c r="G73" s="13">
        <f t="shared" si="6"/>
        <v>104777444.81738828</v>
      </c>
      <c r="H73" s="2">
        <v>563.29999999999995</v>
      </c>
      <c r="I73" s="2">
        <v>0</v>
      </c>
      <c r="J73" s="13">
        <v>31</v>
      </c>
      <c r="K73" s="13">
        <v>0</v>
      </c>
      <c r="L73" s="11">
        <v>304.29599999999999</v>
      </c>
      <c r="M73" s="12">
        <v>43104</v>
      </c>
      <c r="N73" s="40">
        <v>0</v>
      </c>
      <c r="O73" s="13">
        <f t="shared" si="7"/>
        <v>105101213.15616928</v>
      </c>
      <c r="P73" s="13">
        <f t="shared" si="8"/>
        <v>323768.33878099918</v>
      </c>
      <c r="Q73" s="35">
        <f t="shared" si="9"/>
        <v>3.0900575915482563E-3</v>
      </c>
      <c r="R73" s="17">
        <f t="shared" si="10"/>
        <v>3.0900575915482563E-3</v>
      </c>
      <c r="S73" s="17"/>
    </row>
    <row r="74" spans="1:29" x14ac:dyDescent="0.25">
      <c r="A74" s="19">
        <f t="shared" si="5"/>
        <v>37287</v>
      </c>
      <c r="B74" s="9">
        <v>113024587.8</v>
      </c>
      <c r="C74" s="6">
        <v>462984.09705000161</v>
      </c>
      <c r="F74" s="16">
        <v>105964.02553559632</v>
      </c>
      <c r="G74" s="13">
        <f t="shared" si="6"/>
        <v>112455639.6774144</v>
      </c>
      <c r="H74" s="2">
        <v>625.70000000000005</v>
      </c>
      <c r="I74" s="2">
        <v>0</v>
      </c>
      <c r="J74" s="13">
        <v>31</v>
      </c>
      <c r="K74" s="13">
        <v>0</v>
      </c>
      <c r="L74" s="11">
        <v>351.91199999999998</v>
      </c>
      <c r="M74" s="12">
        <v>43198.416666666664</v>
      </c>
      <c r="N74" s="40">
        <v>0</v>
      </c>
      <c r="O74" s="13">
        <f t="shared" si="7"/>
        <v>109989997.84532636</v>
      </c>
      <c r="P74" s="13">
        <f t="shared" si="8"/>
        <v>-2465641.8320880383</v>
      </c>
      <c r="Q74" s="35">
        <f t="shared" si="9"/>
        <v>-2.1925461801301175E-2</v>
      </c>
      <c r="R74" s="17">
        <f t="shared" si="10"/>
        <v>2.1925461801301175E-2</v>
      </c>
      <c r="S74" s="17"/>
    </row>
    <row r="75" spans="1:29" x14ac:dyDescent="0.25">
      <c r="A75" s="19">
        <f t="shared" si="5"/>
        <v>37315</v>
      </c>
      <c r="B75" s="9">
        <v>102515394.69999999</v>
      </c>
      <c r="C75" s="6">
        <v>411477.43500000006</v>
      </c>
      <c r="F75" s="16">
        <v>96119.295927100597</v>
      </c>
      <c r="G75" s="13">
        <f t="shared" si="6"/>
        <v>102007797.96907288</v>
      </c>
      <c r="H75" s="2">
        <v>592</v>
      </c>
      <c r="I75" s="2">
        <v>0</v>
      </c>
      <c r="J75" s="13">
        <v>28</v>
      </c>
      <c r="K75" s="13">
        <v>0</v>
      </c>
      <c r="L75" s="11">
        <v>319.87200000000001</v>
      </c>
      <c r="M75" s="12">
        <v>43292.833333333328</v>
      </c>
      <c r="N75" s="40">
        <v>0</v>
      </c>
      <c r="O75" s="13">
        <f t="shared" si="7"/>
        <v>100627288.88726704</v>
      </c>
      <c r="P75" s="13">
        <f t="shared" si="8"/>
        <v>-1380509.0818058401</v>
      </c>
      <c r="Q75" s="35">
        <f t="shared" si="9"/>
        <v>-1.3533368127644401E-2</v>
      </c>
      <c r="R75" s="17">
        <f t="shared" si="10"/>
        <v>1.3533368127644401E-2</v>
      </c>
      <c r="S75" s="17"/>
    </row>
    <row r="76" spans="1:29" x14ac:dyDescent="0.25">
      <c r="A76" s="19">
        <f t="shared" si="5"/>
        <v>37346</v>
      </c>
      <c r="B76" s="9">
        <v>109462736.8</v>
      </c>
      <c r="C76" s="6">
        <v>484062.31799999811</v>
      </c>
      <c r="F76" s="16">
        <v>102591.10270071111</v>
      </c>
      <c r="G76" s="13">
        <f t="shared" si="6"/>
        <v>108876083.37929928</v>
      </c>
      <c r="H76" s="2">
        <v>581.20000000000005</v>
      </c>
      <c r="I76" s="2">
        <v>0</v>
      </c>
      <c r="J76" s="13">
        <v>31</v>
      </c>
      <c r="K76" s="13">
        <v>1</v>
      </c>
      <c r="L76" s="11">
        <v>319.92</v>
      </c>
      <c r="M76" s="12">
        <v>43387.25</v>
      </c>
      <c r="N76" s="40">
        <v>0</v>
      </c>
      <c r="O76" s="13">
        <f t="shared" si="7"/>
        <v>105019344.32542883</v>
      </c>
      <c r="P76" s="13">
        <f t="shared" si="8"/>
        <v>-3856739.0538704544</v>
      </c>
      <c r="Q76" s="35">
        <f t="shared" si="9"/>
        <v>-3.5423197952799801E-2</v>
      </c>
      <c r="R76" s="17">
        <f t="shared" si="10"/>
        <v>3.5423197952799801E-2</v>
      </c>
      <c r="S76" s="17"/>
    </row>
    <row r="77" spans="1:29" x14ac:dyDescent="0.25">
      <c r="A77" s="19">
        <f t="shared" si="5"/>
        <v>37376</v>
      </c>
      <c r="B77" s="9">
        <v>101175171.19999999</v>
      </c>
      <c r="C77" s="6">
        <v>484651.35269999848</v>
      </c>
      <c r="F77" s="16">
        <v>94788.74203364017</v>
      </c>
      <c r="G77" s="13">
        <f t="shared" si="6"/>
        <v>100595731.10526635</v>
      </c>
      <c r="H77" s="2">
        <v>356.2</v>
      </c>
      <c r="I77" s="2">
        <v>6.6</v>
      </c>
      <c r="J77" s="13">
        <v>30</v>
      </c>
      <c r="K77" s="13">
        <v>1</v>
      </c>
      <c r="L77" s="11">
        <v>352.08</v>
      </c>
      <c r="M77" s="12">
        <v>43481.666666666657</v>
      </c>
      <c r="N77" s="40">
        <v>0</v>
      </c>
      <c r="O77" s="13">
        <f t="shared" si="7"/>
        <v>100152619.7059873</v>
      </c>
      <c r="P77" s="13">
        <f t="shared" si="8"/>
        <v>-443111.39927904308</v>
      </c>
      <c r="Q77" s="35">
        <f t="shared" si="9"/>
        <v>-4.4048727954008127E-3</v>
      </c>
      <c r="R77" s="17">
        <f t="shared" si="10"/>
        <v>4.4048727954008127E-3</v>
      </c>
      <c r="S77" s="17"/>
    </row>
    <row r="78" spans="1:29" x14ac:dyDescent="0.25">
      <c r="A78" s="19">
        <f t="shared" si="5"/>
        <v>37407</v>
      </c>
      <c r="B78" s="9">
        <v>99710889</v>
      </c>
      <c r="C78" s="6">
        <v>473869.00665000005</v>
      </c>
      <c r="F78" s="16">
        <v>93420.436229767685</v>
      </c>
      <c r="G78" s="13">
        <f t="shared" si="6"/>
        <v>99143599.557120234</v>
      </c>
      <c r="H78" s="2">
        <v>266.8</v>
      </c>
      <c r="I78" s="2">
        <v>5.3</v>
      </c>
      <c r="J78" s="13">
        <v>31</v>
      </c>
      <c r="K78" s="13">
        <v>1</v>
      </c>
      <c r="L78" s="11">
        <v>351.91199999999998</v>
      </c>
      <c r="M78" s="12">
        <v>43576.083333333321</v>
      </c>
      <c r="N78" s="40">
        <v>0</v>
      </c>
      <c r="O78" s="13">
        <f t="shared" si="7"/>
        <v>99837151.555395991</v>
      </c>
      <c r="P78" s="13">
        <f t="shared" si="8"/>
        <v>693551.99827575684</v>
      </c>
      <c r="Q78" s="35">
        <f t="shared" si="9"/>
        <v>6.995428866552059E-3</v>
      </c>
      <c r="R78" s="17">
        <f t="shared" si="10"/>
        <v>6.995428866552059E-3</v>
      </c>
      <c r="S78" s="17"/>
    </row>
    <row r="79" spans="1:29" x14ac:dyDescent="0.25">
      <c r="A79" s="19">
        <f t="shared" si="5"/>
        <v>37437</v>
      </c>
      <c r="B79" s="9">
        <v>104229282</v>
      </c>
      <c r="C79" s="6">
        <v>414659.7279</v>
      </c>
      <c r="F79" s="16">
        <v>97729.731307308903</v>
      </c>
      <c r="G79" s="13">
        <f t="shared" si="6"/>
        <v>103716892.54079269</v>
      </c>
      <c r="H79" s="2">
        <v>53.1</v>
      </c>
      <c r="I79" s="2">
        <v>54.5</v>
      </c>
      <c r="J79" s="13">
        <v>30</v>
      </c>
      <c r="K79" s="13">
        <v>0</v>
      </c>
      <c r="L79" s="11">
        <v>319.68</v>
      </c>
      <c r="M79" s="12">
        <v>43670.5</v>
      </c>
      <c r="N79" s="40">
        <v>0</v>
      </c>
      <c r="O79" s="13">
        <f t="shared" si="7"/>
        <v>102905077.44929439</v>
      </c>
      <c r="P79" s="13">
        <f t="shared" si="8"/>
        <v>-811815.09149830043</v>
      </c>
      <c r="Q79" s="35">
        <f t="shared" si="9"/>
        <v>-7.8272215027943206E-3</v>
      </c>
      <c r="R79" s="17">
        <f t="shared" si="10"/>
        <v>7.8272215027943206E-3</v>
      </c>
      <c r="S79" s="17"/>
    </row>
    <row r="80" spans="1:29" x14ac:dyDescent="0.25">
      <c r="A80" s="19">
        <f t="shared" si="5"/>
        <v>37468</v>
      </c>
      <c r="B80" s="9">
        <v>118623870</v>
      </c>
      <c r="C80" s="6">
        <v>434816.75880000001</v>
      </c>
      <c r="F80" s="16">
        <v>111261.63312961263</v>
      </c>
      <c r="G80" s="13">
        <f t="shared" si="6"/>
        <v>118077791.60807039</v>
      </c>
      <c r="H80" s="2">
        <v>4.7</v>
      </c>
      <c r="I80" s="2">
        <v>129</v>
      </c>
      <c r="J80" s="13">
        <v>31</v>
      </c>
      <c r="K80" s="13">
        <v>0</v>
      </c>
      <c r="L80" s="11">
        <v>351.91199999999998</v>
      </c>
      <c r="M80" s="12">
        <v>43764.91666666665</v>
      </c>
      <c r="N80" s="40">
        <v>0</v>
      </c>
      <c r="O80" s="13">
        <f t="shared" si="7"/>
        <v>122266152.03147686</v>
      </c>
      <c r="P80" s="13">
        <f t="shared" si="8"/>
        <v>4188360.4234064668</v>
      </c>
      <c r="Q80" s="35">
        <f t="shared" si="9"/>
        <v>3.5471195441295844E-2</v>
      </c>
      <c r="R80" s="17">
        <f t="shared" si="10"/>
        <v>3.5471195441295844E-2</v>
      </c>
      <c r="S80" s="17"/>
    </row>
    <row r="81" spans="1:25" x14ac:dyDescent="0.25">
      <c r="A81" s="19">
        <f t="shared" si="5"/>
        <v>37499</v>
      </c>
      <c r="B81" s="9">
        <v>111583120</v>
      </c>
      <c r="C81" s="6">
        <v>449451.35415000003</v>
      </c>
      <c r="F81" s="16">
        <v>104619.78609802556</v>
      </c>
      <c r="G81" s="13">
        <f t="shared" si="6"/>
        <v>111029048.85975198</v>
      </c>
      <c r="H81" s="2">
        <v>11</v>
      </c>
      <c r="I81" s="2">
        <v>72.3</v>
      </c>
      <c r="J81" s="13">
        <v>31</v>
      </c>
      <c r="K81" s="13">
        <v>0</v>
      </c>
      <c r="L81" s="11">
        <v>336.28800000000001</v>
      </c>
      <c r="M81" s="12">
        <v>43859.333333333314</v>
      </c>
      <c r="N81" s="40">
        <v>0</v>
      </c>
      <c r="O81" s="13">
        <f t="shared" si="7"/>
        <v>109343678.85902023</v>
      </c>
      <c r="P81" s="13">
        <f t="shared" si="8"/>
        <v>-1685370.0007317513</v>
      </c>
      <c r="Q81" s="35">
        <f t="shared" si="9"/>
        <v>-1.5179541012376426E-2</v>
      </c>
      <c r="R81" s="17">
        <f t="shared" si="10"/>
        <v>1.5179541012376426E-2</v>
      </c>
      <c r="S81" s="17"/>
    </row>
    <row r="82" spans="1:25" x14ac:dyDescent="0.25">
      <c r="A82" s="19">
        <f t="shared" si="5"/>
        <v>37529</v>
      </c>
      <c r="B82" s="9">
        <v>105982565.17205401</v>
      </c>
      <c r="C82" s="6">
        <v>448585.68015000003</v>
      </c>
      <c r="F82" s="16">
        <v>99348.311767702166</v>
      </c>
      <c r="G82" s="13">
        <f t="shared" si="6"/>
        <v>105434631.18013631</v>
      </c>
      <c r="H82" s="2">
        <v>50.2</v>
      </c>
      <c r="I82" s="2">
        <v>47</v>
      </c>
      <c r="J82" s="13">
        <v>30</v>
      </c>
      <c r="K82" s="13">
        <v>1</v>
      </c>
      <c r="L82" s="11">
        <v>319.68</v>
      </c>
      <c r="M82" s="12">
        <v>43953.75</v>
      </c>
      <c r="N82" s="40">
        <v>0</v>
      </c>
      <c r="O82" s="13">
        <f t="shared" si="7"/>
        <v>99650411.992165774</v>
      </c>
      <c r="P82" s="13">
        <f t="shared" si="8"/>
        <v>-5784219.187970534</v>
      </c>
      <c r="Q82" s="35">
        <f t="shared" si="9"/>
        <v>-5.4860714389830104E-2</v>
      </c>
      <c r="R82" s="17">
        <f t="shared" si="10"/>
        <v>5.4860714389830104E-2</v>
      </c>
      <c r="S82" s="17"/>
      <c r="T82" s="44"/>
      <c r="U82" s="44"/>
      <c r="V82" s="44"/>
      <c r="W82" s="44"/>
      <c r="X82" s="44"/>
      <c r="Y82" s="44"/>
    </row>
    <row r="83" spans="1:25" x14ac:dyDescent="0.25">
      <c r="A83" s="19">
        <f t="shared" si="5"/>
        <v>37560</v>
      </c>
      <c r="B83" s="9">
        <v>105094244.00417101</v>
      </c>
      <c r="C83" s="6">
        <v>468666.49410000007</v>
      </c>
      <c r="F83" s="16">
        <v>98493.15399069</v>
      </c>
      <c r="G83" s="13">
        <f t="shared" si="6"/>
        <v>104527084.35608032</v>
      </c>
      <c r="H83" s="2">
        <v>349.3</v>
      </c>
      <c r="I83" s="2">
        <v>1</v>
      </c>
      <c r="J83" s="13">
        <v>31</v>
      </c>
      <c r="K83" s="13">
        <v>1</v>
      </c>
      <c r="L83" s="11">
        <v>351.91199999999998</v>
      </c>
      <c r="M83" s="12">
        <v>44048.166666666642</v>
      </c>
      <c r="N83" s="40">
        <v>0</v>
      </c>
      <c r="O83" s="13">
        <f t="shared" si="7"/>
        <v>102391779.38383788</v>
      </c>
      <c r="P83" s="13">
        <f t="shared" si="8"/>
        <v>-2135304.9722424448</v>
      </c>
      <c r="Q83" s="35">
        <f t="shared" si="9"/>
        <v>-2.0428245802478796E-2</v>
      </c>
      <c r="R83" s="17">
        <f t="shared" si="10"/>
        <v>2.0428245802478796E-2</v>
      </c>
      <c r="S83" s="17"/>
      <c r="T83" s="44"/>
      <c r="U83" s="44"/>
      <c r="V83" s="44"/>
      <c r="W83" s="44"/>
      <c r="X83" s="44"/>
      <c r="Y83" s="44"/>
    </row>
    <row r="84" spans="1:25" x14ac:dyDescent="0.25">
      <c r="A84" s="19">
        <f t="shared" si="5"/>
        <v>37590</v>
      </c>
      <c r="B84" s="9">
        <v>107844017</v>
      </c>
      <c r="C84" s="6">
        <v>482076.91350000002</v>
      </c>
      <c r="F84" s="16">
        <v>101069.13002856316</v>
      </c>
      <c r="G84" s="13">
        <f t="shared" si="6"/>
        <v>107260870.95647144</v>
      </c>
      <c r="H84" s="2">
        <v>486.4</v>
      </c>
      <c r="I84" s="2">
        <v>0</v>
      </c>
      <c r="J84" s="13">
        <v>30</v>
      </c>
      <c r="K84" s="13">
        <v>1</v>
      </c>
      <c r="L84" s="11">
        <v>336.24</v>
      </c>
      <c r="M84" s="12">
        <v>44142.583333333307</v>
      </c>
      <c r="N84" s="40">
        <v>0</v>
      </c>
      <c r="O84" s="13">
        <f t="shared" si="7"/>
        <v>103044660.60087931</v>
      </c>
      <c r="P84" s="13">
        <f t="shared" si="8"/>
        <v>-4216210.3555921316</v>
      </c>
      <c r="Q84" s="35">
        <f t="shared" si="9"/>
        <v>-3.9308000373250301E-2</v>
      </c>
      <c r="R84" s="17">
        <f t="shared" si="10"/>
        <v>3.9308000373250301E-2</v>
      </c>
      <c r="S84" s="17"/>
      <c r="T84" s="45"/>
      <c r="U84" s="44"/>
      <c r="V84" s="44"/>
      <c r="W84" s="44"/>
      <c r="X84" s="44"/>
      <c r="Y84" s="44"/>
    </row>
    <row r="85" spans="1:25" x14ac:dyDescent="0.25">
      <c r="A85" s="19">
        <f t="shared" si="5"/>
        <v>37621</v>
      </c>
      <c r="B85" s="9">
        <v>113855250</v>
      </c>
      <c r="C85" s="6">
        <v>475039.54845000006</v>
      </c>
      <c r="F85" s="16">
        <v>106734.65125128154</v>
      </c>
      <c r="G85" s="13">
        <f t="shared" si="6"/>
        <v>113273475.80029872</v>
      </c>
      <c r="H85" s="2">
        <v>675.6</v>
      </c>
      <c r="I85" s="2">
        <v>0</v>
      </c>
      <c r="J85" s="13">
        <v>31</v>
      </c>
      <c r="K85" s="13">
        <v>0</v>
      </c>
      <c r="L85" s="11">
        <v>319.92</v>
      </c>
      <c r="M85" s="12">
        <v>44237</v>
      </c>
      <c r="N85" s="40">
        <v>0</v>
      </c>
      <c r="O85" s="13">
        <f t="shared" si="7"/>
        <v>112049765.63685706</v>
      </c>
      <c r="P85" s="13">
        <f t="shared" si="8"/>
        <v>-1223710.163441658</v>
      </c>
      <c r="Q85" s="35">
        <f t="shared" si="9"/>
        <v>-1.0803148352214957E-2</v>
      </c>
      <c r="R85" s="17">
        <f t="shared" si="10"/>
        <v>1.0803148352214957E-2</v>
      </c>
      <c r="S85" s="17"/>
      <c r="T85" s="42"/>
      <c r="U85" s="44"/>
      <c r="V85" s="44"/>
      <c r="W85" s="44"/>
      <c r="X85" s="44"/>
      <c r="Y85" s="44"/>
    </row>
    <row r="86" spans="1:25" x14ac:dyDescent="0.25">
      <c r="A86" s="19">
        <f t="shared" si="5"/>
        <v>37652</v>
      </c>
      <c r="B86" s="9">
        <v>122281722</v>
      </c>
      <c r="C86" s="6">
        <v>568885.19670000009</v>
      </c>
      <c r="F86" s="16">
        <v>197927.65919655657</v>
      </c>
      <c r="G86" s="13">
        <f t="shared" si="6"/>
        <v>121514909.14410344</v>
      </c>
      <c r="H86" s="2">
        <v>868.4</v>
      </c>
      <c r="I86" s="2">
        <v>0</v>
      </c>
      <c r="J86" s="13">
        <v>31</v>
      </c>
      <c r="K86" s="13">
        <v>0</v>
      </c>
      <c r="L86" s="11">
        <v>351.91199999999998</v>
      </c>
      <c r="M86" s="12">
        <v>43366.666666666664</v>
      </c>
      <c r="N86" s="40">
        <v>0</v>
      </c>
      <c r="O86" s="13">
        <f t="shared" si="7"/>
        <v>117185764.09308724</v>
      </c>
      <c r="P86" s="13">
        <f t="shared" si="8"/>
        <v>-4329145.0510161966</v>
      </c>
      <c r="Q86" s="35">
        <f t="shared" si="9"/>
        <v>-3.5626451778705624E-2</v>
      </c>
      <c r="R86" s="17">
        <f t="shared" si="10"/>
        <v>3.5626451778705624E-2</v>
      </c>
      <c r="S86" s="17"/>
      <c r="T86" s="42"/>
      <c r="U86" s="44"/>
      <c r="V86" s="44"/>
      <c r="W86" s="44"/>
      <c r="X86" s="44"/>
      <c r="Y86" s="44"/>
    </row>
    <row r="87" spans="1:25" x14ac:dyDescent="0.25">
      <c r="A87" s="19">
        <f t="shared" si="5"/>
        <v>37680</v>
      </c>
      <c r="B87" s="9">
        <v>110139892</v>
      </c>
      <c r="C87" s="6">
        <v>488139.45435000007</v>
      </c>
      <c r="F87" s="16">
        <v>178314.09798816007</v>
      </c>
      <c r="G87" s="13">
        <f t="shared" si="6"/>
        <v>109473438.44766185</v>
      </c>
      <c r="H87" s="2">
        <v>755.9</v>
      </c>
      <c r="I87" s="2">
        <v>0</v>
      </c>
      <c r="J87" s="23">
        <v>28</v>
      </c>
      <c r="K87" s="13">
        <v>0</v>
      </c>
      <c r="L87" s="11">
        <v>319.87200000000001</v>
      </c>
      <c r="M87" s="12">
        <v>43629.333333333328</v>
      </c>
      <c r="N87" s="40">
        <v>0</v>
      </c>
      <c r="O87" s="13">
        <f t="shared" si="7"/>
        <v>106049505.93266252</v>
      </c>
      <c r="P87" s="13">
        <f t="shared" si="8"/>
        <v>-3423932.51499933</v>
      </c>
      <c r="Q87" s="35">
        <f t="shared" si="9"/>
        <v>-3.1276376841276231E-2</v>
      </c>
      <c r="R87" s="17">
        <f t="shared" si="10"/>
        <v>3.1276376841276231E-2</v>
      </c>
      <c r="S87" s="17"/>
      <c r="T87" s="42"/>
      <c r="U87" s="44"/>
      <c r="V87" s="44"/>
      <c r="W87" s="44"/>
      <c r="X87" s="44"/>
      <c r="Y87" s="44"/>
    </row>
    <row r="88" spans="1:25" x14ac:dyDescent="0.25">
      <c r="A88" s="19">
        <f t="shared" si="5"/>
        <v>37711</v>
      </c>
      <c r="B88" s="9">
        <v>112160711</v>
      </c>
      <c r="C88" s="6">
        <v>521552.58885000006</v>
      </c>
      <c r="F88" s="16">
        <v>181545.98873332143</v>
      </c>
      <c r="G88" s="13">
        <f t="shared" si="6"/>
        <v>111457612.42241667</v>
      </c>
      <c r="H88" s="2">
        <v>638.70000000000005</v>
      </c>
      <c r="I88" s="2">
        <v>0</v>
      </c>
      <c r="J88" s="13">
        <v>31</v>
      </c>
      <c r="K88" s="13">
        <v>1</v>
      </c>
      <c r="L88" s="11">
        <v>336.28800000000001</v>
      </c>
      <c r="M88" s="12">
        <v>43892</v>
      </c>
      <c r="N88" s="40">
        <v>0</v>
      </c>
      <c r="O88" s="13">
        <f t="shared" si="7"/>
        <v>108898166.09816231</v>
      </c>
      <c r="P88" s="13">
        <f t="shared" si="8"/>
        <v>-2559446.3242543638</v>
      </c>
      <c r="Q88" s="35">
        <f t="shared" si="9"/>
        <v>-2.2963405267952795E-2</v>
      </c>
      <c r="R88" s="17">
        <f t="shared" si="10"/>
        <v>2.2963405267952795E-2</v>
      </c>
      <c r="S88" s="17"/>
      <c r="T88" s="42"/>
      <c r="U88" s="44"/>
      <c r="V88" s="44"/>
      <c r="W88" s="44"/>
      <c r="X88" s="44"/>
      <c r="Y88" s="44"/>
    </row>
    <row r="89" spans="1:25" x14ac:dyDescent="0.25">
      <c r="A89" s="19">
        <f t="shared" si="5"/>
        <v>37741</v>
      </c>
      <c r="B89" s="9">
        <v>101765882</v>
      </c>
      <c r="C89" s="6">
        <v>504137.48625000007</v>
      </c>
      <c r="F89" s="16">
        <v>164670.38797359524</v>
      </c>
      <c r="G89" s="13">
        <f t="shared" si="6"/>
        <v>101097074.12577641</v>
      </c>
      <c r="H89" s="2">
        <v>397.4</v>
      </c>
      <c r="I89" s="2">
        <v>0.7</v>
      </c>
      <c r="J89" s="13">
        <v>30</v>
      </c>
      <c r="K89" s="13">
        <v>1</v>
      </c>
      <c r="L89" s="11">
        <v>336.24</v>
      </c>
      <c r="M89" s="12">
        <v>44154.666666666657</v>
      </c>
      <c r="N89" s="40">
        <v>0</v>
      </c>
      <c r="O89" s="13">
        <f t="shared" si="7"/>
        <v>100745083.22294354</v>
      </c>
      <c r="P89" s="13">
        <f t="shared" si="8"/>
        <v>-351990.90283286572</v>
      </c>
      <c r="Q89" s="35">
        <f t="shared" si="9"/>
        <v>-3.4817120661172494E-3</v>
      </c>
      <c r="R89" s="17">
        <f t="shared" si="10"/>
        <v>3.4817120661172494E-3</v>
      </c>
      <c r="S89" s="17"/>
      <c r="T89" s="42"/>
      <c r="U89" s="44"/>
      <c r="V89" s="44"/>
      <c r="W89" s="44"/>
      <c r="X89" s="44"/>
      <c r="Y89" s="44"/>
    </row>
    <row r="90" spans="1:25" x14ac:dyDescent="0.25">
      <c r="A90" s="19">
        <f t="shared" si="5"/>
        <v>37772</v>
      </c>
      <c r="B90" s="9">
        <v>96091846</v>
      </c>
      <c r="C90" s="6">
        <v>517449.10590000002</v>
      </c>
      <c r="F90" s="16">
        <v>155421.70532877569</v>
      </c>
      <c r="G90" s="13">
        <f t="shared" si="6"/>
        <v>95418975.188771218</v>
      </c>
      <c r="H90" s="2">
        <v>217</v>
      </c>
      <c r="I90" s="2">
        <v>0</v>
      </c>
      <c r="J90" s="13">
        <v>31</v>
      </c>
      <c r="K90" s="13">
        <v>1</v>
      </c>
      <c r="L90" s="11">
        <v>336.28800000000001</v>
      </c>
      <c r="M90" s="12">
        <v>44417.333333333321</v>
      </c>
      <c r="N90" s="40">
        <v>0</v>
      </c>
      <c r="O90" s="13">
        <f t="shared" si="7"/>
        <v>98459930.544734463</v>
      </c>
      <c r="P90" s="13">
        <f t="shared" si="8"/>
        <v>3040955.355963245</v>
      </c>
      <c r="Q90" s="35">
        <f t="shared" si="9"/>
        <v>3.1869503418446909E-2</v>
      </c>
      <c r="R90" s="17">
        <f t="shared" si="10"/>
        <v>3.1869503418446909E-2</v>
      </c>
      <c r="S90" s="17"/>
      <c r="T90" s="44"/>
      <c r="U90" s="44"/>
      <c r="V90" s="44"/>
      <c r="W90" s="44"/>
      <c r="X90" s="44"/>
      <c r="Y90" s="44"/>
    </row>
    <row r="91" spans="1:25" x14ac:dyDescent="0.25">
      <c r="A91" s="19">
        <f t="shared" ref="A91:A154" si="11">EOMONTH(A90,1)</f>
        <v>37802</v>
      </c>
      <c r="B91" s="9">
        <v>100440873</v>
      </c>
      <c r="C91" s="6">
        <v>476663.62815</v>
      </c>
      <c r="F91" s="16">
        <v>162560.3550460366</v>
      </c>
      <c r="G91" s="13">
        <f t="shared" si="6"/>
        <v>99801649.016803965</v>
      </c>
      <c r="H91" s="2">
        <v>65.3</v>
      </c>
      <c r="I91" s="2">
        <v>25.5</v>
      </c>
      <c r="J91" s="13">
        <v>30</v>
      </c>
      <c r="K91" s="13">
        <v>0</v>
      </c>
      <c r="L91" s="11">
        <v>336.24</v>
      </c>
      <c r="M91" s="12">
        <v>44680</v>
      </c>
      <c r="N91" s="40">
        <v>0</v>
      </c>
      <c r="O91" s="13">
        <f t="shared" si="7"/>
        <v>100473434.63356519</v>
      </c>
      <c r="P91" s="13">
        <f t="shared" si="8"/>
        <v>671785.61676122248</v>
      </c>
      <c r="Q91" s="35">
        <f t="shared" si="9"/>
        <v>6.7312075840361262E-3</v>
      </c>
      <c r="R91" s="17">
        <f t="shared" si="10"/>
        <v>6.7312075840361262E-3</v>
      </c>
      <c r="S91" s="17"/>
      <c r="T91" s="44"/>
      <c r="U91" s="44"/>
      <c r="V91" s="44"/>
      <c r="W91" s="44"/>
      <c r="X91" s="44"/>
      <c r="Y91" s="44"/>
    </row>
    <row r="92" spans="1:25" x14ac:dyDescent="0.25">
      <c r="A92" s="19">
        <f t="shared" si="11"/>
        <v>37833</v>
      </c>
      <c r="B92" s="9">
        <v>109723172</v>
      </c>
      <c r="C92" s="6">
        <v>519354.52965000004</v>
      </c>
      <c r="F92" s="16">
        <v>177585.67243129425</v>
      </c>
      <c r="G92" s="13">
        <f t="shared" si="6"/>
        <v>109026231.79791871</v>
      </c>
      <c r="H92" s="2">
        <v>12.5</v>
      </c>
      <c r="I92" s="2">
        <v>50.1</v>
      </c>
      <c r="J92" s="13">
        <v>31</v>
      </c>
      <c r="K92" s="13">
        <v>0</v>
      </c>
      <c r="L92" s="11">
        <v>351.91199999999998</v>
      </c>
      <c r="M92" s="12">
        <v>44792.5</v>
      </c>
      <c r="N92" s="40">
        <v>0</v>
      </c>
      <c r="O92" s="13">
        <f t="shared" si="7"/>
        <v>107848545.91125661</v>
      </c>
      <c r="P92" s="13">
        <f t="shared" si="8"/>
        <v>-1177685.8866620958</v>
      </c>
      <c r="Q92" s="35">
        <f t="shared" si="9"/>
        <v>-1.0801858114705361E-2</v>
      </c>
      <c r="R92" s="17">
        <f t="shared" si="10"/>
        <v>1.0801858114705361E-2</v>
      </c>
      <c r="S92" s="17"/>
      <c r="T92" s="43"/>
      <c r="U92" s="43"/>
      <c r="V92" s="43"/>
      <c r="W92" s="43"/>
      <c r="X92" s="43"/>
      <c r="Y92" s="44"/>
    </row>
    <row r="93" spans="1:25" x14ac:dyDescent="0.25">
      <c r="A93" s="19">
        <f t="shared" si="11"/>
        <v>37864</v>
      </c>
      <c r="B93" s="9">
        <v>104089100</v>
      </c>
      <c r="C93" s="6">
        <v>498723.25995000009</v>
      </c>
      <c r="F93" s="16">
        <v>168457.1761036434</v>
      </c>
      <c r="G93" s="13">
        <f t="shared" si="6"/>
        <v>103421919.56394637</v>
      </c>
      <c r="H93" s="2">
        <v>18.899999999999999</v>
      </c>
      <c r="I93" s="2">
        <v>72.400000000000006</v>
      </c>
      <c r="J93" s="13">
        <v>31</v>
      </c>
      <c r="K93" s="13">
        <v>0</v>
      </c>
      <c r="L93" s="11">
        <v>319.92</v>
      </c>
      <c r="M93" s="12">
        <v>44948</v>
      </c>
      <c r="N93" s="40">
        <v>0</v>
      </c>
      <c r="O93" s="13">
        <f t="shared" si="7"/>
        <v>111334703.86296624</v>
      </c>
      <c r="P93" s="13">
        <f t="shared" si="8"/>
        <v>7912784.2990198731</v>
      </c>
      <c r="Q93" s="35">
        <f t="shared" si="9"/>
        <v>7.6509741188156469E-2</v>
      </c>
      <c r="R93" s="17">
        <f t="shared" si="10"/>
        <v>7.6509741188156469E-2</v>
      </c>
      <c r="S93" s="17"/>
      <c r="T93" s="42"/>
      <c r="U93" s="42"/>
      <c r="V93" s="42"/>
      <c r="W93" s="42"/>
      <c r="X93" s="42"/>
      <c r="Y93" s="44"/>
    </row>
    <row r="94" spans="1:25" x14ac:dyDescent="0.25">
      <c r="A94" s="19">
        <f t="shared" si="11"/>
        <v>37894</v>
      </c>
      <c r="B94" s="9">
        <v>98681486</v>
      </c>
      <c r="C94" s="6">
        <v>477820.99665000004</v>
      </c>
      <c r="F94" s="16">
        <v>159697.38319425046</v>
      </c>
      <c r="G94" s="13">
        <f t="shared" si="6"/>
        <v>98043967.620155752</v>
      </c>
      <c r="H94" s="2">
        <v>104.1</v>
      </c>
      <c r="I94" s="2">
        <v>6</v>
      </c>
      <c r="J94" s="13">
        <v>30</v>
      </c>
      <c r="K94" s="13">
        <v>1</v>
      </c>
      <c r="L94" s="11">
        <v>336.24</v>
      </c>
      <c r="M94" s="12">
        <v>45072</v>
      </c>
      <c r="N94" s="40">
        <v>0</v>
      </c>
      <c r="O94" s="13">
        <f t="shared" si="7"/>
        <v>96036209.994150877</v>
      </c>
      <c r="P94" s="13">
        <f t="shared" si="8"/>
        <v>-2007757.6260048747</v>
      </c>
      <c r="Q94" s="35">
        <f t="shared" si="9"/>
        <v>-2.0478135215655252E-2</v>
      </c>
      <c r="R94" s="17">
        <f t="shared" si="10"/>
        <v>2.0478135215655252E-2</v>
      </c>
      <c r="S94" s="17"/>
      <c r="T94" s="42"/>
      <c r="U94" s="42"/>
      <c r="V94" s="42"/>
      <c r="W94" s="42"/>
      <c r="X94" s="42"/>
      <c r="Y94" s="44"/>
    </row>
    <row r="95" spans="1:25" x14ac:dyDescent="0.25">
      <c r="A95" s="19">
        <f t="shared" si="11"/>
        <v>37925</v>
      </c>
      <c r="B95" s="9">
        <v>104199872</v>
      </c>
      <c r="C95" s="6">
        <v>511790.23260000005</v>
      </c>
      <c r="F95" s="16">
        <v>168616.06260947988</v>
      </c>
      <c r="G95" s="13">
        <f t="shared" si="6"/>
        <v>103519465.70479052</v>
      </c>
      <c r="H95" s="2">
        <v>331.9</v>
      </c>
      <c r="I95" s="2">
        <v>0</v>
      </c>
      <c r="J95" s="13">
        <v>31</v>
      </c>
      <c r="K95" s="13">
        <v>1</v>
      </c>
      <c r="L95" s="11">
        <v>351.91199999999998</v>
      </c>
      <c r="M95" s="12">
        <v>45204</v>
      </c>
      <c r="N95" s="40">
        <v>0</v>
      </c>
      <c r="O95" s="13">
        <f t="shared" si="7"/>
        <v>104606509.4795761</v>
      </c>
      <c r="P95" s="13">
        <f t="shared" si="8"/>
        <v>1087043.7747855783</v>
      </c>
      <c r="Q95" s="35">
        <f t="shared" si="9"/>
        <v>1.050086345968528E-2</v>
      </c>
      <c r="R95" s="17">
        <f t="shared" si="10"/>
        <v>1.050086345968528E-2</v>
      </c>
      <c r="S95" s="17"/>
      <c r="T95" s="42"/>
      <c r="U95" s="42"/>
      <c r="V95" s="42"/>
      <c r="W95" s="42"/>
      <c r="X95" s="42"/>
      <c r="Y95" s="44"/>
    </row>
    <row r="96" spans="1:25" x14ac:dyDescent="0.25">
      <c r="A96" s="19">
        <f t="shared" si="11"/>
        <v>37955</v>
      </c>
      <c r="B96" s="9">
        <v>105671242</v>
      </c>
      <c r="C96" s="6">
        <v>481979.99565000006</v>
      </c>
      <c r="F96" s="16">
        <v>171057.26025251756</v>
      </c>
      <c r="G96" s="13">
        <f t="shared" si="6"/>
        <v>105018204.74409749</v>
      </c>
      <c r="H96" s="2">
        <v>434.4</v>
      </c>
      <c r="I96" s="2">
        <v>0</v>
      </c>
      <c r="J96" s="13">
        <v>30</v>
      </c>
      <c r="K96" s="13">
        <v>1</v>
      </c>
      <c r="L96" s="11">
        <v>319.68</v>
      </c>
      <c r="M96" s="12">
        <v>45375</v>
      </c>
      <c r="N96" s="40">
        <v>0</v>
      </c>
      <c r="O96" s="13">
        <f t="shared" si="7"/>
        <v>103693981.63488474</v>
      </c>
      <c r="P96" s="13">
        <f t="shared" si="8"/>
        <v>-1324223.1092127413</v>
      </c>
      <c r="Q96" s="35">
        <f t="shared" si="9"/>
        <v>-1.2609462449291857E-2</v>
      </c>
      <c r="R96" s="17">
        <f t="shared" si="10"/>
        <v>1.2609462449291857E-2</v>
      </c>
      <c r="S96" s="17"/>
      <c r="T96" s="44"/>
      <c r="U96" s="44"/>
      <c r="V96" s="44"/>
      <c r="W96" s="44"/>
      <c r="X96" s="44"/>
      <c r="Y96" s="44"/>
    </row>
    <row r="97" spans="1:54" x14ac:dyDescent="0.25">
      <c r="A97" s="19">
        <f t="shared" si="11"/>
        <v>37986</v>
      </c>
      <c r="B97" s="9">
        <v>112870231</v>
      </c>
      <c r="C97" s="6">
        <v>507131.58915000001</v>
      </c>
      <c r="F97" s="16">
        <v>182723.25114236874</v>
      </c>
      <c r="G97" s="13">
        <f t="shared" si="6"/>
        <v>112180376.15970764</v>
      </c>
      <c r="H97" s="2">
        <v>610</v>
      </c>
      <c r="I97" s="2">
        <v>0</v>
      </c>
      <c r="J97" s="13">
        <v>31</v>
      </c>
      <c r="K97" s="13">
        <v>0</v>
      </c>
      <c r="L97" s="11">
        <v>336.28800000000001</v>
      </c>
      <c r="M97" s="12">
        <v>45463</v>
      </c>
      <c r="N97" s="40">
        <v>0</v>
      </c>
      <c r="O97" s="13">
        <f t="shared" si="7"/>
        <v>114315494.89621893</v>
      </c>
      <c r="P97" s="13">
        <f t="shared" si="8"/>
        <v>2135118.7365112901</v>
      </c>
      <c r="Q97" s="35">
        <f t="shared" si="9"/>
        <v>1.9032907622555922E-2</v>
      </c>
      <c r="R97" s="17">
        <f t="shared" si="10"/>
        <v>1.9032907622555922E-2</v>
      </c>
      <c r="S97" s="17"/>
      <c r="T97" s="43"/>
      <c r="U97" s="43"/>
      <c r="V97" s="43"/>
      <c r="W97" s="43"/>
      <c r="X97" s="43"/>
      <c r="Y97" s="43"/>
    </row>
    <row r="98" spans="1:54" s="15" customFormat="1" x14ac:dyDescent="0.25">
      <c r="A98" s="19">
        <f t="shared" si="11"/>
        <v>38017</v>
      </c>
      <c r="B98" s="9">
        <v>123356627</v>
      </c>
      <c r="C98" s="6">
        <v>491162.72670000006</v>
      </c>
      <c r="D98" s="9"/>
      <c r="E98" s="6"/>
      <c r="F98" s="16">
        <v>216043.56339785349</v>
      </c>
      <c r="G98" s="13">
        <f t="shared" si="6"/>
        <v>122649420.70990215</v>
      </c>
      <c r="H98" s="2">
        <v>879.2</v>
      </c>
      <c r="I98" s="2">
        <v>0</v>
      </c>
      <c r="J98" s="13">
        <v>31</v>
      </c>
      <c r="K98" s="11">
        <v>0</v>
      </c>
      <c r="L98" s="11">
        <v>336.28800000000001</v>
      </c>
      <c r="M98" s="12">
        <v>45553.333333333336</v>
      </c>
      <c r="N98" s="40">
        <v>0</v>
      </c>
      <c r="O98" s="13">
        <f t="shared" si="7"/>
        <v>122053823.55004206</v>
      </c>
      <c r="P98" s="13">
        <f t="shared" si="8"/>
        <v>-595597.15986008942</v>
      </c>
      <c r="Q98" s="35">
        <f t="shared" si="9"/>
        <v>-4.856094357500733E-3</v>
      </c>
      <c r="R98" s="17">
        <f t="shared" si="10"/>
        <v>4.856094357500733E-3</v>
      </c>
      <c r="S98" s="17"/>
      <c r="T98" s="42"/>
      <c r="U98" s="42"/>
      <c r="V98" s="42"/>
      <c r="W98" s="42"/>
      <c r="X98" s="42"/>
      <c r="Y98" s="42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</row>
    <row r="99" spans="1:54" x14ac:dyDescent="0.25">
      <c r="A99" s="19">
        <f t="shared" si="11"/>
        <v>38046</v>
      </c>
      <c r="B99" s="9">
        <v>110886761</v>
      </c>
      <c r="C99" s="6">
        <v>454979.43540000002</v>
      </c>
      <c r="F99" s="16">
        <v>194180.48629613317</v>
      </c>
      <c r="G99" s="13">
        <f t="shared" si="6"/>
        <v>110237601.07830387</v>
      </c>
      <c r="H99" s="2">
        <v>699.2</v>
      </c>
      <c r="I99" s="2">
        <v>0</v>
      </c>
      <c r="J99" s="13">
        <v>29</v>
      </c>
      <c r="K99" s="11">
        <v>0</v>
      </c>
      <c r="L99" s="11">
        <v>320.16000000000003</v>
      </c>
      <c r="M99" s="12">
        <v>45664.666666666672</v>
      </c>
      <c r="N99" s="40">
        <v>0</v>
      </c>
      <c r="O99" s="13">
        <f t="shared" si="7"/>
        <v>111858979.31653783</v>
      </c>
      <c r="P99" s="13">
        <f t="shared" si="8"/>
        <v>1621378.2382339537</v>
      </c>
      <c r="Q99" s="35">
        <f t="shared" si="9"/>
        <v>1.4708032671014474E-2</v>
      </c>
      <c r="R99" s="17">
        <f t="shared" si="10"/>
        <v>1.4708032671014474E-2</v>
      </c>
      <c r="S99" s="17"/>
      <c r="T99" s="42"/>
      <c r="U99" s="42"/>
      <c r="V99" s="42"/>
      <c r="W99" s="42"/>
      <c r="X99" s="42"/>
      <c r="Y99" s="42"/>
    </row>
    <row r="100" spans="1:54" x14ac:dyDescent="0.25">
      <c r="A100" s="19">
        <f t="shared" si="11"/>
        <v>38077</v>
      </c>
      <c r="B100" s="9">
        <v>114371810</v>
      </c>
      <c r="C100" s="6">
        <v>479036.70405</v>
      </c>
      <c r="F100" s="16">
        <v>200266.2077065706</v>
      </c>
      <c r="G100" s="13">
        <f t="shared" si="6"/>
        <v>113692507.08824342</v>
      </c>
      <c r="H100" s="2">
        <v>540.9</v>
      </c>
      <c r="I100" s="2">
        <v>0</v>
      </c>
      <c r="J100" s="13">
        <v>31</v>
      </c>
      <c r="K100" s="11">
        <v>1</v>
      </c>
      <c r="L100" s="11">
        <v>368.28</v>
      </c>
      <c r="M100" s="12">
        <v>45790</v>
      </c>
      <c r="N100" s="40">
        <v>0</v>
      </c>
      <c r="O100" s="13">
        <f t="shared" si="7"/>
        <v>112917089.72581315</v>
      </c>
      <c r="P100" s="13">
        <f t="shared" si="8"/>
        <v>-775417.36243027449</v>
      </c>
      <c r="Q100" s="35">
        <f t="shared" si="9"/>
        <v>-6.8203031342111897E-3</v>
      </c>
      <c r="R100" s="17">
        <f t="shared" si="10"/>
        <v>6.8203031342111897E-3</v>
      </c>
      <c r="S100" s="17"/>
      <c r="T100" s="42"/>
      <c r="U100" s="42"/>
      <c r="V100" s="42"/>
      <c r="W100" s="42"/>
      <c r="X100" s="42"/>
      <c r="Y100" s="42"/>
    </row>
    <row r="101" spans="1:54" x14ac:dyDescent="0.25">
      <c r="A101" s="19">
        <f t="shared" si="11"/>
        <v>38107</v>
      </c>
      <c r="B101" s="9">
        <v>100778720</v>
      </c>
      <c r="C101" s="6">
        <v>497337.24060000008</v>
      </c>
      <c r="F101" s="16">
        <v>176332.27857759307</v>
      </c>
      <c r="G101" s="13">
        <f t="shared" si="6"/>
        <v>100105050.4808224</v>
      </c>
      <c r="H101" s="2">
        <v>354.1</v>
      </c>
      <c r="I101" s="2">
        <v>0</v>
      </c>
      <c r="J101" s="13">
        <v>30</v>
      </c>
      <c r="K101" s="11">
        <v>1</v>
      </c>
      <c r="L101" s="11">
        <v>336.24</v>
      </c>
      <c r="M101" s="12">
        <v>45875</v>
      </c>
      <c r="N101" s="40">
        <v>0</v>
      </c>
      <c r="O101" s="13">
        <f t="shared" si="7"/>
        <v>103728150.475205</v>
      </c>
      <c r="P101" s="13">
        <f t="shared" si="8"/>
        <v>3623099.994382605</v>
      </c>
      <c r="Q101" s="35">
        <f t="shared" si="9"/>
        <v>3.6192979045314995E-2</v>
      </c>
      <c r="R101" s="17">
        <f t="shared" si="10"/>
        <v>3.6192979045314995E-2</v>
      </c>
      <c r="S101" s="17"/>
      <c r="T101" s="42"/>
      <c r="U101" s="42"/>
      <c r="V101" s="42"/>
      <c r="W101" s="42"/>
      <c r="X101" s="42"/>
      <c r="Y101" s="42"/>
    </row>
    <row r="102" spans="1:54" x14ac:dyDescent="0.25">
      <c r="A102" s="19">
        <f t="shared" si="11"/>
        <v>38138</v>
      </c>
      <c r="B102" s="9">
        <v>99917690</v>
      </c>
      <c r="C102" s="6">
        <v>502450.36290000001</v>
      </c>
      <c r="F102" s="16">
        <v>174809.27414619323</v>
      </c>
      <c r="G102" s="13">
        <f t="shared" si="6"/>
        <v>99240430.362953797</v>
      </c>
      <c r="H102" s="2">
        <v>196.2</v>
      </c>
      <c r="I102" s="2">
        <v>6.7</v>
      </c>
      <c r="J102" s="13">
        <v>31</v>
      </c>
      <c r="K102" s="11">
        <v>1</v>
      </c>
      <c r="L102" s="11">
        <v>319.92</v>
      </c>
      <c r="M102" s="12">
        <v>45923</v>
      </c>
      <c r="N102" s="40">
        <v>0</v>
      </c>
      <c r="O102" s="13">
        <f t="shared" si="7"/>
        <v>102144504.91719291</v>
      </c>
      <c r="P102" s="13">
        <f t="shared" si="8"/>
        <v>2904074.5542391092</v>
      </c>
      <c r="Q102" s="35">
        <f t="shared" si="9"/>
        <v>2.9263018546150852E-2</v>
      </c>
      <c r="R102" s="17">
        <f t="shared" si="10"/>
        <v>2.9263018546150852E-2</v>
      </c>
      <c r="S102" s="17"/>
      <c r="T102" s="42"/>
      <c r="U102" s="42"/>
      <c r="V102" s="42"/>
      <c r="W102" s="42"/>
      <c r="X102" s="42"/>
      <c r="Y102" s="42"/>
    </row>
    <row r="103" spans="1:54" x14ac:dyDescent="0.25">
      <c r="A103" s="19">
        <f t="shared" si="11"/>
        <v>38168</v>
      </c>
      <c r="B103" s="9">
        <v>101500696</v>
      </c>
      <c r="C103" s="6">
        <v>522270.53370000009</v>
      </c>
      <c r="F103" s="16">
        <v>177557.94106240806</v>
      </c>
      <c r="G103" s="13">
        <f t="shared" si="6"/>
        <v>100800867.52523759</v>
      </c>
      <c r="H103" s="2">
        <v>92.5</v>
      </c>
      <c r="I103" s="2">
        <v>16.3</v>
      </c>
      <c r="J103" s="13">
        <v>30</v>
      </c>
      <c r="K103" s="11">
        <v>0</v>
      </c>
      <c r="L103" s="11">
        <v>352.08</v>
      </c>
      <c r="M103" s="12">
        <v>46112</v>
      </c>
      <c r="N103" s="40">
        <v>0</v>
      </c>
      <c r="O103" s="13">
        <f t="shared" si="7"/>
        <v>103806962.54708751</v>
      </c>
      <c r="P103" s="13">
        <f t="shared" si="8"/>
        <v>3006095.0218499154</v>
      </c>
      <c r="Q103" s="35">
        <f t="shared" si="9"/>
        <v>2.982211458742929E-2</v>
      </c>
      <c r="R103" s="17">
        <f t="shared" si="10"/>
        <v>2.982211458742929E-2</v>
      </c>
      <c r="S103" s="17"/>
      <c r="T103" s="42"/>
      <c r="U103" s="42"/>
      <c r="V103" s="42"/>
      <c r="W103" s="42"/>
      <c r="X103" s="42"/>
      <c r="Y103" s="42"/>
    </row>
    <row r="104" spans="1:54" x14ac:dyDescent="0.25">
      <c r="A104" s="19">
        <f t="shared" si="11"/>
        <v>38199</v>
      </c>
      <c r="B104" s="9">
        <v>106988465</v>
      </c>
      <c r="C104" s="6">
        <v>546336.2709</v>
      </c>
      <c r="F104" s="16">
        <v>187165.18040525657</v>
      </c>
      <c r="G104" s="13">
        <f t="shared" si="6"/>
        <v>106254963.54869474</v>
      </c>
      <c r="H104" s="2">
        <v>21.3</v>
      </c>
      <c r="I104" s="2">
        <v>49.3</v>
      </c>
      <c r="J104" s="13">
        <v>31</v>
      </c>
      <c r="K104" s="11">
        <v>0</v>
      </c>
      <c r="L104" s="11">
        <v>336.28800000000001</v>
      </c>
      <c r="M104" s="12">
        <v>46202</v>
      </c>
      <c r="N104" s="40">
        <v>0</v>
      </c>
      <c r="O104" s="13">
        <f t="shared" si="7"/>
        <v>110523722.19022873</v>
      </c>
      <c r="P104" s="13">
        <f t="shared" si="8"/>
        <v>4268758.6415339857</v>
      </c>
      <c r="Q104" s="35">
        <f t="shared" si="9"/>
        <v>4.0174675130142889E-2</v>
      </c>
      <c r="R104" s="17">
        <f t="shared" si="10"/>
        <v>4.0174675130142889E-2</v>
      </c>
      <c r="S104" s="17"/>
      <c r="T104" s="42"/>
      <c r="U104" s="42"/>
      <c r="V104" s="42"/>
      <c r="W104" s="42"/>
      <c r="X104" s="42"/>
      <c r="Y104" s="42"/>
    </row>
    <row r="105" spans="1:54" x14ac:dyDescent="0.25">
      <c r="A105" s="19">
        <f t="shared" si="11"/>
        <v>38230</v>
      </c>
      <c r="B105" s="9">
        <v>105697735</v>
      </c>
      <c r="C105" s="6">
        <v>523277.35020000004</v>
      </c>
      <c r="F105" s="16">
        <v>184936.13924378599</v>
      </c>
      <c r="G105" s="13">
        <f t="shared" si="6"/>
        <v>104989521.51055622</v>
      </c>
      <c r="H105" s="2">
        <v>55</v>
      </c>
      <c r="I105" s="2">
        <v>30.6</v>
      </c>
      <c r="J105" s="13">
        <v>31</v>
      </c>
      <c r="K105" s="11">
        <v>0</v>
      </c>
      <c r="L105" s="11">
        <v>336.28800000000001</v>
      </c>
      <c r="M105" s="12">
        <v>46332</v>
      </c>
      <c r="N105" s="40">
        <v>0</v>
      </c>
      <c r="O105" s="13">
        <f t="shared" si="7"/>
        <v>107708510.46596265</v>
      </c>
      <c r="P105" s="13">
        <f t="shared" si="8"/>
        <v>2718988.9554064274</v>
      </c>
      <c r="Q105" s="35">
        <f t="shared" si="9"/>
        <v>2.5897717374900556E-2</v>
      </c>
      <c r="R105" s="17">
        <f t="shared" si="10"/>
        <v>2.5897717374900556E-2</v>
      </c>
      <c r="S105" s="17"/>
      <c r="T105" s="42"/>
      <c r="U105" s="42"/>
      <c r="V105" s="42"/>
      <c r="W105" s="42"/>
      <c r="X105" s="42"/>
      <c r="Y105" s="42"/>
    </row>
    <row r="106" spans="1:54" x14ac:dyDescent="0.25">
      <c r="A106" s="19">
        <f t="shared" si="11"/>
        <v>38260</v>
      </c>
      <c r="B106" s="9">
        <v>105959836</v>
      </c>
      <c r="C106" s="6">
        <v>531322.47270000004</v>
      </c>
      <c r="F106" s="16">
        <v>185382.86475287762</v>
      </c>
      <c r="G106" s="13">
        <f t="shared" si="6"/>
        <v>105243130.66254713</v>
      </c>
      <c r="H106" s="2">
        <v>71.3</v>
      </c>
      <c r="I106" s="2">
        <v>13.7</v>
      </c>
      <c r="J106" s="13">
        <v>30</v>
      </c>
      <c r="K106" s="11">
        <v>1</v>
      </c>
      <c r="L106" s="11">
        <v>336.24</v>
      </c>
      <c r="M106" s="12">
        <v>46496.333333333328</v>
      </c>
      <c r="N106" s="40">
        <v>0</v>
      </c>
      <c r="O106" s="13">
        <f t="shared" si="7"/>
        <v>100399158.16162097</v>
      </c>
      <c r="P106" s="13">
        <f t="shared" si="8"/>
        <v>-4843972.5009261519</v>
      </c>
      <c r="Q106" s="35">
        <f t="shared" si="9"/>
        <v>-4.6026495700302997E-2</v>
      </c>
      <c r="R106" s="17">
        <f t="shared" si="10"/>
        <v>4.6026495700302997E-2</v>
      </c>
      <c r="S106" s="17"/>
      <c r="T106" s="42"/>
      <c r="U106" s="42"/>
      <c r="V106" s="42"/>
      <c r="W106" s="42"/>
      <c r="X106" s="42"/>
      <c r="Y106" s="42"/>
    </row>
    <row r="107" spans="1:54" x14ac:dyDescent="0.25">
      <c r="A107" s="19">
        <f t="shared" si="11"/>
        <v>38291</v>
      </c>
      <c r="B107" s="9">
        <v>104738230</v>
      </c>
      <c r="C107" s="6">
        <v>546993.99495000008</v>
      </c>
      <c r="F107" s="16">
        <v>183207.26686294196</v>
      </c>
      <c r="G107" s="13">
        <f t="shared" si="6"/>
        <v>104008028.73818706</v>
      </c>
      <c r="H107" s="2">
        <v>287.5</v>
      </c>
      <c r="I107" s="2">
        <v>0</v>
      </c>
      <c r="J107" s="13">
        <v>31</v>
      </c>
      <c r="K107" s="11">
        <v>1</v>
      </c>
      <c r="L107" s="11">
        <v>319.92</v>
      </c>
      <c r="M107" s="12">
        <v>46660.666666666664</v>
      </c>
      <c r="N107" s="40">
        <v>0</v>
      </c>
      <c r="O107" s="13">
        <f t="shared" si="7"/>
        <v>105091145.67134038</v>
      </c>
      <c r="P107" s="13">
        <f t="shared" si="8"/>
        <v>1083116.9331533164</v>
      </c>
      <c r="Q107" s="35">
        <f t="shared" si="9"/>
        <v>1.0413781957927299E-2</v>
      </c>
      <c r="R107" s="17">
        <f t="shared" si="10"/>
        <v>1.0413781957927299E-2</v>
      </c>
      <c r="S107" s="17"/>
    </row>
    <row r="108" spans="1:54" x14ac:dyDescent="0.25">
      <c r="A108" s="19">
        <f t="shared" si="11"/>
        <v>38321</v>
      </c>
      <c r="B108" s="9">
        <v>109633798</v>
      </c>
      <c r="C108" s="6">
        <v>550187.57925000007</v>
      </c>
      <c r="F108" s="16">
        <v>191809.89583191913</v>
      </c>
      <c r="G108" s="13">
        <f t="shared" si="6"/>
        <v>108891800.52491809</v>
      </c>
      <c r="H108" s="2">
        <v>432.9</v>
      </c>
      <c r="I108" s="2">
        <v>0</v>
      </c>
      <c r="J108" s="13">
        <v>30</v>
      </c>
      <c r="K108" s="11">
        <v>1</v>
      </c>
      <c r="L108" s="11">
        <v>352.08</v>
      </c>
      <c r="M108" s="12">
        <v>46825</v>
      </c>
      <c r="N108" s="40">
        <v>0</v>
      </c>
      <c r="O108" s="13">
        <f t="shared" si="7"/>
        <v>109293222.81345356</v>
      </c>
      <c r="P108" s="13">
        <f t="shared" si="8"/>
        <v>401422.28853546083</v>
      </c>
      <c r="Q108" s="35">
        <f t="shared" si="9"/>
        <v>3.6864326478245894E-3</v>
      </c>
      <c r="R108" s="17">
        <f t="shared" si="10"/>
        <v>3.6864326478245894E-3</v>
      </c>
      <c r="S108" s="17"/>
    </row>
    <row r="109" spans="1:54" s="41" customFormat="1" x14ac:dyDescent="0.25">
      <c r="A109" s="19">
        <f t="shared" si="11"/>
        <v>38352</v>
      </c>
      <c r="B109" s="9">
        <v>118965070</v>
      </c>
      <c r="C109" s="6">
        <v>559781.50545000006</v>
      </c>
      <c r="D109" s="9"/>
      <c r="E109" s="6"/>
      <c r="F109" s="16">
        <v>208200.9017164672</v>
      </c>
      <c r="G109" s="13">
        <f t="shared" si="6"/>
        <v>118197087.59283353</v>
      </c>
      <c r="H109" s="2">
        <v>700.1</v>
      </c>
      <c r="I109" s="2">
        <v>0</v>
      </c>
      <c r="J109" s="13">
        <v>31</v>
      </c>
      <c r="K109" s="11">
        <v>0</v>
      </c>
      <c r="L109" s="11">
        <v>336.28800000000001</v>
      </c>
      <c r="M109" s="12">
        <v>46881</v>
      </c>
      <c r="N109" s="40">
        <v>0</v>
      </c>
      <c r="O109" s="13">
        <f t="shared" si="7"/>
        <v>120409656.9700717</v>
      </c>
      <c r="P109" s="13">
        <f t="shared" si="8"/>
        <v>2212569.3772381693</v>
      </c>
      <c r="Q109" s="35">
        <f t="shared" si="9"/>
        <v>1.8719322297179181E-2</v>
      </c>
      <c r="R109" s="17">
        <f t="shared" si="10"/>
        <v>1.8719322297179181E-2</v>
      </c>
      <c r="S109" s="17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</row>
    <row r="110" spans="1:54" x14ac:dyDescent="0.25">
      <c r="A110" s="19">
        <f t="shared" si="11"/>
        <v>38383</v>
      </c>
      <c r="B110" s="9">
        <v>125529169</v>
      </c>
      <c r="C110" s="6">
        <v>560016.7429500001</v>
      </c>
      <c r="F110" s="16">
        <v>169526.82851870151</v>
      </c>
      <c r="G110" s="13">
        <f t="shared" si="6"/>
        <v>124799625.42853129</v>
      </c>
      <c r="H110" s="2">
        <v>814.7</v>
      </c>
      <c r="I110" s="2">
        <v>0</v>
      </c>
      <c r="J110" s="13">
        <v>31</v>
      </c>
      <c r="K110" s="13">
        <v>0</v>
      </c>
      <c r="L110" s="11">
        <v>319.92</v>
      </c>
      <c r="M110" s="12">
        <v>46961</v>
      </c>
      <c r="N110" s="40">
        <v>0</v>
      </c>
      <c r="O110" s="13">
        <f t="shared" si="7"/>
        <v>122808662.44301692</v>
      </c>
      <c r="P110" s="13">
        <f t="shared" si="8"/>
        <v>-1990962.9855143726</v>
      </c>
      <c r="Q110" s="35">
        <f t="shared" si="9"/>
        <v>-1.5953276932345703E-2</v>
      </c>
      <c r="R110" s="17">
        <f t="shared" si="10"/>
        <v>1.5953276932345703E-2</v>
      </c>
      <c r="S110" s="17"/>
    </row>
    <row r="111" spans="1:54" x14ac:dyDescent="0.25">
      <c r="A111" s="19">
        <f t="shared" si="11"/>
        <v>38411</v>
      </c>
      <c r="B111" s="9">
        <v>110018389</v>
      </c>
      <c r="C111" s="6">
        <v>494481.45735000004</v>
      </c>
      <c r="D111" s="9">
        <v>1891</v>
      </c>
      <c r="F111" s="16">
        <v>148574.59106780085</v>
      </c>
      <c r="G111" s="13">
        <f t="shared" si="6"/>
        <v>109377223.95158219</v>
      </c>
      <c r="H111" s="2">
        <v>683.5</v>
      </c>
      <c r="I111" s="2">
        <v>0</v>
      </c>
      <c r="J111" s="13">
        <v>28</v>
      </c>
      <c r="K111" s="13">
        <v>0</v>
      </c>
      <c r="L111" s="11">
        <v>319.87200000000001</v>
      </c>
      <c r="M111" s="12">
        <v>47060</v>
      </c>
      <c r="N111" s="40">
        <v>0</v>
      </c>
      <c r="O111" s="13">
        <f t="shared" si="7"/>
        <v>112692273.549962</v>
      </c>
      <c r="P111" s="13">
        <f t="shared" si="8"/>
        <v>3315049.5983798057</v>
      </c>
      <c r="Q111" s="35">
        <f t="shared" si="9"/>
        <v>3.0308408630367802E-2</v>
      </c>
      <c r="R111" s="17">
        <f t="shared" si="10"/>
        <v>3.0308408630367802E-2</v>
      </c>
      <c r="S111" s="17"/>
    </row>
    <row r="112" spans="1:54" x14ac:dyDescent="0.25">
      <c r="A112" s="19">
        <f t="shared" si="11"/>
        <v>38442</v>
      </c>
      <c r="B112" s="9">
        <v>117480987</v>
      </c>
      <c r="C112" s="6">
        <v>561214.5723</v>
      </c>
      <c r="D112" s="9">
        <v>993</v>
      </c>
      <c r="F112" s="16">
        <v>158607.44714044521</v>
      </c>
      <c r="G112" s="13">
        <f t="shared" si="6"/>
        <v>116762157.98055956</v>
      </c>
      <c r="H112" s="2">
        <v>680.5</v>
      </c>
      <c r="I112" s="2">
        <v>0</v>
      </c>
      <c r="J112" s="13">
        <v>31</v>
      </c>
      <c r="K112" s="13">
        <v>1</v>
      </c>
      <c r="L112" s="11">
        <v>351.91199999999998</v>
      </c>
      <c r="M112" s="12">
        <v>47156</v>
      </c>
      <c r="N112" s="40">
        <v>0</v>
      </c>
      <c r="O112" s="13">
        <f t="shared" si="7"/>
        <v>119260768.82142104</v>
      </c>
      <c r="P112" s="13">
        <f t="shared" si="8"/>
        <v>2498610.8408614844</v>
      </c>
      <c r="Q112" s="35">
        <f t="shared" si="9"/>
        <v>2.1399149211318049E-2</v>
      </c>
      <c r="R112" s="17">
        <f t="shared" si="10"/>
        <v>2.1399149211318049E-2</v>
      </c>
      <c r="S112" s="17"/>
    </row>
    <row r="113" spans="1:19" x14ac:dyDescent="0.25">
      <c r="A113" s="19">
        <f t="shared" si="11"/>
        <v>38472</v>
      </c>
      <c r="B113" s="9">
        <v>102655932</v>
      </c>
      <c r="C113" s="6">
        <v>533776.47030000004</v>
      </c>
      <c r="D113" s="9">
        <v>611</v>
      </c>
      <c r="F113" s="16">
        <v>138533.7488153358</v>
      </c>
      <c r="G113" s="13">
        <f t="shared" si="6"/>
        <v>101984232.78088465</v>
      </c>
      <c r="H113" s="2">
        <v>354.6</v>
      </c>
      <c r="I113" s="2">
        <v>0</v>
      </c>
      <c r="J113" s="13">
        <v>30</v>
      </c>
      <c r="K113" s="13">
        <v>1</v>
      </c>
      <c r="L113" s="11">
        <v>336.24</v>
      </c>
      <c r="M113" s="12">
        <v>47057</v>
      </c>
      <c r="N113" s="40">
        <v>0</v>
      </c>
      <c r="O113" s="13">
        <f t="shared" si="7"/>
        <v>106726709.56145778</v>
      </c>
      <c r="P113" s="13">
        <f t="shared" si="8"/>
        <v>4742476.7805731297</v>
      </c>
      <c r="Q113" s="35">
        <f t="shared" si="9"/>
        <v>4.6502058712962466E-2</v>
      </c>
      <c r="R113" s="17">
        <f t="shared" si="10"/>
        <v>4.6502058712962466E-2</v>
      </c>
      <c r="S113" s="17"/>
    </row>
    <row r="114" spans="1:19" x14ac:dyDescent="0.25">
      <c r="A114" s="19">
        <f t="shared" si="11"/>
        <v>38503</v>
      </c>
      <c r="B114" s="9">
        <v>101003739</v>
      </c>
      <c r="C114" s="6">
        <v>540498.61710000003</v>
      </c>
      <c r="D114" s="9">
        <v>1260</v>
      </c>
      <c r="F114" s="16">
        <v>136283.34846821512</v>
      </c>
      <c r="G114" s="13">
        <f t="shared" si="6"/>
        <v>100328217.03443179</v>
      </c>
      <c r="H114" s="2">
        <v>244.9</v>
      </c>
      <c r="I114" s="2">
        <v>0</v>
      </c>
      <c r="J114" s="13">
        <v>31</v>
      </c>
      <c r="K114" s="13">
        <v>1</v>
      </c>
      <c r="L114" s="11">
        <v>336.28800000000001</v>
      </c>
      <c r="M114" s="12">
        <v>47180</v>
      </c>
      <c r="N114" s="40">
        <v>0</v>
      </c>
      <c r="O114" s="13">
        <f t="shared" si="7"/>
        <v>106214167.53371879</v>
      </c>
      <c r="P114" s="13">
        <f t="shared" si="8"/>
        <v>5885950.4992870092</v>
      </c>
      <c r="Q114" s="35">
        <f t="shared" si="9"/>
        <v>5.8666950069161512E-2</v>
      </c>
      <c r="R114" s="17">
        <f t="shared" si="10"/>
        <v>5.8666950069161512E-2</v>
      </c>
      <c r="S114" s="17"/>
    </row>
    <row r="115" spans="1:19" x14ac:dyDescent="0.25">
      <c r="A115" s="19">
        <f t="shared" si="11"/>
        <v>38533</v>
      </c>
      <c r="B115" s="9">
        <v>120806868</v>
      </c>
      <c r="C115" s="6">
        <v>529090.53930000006</v>
      </c>
      <c r="D115" s="9">
        <v>1538</v>
      </c>
      <c r="F115" s="16">
        <v>163162.74685331664</v>
      </c>
      <c r="G115" s="13">
        <f t="shared" si="6"/>
        <v>120116152.71384668</v>
      </c>
      <c r="H115" s="2">
        <v>27.3</v>
      </c>
      <c r="I115" s="2">
        <v>104.8</v>
      </c>
      <c r="J115" s="13">
        <v>30</v>
      </c>
      <c r="K115" s="13">
        <v>0</v>
      </c>
      <c r="L115" s="11">
        <v>352.08</v>
      </c>
      <c r="M115" s="12">
        <v>47430</v>
      </c>
      <c r="N115" s="40">
        <v>0</v>
      </c>
      <c r="O115" s="13">
        <f t="shared" si="7"/>
        <v>124642336.21228555</v>
      </c>
      <c r="P115" s="13">
        <f t="shared" si="8"/>
        <v>4526183.4984388649</v>
      </c>
      <c r="Q115" s="35">
        <f t="shared" si="9"/>
        <v>3.768172220118983E-2</v>
      </c>
      <c r="R115" s="17">
        <f t="shared" si="10"/>
        <v>3.768172220118983E-2</v>
      </c>
      <c r="S115" s="17"/>
    </row>
    <row r="116" spans="1:19" x14ac:dyDescent="0.25">
      <c r="A116" s="19">
        <f t="shared" si="11"/>
        <v>38564</v>
      </c>
      <c r="B116" s="9">
        <v>121659153</v>
      </c>
      <c r="C116" s="6">
        <v>513321.15825000004</v>
      </c>
      <c r="D116" s="9">
        <v>846</v>
      </c>
      <c r="F116" s="16">
        <v>164340.30550313831</v>
      </c>
      <c r="G116" s="13">
        <f t="shared" si="6"/>
        <v>120982337.53624685</v>
      </c>
      <c r="H116" s="2">
        <v>6.8</v>
      </c>
      <c r="I116" s="2">
        <v>105.4</v>
      </c>
      <c r="J116" s="13">
        <v>31</v>
      </c>
      <c r="K116" s="13">
        <v>0</v>
      </c>
      <c r="L116" s="11">
        <v>319.92</v>
      </c>
      <c r="M116" s="12">
        <v>47565</v>
      </c>
      <c r="N116" s="40">
        <v>0</v>
      </c>
      <c r="O116" s="13">
        <f t="shared" si="7"/>
        <v>124811619.19807509</v>
      </c>
      <c r="P116" s="13">
        <f t="shared" si="8"/>
        <v>3829281.6618282348</v>
      </c>
      <c r="Q116" s="35">
        <f t="shared" si="9"/>
        <v>3.165157608796379E-2</v>
      </c>
      <c r="R116" s="17">
        <f t="shared" si="10"/>
        <v>3.165157608796379E-2</v>
      </c>
      <c r="S116" s="17"/>
    </row>
    <row r="117" spans="1:19" x14ac:dyDescent="0.25">
      <c r="A117" s="19">
        <f t="shared" si="11"/>
        <v>38595</v>
      </c>
      <c r="B117" s="9">
        <v>118714206</v>
      </c>
      <c r="C117" s="6">
        <v>531068.41620000009</v>
      </c>
      <c r="D117" s="9">
        <v>976</v>
      </c>
      <c r="F117" s="16">
        <v>160321.26438499312</v>
      </c>
      <c r="G117" s="13">
        <f t="shared" si="6"/>
        <v>118023792.319415</v>
      </c>
      <c r="H117" s="2">
        <v>11.9</v>
      </c>
      <c r="I117" s="2">
        <v>67.900000000000006</v>
      </c>
      <c r="J117" s="13">
        <v>31</v>
      </c>
      <c r="K117" s="13">
        <v>0</v>
      </c>
      <c r="L117" s="11">
        <v>351.91199999999998</v>
      </c>
      <c r="M117" s="12">
        <v>47605</v>
      </c>
      <c r="N117" s="40">
        <v>0</v>
      </c>
      <c r="O117" s="13">
        <f t="shared" si="7"/>
        <v>118820615.32796247</v>
      </c>
      <c r="P117" s="13">
        <f t="shared" si="8"/>
        <v>796823.00854746997</v>
      </c>
      <c r="Q117" s="35">
        <f t="shared" si="9"/>
        <v>6.7513760817901796E-3</v>
      </c>
      <c r="R117" s="17">
        <f t="shared" si="10"/>
        <v>6.7513760817901796E-3</v>
      </c>
      <c r="S117" s="17"/>
    </row>
    <row r="118" spans="1:19" x14ac:dyDescent="0.25">
      <c r="A118" s="19">
        <f t="shared" si="11"/>
        <v>38625</v>
      </c>
      <c r="B118" s="9">
        <v>107398525</v>
      </c>
      <c r="C118" s="6">
        <v>513110.38545000006</v>
      </c>
      <c r="D118" s="9">
        <v>1756</v>
      </c>
      <c r="F118" s="16">
        <v>144995.34506915818</v>
      </c>
      <c r="G118" s="13">
        <f t="shared" si="6"/>
        <v>106742175.26948084</v>
      </c>
      <c r="H118" s="2">
        <v>63.4</v>
      </c>
      <c r="I118" s="2">
        <v>13.7</v>
      </c>
      <c r="J118" s="13">
        <v>30</v>
      </c>
      <c r="K118" s="13">
        <v>1</v>
      </c>
      <c r="L118" s="11">
        <v>336.24</v>
      </c>
      <c r="M118" s="12">
        <v>47806</v>
      </c>
      <c r="N118" s="40">
        <v>0</v>
      </c>
      <c r="O118" s="13">
        <f t="shared" si="7"/>
        <v>103485736.0193139</v>
      </c>
      <c r="P118" s="13">
        <f t="shared" si="8"/>
        <v>-3256439.2501669377</v>
      </c>
      <c r="Q118" s="35">
        <f t="shared" si="9"/>
        <v>-3.0507521904493188E-2</v>
      </c>
      <c r="R118" s="17">
        <f t="shared" si="10"/>
        <v>3.0507521904493188E-2</v>
      </c>
      <c r="S118" s="17"/>
    </row>
    <row r="119" spans="1:19" x14ac:dyDescent="0.25">
      <c r="A119" s="19">
        <f t="shared" si="11"/>
        <v>38656</v>
      </c>
      <c r="B119" s="9">
        <v>108114071</v>
      </c>
      <c r="C119" s="6">
        <v>569068.68195000011</v>
      </c>
      <c r="D119" s="9">
        <v>2427</v>
      </c>
      <c r="F119" s="16">
        <v>145890.10837261958</v>
      </c>
      <c r="G119" s="13">
        <f t="shared" si="6"/>
        <v>107401539.20967738</v>
      </c>
      <c r="H119" s="2">
        <v>259.89999999999998</v>
      </c>
      <c r="I119" s="2">
        <v>2.6</v>
      </c>
      <c r="J119" s="13">
        <v>31</v>
      </c>
      <c r="K119" s="13">
        <v>1</v>
      </c>
      <c r="L119" s="11">
        <v>319.92</v>
      </c>
      <c r="M119" s="12">
        <v>47911</v>
      </c>
      <c r="N119" s="40">
        <v>0</v>
      </c>
      <c r="O119" s="13">
        <f t="shared" si="7"/>
        <v>108046085.75016844</v>
      </c>
      <c r="P119" s="13">
        <f t="shared" si="8"/>
        <v>644546.54049105942</v>
      </c>
      <c r="Q119" s="35">
        <f t="shared" si="9"/>
        <v>6.0012784289127088E-3</v>
      </c>
      <c r="R119" s="17">
        <f t="shared" si="10"/>
        <v>6.0012784289127088E-3</v>
      </c>
      <c r="S119" s="17"/>
    </row>
    <row r="120" spans="1:19" x14ac:dyDescent="0.25">
      <c r="A120" s="19">
        <f t="shared" si="11"/>
        <v>38686</v>
      </c>
      <c r="B120" s="9">
        <v>112273619</v>
      </c>
      <c r="C120" s="6">
        <v>544497.65460000001</v>
      </c>
      <c r="D120" s="9">
        <v>536</v>
      </c>
      <c r="F120" s="16">
        <v>151566.07252889709</v>
      </c>
      <c r="G120" s="13">
        <f t="shared" si="6"/>
        <v>111578091.27287111</v>
      </c>
      <c r="H120" s="2">
        <v>433.1</v>
      </c>
      <c r="I120" s="2">
        <v>0</v>
      </c>
      <c r="J120" s="13">
        <v>30</v>
      </c>
      <c r="K120" s="13">
        <v>1</v>
      </c>
      <c r="L120" s="11">
        <v>352.08</v>
      </c>
      <c r="M120" s="12">
        <v>48010</v>
      </c>
      <c r="N120" s="40">
        <v>0</v>
      </c>
      <c r="O120" s="13">
        <f t="shared" si="7"/>
        <v>112290987.55058381</v>
      </c>
      <c r="P120" s="13">
        <f t="shared" si="8"/>
        <v>712896.27771270275</v>
      </c>
      <c r="Q120" s="35">
        <f t="shared" si="9"/>
        <v>6.3892137746761673E-3</v>
      </c>
      <c r="R120" s="17">
        <f t="shared" si="10"/>
        <v>6.3892137746761673E-3</v>
      </c>
      <c r="S120" s="17"/>
    </row>
    <row r="121" spans="1:19" x14ac:dyDescent="0.25">
      <c r="A121" s="19">
        <f t="shared" si="11"/>
        <v>38717</v>
      </c>
      <c r="B121" s="9">
        <v>121150930</v>
      </c>
      <c r="C121" s="6">
        <v>531516.30839999998</v>
      </c>
      <c r="D121" s="9">
        <v>5480</v>
      </c>
      <c r="F121" s="16">
        <v>163626.19327737839</v>
      </c>
      <c r="G121" s="13">
        <f t="shared" si="6"/>
        <v>120461267.49832262</v>
      </c>
      <c r="H121" s="2">
        <v>721.6</v>
      </c>
      <c r="I121" s="2">
        <v>0</v>
      </c>
      <c r="J121" s="11">
        <v>31</v>
      </c>
      <c r="K121" s="11">
        <v>0</v>
      </c>
      <c r="L121" s="11">
        <v>319.92</v>
      </c>
      <c r="M121" s="12">
        <v>48041</v>
      </c>
      <c r="N121" s="40">
        <v>0</v>
      </c>
      <c r="O121" s="13">
        <f t="shared" si="7"/>
        <v>122938381.98505583</v>
      </c>
      <c r="P121" s="13">
        <f t="shared" si="8"/>
        <v>2477114.4867332131</v>
      </c>
      <c r="Q121" s="35">
        <f t="shared" si="9"/>
        <v>2.0563576477125364E-2</v>
      </c>
      <c r="R121" s="17">
        <f t="shared" si="10"/>
        <v>2.0563576477125364E-2</v>
      </c>
      <c r="S121" s="17"/>
    </row>
    <row r="122" spans="1:19" x14ac:dyDescent="0.25">
      <c r="A122" s="19">
        <f t="shared" si="11"/>
        <v>38748</v>
      </c>
      <c r="B122" s="9">
        <v>120719775</v>
      </c>
      <c r="C122" s="6">
        <v>495201.28410000005</v>
      </c>
      <c r="D122" s="9">
        <v>3630</v>
      </c>
      <c r="F122" s="16">
        <v>196929.25153642692</v>
      </c>
      <c r="G122" s="13">
        <f t="shared" si="6"/>
        <v>120031274.46436357</v>
      </c>
      <c r="H122" s="2">
        <v>590.6</v>
      </c>
      <c r="I122" s="2">
        <v>0</v>
      </c>
      <c r="J122" s="13">
        <v>31</v>
      </c>
      <c r="K122" s="13">
        <v>0</v>
      </c>
      <c r="L122" s="11">
        <v>336.28800000000001</v>
      </c>
      <c r="M122" s="12">
        <v>48141</v>
      </c>
      <c r="N122" s="6">
        <v>23544.843907056056</v>
      </c>
      <c r="O122" s="13">
        <f t="shared" si="7"/>
        <v>120491715.97054781</v>
      </c>
      <c r="P122" s="13">
        <f t="shared" si="8"/>
        <v>460441.50618423522</v>
      </c>
      <c r="Q122" s="35">
        <f t="shared" si="9"/>
        <v>3.8360128078198238E-3</v>
      </c>
      <c r="R122" s="17">
        <f t="shared" si="10"/>
        <v>3.8360128078198238E-3</v>
      </c>
      <c r="S122" s="17"/>
    </row>
    <row r="123" spans="1:19" x14ac:dyDescent="0.25">
      <c r="A123" s="19">
        <f t="shared" si="11"/>
        <v>38776</v>
      </c>
      <c r="B123" s="9">
        <v>111241852</v>
      </c>
      <c r="C123" s="6">
        <v>462157.00200000004</v>
      </c>
      <c r="D123" s="9">
        <v>4968</v>
      </c>
      <c r="F123" s="16">
        <v>181458.43022859978</v>
      </c>
      <c r="G123" s="13">
        <f t="shared" si="6"/>
        <v>110603204.56777139</v>
      </c>
      <c r="H123" s="2">
        <v>651.20000000000005</v>
      </c>
      <c r="I123" s="2">
        <v>0</v>
      </c>
      <c r="J123" s="13">
        <v>28</v>
      </c>
      <c r="K123" s="13">
        <v>0</v>
      </c>
      <c r="L123" s="11">
        <v>319.87200000000001</v>
      </c>
      <c r="M123" s="12">
        <v>48205</v>
      </c>
      <c r="N123" s="6">
        <v>47089.687814112112</v>
      </c>
      <c r="O123" s="13">
        <f t="shared" si="7"/>
        <v>114593066.42848402</v>
      </c>
      <c r="P123" s="13">
        <f t="shared" si="8"/>
        <v>3989861.8607126325</v>
      </c>
      <c r="Q123" s="35">
        <f t="shared" si="9"/>
        <v>3.6073655155876343E-2</v>
      </c>
      <c r="R123" s="17">
        <f t="shared" si="10"/>
        <v>3.6073655155876343E-2</v>
      </c>
      <c r="S123" s="17"/>
    </row>
    <row r="124" spans="1:19" x14ac:dyDescent="0.25">
      <c r="A124" s="19">
        <f t="shared" si="11"/>
        <v>38807</v>
      </c>
      <c r="B124" s="9">
        <v>118804708</v>
      </c>
      <c r="C124" s="6">
        <v>502980.11775000003</v>
      </c>
      <c r="D124" s="9">
        <v>3065</v>
      </c>
      <c r="F124" s="16">
        <v>193779.60767297313</v>
      </c>
      <c r="G124" s="13">
        <f t="shared" si="6"/>
        <v>118111013.27457702</v>
      </c>
      <c r="H124" s="2">
        <v>562.4</v>
      </c>
      <c r="I124" s="2">
        <v>0</v>
      </c>
      <c r="J124" s="13">
        <v>31</v>
      </c>
      <c r="K124" s="13">
        <v>1</v>
      </c>
      <c r="L124" s="11">
        <v>368.28</v>
      </c>
      <c r="M124" s="12">
        <v>48263</v>
      </c>
      <c r="N124" s="6">
        <v>70634.531721168169</v>
      </c>
      <c r="O124" s="13">
        <f t="shared" si="7"/>
        <v>119627443.53708987</v>
      </c>
      <c r="P124" s="13">
        <f t="shared" si="8"/>
        <v>1516430.2625128478</v>
      </c>
      <c r="Q124" s="35">
        <f t="shared" si="9"/>
        <v>1.2839025087250301E-2</v>
      </c>
      <c r="R124" s="17">
        <f t="shared" si="10"/>
        <v>1.2839025087250301E-2</v>
      </c>
      <c r="S124" s="17"/>
    </row>
    <row r="125" spans="1:19" x14ac:dyDescent="0.25">
      <c r="A125" s="19">
        <f t="shared" si="11"/>
        <v>38837</v>
      </c>
      <c r="B125" s="9">
        <v>101928394</v>
      </c>
      <c r="C125" s="6">
        <v>459428.24700000085</v>
      </c>
      <c r="D125" s="9">
        <v>2611</v>
      </c>
      <c r="F125" s="16">
        <v>166207.34731930206</v>
      </c>
      <c r="G125" s="13">
        <f t="shared" si="6"/>
        <v>101305369.4056807</v>
      </c>
      <c r="H125" s="2">
        <v>322.5</v>
      </c>
      <c r="I125" s="2">
        <v>0</v>
      </c>
      <c r="J125" s="13">
        <v>30</v>
      </c>
      <c r="K125" s="13">
        <v>1</v>
      </c>
      <c r="L125" s="11">
        <v>303.83999999999997</v>
      </c>
      <c r="M125" s="12">
        <v>48272</v>
      </c>
      <c r="N125" s="6">
        <v>94179.375628224225</v>
      </c>
      <c r="O125" s="13">
        <f t="shared" si="7"/>
        <v>106740796.60640907</v>
      </c>
      <c r="P125" s="13">
        <f t="shared" si="8"/>
        <v>5435427.2007283717</v>
      </c>
      <c r="Q125" s="35">
        <f t="shared" si="9"/>
        <v>5.3653890535278775E-2</v>
      </c>
      <c r="R125" s="17">
        <f t="shared" si="10"/>
        <v>5.3653890535278775E-2</v>
      </c>
      <c r="S125" s="17"/>
    </row>
    <row r="126" spans="1:19" x14ac:dyDescent="0.25">
      <c r="A126" s="19">
        <f t="shared" si="11"/>
        <v>38868</v>
      </c>
      <c r="B126" s="9">
        <v>109352162</v>
      </c>
      <c r="D126" s="9">
        <v>2275</v>
      </c>
      <c r="F126" s="16">
        <v>179120.11455693017</v>
      </c>
      <c r="G126" s="13">
        <f t="shared" si="6"/>
        <v>109175316.88544308</v>
      </c>
      <c r="H126" s="2">
        <v>177.8</v>
      </c>
      <c r="I126" s="2">
        <v>17.7</v>
      </c>
      <c r="J126" s="13">
        <v>31</v>
      </c>
      <c r="K126" s="13">
        <v>1</v>
      </c>
      <c r="L126" s="11">
        <v>351.91199999999998</v>
      </c>
      <c r="M126" s="12">
        <v>48222</v>
      </c>
      <c r="N126" s="6">
        <v>117724.21953528028</v>
      </c>
      <c r="O126" s="13">
        <f t="shared" si="7"/>
        <v>111570059.70505114</v>
      </c>
      <c r="P126" s="13">
        <f t="shared" si="8"/>
        <v>2394742.8196080625</v>
      </c>
      <c r="Q126" s="35">
        <f t="shared" si="9"/>
        <v>2.1934837359994568E-2</v>
      </c>
      <c r="R126" s="17">
        <f t="shared" si="10"/>
        <v>2.1934837359994568E-2</v>
      </c>
      <c r="S126" s="17"/>
    </row>
    <row r="127" spans="1:19" x14ac:dyDescent="0.25">
      <c r="A127" s="19">
        <f t="shared" si="11"/>
        <v>38898</v>
      </c>
      <c r="B127" s="9">
        <v>114158685</v>
      </c>
      <c r="D127" s="9">
        <v>1302</v>
      </c>
      <c r="F127" s="16">
        <v>186993.25519388</v>
      </c>
      <c r="G127" s="13">
        <f t="shared" si="6"/>
        <v>113972993.74480613</v>
      </c>
      <c r="H127" s="2">
        <v>44.1</v>
      </c>
      <c r="I127" s="2">
        <v>32.200000000000003</v>
      </c>
      <c r="J127" s="13">
        <v>30</v>
      </c>
      <c r="K127" s="13">
        <v>0</v>
      </c>
      <c r="L127" s="11">
        <v>352.08</v>
      </c>
      <c r="M127" s="12">
        <v>48352</v>
      </c>
      <c r="N127" s="6">
        <v>141269.06344233634</v>
      </c>
      <c r="O127" s="13">
        <f t="shared" si="7"/>
        <v>111317162.78906399</v>
      </c>
      <c r="P127" s="13">
        <f t="shared" si="8"/>
        <v>-2655830.9557421356</v>
      </c>
      <c r="Q127" s="35">
        <f t="shared" si="9"/>
        <v>-2.3302283010032496E-2</v>
      </c>
      <c r="R127" s="17">
        <f t="shared" si="10"/>
        <v>2.3302283010032496E-2</v>
      </c>
      <c r="S127" s="17"/>
    </row>
    <row r="128" spans="1:19" x14ac:dyDescent="0.25">
      <c r="A128" s="19">
        <f t="shared" si="11"/>
        <v>38929</v>
      </c>
      <c r="B128" s="9">
        <v>126395645</v>
      </c>
      <c r="D128" s="9">
        <v>1987</v>
      </c>
      <c r="F128" s="16">
        <v>207037.53815033924</v>
      </c>
      <c r="G128" s="13">
        <f t="shared" si="6"/>
        <v>126190594.46184966</v>
      </c>
      <c r="H128" s="2">
        <v>6.5</v>
      </c>
      <c r="I128" s="2">
        <v>117.2</v>
      </c>
      <c r="J128" s="13">
        <v>31</v>
      </c>
      <c r="K128" s="13">
        <v>0</v>
      </c>
      <c r="L128" s="11">
        <v>319.92</v>
      </c>
      <c r="M128" s="12">
        <v>48357</v>
      </c>
      <c r="N128" s="6">
        <v>164813.90734939239</v>
      </c>
      <c r="O128" s="13">
        <f t="shared" si="7"/>
        <v>129067475.10013537</v>
      </c>
      <c r="P128" s="13">
        <f t="shared" si="8"/>
        <v>2876880.6382857114</v>
      </c>
      <c r="Q128" s="35">
        <f t="shared" si="9"/>
        <v>2.2797900672030347E-2</v>
      </c>
      <c r="R128" s="17">
        <f t="shared" si="10"/>
        <v>2.2797900672030347E-2</v>
      </c>
      <c r="S128" s="17"/>
    </row>
    <row r="129" spans="1:19" x14ac:dyDescent="0.25">
      <c r="A129" s="19">
        <f t="shared" si="11"/>
        <v>38960</v>
      </c>
      <c r="B129" s="9">
        <v>119390829</v>
      </c>
      <c r="D129" s="9">
        <v>1149</v>
      </c>
      <c r="F129" s="16">
        <v>195563.56798438847</v>
      </c>
      <c r="G129" s="13">
        <f t="shared" si="6"/>
        <v>119196414.43201561</v>
      </c>
      <c r="H129" s="2">
        <v>27.5</v>
      </c>
      <c r="I129" s="2">
        <v>45.5</v>
      </c>
      <c r="J129" s="13">
        <v>31</v>
      </c>
      <c r="K129" s="13">
        <v>0</v>
      </c>
      <c r="L129" s="11">
        <v>351.91199999999998</v>
      </c>
      <c r="M129" s="12">
        <v>48485</v>
      </c>
      <c r="N129" s="6">
        <v>188358.75125644845</v>
      </c>
      <c r="O129" s="13">
        <f t="shared" si="7"/>
        <v>116229142.85272086</v>
      </c>
      <c r="P129" s="13">
        <f t="shared" si="8"/>
        <v>-2967271.5792947561</v>
      </c>
      <c r="Q129" s="35">
        <f t="shared" si="9"/>
        <v>-2.4893966764303613E-2</v>
      </c>
      <c r="R129" s="17">
        <f t="shared" si="10"/>
        <v>2.4893966764303613E-2</v>
      </c>
      <c r="S129" s="17"/>
    </row>
    <row r="130" spans="1:19" x14ac:dyDescent="0.25">
      <c r="A130" s="19">
        <f t="shared" si="11"/>
        <v>38990</v>
      </c>
      <c r="B130" s="9">
        <v>106375052</v>
      </c>
      <c r="D130" s="9">
        <v>2095</v>
      </c>
      <c r="F130" s="16">
        <v>174243.57371406522</v>
      </c>
      <c r="G130" s="13">
        <f t="shared" ref="G130:G193" si="12">+B130-C130+D130+E130-F130</f>
        <v>106202903.42628594</v>
      </c>
      <c r="H130" s="2">
        <v>130.30000000000001</v>
      </c>
      <c r="I130" s="2">
        <v>2.2999999999999998</v>
      </c>
      <c r="J130" s="13">
        <v>30</v>
      </c>
      <c r="K130" s="13">
        <v>1</v>
      </c>
      <c r="L130" s="11">
        <v>319.68</v>
      </c>
      <c r="M130" s="12">
        <v>48589</v>
      </c>
      <c r="N130" s="6">
        <v>211903.59516350451</v>
      </c>
      <c r="O130" s="13">
        <f t="shared" ref="O130:O193" si="13">$V$17+$V$18*H130+$V$19*I130+$V$20*J130+$V$21*K130+$V$22*L130+$V$23*M130+$V$24*N130</f>
        <v>103426143.9349934</v>
      </c>
      <c r="P130" s="13">
        <f t="shared" ref="P130:P193" si="14">O130-G130</f>
        <v>-2776759.4912925363</v>
      </c>
      <c r="Q130" s="35">
        <f t="shared" ref="Q130:Q193" si="15">P130/G130</f>
        <v>-2.6145796411487461E-2</v>
      </c>
      <c r="R130" s="17">
        <f t="shared" ref="R130:R193" si="16">ABS(Q130)</f>
        <v>2.6145796411487461E-2</v>
      </c>
      <c r="S130" s="17"/>
    </row>
    <row r="131" spans="1:19" x14ac:dyDescent="0.25">
      <c r="A131" s="19">
        <f t="shared" si="11"/>
        <v>39021</v>
      </c>
      <c r="B131" s="9">
        <v>113289697</v>
      </c>
      <c r="D131" s="9">
        <v>4051</v>
      </c>
      <c r="F131" s="16">
        <v>185569.84273214376</v>
      </c>
      <c r="G131" s="13">
        <f t="shared" si="12"/>
        <v>113108178.15726785</v>
      </c>
      <c r="H131" s="2">
        <v>335.1</v>
      </c>
      <c r="I131" s="2">
        <v>0</v>
      </c>
      <c r="J131" s="13">
        <v>31</v>
      </c>
      <c r="K131" s="13">
        <v>1</v>
      </c>
      <c r="L131" s="11">
        <v>336.28800000000001</v>
      </c>
      <c r="M131" s="12">
        <v>48653</v>
      </c>
      <c r="N131" s="6">
        <v>235448.43907056056</v>
      </c>
      <c r="O131" s="13">
        <f t="shared" si="13"/>
        <v>112003627.89002922</v>
      </c>
      <c r="P131" s="13">
        <f t="shared" si="14"/>
        <v>-1104550.2672386318</v>
      </c>
      <c r="Q131" s="35">
        <f t="shared" si="15"/>
        <v>-9.7654323960805322E-3</v>
      </c>
      <c r="R131" s="17">
        <f t="shared" si="16"/>
        <v>9.7654323960805322E-3</v>
      </c>
      <c r="S131" s="17"/>
    </row>
    <row r="132" spans="1:19" x14ac:dyDescent="0.25">
      <c r="A132" s="19">
        <f t="shared" si="11"/>
        <v>39051</v>
      </c>
      <c r="B132" s="9">
        <v>115282364</v>
      </c>
      <c r="D132" s="9">
        <v>2083</v>
      </c>
      <c r="F132" s="16">
        <v>188833.85447901546</v>
      </c>
      <c r="G132" s="13">
        <f t="shared" si="12"/>
        <v>115095613.14552099</v>
      </c>
      <c r="H132" s="2">
        <v>415.9</v>
      </c>
      <c r="I132" s="2">
        <v>0</v>
      </c>
      <c r="J132" s="13">
        <v>30</v>
      </c>
      <c r="K132" s="13">
        <v>1</v>
      </c>
      <c r="L132" s="11">
        <v>352.08</v>
      </c>
      <c r="M132" s="12">
        <v>48727</v>
      </c>
      <c r="N132" s="6">
        <v>258993.28297761662</v>
      </c>
      <c r="O132" s="13">
        <f t="shared" si="13"/>
        <v>113130591.22128543</v>
      </c>
      <c r="P132" s="13">
        <f t="shared" si="14"/>
        <v>-1965021.9242355525</v>
      </c>
      <c r="Q132" s="35">
        <f t="shared" si="15"/>
        <v>-1.7072952396118519E-2</v>
      </c>
      <c r="R132" s="17">
        <f t="shared" si="16"/>
        <v>1.7072952396118519E-2</v>
      </c>
      <c r="S132" s="17"/>
    </row>
    <row r="133" spans="1:19" x14ac:dyDescent="0.25">
      <c r="A133" s="19">
        <f t="shared" si="11"/>
        <v>39082</v>
      </c>
      <c r="B133" s="9">
        <v>119730905</v>
      </c>
      <c r="D133" s="9">
        <v>5460</v>
      </c>
      <c r="F133" s="16">
        <v>196120.61643193595</v>
      </c>
      <c r="G133" s="13">
        <f t="shared" si="12"/>
        <v>119540244.38356806</v>
      </c>
      <c r="H133" s="2">
        <v>545.20000000000005</v>
      </c>
      <c r="I133" s="2">
        <v>0</v>
      </c>
      <c r="J133" s="13">
        <v>31</v>
      </c>
      <c r="K133" s="13">
        <v>0</v>
      </c>
      <c r="L133" s="11">
        <v>304.29599999999999</v>
      </c>
      <c r="M133" s="12">
        <v>48779</v>
      </c>
      <c r="N133" s="6">
        <v>282538.12688467267</v>
      </c>
      <c r="O133" s="13">
        <f t="shared" si="13"/>
        <v>118390272.71879753</v>
      </c>
      <c r="P133" s="13">
        <f t="shared" si="14"/>
        <v>-1149971.6647705287</v>
      </c>
      <c r="Q133" s="35">
        <f t="shared" si="15"/>
        <v>-9.6199541058375419E-3</v>
      </c>
      <c r="R133" s="17">
        <f t="shared" si="16"/>
        <v>9.6199541058375419E-3</v>
      </c>
      <c r="S133" s="17"/>
    </row>
    <row r="134" spans="1:19" x14ac:dyDescent="0.25">
      <c r="A134" s="19">
        <f t="shared" si="11"/>
        <v>39113</v>
      </c>
      <c r="B134" s="9">
        <v>127521206</v>
      </c>
      <c r="D134" s="9">
        <v>3907</v>
      </c>
      <c r="F134" s="16">
        <v>220175.70785256205</v>
      </c>
      <c r="G134" s="13">
        <f t="shared" si="12"/>
        <v>127304937.29214744</v>
      </c>
      <c r="H134" s="2">
        <v>698.3</v>
      </c>
      <c r="I134" s="2">
        <v>0</v>
      </c>
      <c r="J134" s="13">
        <v>31</v>
      </c>
      <c r="K134" s="13">
        <v>0</v>
      </c>
      <c r="L134" s="11">
        <v>351.91199999999998</v>
      </c>
      <c r="M134" s="12">
        <v>48826</v>
      </c>
      <c r="N134" s="6">
        <v>303087.50322625798</v>
      </c>
      <c r="O134" s="13">
        <f t="shared" si="13"/>
        <v>125650749.06861813</v>
      </c>
      <c r="P134" s="13">
        <f t="shared" si="14"/>
        <v>-1654188.223529309</v>
      </c>
      <c r="Q134" s="35">
        <f t="shared" si="15"/>
        <v>-1.299390470405066E-2</v>
      </c>
      <c r="R134" s="17">
        <f t="shared" si="16"/>
        <v>1.299390470405066E-2</v>
      </c>
      <c r="S134" s="17"/>
    </row>
    <row r="135" spans="1:19" x14ac:dyDescent="0.25">
      <c r="A135" s="19">
        <f t="shared" si="11"/>
        <v>39141</v>
      </c>
      <c r="B135" s="9">
        <v>121012861</v>
      </c>
      <c r="D135" s="9">
        <v>4243</v>
      </c>
      <c r="F135" s="16">
        <v>208938.52219323194</v>
      </c>
      <c r="G135" s="13">
        <f t="shared" si="12"/>
        <v>120808165.47780676</v>
      </c>
      <c r="H135" s="2">
        <v>785.1</v>
      </c>
      <c r="I135" s="2">
        <v>0</v>
      </c>
      <c r="J135" s="23">
        <v>28</v>
      </c>
      <c r="K135" s="13">
        <v>0</v>
      </c>
      <c r="L135" s="11">
        <v>319.87200000000001</v>
      </c>
      <c r="M135" s="12">
        <v>48864</v>
      </c>
      <c r="N135" s="6">
        <v>323636.87956784328</v>
      </c>
      <c r="O135" s="13">
        <f t="shared" si="13"/>
        <v>119468376.76729488</v>
      </c>
      <c r="P135" s="13">
        <f t="shared" si="14"/>
        <v>-1339788.7105118781</v>
      </c>
      <c r="Q135" s="35">
        <f t="shared" si="15"/>
        <v>-1.1090216503271097E-2</v>
      </c>
      <c r="R135" s="17">
        <f t="shared" si="16"/>
        <v>1.1090216503271097E-2</v>
      </c>
      <c r="S135" s="17"/>
    </row>
    <row r="136" spans="1:19" x14ac:dyDescent="0.25">
      <c r="A136" s="19">
        <f t="shared" si="11"/>
        <v>39172</v>
      </c>
      <c r="B136" s="9">
        <v>122882865</v>
      </c>
      <c r="D136" s="9">
        <v>0</v>
      </c>
      <c r="F136" s="16">
        <v>212167.23581116245</v>
      </c>
      <c r="G136" s="13">
        <f t="shared" si="12"/>
        <v>122670697.76418884</v>
      </c>
      <c r="H136" s="2">
        <v>582</v>
      </c>
      <c r="I136" s="2">
        <v>0</v>
      </c>
      <c r="J136" s="13">
        <v>31</v>
      </c>
      <c r="K136" s="13">
        <v>1</v>
      </c>
      <c r="L136" s="11">
        <v>351.91199999999998</v>
      </c>
      <c r="M136" s="12">
        <v>48982</v>
      </c>
      <c r="N136" s="6">
        <v>344186.25590942858</v>
      </c>
      <c r="O136" s="13">
        <f t="shared" si="13"/>
        <v>120471007.80736414</v>
      </c>
      <c r="P136" s="13">
        <f t="shared" si="14"/>
        <v>-2199689.956824705</v>
      </c>
      <c r="Q136" s="35">
        <f t="shared" si="15"/>
        <v>-1.7931665808677406E-2</v>
      </c>
      <c r="R136" s="17">
        <f t="shared" si="16"/>
        <v>1.7931665808677406E-2</v>
      </c>
      <c r="S136" s="17"/>
    </row>
    <row r="137" spans="1:19" x14ac:dyDescent="0.25">
      <c r="A137" s="19">
        <f t="shared" si="11"/>
        <v>39202</v>
      </c>
      <c r="B137" s="9">
        <v>110585850</v>
      </c>
      <c r="D137" s="9">
        <v>0</v>
      </c>
      <c r="F137" s="16">
        <v>190935.44176665996</v>
      </c>
      <c r="G137" s="13">
        <f t="shared" si="12"/>
        <v>110394914.55823334</v>
      </c>
      <c r="H137" s="2">
        <v>403</v>
      </c>
      <c r="I137" s="2">
        <v>0</v>
      </c>
      <c r="J137" s="13">
        <v>30</v>
      </c>
      <c r="K137" s="13">
        <v>1</v>
      </c>
      <c r="L137" s="11">
        <v>319.68</v>
      </c>
      <c r="M137" s="12">
        <v>48695</v>
      </c>
      <c r="N137" s="6">
        <v>364735.63225101389</v>
      </c>
      <c r="O137" s="13">
        <f t="shared" si="13"/>
        <v>110509666.74097662</v>
      </c>
      <c r="P137" s="13">
        <f t="shared" si="14"/>
        <v>114752.18274328113</v>
      </c>
      <c r="Q137" s="35">
        <f t="shared" si="15"/>
        <v>1.0394698270521268E-3</v>
      </c>
      <c r="R137" s="17">
        <f t="shared" si="16"/>
        <v>1.0394698270521268E-3</v>
      </c>
      <c r="S137" s="17"/>
    </row>
    <row r="138" spans="1:19" x14ac:dyDescent="0.25">
      <c r="A138" s="19">
        <f t="shared" si="11"/>
        <v>39233</v>
      </c>
      <c r="B138" s="9">
        <v>110694689</v>
      </c>
      <c r="D138" s="9">
        <v>437</v>
      </c>
      <c r="F138" s="16">
        <v>191123.36113018112</v>
      </c>
      <c r="G138" s="13">
        <f t="shared" si="12"/>
        <v>110504002.63886982</v>
      </c>
      <c r="H138" s="2">
        <v>166.4</v>
      </c>
      <c r="I138" s="2">
        <v>11.2</v>
      </c>
      <c r="J138" s="13">
        <v>31</v>
      </c>
      <c r="K138" s="13">
        <v>1</v>
      </c>
      <c r="L138" s="11">
        <v>351.91199999999998</v>
      </c>
      <c r="M138" s="12">
        <v>48892</v>
      </c>
      <c r="N138" s="6">
        <v>385285.00859259919</v>
      </c>
      <c r="O138" s="13">
        <f t="shared" si="13"/>
        <v>111017105.99446511</v>
      </c>
      <c r="P138" s="13">
        <f t="shared" si="14"/>
        <v>513103.35559529066</v>
      </c>
      <c r="Q138" s="35">
        <f t="shared" si="15"/>
        <v>4.6433010872205848E-3</v>
      </c>
      <c r="R138" s="17">
        <f t="shared" si="16"/>
        <v>4.6433010872205848E-3</v>
      </c>
      <c r="S138" s="17"/>
    </row>
    <row r="139" spans="1:19" x14ac:dyDescent="0.25">
      <c r="A139" s="19">
        <f t="shared" si="11"/>
        <v>39263</v>
      </c>
      <c r="B139" s="9">
        <v>119622506</v>
      </c>
      <c r="D139" s="9">
        <v>2419</v>
      </c>
      <c r="F139" s="16">
        <v>206537.96148734158</v>
      </c>
      <c r="G139" s="13">
        <f t="shared" si="12"/>
        <v>119418387.03851266</v>
      </c>
      <c r="H139" s="2">
        <v>35.5</v>
      </c>
      <c r="I139" s="2">
        <v>51.2</v>
      </c>
      <c r="J139" s="13">
        <v>30</v>
      </c>
      <c r="K139" s="13">
        <v>0</v>
      </c>
      <c r="L139" s="11">
        <v>336.24</v>
      </c>
      <c r="M139" s="12">
        <v>48942</v>
      </c>
      <c r="N139" s="6">
        <v>405834.38493418449</v>
      </c>
      <c r="O139" s="13">
        <f t="shared" si="13"/>
        <v>115246717.16579971</v>
      </c>
      <c r="P139" s="13">
        <f t="shared" si="14"/>
        <v>-4171669.8727129549</v>
      </c>
      <c r="Q139" s="35">
        <f t="shared" si="15"/>
        <v>-3.493322909618251E-2</v>
      </c>
      <c r="R139" s="17">
        <f t="shared" si="16"/>
        <v>3.493322909618251E-2</v>
      </c>
      <c r="S139" s="17"/>
    </row>
    <row r="140" spans="1:19" x14ac:dyDescent="0.25">
      <c r="A140" s="19">
        <f t="shared" si="11"/>
        <v>39294</v>
      </c>
      <c r="B140" s="9">
        <v>118464242</v>
      </c>
      <c r="D140" s="9">
        <v>1419</v>
      </c>
      <c r="F140" s="16">
        <v>204538.12472230865</v>
      </c>
      <c r="G140" s="13">
        <f t="shared" si="12"/>
        <v>118261122.8752777</v>
      </c>
      <c r="H140" s="2">
        <v>28</v>
      </c>
      <c r="I140" s="2">
        <v>53.8</v>
      </c>
      <c r="J140" s="13">
        <v>31</v>
      </c>
      <c r="K140" s="13">
        <v>0</v>
      </c>
      <c r="L140" s="11">
        <v>336.28800000000001</v>
      </c>
      <c r="M140" s="12">
        <v>49055</v>
      </c>
      <c r="N140" s="6">
        <v>426383.76127576979</v>
      </c>
      <c r="O140" s="13">
        <f t="shared" si="13"/>
        <v>118088955.79883485</v>
      </c>
      <c r="P140" s="13">
        <f t="shared" si="14"/>
        <v>-172167.07644285262</v>
      </c>
      <c r="Q140" s="35">
        <f t="shared" si="15"/>
        <v>-1.4558214251392321E-3</v>
      </c>
      <c r="R140" s="17">
        <f t="shared" si="16"/>
        <v>1.4558214251392321E-3</v>
      </c>
      <c r="S140" s="17"/>
    </row>
    <row r="141" spans="1:19" x14ac:dyDescent="0.25">
      <c r="A141" s="19">
        <f t="shared" si="11"/>
        <v>39325</v>
      </c>
      <c r="B141" s="9">
        <v>122840707</v>
      </c>
      <c r="D141" s="9">
        <v>1451</v>
      </c>
      <c r="F141" s="16">
        <v>212094.44660391757</v>
      </c>
      <c r="G141" s="13">
        <f t="shared" si="12"/>
        <v>122630063.55339608</v>
      </c>
      <c r="H141" s="2">
        <v>19.7</v>
      </c>
      <c r="I141" s="2">
        <v>65.099999999999994</v>
      </c>
      <c r="J141" s="13">
        <v>31</v>
      </c>
      <c r="K141" s="13">
        <v>0</v>
      </c>
      <c r="L141" s="11">
        <v>351.91199999999998</v>
      </c>
      <c r="M141" s="12">
        <v>49140</v>
      </c>
      <c r="N141" s="6">
        <v>446933.1376173551</v>
      </c>
      <c r="O141" s="13">
        <f t="shared" si="13"/>
        <v>121455413.12202743</v>
      </c>
      <c r="P141" s="13">
        <f t="shared" si="14"/>
        <v>-1174650.431368649</v>
      </c>
      <c r="Q141" s="35">
        <f t="shared" si="15"/>
        <v>-9.5788128728904881E-3</v>
      </c>
      <c r="R141" s="17">
        <f t="shared" si="16"/>
        <v>9.5788128728904881E-3</v>
      </c>
      <c r="S141" s="17"/>
    </row>
    <row r="142" spans="1:19" x14ac:dyDescent="0.25">
      <c r="A142" s="19">
        <f t="shared" si="11"/>
        <v>39355</v>
      </c>
      <c r="B142" s="9">
        <v>112981597</v>
      </c>
      <c r="D142" s="9">
        <v>5240</v>
      </c>
      <c r="F142" s="16">
        <v>195071.89332720003</v>
      </c>
      <c r="G142" s="13">
        <f t="shared" si="12"/>
        <v>112791765.10667279</v>
      </c>
      <c r="H142" s="2">
        <v>74.7</v>
      </c>
      <c r="I142" s="2">
        <v>28</v>
      </c>
      <c r="J142" s="13">
        <v>30</v>
      </c>
      <c r="K142" s="13">
        <v>1</v>
      </c>
      <c r="L142" s="11">
        <v>303.83999999999997</v>
      </c>
      <c r="M142" s="12">
        <v>49319</v>
      </c>
      <c r="N142" s="6">
        <v>467482.5139589404</v>
      </c>
      <c r="O142" s="13">
        <f t="shared" si="13"/>
        <v>107878143.383278</v>
      </c>
      <c r="P142" s="13">
        <f t="shared" si="14"/>
        <v>-4913621.7233947963</v>
      </c>
      <c r="Q142" s="35">
        <f t="shared" si="15"/>
        <v>-4.3563656608687162E-2</v>
      </c>
      <c r="R142" s="17">
        <f t="shared" si="16"/>
        <v>4.3563656608687162E-2</v>
      </c>
      <c r="S142" s="17"/>
    </row>
    <row r="143" spans="1:19" x14ac:dyDescent="0.25">
      <c r="A143" s="19">
        <f t="shared" si="11"/>
        <v>39386</v>
      </c>
      <c r="B143" s="9">
        <v>115330216</v>
      </c>
      <c r="D143" s="9">
        <v>8370</v>
      </c>
      <c r="F143" s="16">
        <v>199126.97457228313</v>
      </c>
      <c r="G143" s="13">
        <f t="shared" si="12"/>
        <v>115139459.02542771</v>
      </c>
      <c r="H143" s="2">
        <v>184.7</v>
      </c>
      <c r="I143" s="2">
        <v>10.9</v>
      </c>
      <c r="J143" s="13">
        <v>31</v>
      </c>
      <c r="K143" s="13">
        <v>1</v>
      </c>
      <c r="L143" s="11">
        <v>351.91199999999998</v>
      </c>
      <c r="M143" s="12">
        <v>49435</v>
      </c>
      <c r="N143" s="6">
        <v>488031.8903005257</v>
      </c>
      <c r="O143" s="13">
        <f t="shared" si="13"/>
        <v>112638444.87638526</v>
      </c>
      <c r="P143" s="13">
        <f t="shared" si="14"/>
        <v>-2501014.1490424573</v>
      </c>
      <c r="Q143" s="35">
        <f t="shared" si="15"/>
        <v>-2.1721607607085653E-2</v>
      </c>
      <c r="R143" s="17">
        <f t="shared" si="16"/>
        <v>2.1721607607085653E-2</v>
      </c>
      <c r="S143" s="17"/>
    </row>
    <row r="144" spans="1:19" x14ac:dyDescent="0.25">
      <c r="A144" s="19">
        <f t="shared" si="11"/>
        <v>39416</v>
      </c>
      <c r="B144" s="9">
        <v>118785032</v>
      </c>
      <c r="D144" s="9">
        <v>9857</v>
      </c>
      <c r="F144" s="16">
        <v>205091.99468274505</v>
      </c>
      <c r="G144" s="13">
        <f t="shared" si="12"/>
        <v>118589797.00531726</v>
      </c>
      <c r="H144" s="2">
        <v>511.8</v>
      </c>
      <c r="I144" s="2">
        <v>0</v>
      </c>
      <c r="J144" s="13">
        <v>30</v>
      </c>
      <c r="K144" s="13">
        <v>1</v>
      </c>
      <c r="L144" s="11">
        <v>352.08</v>
      </c>
      <c r="M144" s="12">
        <v>49527</v>
      </c>
      <c r="N144" s="6">
        <v>508581.266642111</v>
      </c>
      <c r="O144" s="13">
        <f t="shared" si="13"/>
        <v>117352906.86455126</v>
      </c>
      <c r="P144" s="13">
        <f t="shared" si="14"/>
        <v>-1236890.1407659948</v>
      </c>
      <c r="Q144" s="35">
        <f t="shared" si="15"/>
        <v>-1.0429987840442427E-2</v>
      </c>
      <c r="R144" s="17">
        <f t="shared" si="16"/>
        <v>1.0429987840442427E-2</v>
      </c>
      <c r="S144" s="17"/>
    </row>
    <row r="145" spans="1:19" x14ac:dyDescent="0.25">
      <c r="A145" s="19">
        <f t="shared" si="11"/>
        <v>39447</v>
      </c>
      <c r="B145" s="9">
        <v>125267404</v>
      </c>
      <c r="D145" s="9">
        <v>4607</v>
      </c>
      <c r="F145" s="16">
        <v>216284.33585040644</v>
      </c>
      <c r="G145" s="13">
        <f t="shared" si="12"/>
        <v>125055726.6641496</v>
      </c>
      <c r="H145" s="2">
        <v>686.6</v>
      </c>
      <c r="I145" s="2">
        <v>0</v>
      </c>
      <c r="J145" s="13">
        <v>31</v>
      </c>
      <c r="K145" s="13">
        <v>0</v>
      </c>
      <c r="L145" s="11">
        <v>304.29599999999999</v>
      </c>
      <c r="M145" s="12">
        <v>49558</v>
      </c>
      <c r="N145" s="6">
        <v>529130.64298369631</v>
      </c>
      <c r="O145" s="13">
        <f t="shared" si="13"/>
        <v>123834615.53198829</v>
      </c>
      <c r="P145" s="13">
        <f t="shared" si="14"/>
        <v>-1221111.1321613044</v>
      </c>
      <c r="Q145" s="35">
        <f t="shared" si="15"/>
        <v>-9.7645358971902799E-3</v>
      </c>
      <c r="R145" s="17">
        <f t="shared" si="16"/>
        <v>9.7645358971902799E-3</v>
      </c>
      <c r="S145" s="17"/>
    </row>
    <row r="146" spans="1:19" x14ac:dyDescent="0.25">
      <c r="A146" s="19">
        <f t="shared" si="11"/>
        <v>39478</v>
      </c>
      <c r="B146" s="9">
        <v>129540752</v>
      </c>
      <c r="D146" s="9">
        <v>22682</v>
      </c>
      <c r="F146" s="16">
        <v>180694.08408251102</v>
      </c>
      <c r="G146" s="13">
        <f t="shared" si="12"/>
        <v>129382739.91591749</v>
      </c>
      <c r="H146" s="2">
        <v>676.8</v>
      </c>
      <c r="I146" s="2">
        <v>0</v>
      </c>
      <c r="J146" s="13">
        <v>31</v>
      </c>
      <c r="K146" s="11">
        <v>0</v>
      </c>
      <c r="L146" s="5">
        <v>352</v>
      </c>
      <c r="M146" s="7">
        <v>49631</v>
      </c>
      <c r="N146" s="6">
        <v>541495.20890115469</v>
      </c>
      <c r="O146" s="13">
        <f t="shared" si="13"/>
        <v>126636998.16821137</v>
      </c>
      <c r="P146" s="13">
        <f t="shared" si="14"/>
        <v>-2745741.7477061152</v>
      </c>
      <c r="Q146" s="35">
        <f t="shared" si="15"/>
        <v>-2.1221855013199613E-2</v>
      </c>
      <c r="R146" s="17">
        <f t="shared" si="16"/>
        <v>2.1221855013199613E-2</v>
      </c>
      <c r="S146" s="17"/>
    </row>
    <row r="147" spans="1:19" x14ac:dyDescent="0.25">
      <c r="A147" s="19">
        <f t="shared" si="11"/>
        <v>39507</v>
      </c>
      <c r="B147" s="9">
        <v>121546289</v>
      </c>
      <c r="D147" s="9">
        <v>12657</v>
      </c>
      <c r="F147" s="16">
        <v>169542.75025733357</v>
      </c>
      <c r="G147" s="13">
        <f t="shared" si="12"/>
        <v>121389403.24974267</v>
      </c>
      <c r="H147" s="2">
        <v>651.20000000000005</v>
      </c>
      <c r="I147" s="2">
        <v>0</v>
      </c>
      <c r="J147" s="13">
        <v>29</v>
      </c>
      <c r="K147" s="11">
        <v>0</v>
      </c>
      <c r="L147" s="5">
        <v>320</v>
      </c>
      <c r="M147" s="7">
        <v>49649</v>
      </c>
      <c r="N147" s="6">
        <v>553859.77481861308</v>
      </c>
      <c r="O147" s="13">
        <f t="shared" si="13"/>
        <v>119520704.22727992</v>
      </c>
      <c r="P147" s="13">
        <f t="shared" si="14"/>
        <v>-1868699.0224627554</v>
      </c>
      <c r="Q147" s="35">
        <f t="shared" si="15"/>
        <v>-1.5394251659826962E-2</v>
      </c>
      <c r="R147" s="17">
        <f t="shared" si="16"/>
        <v>1.5394251659826962E-2</v>
      </c>
      <c r="S147" s="17"/>
    </row>
    <row r="148" spans="1:19" x14ac:dyDescent="0.25">
      <c r="A148" s="19">
        <f t="shared" si="11"/>
        <v>39538</v>
      </c>
      <c r="B148" s="9">
        <v>123025577</v>
      </c>
      <c r="D148" s="9">
        <v>11617</v>
      </c>
      <c r="F148" s="16">
        <v>171606.18269945995</v>
      </c>
      <c r="G148" s="13">
        <f t="shared" si="12"/>
        <v>122865587.81730054</v>
      </c>
      <c r="H148" s="2">
        <v>686.1</v>
      </c>
      <c r="I148" s="2">
        <v>0</v>
      </c>
      <c r="J148" s="13">
        <v>31</v>
      </c>
      <c r="K148" s="11">
        <v>1</v>
      </c>
      <c r="L148" s="5">
        <v>304</v>
      </c>
      <c r="M148" s="7">
        <v>49699</v>
      </c>
      <c r="N148" s="6">
        <v>566224.34073607146</v>
      </c>
      <c r="O148" s="13">
        <f t="shared" si="13"/>
        <v>121837132.11741619</v>
      </c>
      <c r="P148" s="13">
        <f t="shared" si="14"/>
        <v>-1028455.6998843551</v>
      </c>
      <c r="Q148" s="35">
        <f t="shared" si="15"/>
        <v>-8.3705756685399559E-3</v>
      </c>
      <c r="R148" s="17">
        <f t="shared" si="16"/>
        <v>8.3705756685399559E-3</v>
      </c>
      <c r="S148" s="17"/>
    </row>
    <row r="149" spans="1:19" x14ac:dyDescent="0.25">
      <c r="A149" s="19">
        <f t="shared" si="11"/>
        <v>39568</v>
      </c>
      <c r="B149" s="9">
        <v>110354711</v>
      </c>
      <c r="D149" s="9">
        <v>8264</v>
      </c>
      <c r="F149" s="16">
        <v>153931.81775210943</v>
      </c>
      <c r="G149" s="13">
        <f t="shared" si="12"/>
        <v>110209043.18224789</v>
      </c>
      <c r="H149" s="2">
        <v>297.89999999999998</v>
      </c>
      <c r="I149" s="2">
        <v>0</v>
      </c>
      <c r="J149" s="13">
        <v>30</v>
      </c>
      <c r="K149" s="11">
        <v>1</v>
      </c>
      <c r="L149" s="5">
        <v>352</v>
      </c>
      <c r="M149" s="7">
        <v>49603</v>
      </c>
      <c r="N149" s="6">
        <v>578588.90665352985</v>
      </c>
      <c r="O149" s="13">
        <f t="shared" si="13"/>
        <v>111439745.73010537</v>
      </c>
      <c r="P149" s="13">
        <f t="shared" si="14"/>
        <v>1230702.5478574783</v>
      </c>
      <c r="Q149" s="35">
        <f t="shared" si="15"/>
        <v>1.1166983328421779E-2</v>
      </c>
      <c r="R149" s="17">
        <f t="shared" si="16"/>
        <v>1.1166983328421779E-2</v>
      </c>
      <c r="S149" s="17"/>
    </row>
    <row r="150" spans="1:19" x14ac:dyDescent="0.25">
      <c r="A150" s="19">
        <f t="shared" si="11"/>
        <v>39599</v>
      </c>
      <c r="B150" s="9">
        <v>107757169</v>
      </c>
      <c r="D150" s="9">
        <v>8874</v>
      </c>
      <c r="F150" s="16">
        <v>150308.55275395769</v>
      </c>
      <c r="G150" s="13">
        <f t="shared" si="12"/>
        <v>107615734.44724604</v>
      </c>
      <c r="H150" s="2">
        <v>243.1</v>
      </c>
      <c r="I150" s="2">
        <v>0.7</v>
      </c>
      <c r="J150" s="13">
        <v>31</v>
      </c>
      <c r="K150" s="11">
        <v>1</v>
      </c>
      <c r="L150" s="5">
        <v>336</v>
      </c>
      <c r="M150" s="7">
        <v>49718</v>
      </c>
      <c r="N150" s="6">
        <v>590953.47257098823</v>
      </c>
      <c r="O150" s="13">
        <f t="shared" si="13"/>
        <v>111587449.75825463</v>
      </c>
      <c r="P150" s="13">
        <f t="shared" si="14"/>
        <v>3971715.3110085875</v>
      </c>
      <c r="Q150" s="35">
        <f t="shared" si="15"/>
        <v>3.6906455467769439E-2</v>
      </c>
      <c r="R150" s="17">
        <f t="shared" si="16"/>
        <v>3.6906455467769439E-2</v>
      </c>
      <c r="S150" s="17"/>
    </row>
    <row r="151" spans="1:19" x14ac:dyDescent="0.25">
      <c r="A151" s="19">
        <f t="shared" si="11"/>
        <v>39629</v>
      </c>
      <c r="B151" s="9">
        <v>115141214</v>
      </c>
      <c r="D151" s="9">
        <v>6366</v>
      </c>
      <c r="F151" s="16">
        <v>160608.42540020452</v>
      </c>
      <c r="G151" s="13">
        <f t="shared" si="12"/>
        <v>114986971.5745998</v>
      </c>
      <c r="H151" s="2">
        <v>40.6</v>
      </c>
      <c r="I151" s="2">
        <v>53</v>
      </c>
      <c r="J151" s="13">
        <v>30</v>
      </c>
      <c r="K151" s="11">
        <v>0</v>
      </c>
      <c r="L151" s="5">
        <v>336</v>
      </c>
      <c r="M151" s="7">
        <v>49781</v>
      </c>
      <c r="N151" s="6">
        <v>603318.03848844662</v>
      </c>
      <c r="O151" s="13">
        <f t="shared" si="13"/>
        <v>117511534.45487699</v>
      </c>
      <c r="P151" s="13">
        <f t="shared" si="14"/>
        <v>2524562.8802771866</v>
      </c>
      <c r="Q151" s="35">
        <f t="shared" si="15"/>
        <v>2.1955208017973866E-2</v>
      </c>
      <c r="R151" s="17">
        <f t="shared" si="16"/>
        <v>2.1955208017973866E-2</v>
      </c>
      <c r="S151" s="17"/>
    </row>
    <row r="152" spans="1:19" x14ac:dyDescent="0.25">
      <c r="A152" s="19">
        <f t="shared" si="11"/>
        <v>39660</v>
      </c>
      <c r="B152" s="9">
        <v>125482805</v>
      </c>
      <c r="D152" s="9">
        <v>4505</v>
      </c>
      <c r="F152" s="16">
        <v>175033.72620207837</v>
      </c>
      <c r="G152" s="13">
        <f t="shared" si="12"/>
        <v>125312276.27379791</v>
      </c>
      <c r="H152" s="2">
        <v>7.6</v>
      </c>
      <c r="I152" s="2">
        <v>75.8</v>
      </c>
      <c r="J152" s="13">
        <v>31</v>
      </c>
      <c r="K152" s="11">
        <v>0</v>
      </c>
      <c r="L152" s="5">
        <v>352</v>
      </c>
      <c r="M152" s="7">
        <v>49843</v>
      </c>
      <c r="N152" s="6">
        <v>615682.604405905</v>
      </c>
      <c r="O152" s="13">
        <f t="shared" si="13"/>
        <v>124915040.88317308</v>
      </c>
      <c r="P152" s="13">
        <f t="shared" si="14"/>
        <v>-397235.39062483609</v>
      </c>
      <c r="Q152" s="35">
        <f t="shared" si="15"/>
        <v>-3.1699638889082708E-3</v>
      </c>
      <c r="R152" s="17">
        <f t="shared" si="16"/>
        <v>3.1699638889082708E-3</v>
      </c>
      <c r="S152" s="17"/>
    </row>
    <row r="153" spans="1:19" x14ac:dyDescent="0.25">
      <c r="A153" s="19">
        <f t="shared" si="11"/>
        <v>39691</v>
      </c>
      <c r="B153" s="9">
        <v>116642720</v>
      </c>
      <c r="D153" s="9">
        <v>3345</v>
      </c>
      <c r="F153" s="16">
        <v>162702.84933418318</v>
      </c>
      <c r="G153" s="13">
        <f t="shared" si="12"/>
        <v>116483362.15066582</v>
      </c>
      <c r="H153" s="2">
        <v>36.200000000000003</v>
      </c>
      <c r="I153" s="2">
        <v>29.5</v>
      </c>
      <c r="J153" s="13">
        <v>31</v>
      </c>
      <c r="K153" s="11">
        <v>0</v>
      </c>
      <c r="L153" s="5">
        <v>320</v>
      </c>
      <c r="M153" s="7">
        <v>49932</v>
      </c>
      <c r="N153" s="6">
        <v>628047.17032336339</v>
      </c>
      <c r="O153" s="13">
        <f t="shared" si="13"/>
        <v>113848061.8985907</v>
      </c>
      <c r="P153" s="13">
        <f t="shared" si="14"/>
        <v>-2635300.2520751208</v>
      </c>
      <c r="Q153" s="35">
        <f t="shared" si="15"/>
        <v>-2.262383402589704E-2</v>
      </c>
      <c r="R153" s="17">
        <f t="shared" si="16"/>
        <v>2.262383402589704E-2</v>
      </c>
      <c r="S153" s="17"/>
    </row>
    <row r="154" spans="1:19" x14ac:dyDescent="0.25">
      <c r="A154" s="19">
        <f t="shared" si="11"/>
        <v>39721</v>
      </c>
      <c r="B154" s="9">
        <v>113785450</v>
      </c>
      <c r="D154" s="9">
        <v>3183</v>
      </c>
      <c r="F154" s="16">
        <v>158717.29438212889</v>
      </c>
      <c r="G154" s="13">
        <f t="shared" si="12"/>
        <v>113629915.70561787</v>
      </c>
      <c r="H154" s="2">
        <v>93.2</v>
      </c>
      <c r="I154" s="2">
        <v>12</v>
      </c>
      <c r="J154" s="13">
        <v>30</v>
      </c>
      <c r="K154" s="11">
        <v>1</v>
      </c>
      <c r="L154" s="5">
        <v>336</v>
      </c>
      <c r="M154" s="7">
        <v>50197</v>
      </c>
      <c r="N154" s="6">
        <v>640411.73624082177</v>
      </c>
      <c r="O154" s="13">
        <f t="shared" si="13"/>
        <v>108754488.13858527</v>
      </c>
      <c r="P154" s="13">
        <f t="shared" si="14"/>
        <v>-4875427.5670326054</v>
      </c>
      <c r="Q154" s="35">
        <f t="shared" si="15"/>
        <v>-4.2906197164340271E-2</v>
      </c>
      <c r="R154" s="17">
        <f t="shared" si="16"/>
        <v>4.2906197164340271E-2</v>
      </c>
      <c r="S154" s="17"/>
    </row>
    <row r="155" spans="1:19" x14ac:dyDescent="0.25">
      <c r="A155" s="19">
        <f t="shared" ref="A155:A218" si="17">EOMONTH(A154,1)</f>
        <v>39752</v>
      </c>
      <c r="B155" s="9">
        <v>114890260</v>
      </c>
      <c r="D155" s="9">
        <v>8696</v>
      </c>
      <c r="F155" s="16">
        <v>160258.37414238226</v>
      </c>
      <c r="G155" s="13">
        <f t="shared" si="12"/>
        <v>114738697.62585762</v>
      </c>
      <c r="H155" s="2">
        <v>325.7</v>
      </c>
      <c r="I155" s="2">
        <v>0</v>
      </c>
      <c r="J155" s="13">
        <v>31</v>
      </c>
      <c r="K155" s="11">
        <v>1</v>
      </c>
      <c r="L155" s="5">
        <v>352</v>
      </c>
      <c r="M155" s="7">
        <v>50286</v>
      </c>
      <c r="N155" s="6">
        <v>652776.30215828016</v>
      </c>
      <c r="O155" s="13">
        <f t="shared" si="13"/>
        <v>116033674.07217138</v>
      </c>
      <c r="P155" s="13">
        <f t="shared" si="14"/>
        <v>1294976.4463137537</v>
      </c>
      <c r="Q155" s="35">
        <f t="shared" si="15"/>
        <v>1.1286309441444424E-2</v>
      </c>
      <c r="R155" s="17">
        <f t="shared" si="16"/>
        <v>1.1286309441444424E-2</v>
      </c>
      <c r="S155" s="17"/>
    </row>
    <row r="156" spans="1:19" x14ac:dyDescent="0.25">
      <c r="A156" s="19">
        <f t="shared" si="17"/>
        <v>39782</v>
      </c>
      <c r="B156" s="9">
        <v>117556400</v>
      </c>
      <c r="D156" s="9">
        <v>7348</v>
      </c>
      <c r="F156" s="16">
        <v>163977.32526701174</v>
      </c>
      <c r="G156" s="13">
        <f t="shared" si="12"/>
        <v>117399770.67473298</v>
      </c>
      <c r="H156" s="2">
        <v>499.7</v>
      </c>
      <c r="I156" s="2">
        <v>0</v>
      </c>
      <c r="J156" s="13">
        <v>30</v>
      </c>
      <c r="K156" s="11">
        <v>1</v>
      </c>
      <c r="L156" s="5">
        <v>304</v>
      </c>
      <c r="M156" s="7">
        <v>50341</v>
      </c>
      <c r="N156" s="6">
        <v>665140.86807573854</v>
      </c>
      <c r="O156" s="13">
        <f t="shared" si="13"/>
        <v>115836044.67524676</v>
      </c>
      <c r="P156" s="13">
        <f t="shared" si="14"/>
        <v>-1563725.9994862229</v>
      </c>
      <c r="Q156" s="35">
        <f t="shared" si="15"/>
        <v>-1.3319668262544325E-2</v>
      </c>
      <c r="R156" s="17">
        <f t="shared" si="16"/>
        <v>1.3319668262544325E-2</v>
      </c>
      <c r="S156" s="17"/>
    </row>
    <row r="157" spans="1:19" x14ac:dyDescent="0.25">
      <c r="A157" s="19">
        <f t="shared" si="17"/>
        <v>39813</v>
      </c>
      <c r="B157" s="9">
        <v>127583980</v>
      </c>
      <c r="D157" s="9">
        <v>10165</v>
      </c>
      <c r="F157" s="16">
        <v>177964.61772663947</v>
      </c>
      <c r="G157" s="13">
        <f t="shared" si="12"/>
        <v>127416180.38227336</v>
      </c>
      <c r="H157" s="2">
        <v>694</v>
      </c>
      <c r="I157" s="2">
        <v>0</v>
      </c>
      <c r="J157" s="13">
        <v>31</v>
      </c>
      <c r="K157" s="11">
        <v>0</v>
      </c>
      <c r="L157" s="5">
        <v>336</v>
      </c>
      <c r="M157" s="7">
        <v>50478</v>
      </c>
      <c r="N157" s="6">
        <v>677505.43399319693</v>
      </c>
      <c r="O157" s="13">
        <f t="shared" si="13"/>
        <v>128020053.92838624</v>
      </c>
      <c r="P157" s="13">
        <f t="shared" si="14"/>
        <v>603873.54611288011</v>
      </c>
      <c r="Q157" s="35">
        <f t="shared" si="15"/>
        <v>4.7393788159489783E-3</v>
      </c>
      <c r="R157" s="17">
        <f t="shared" si="16"/>
        <v>4.7393788159489783E-3</v>
      </c>
      <c r="S157" s="17"/>
    </row>
    <row r="158" spans="1:19" x14ac:dyDescent="0.25">
      <c r="A158" s="19">
        <f t="shared" si="17"/>
        <v>39844</v>
      </c>
      <c r="B158" s="9">
        <v>133644440</v>
      </c>
      <c r="D158" s="9">
        <v>5405</v>
      </c>
      <c r="F158" s="16">
        <v>201793.81042380023</v>
      </c>
      <c r="G158" s="13">
        <f t="shared" si="12"/>
        <v>133448051.18957619</v>
      </c>
      <c r="H158" s="2">
        <v>891.8</v>
      </c>
      <c r="I158" s="2">
        <v>0</v>
      </c>
      <c r="J158" s="13">
        <v>31</v>
      </c>
      <c r="K158" s="13">
        <v>0</v>
      </c>
      <c r="L158" s="5">
        <v>336</v>
      </c>
      <c r="M158" s="7">
        <v>50522</v>
      </c>
      <c r="N158" s="6">
        <v>712238.91995871672</v>
      </c>
      <c r="O158" s="13">
        <f t="shared" si="13"/>
        <v>133583598.62616281</v>
      </c>
      <c r="P158" s="13">
        <f t="shared" si="14"/>
        <v>135547.43658661842</v>
      </c>
      <c r="Q158" s="35">
        <f t="shared" si="15"/>
        <v>1.0157318550426775E-3</v>
      </c>
      <c r="R158" s="17">
        <f t="shared" si="16"/>
        <v>1.0157318550426775E-3</v>
      </c>
      <c r="S158" s="17"/>
    </row>
    <row r="159" spans="1:19" x14ac:dyDescent="0.25">
      <c r="A159" s="19">
        <f t="shared" si="17"/>
        <v>39872</v>
      </c>
      <c r="B159" s="9">
        <v>116396740</v>
      </c>
      <c r="D159" s="9">
        <v>7542</v>
      </c>
      <c r="F159" s="16">
        <v>175750.98287297523</v>
      </c>
      <c r="G159" s="13">
        <f t="shared" si="12"/>
        <v>116228531.01712702</v>
      </c>
      <c r="H159" s="2">
        <v>649.6</v>
      </c>
      <c r="I159" s="2">
        <v>0</v>
      </c>
      <c r="J159" s="13">
        <v>28</v>
      </c>
      <c r="K159" s="13">
        <v>0</v>
      </c>
      <c r="L159" s="5">
        <v>304</v>
      </c>
      <c r="M159" s="7">
        <v>50567</v>
      </c>
      <c r="N159" s="6">
        <v>746972.40592423652</v>
      </c>
      <c r="O159" s="13">
        <f t="shared" si="13"/>
        <v>118215902.24631934</v>
      </c>
      <c r="P159" s="13">
        <f t="shared" si="14"/>
        <v>1987371.2291923165</v>
      </c>
      <c r="Q159" s="35">
        <f t="shared" si="15"/>
        <v>1.7098824288671984E-2</v>
      </c>
      <c r="R159" s="17">
        <f t="shared" si="16"/>
        <v>1.7098824288671984E-2</v>
      </c>
      <c r="S159" s="17"/>
    </row>
    <row r="160" spans="1:19" x14ac:dyDescent="0.25">
      <c r="A160" s="19">
        <f t="shared" si="17"/>
        <v>39903</v>
      </c>
      <c r="B160" s="9">
        <v>122514006</v>
      </c>
      <c r="D160" s="9">
        <v>7052</v>
      </c>
      <c r="F160" s="16">
        <v>184987.62912265057</v>
      </c>
      <c r="G160" s="13">
        <f t="shared" si="12"/>
        <v>122336070.37087736</v>
      </c>
      <c r="H160" s="2">
        <v>562.6</v>
      </c>
      <c r="I160" s="2">
        <v>0</v>
      </c>
      <c r="J160" s="13">
        <v>31</v>
      </c>
      <c r="K160" s="13">
        <v>1</v>
      </c>
      <c r="L160" s="5">
        <v>352</v>
      </c>
      <c r="M160" s="7">
        <v>50570</v>
      </c>
      <c r="N160" s="6">
        <v>781705.89188975631</v>
      </c>
      <c r="O160" s="13">
        <f t="shared" si="13"/>
        <v>123115476.47600988</v>
      </c>
      <c r="P160" s="13">
        <f t="shared" si="14"/>
        <v>779406.1051325202</v>
      </c>
      <c r="Q160" s="35">
        <f t="shared" si="15"/>
        <v>6.3710245291486922E-3</v>
      </c>
      <c r="R160" s="17">
        <f t="shared" si="16"/>
        <v>6.3710245291486922E-3</v>
      </c>
      <c r="S160" s="17"/>
    </row>
    <row r="161" spans="1:19" x14ac:dyDescent="0.25">
      <c r="A161" s="19">
        <f t="shared" si="17"/>
        <v>39933</v>
      </c>
      <c r="B161" s="9">
        <v>109450364</v>
      </c>
      <c r="D161" s="9">
        <v>9944</v>
      </c>
      <c r="F161" s="16">
        <v>165262.43818173005</v>
      </c>
      <c r="G161" s="13">
        <f t="shared" si="12"/>
        <v>109295045.56181827</v>
      </c>
      <c r="H161" s="2">
        <v>341.5</v>
      </c>
      <c r="I161" s="2">
        <v>3.2</v>
      </c>
      <c r="J161" s="13">
        <v>30</v>
      </c>
      <c r="K161" s="13">
        <v>1</v>
      </c>
      <c r="L161" s="5">
        <v>320</v>
      </c>
      <c r="M161" s="7">
        <v>50379</v>
      </c>
      <c r="N161" s="6">
        <v>816439.37785527611</v>
      </c>
      <c r="O161" s="13">
        <f t="shared" si="13"/>
        <v>112908110.85954094</v>
      </c>
      <c r="P161" s="13">
        <f t="shared" si="14"/>
        <v>3613065.2977226675</v>
      </c>
      <c r="Q161" s="35">
        <f t="shared" si="15"/>
        <v>3.3057905590780735E-2</v>
      </c>
      <c r="R161" s="17">
        <f t="shared" si="16"/>
        <v>3.3057905590780735E-2</v>
      </c>
      <c r="S161" s="17"/>
    </row>
    <row r="162" spans="1:19" x14ac:dyDescent="0.25">
      <c r="A162" s="19">
        <f t="shared" si="17"/>
        <v>39964</v>
      </c>
      <c r="B162" s="9">
        <v>106688597.40000001</v>
      </c>
      <c r="D162" s="9">
        <v>7866</v>
      </c>
      <c r="F162" s="16">
        <v>161092.36267604359</v>
      </c>
      <c r="G162" s="13">
        <f t="shared" si="12"/>
        <v>106535371.03732397</v>
      </c>
      <c r="H162" s="2">
        <v>192.8</v>
      </c>
      <c r="I162" s="2">
        <v>2.2999999999999998</v>
      </c>
      <c r="J162" s="13">
        <v>31</v>
      </c>
      <c r="K162" s="13">
        <v>1</v>
      </c>
      <c r="L162" s="5">
        <v>320</v>
      </c>
      <c r="M162" s="7">
        <v>50556</v>
      </c>
      <c r="N162" s="6">
        <v>851172.8638207959</v>
      </c>
      <c r="O162" s="13">
        <f t="shared" si="13"/>
        <v>111178565.8390182</v>
      </c>
      <c r="P162" s="13">
        <f t="shared" si="14"/>
        <v>4643194.8016942292</v>
      </c>
      <c r="Q162" s="35">
        <f t="shared" si="15"/>
        <v>4.3583598165416036E-2</v>
      </c>
      <c r="R162" s="17">
        <f t="shared" si="16"/>
        <v>4.3583598165416036E-2</v>
      </c>
      <c r="S162" s="17"/>
    </row>
    <row r="163" spans="1:19" x14ac:dyDescent="0.25">
      <c r="A163" s="19">
        <f t="shared" si="17"/>
        <v>39994</v>
      </c>
      <c r="B163" s="9">
        <v>112029483.90000001</v>
      </c>
      <c r="D163" s="9">
        <v>3162</v>
      </c>
      <c r="F163" s="16">
        <v>169156.72987213518</v>
      </c>
      <c r="G163" s="13">
        <f t="shared" si="12"/>
        <v>111863489.17012787</v>
      </c>
      <c r="H163" s="2">
        <v>75.7</v>
      </c>
      <c r="I163" s="2">
        <v>26.2</v>
      </c>
      <c r="J163" s="13">
        <v>30</v>
      </c>
      <c r="K163" s="13">
        <v>0</v>
      </c>
      <c r="L163" s="5">
        <v>352</v>
      </c>
      <c r="M163" s="7">
        <v>50618</v>
      </c>
      <c r="N163" s="6">
        <v>885906.3497863157</v>
      </c>
      <c r="O163" s="13">
        <f t="shared" si="13"/>
        <v>115193664.31160873</v>
      </c>
      <c r="P163" s="13">
        <f t="shared" si="14"/>
        <v>3330175.1414808631</v>
      </c>
      <c r="Q163" s="35">
        <f t="shared" si="15"/>
        <v>2.9769991676338273E-2</v>
      </c>
      <c r="R163" s="17">
        <f t="shared" si="16"/>
        <v>2.9769991676338273E-2</v>
      </c>
      <c r="S163" s="17"/>
    </row>
    <row r="164" spans="1:19" x14ac:dyDescent="0.25">
      <c r="A164" s="19">
        <f t="shared" si="17"/>
        <v>40025</v>
      </c>
      <c r="B164" s="9">
        <v>113742744.5</v>
      </c>
      <c r="D164" s="9">
        <v>3355</v>
      </c>
      <c r="F164" s="16">
        <v>171743.63423361082</v>
      </c>
      <c r="G164" s="13">
        <f t="shared" si="12"/>
        <v>113574355.86576639</v>
      </c>
      <c r="H164" s="2">
        <v>37.6</v>
      </c>
      <c r="I164" s="2">
        <v>14.5</v>
      </c>
      <c r="J164" s="13">
        <v>31</v>
      </c>
      <c r="K164" s="13">
        <v>0</v>
      </c>
      <c r="L164" s="5">
        <v>352</v>
      </c>
      <c r="M164" s="7">
        <v>50688</v>
      </c>
      <c r="N164" s="6">
        <v>920639.83575183549</v>
      </c>
      <c r="O164" s="13">
        <f t="shared" si="13"/>
        <v>113921027.77493604</v>
      </c>
      <c r="P164" s="13">
        <f t="shared" si="14"/>
        <v>346671.90916964412</v>
      </c>
      <c r="Q164" s="35">
        <f t="shared" si="15"/>
        <v>3.0523783870663188E-3</v>
      </c>
      <c r="R164" s="17">
        <f t="shared" si="16"/>
        <v>3.0523783870663188E-3</v>
      </c>
      <c r="S164" s="17"/>
    </row>
    <row r="165" spans="1:19" x14ac:dyDescent="0.25">
      <c r="A165" s="19">
        <f t="shared" si="17"/>
        <v>40056</v>
      </c>
      <c r="B165" s="9">
        <v>121976828.7</v>
      </c>
      <c r="D165" s="9">
        <v>3504</v>
      </c>
      <c r="F165" s="16">
        <v>184176.52875633401</v>
      </c>
      <c r="G165" s="13">
        <f t="shared" si="12"/>
        <v>121796156.17124367</v>
      </c>
      <c r="H165" s="2">
        <v>18.2</v>
      </c>
      <c r="I165" s="2">
        <v>57.3</v>
      </c>
      <c r="J165" s="13">
        <v>31</v>
      </c>
      <c r="K165" s="13">
        <v>0</v>
      </c>
      <c r="L165" s="5">
        <v>320</v>
      </c>
      <c r="M165" s="7">
        <v>50788</v>
      </c>
      <c r="N165" s="6">
        <v>955373.32171735528</v>
      </c>
      <c r="O165" s="13">
        <f t="shared" si="13"/>
        <v>120957650.97249845</v>
      </c>
      <c r="P165" s="13">
        <f t="shared" si="14"/>
        <v>-838505.1987452209</v>
      </c>
      <c r="Q165" s="35">
        <f t="shared" si="15"/>
        <v>-6.8844964004142663E-3</v>
      </c>
      <c r="R165" s="17">
        <f t="shared" si="16"/>
        <v>6.8844964004142663E-3</v>
      </c>
      <c r="S165" s="17"/>
    </row>
    <row r="166" spans="1:19" x14ac:dyDescent="0.25">
      <c r="A166" s="19">
        <f t="shared" si="17"/>
        <v>40086</v>
      </c>
      <c r="B166" s="9">
        <v>113325953.3</v>
      </c>
      <c r="D166" s="9">
        <v>3212</v>
      </c>
      <c r="F166" s="16">
        <v>171114.30850633694</v>
      </c>
      <c r="G166" s="13">
        <f t="shared" si="12"/>
        <v>113158050.99149366</v>
      </c>
      <c r="H166" s="2">
        <v>88.8</v>
      </c>
      <c r="I166" s="2">
        <v>5.5</v>
      </c>
      <c r="J166" s="13">
        <v>30</v>
      </c>
      <c r="K166" s="13">
        <v>1</v>
      </c>
      <c r="L166" s="5">
        <v>336</v>
      </c>
      <c r="M166" s="7">
        <v>50947</v>
      </c>
      <c r="N166" s="6">
        <v>990106.80768287508</v>
      </c>
      <c r="O166" s="13">
        <f t="shared" si="13"/>
        <v>108443114.51325026</v>
      </c>
      <c r="P166" s="13">
        <f t="shared" si="14"/>
        <v>-4714936.4782433957</v>
      </c>
      <c r="Q166" s="35">
        <f t="shared" si="15"/>
        <v>-4.1666822969563415E-2</v>
      </c>
      <c r="R166" s="17">
        <f t="shared" si="16"/>
        <v>4.1666822969563415E-2</v>
      </c>
      <c r="S166" s="17"/>
    </row>
    <row r="167" spans="1:19" x14ac:dyDescent="0.25">
      <c r="A167" s="19">
        <f t="shared" si="17"/>
        <v>40117</v>
      </c>
      <c r="B167" s="9">
        <v>117459965.8</v>
      </c>
      <c r="D167" s="9">
        <v>4686</v>
      </c>
      <c r="F167" s="16">
        <v>177356.37989153352</v>
      </c>
      <c r="G167" s="13">
        <f t="shared" si="12"/>
        <v>117287295.42010847</v>
      </c>
      <c r="H167" s="2">
        <v>329.1</v>
      </c>
      <c r="I167" s="2">
        <v>0</v>
      </c>
      <c r="J167" s="13">
        <v>31</v>
      </c>
      <c r="K167" s="13">
        <v>1</v>
      </c>
      <c r="L167" s="5">
        <v>336</v>
      </c>
      <c r="M167" s="7">
        <v>51006</v>
      </c>
      <c r="N167" s="6">
        <v>1024840.2936483949</v>
      </c>
      <c r="O167" s="13">
        <f t="shared" si="13"/>
        <v>116263534.40463296</v>
      </c>
      <c r="P167" s="13">
        <f t="shared" si="14"/>
        <v>-1023761.0154755116</v>
      </c>
      <c r="Q167" s="35">
        <f t="shared" si="15"/>
        <v>-8.7286607795714552E-3</v>
      </c>
      <c r="R167" s="17">
        <f t="shared" si="16"/>
        <v>8.7286607795714552E-3</v>
      </c>
      <c r="S167" s="17"/>
    </row>
    <row r="168" spans="1:19" x14ac:dyDescent="0.25">
      <c r="A168" s="19">
        <f t="shared" si="17"/>
        <v>40147</v>
      </c>
      <c r="B168" s="9">
        <v>117285788.90000001</v>
      </c>
      <c r="D168" s="9">
        <v>2430</v>
      </c>
      <c r="F168" s="16">
        <v>177093.3848852407</v>
      </c>
      <c r="G168" s="13">
        <f t="shared" si="12"/>
        <v>117111125.51511477</v>
      </c>
      <c r="H168" s="2">
        <v>396.5</v>
      </c>
      <c r="I168" s="2">
        <v>0</v>
      </c>
      <c r="J168" s="13">
        <v>30</v>
      </c>
      <c r="K168" s="13">
        <v>1</v>
      </c>
      <c r="L168" s="5">
        <v>320</v>
      </c>
      <c r="M168" s="7">
        <v>51052</v>
      </c>
      <c r="N168" s="6">
        <v>1059573.7796139147</v>
      </c>
      <c r="O168" s="13">
        <f t="shared" si="13"/>
        <v>114982132.84215948</v>
      </c>
      <c r="P168" s="13">
        <f t="shared" si="14"/>
        <v>-2128992.6729552895</v>
      </c>
      <c r="Q168" s="35">
        <f t="shared" si="15"/>
        <v>-1.8179252087202547E-2</v>
      </c>
      <c r="R168" s="17">
        <f t="shared" si="16"/>
        <v>1.8179252087202547E-2</v>
      </c>
      <c r="S168" s="17"/>
    </row>
    <row r="169" spans="1:19" x14ac:dyDescent="0.25">
      <c r="A169" s="19">
        <f t="shared" si="17"/>
        <v>40178</v>
      </c>
      <c r="B169" s="9">
        <v>129320399.90000001</v>
      </c>
      <c r="D169" s="9">
        <v>6003</v>
      </c>
      <c r="F169" s="16">
        <v>195264.81057760902</v>
      </c>
      <c r="G169" s="13">
        <f t="shared" si="12"/>
        <v>129131138.08942239</v>
      </c>
      <c r="H169" s="2">
        <v>669.5</v>
      </c>
      <c r="I169" s="2">
        <v>0</v>
      </c>
      <c r="J169" s="13">
        <v>31</v>
      </c>
      <c r="K169" s="13">
        <v>0</v>
      </c>
      <c r="L169" s="5">
        <v>352</v>
      </c>
      <c r="M169" s="7">
        <v>51089</v>
      </c>
      <c r="N169" s="6">
        <v>1094307.2655794346</v>
      </c>
      <c r="O169" s="13">
        <f t="shared" si="13"/>
        <v>129066828.58706838</v>
      </c>
      <c r="P169" s="13">
        <f t="shared" si="14"/>
        <v>-64309.50235401094</v>
      </c>
      <c r="Q169" s="35">
        <f t="shared" si="15"/>
        <v>-4.9801700275790232E-4</v>
      </c>
      <c r="R169" s="17">
        <f t="shared" si="16"/>
        <v>4.9801700275790232E-4</v>
      </c>
      <c r="S169" s="17"/>
    </row>
    <row r="170" spans="1:19" x14ac:dyDescent="0.25">
      <c r="A170" s="19">
        <f t="shared" si="17"/>
        <v>40209</v>
      </c>
      <c r="B170" s="9">
        <v>133979177</v>
      </c>
      <c r="D170" s="9">
        <v>7400.57</v>
      </c>
      <c r="F170" s="16">
        <v>251570.11614636646</v>
      </c>
      <c r="G170" s="13">
        <f t="shared" si="12"/>
        <v>133735007.45385362</v>
      </c>
      <c r="H170" s="2">
        <v>721.1</v>
      </c>
      <c r="I170" s="2">
        <v>0</v>
      </c>
      <c r="J170" s="13">
        <v>31</v>
      </c>
      <c r="K170" s="13">
        <v>0</v>
      </c>
      <c r="L170" s="23">
        <v>320</v>
      </c>
      <c r="M170" s="22">
        <v>51151</v>
      </c>
      <c r="N170" s="6">
        <v>1103678.6636397019</v>
      </c>
      <c r="O170" s="13">
        <f t="shared" si="13"/>
        <v>128689845.75704615</v>
      </c>
      <c r="P170" s="13">
        <f t="shared" si="14"/>
        <v>-5045161.6968074739</v>
      </c>
      <c r="Q170" s="35">
        <f t="shared" si="15"/>
        <v>-3.7725063862192917E-2</v>
      </c>
      <c r="R170" s="17">
        <f t="shared" si="16"/>
        <v>3.7725063862192917E-2</v>
      </c>
      <c r="S170" s="17"/>
    </row>
    <row r="171" spans="1:19" x14ac:dyDescent="0.25">
      <c r="A171" s="19">
        <f t="shared" si="17"/>
        <v>40237</v>
      </c>
      <c r="B171" s="9">
        <v>119946771</v>
      </c>
      <c r="D171" s="9">
        <v>5836.05</v>
      </c>
      <c r="F171" s="16">
        <v>225221.73809032745</v>
      </c>
      <c r="G171" s="13">
        <f t="shared" si="12"/>
        <v>119727385.31190968</v>
      </c>
      <c r="H171" s="2">
        <v>644.70000000000005</v>
      </c>
      <c r="I171" s="2">
        <v>0</v>
      </c>
      <c r="J171" s="13">
        <v>28</v>
      </c>
      <c r="K171" s="13">
        <v>0</v>
      </c>
      <c r="L171" s="23">
        <v>304</v>
      </c>
      <c r="M171" s="22">
        <v>51173</v>
      </c>
      <c r="N171" s="6">
        <v>1113050.0616999692</v>
      </c>
      <c r="O171" s="13">
        <f t="shared" si="13"/>
        <v>118915361.47078791</v>
      </c>
      <c r="P171" s="13">
        <f t="shared" si="14"/>
        <v>-812023.84112176299</v>
      </c>
      <c r="Q171" s="35">
        <f t="shared" si="15"/>
        <v>-6.7822732368731375E-3</v>
      </c>
      <c r="R171" s="17">
        <f t="shared" si="16"/>
        <v>6.7822732368731375E-3</v>
      </c>
      <c r="S171" s="17"/>
    </row>
    <row r="172" spans="1:19" x14ac:dyDescent="0.25">
      <c r="A172" s="19">
        <f t="shared" si="17"/>
        <v>40268</v>
      </c>
      <c r="B172" s="9">
        <v>123452454</v>
      </c>
      <c r="D172" s="9">
        <v>5028.53</v>
      </c>
      <c r="F172" s="16">
        <v>231804.2914335409</v>
      </c>
      <c r="G172" s="13">
        <f t="shared" si="12"/>
        <v>123225678.23856646</v>
      </c>
      <c r="H172" s="2">
        <v>470.9</v>
      </c>
      <c r="I172" s="2">
        <v>0</v>
      </c>
      <c r="J172" s="13">
        <v>31</v>
      </c>
      <c r="K172" s="13">
        <v>1</v>
      </c>
      <c r="L172" s="23">
        <v>368</v>
      </c>
      <c r="M172" s="22">
        <v>51218</v>
      </c>
      <c r="N172" s="6">
        <v>1122421.4597602366</v>
      </c>
      <c r="O172" s="13">
        <f t="shared" si="13"/>
        <v>122525156.08062018</v>
      </c>
      <c r="P172" s="13">
        <f t="shared" si="14"/>
        <v>-700522.15794627368</v>
      </c>
      <c r="Q172" s="35">
        <f t="shared" si="15"/>
        <v>-5.6848715946205145E-3</v>
      </c>
      <c r="R172" s="17">
        <f t="shared" si="16"/>
        <v>5.6848715946205145E-3</v>
      </c>
      <c r="S172" s="17"/>
    </row>
    <row r="173" spans="1:19" x14ac:dyDescent="0.25">
      <c r="A173" s="19">
        <f t="shared" si="17"/>
        <v>40298</v>
      </c>
      <c r="B173" s="9">
        <v>109614094</v>
      </c>
      <c r="D173" s="9">
        <v>7763.33</v>
      </c>
      <c r="F173" s="16">
        <v>205820.26980848474</v>
      </c>
      <c r="G173" s="13">
        <f t="shared" si="12"/>
        <v>109416037.06019151</v>
      </c>
      <c r="H173" s="2">
        <v>260.60000000000002</v>
      </c>
      <c r="I173" s="2">
        <v>0</v>
      </c>
      <c r="J173" s="13">
        <v>30</v>
      </c>
      <c r="K173" s="13">
        <v>1</v>
      </c>
      <c r="L173" s="23">
        <v>320</v>
      </c>
      <c r="M173" s="22">
        <v>51206</v>
      </c>
      <c r="N173" s="6">
        <v>1131792.8578205039</v>
      </c>
      <c r="O173" s="13">
        <f t="shared" si="13"/>
        <v>111442691.77948439</v>
      </c>
      <c r="P173" s="13">
        <f t="shared" si="14"/>
        <v>2026654.7192928791</v>
      </c>
      <c r="Q173" s="35">
        <f t="shared" si="15"/>
        <v>1.8522465021996583E-2</v>
      </c>
      <c r="R173" s="17">
        <f t="shared" si="16"/>
        <v>1.8522465021996583E-2</v>
      </c>
      <c r="S173" s="17"/>
    </row>
    <row r="174" spans="1:19" x14ac:dyDescent="0.25">
      <c r="A174" s="19">
        <f t="shared" si="17"/>
        <v>40329</v>
      </c>
      <c r="B174" s="9">
        <v>117656799</v>
      </c>
      <c r="D174" s="9">
        <v>7340.97</v>
      </c>
      <c r="F174" s="16">
        <v>220921.90184031127</v>
      </c>
      <c r="G174" s="13">
        <f t="shared" si="12"/>
        <v>117443218.06815968</v>
      </c>
      <c r="H174" s="2">
        <v>144.69999999999999</v>
      </c>
      <c r="I174" s="2">
        <v>21</v>
      </c>
      <c r="J174" s="13">
        <v>31</v>
      </c>
      <c r="K174" s="13">
        <v>1</v>
      </c>
      <c r="L174" s="23">
        <v>320</v>
      </c>
      <c r="M174" s="22">
        <v>51250</v>
      </c>
      <c r="N174" s="6">
        <v>1141164.2558807712</v>
      </c>
      <c r="O174" s="13">
        <f t="shared" si="13"/>
        <v>115122909.97255617</v>
      </c>
      <c r="P174" s="13">
        <f t="shared" si="14"/>
        <v>-2320308.0956035107</v>
      </c>
      <c r="Q174" s="35">
        <f t="shared" si="15"/>
        <v>-1.9756850448843202E-2</v>
      </c>
      <c r="R174" s="17">
        <f t="shared" si="16"/>
        <v>1.9756850448843202E-2</v>
      </c>
      <c r="S174" s="17"/>
    </row>
    <row r="175" spans="1:19" x14ac:dyDescent="0.25">
      <c r="A175" s="19">
        <f t="shared" si="17"/>
        <v>40359</v>
      </c>
      <c r="B175" s="9">
        <v>120954770</v>
      </c>
      <c r="D175" s="9">
        <v>5298.36</v>
      </c>
      <c r="F175" s="16">
        <v>227114.43836796403</v>
      </c>
      <c r="G175" s="13">
        <f t="shared" si="12"/>
        <v>120732953.92163204</v>
      </c>
      <c r="H175" s="2">
        <v>37.700000000000003</v>
      </c>
      <c r="I175" s="2">
        <v>32.6</v>
      </c>
      <c r="J175" s="13">
        <v>30</v>
      </c>
      <c r="K175" s="13">
        <v>0</v>
      </c>
      <c r="L175" s="23">
        <v>352</v>
      </c>
      <c r="M175" s="22">
        <v>51383</v>
      </c>
      <c r="N175" s="6">
        <v>1150535.6539410385</v>
      </c>
      <c r="O175" s="13">
        <f t="shared" si="13"/>
        <v>116961110.27484682</v>
      </c>
      <c r="P175" s="13">
        <f t="shared" si="14"/>
        <v>-3771843.6467852145</v>
      </c>
      <c r="Q175" s="35">
        <f t="shared" si="15"/>
        <v>-3.1241210657643022E-2</v>
      </c>
      <c r="R175" s="17">
        <f t="shared" si="16"/>
        <v>3.1241210657643022E-2</v>
      </c>
      <c r="S175" s="17"/>
    </row>
    <row r="176" spans="1:19" x14ac:dyDescent="0.25">
      <c r="A176" s="19">
        <f t="shared" si="17"/>
        <v>40390</v>
      </c>
      <c r="B176" s="9">
        <v>135775256</v>
      </c>
      <c r="D176" s="9">
        <v>2287.8200000000002</v>
      </c>
      <c r="F176" s="16">
        <v>254942.57903765628</v>
      </c>
      <c r="G176" s="13">
        <f t="shared" si="12"/>
        <v>135522601.24096233</v>
      </c>
      <c r="H176" s="2">
        <v>6.7</v>
      </c>
      <c r="I176" s="2">
        <v>106.6</v>
      </c>
      <c r="J176" s="13">
        <v>31</v>
      </c>
      <c r="K176" s="13">
        <v>0</v>
      </c>
      <c r="L176" s="23">
        <v>336</v>
      </c>
      <c r="M176" s="22">
        <v>51449</v>
      </c>
      <c r="N176" s="6">
        <v>1159907.0520013059</v>
      </c>
      <c r="O176" s="13">
        <f t="shared" si="13"/>
        <v>133661746.01302606</v>
      </c>
      <c r="P176" s="13">
        <f t="shared" si="14"/>
        <v>-1860855.2279362679</v>
      </c>
      <c r="Q176" s="35">
        <f t="shared" si="15"/>
        <v>-1.3730958606879336E-2</v>
      </c>
      <c r="R176" s="17">
        <f t="shared" si="16"/>
        <v>1.3730958606879336E-2</v>
      </c>
      <c r="S176" s="17"/>
    </row>
    <row r="177" spans="1:19" x14ac:dyDescent="0.25">
      <c r="A177" s="19">
        <f t="shared" si="17"/>
        <v>40421</v>
      </c>
      <c r="B177" s="9">
        <v>132798939</v>
      </c>
      <c r="D177" s="9">
        <v>31996</v>
      </c>
      <c r="F177" s="16">
        <v>249354.00602098217</v>
      </c>
      <c r="G177" s="13">
        <f t="shared" si="12"/>
        <v>132581580.99397902</v>
      </c>
      <c r="H177" s="2">
        <v>14.2</v>
      </c>
      <c r="I177" s="2">
        <v>85.3</v>
      </c>
      <c r="J177" s="13">
        <v>31</v>
      </c>
      <c r="K177" s="13">
        <v>0</v>
      </c>
      <c r="L177" s="23">
        <v>336</v>
      </c>
      <c r="M177" s="22">
        <v>51540</v>
      </c>
      <c r="N177" s="6">
        <v>1169278.4500615732</v>
      </c>
      <c r="O177" s="13">
        <f t="shared" si="13"/>
        <v>129431575.19027646</v>
      </c>
      <c r="P177" s="13">
        <f t="shared" si="14"/>
        <v>-3150005.803702563</v>
      </c>
      <c r="Q177" s="35">
        <f t="shared" si="15"/>
        <v>-2.3759000157386988E-2</v>
      </c>
      <c r="R177" s="17">
        <f t="shared" si="16"/>
        <v>2.3759000157386988E-2</v>
      </c>
      <c r="S177" s="17"/>
    </row>
    <row r="178" spans="1:19" x14ac:dyDescent="0.25">
      <c r="A178" s="19">
        <f t="shared" si="17"/>
        <v>40451</v>
      </c>
      <c r="B178" s="9">
        <v>116946781</v>
      </c>
      <c r="D178" s="9">
        <v>21551.63</v>
      </c>
      <c r="F178" s="16">
        <v>219588.71473821398</v>
      </c>
      <c r="G178" s="13">
        <f t="shared" si="12"/>
        <v>116748743.91526178</v>
      </c>
      <c r="H178" s="2">
        <v>122.7</v>
      </c>
      <c r="I178" s="2">
        <v>23</v>
      </c>
      <c r="J178" s="13">
        <v>30</v>
      </c>
      <c r="K178" s="13">
        <v>1</v>
      </c>
      <c r="L178" s="23">
        <v>336</v>
      </c>
      <c r="M178" s="22">
        <v>51730</v>
      </c>
      <c r="N178" s="6">
        <v>1178649.8481218405</v>
      </c>
      <c r="O178" s="13">
        <f t="shared" si="13"/>
        <v>114830128.35935944</v>
      </c>
      <c r="P178" s="13">
        <f t="shared" si="14"/>
        <v>-1918615.5559023321</v>
      </c>
      <c r="Q178" s="35">
        <f t="shared" si="15"/>
        <v>-1.6433714758378008E-2</v>
      </c>
      <c r="R178" s="17">
        <f t="shared" si="16"/>
        <v>1.6433714758378008E-2</v>
      </c>
      <c r="S178" s="17"/>
    </row>
    <row r="179" spans="1:19" x14ac:dyDescent="0.25">
      <c r="A179" s="19">
        <f t="shared" si="17"/>
        <v>40482</v>
      </c>
      <c r="B179" s="9">
        <v>116794004</v>
      </c>
      <c r="D179" s="9">
        <v>33695.379999999997</v>
      </c>
      <c r="F179" s="16">
        <v>219301.8483124373</v>
      </c>
      <c r="G179" s="13">
        <f t="shared" si="12"/>
        <v>116608397.53168756</v>
      </c>
      <c r="H179" s="2">
        <v>284.60000000000002</v>
      </c>
      <c r="I179" s="2">
        <v>0</v>
      </c>
      <c r="J179" s="13">
        <v>31</v>
      </c>
      <c r="K179" s="13">
        <v>1</v>
      </c>
      <c r="L179" s="23">
        <v>320</v>
      </c>
      <c r="M179" s="22">
        <v>51802</v>
      </c>
      <c r="N179" s="6">
        <v>1188021.2461821078</v>
      </c>
      <c r="O179" s="13">
        <f t="shared" si="13"/>
        <v>115744974.18731247</v>
      </c>
      <c r="P179" s="13">
        <f t="shared" si="14"/>
        <v>-863423.34437508881</v>
      </c>
      <c r="Q179" s="35">
        <f t="shared" si="15"/>
        <v>-7.404469683587404E-3</v>
      </c>
      <c r="R179" s="17">
        <f t="shared" si="16"/>
        <v>7.404469683587404E-3</v>
      </c>
      <c r="S179" s="17"/>
    </row>
    <row r="180" spans="1:19" x14ac:dyDescent="0.25">
      <c r="A180" s="19">
        <f t="shared" si="17"/>
        <v>40512</v>
      </c>
      <c r="B180" s="9">
        <v>121142765</v>
      </c>
      <c r="D180" s="9">
        <v>26466.9</v>
      </c>
      <c r="F180" s="16">
        <v>227467.4329529728</v>
      </c>
      <c r="G180" s="13">
        <f t="shared" si="12"/>
        <v>120941764.46704704</v>
      </c>
      <c r="H180" s="2">
        <v>424.1</v>
      </c>
      <c r="I180" s="2">
        <v>0</v>
      </c>
      <c r="J180" s="13">
        <v>30</v>
      </c>
      <c r="K180" s="13">
        <v>1</v>
      </c>
      <c r="L180" s="23">
        <v>336</v>
      </c>
      <c r="M180" s="22">
        <v>51876</v>
      </c>
      <c r="N180" s="6">
        <v>1197392.6442423752</v>
      </c>
      <c r="O180" s="13">
        <f t="shared" si="13"/>
        <v>118549149.91437769</v>
      </c>
      <c r="P180" s="13">
        <f t="shared" si="14"/>
        <v>-2392614.5526693463</v>
      </c>
      <c r="Q180" s="35">
        <f t="shared" si="15"/>
        <v>-1.9783195352018047E-2</v>
      </c>
      <c r="R180" s="17">
        <f t="shared" si="16"/>
        <v>1.9783195352018047E-2</v>
      </c>
      <c r="S180" s="17"/>
    </row>
    <row r="181" spans="1:19" x14ac:dyDescent="0.25">
      <c r="A181" s="19">
        <f t="shared" si="17"/>
        <v>40543</v>
      </c>
      <c r="B181" s="9">
        <v>132686798</v>
      </c>
      <c r="D181" s="9">
        <v>8842.7000000000007</v>
      </c>
      <c r="F181" s="16">
        <v>249143.44102852239</v>
      </c>
      <c r="G181" s="13">
        <f t="shared" si="12"/>
        <v>132446497.25897148</v>
      </c>
      <c r="H181" s="2">
        <v>719.4</v>
      </c>
      <c r="I181" s="2">
        <v>0</v>
      </c>
      <c r="J181" s="13">
        <v>31</v>
      </c>
      <c r="K181" s="13">
        <v>0</v>
      </c>
      <c r="L181" s="23">
        <v>368</v>
      </c>
      <c r="M181" s="22">
        <v>51942</v>
      </c>
      <c r="N181" s="6">
        <v>1206764.0423026425</v>
      </c>
      <c r="O181" s="13">
        <f t="shared" si="13"/>
        <v>133377287.16457112</v>
      </c>
      <c r="P181" s="13">
        <f t="shared" si="14"/>
        <v>930789.90559963882</v>
      </c>
      <c r="Q181" s="35">
        <f t="shared" si="15"/>
        <v>7.0276672079871878E-3</v>
      </c>
      <c r="R181" s="17">
        <f t="shared" si="16"/>
        <v>7.0276672079871878E-3</v>
      </c>
      <c r="S181" s="17"/>
    </row>
    <row r="182" spans="1:19" x14ac:dyDescent="0.25">
      <c r="A182" s="19">
        <f t="shared" si="17"/>
        <v>40574</v>
      </c>
      <c r="B182" s="9">
        <v>136994789</v>
      </c>
      <c r="D182" s="9">
        <v>17067.150000000001</v>
      </c>
      <c r="F182" s="16">
        <v>62828.275482695193</v>
      </c>
      <c r="G182" s="13">
        <f t="shared" si="12"/>
        <v>136949027.87451732</v>
      </c>
      <c r="H182" s="5">
        <v>822</v>
      </c>
      <c r="I182" s="5">
        <v>0</v>
      </c>
      <c r="J182" s="13">
        <v>31</v>
      </c>
      <c r="K182" s="13">
        <v>0</v>
      </c>
      <c r="L182" s="23">
        <v>336</v>
      </c>
      <c r="M182" s="22">
        <v>51912</v>
      </c>
      <c r="N182" s="6">
        <v>1230960.1780413017</v>
      </c>
      <c r="O182" s="13">
        <f t="shared" si="13"/>
        <v>134162709.74716523</v>
      </c>
      <c r="P182" s="13">
        <f t="shared" si="14"/>
        <v>-2786318.1273520887</v>
      </c>
      <c r="Q182" s="35">
        <f t="shared" si="15"/>
        <v>-2.0345658312413261E-2</v>
      </c>
      <c r="R182" s="17">
        <f t="shared" si="16"/>
        <v>2.0345658312413261E-2</v>
      </c>
      <c r="S182" s="1"/>
    </row>
    <row r="183" spans="1:19" x14ac:dyDescent="0.25">
      <c r="A183" s="19">
        <f t="shared" si="17"/>
        <v>40602</v>
      </c>
      <c r="B183" s="9">
        <v>122135594</v>
      </c>
      <c r="D183" s="9">
        <v>32586.51</v>
      </c>
      <c r="F183" s="16">
        <v>56013.581261653788</v>
      </c>
      <c r="G183" s="13">
        <f t="shared" si="12"/>
        <v>122112166.92873836</v>
      </c>
      <c r="H183" s="5">
        <v>689.3</v>
      </c>
      <c r="I183" s="5">
        <v>0</v>
      </c>
      <c r="J183" s="23">
        <v>28</v>
      </c>
      <c r="K183" s="13">
        <v>0</v>
      </c>
      <c r="L183" s="23">
        <v>304</v>
      </c>
      <c r="M183" s="22">
        <v>51951</v>
      </c>
      <c r="N183" s="6">
        <v>1255156.3137799609</v>
      </c>
      <c r="O183" s="13">
        <f t="shared" si="13"/>
        <v>121854707.98583017</v>
      </c>
      <c r="P183" s="13">
        <f t="shared" si="14"/>
        <v>-257458.94290818274</v>
      </c>
      <c r="Q183" s="35">
        <f t="shared" si="15"/>
        <v>-2.1083807566729153E-3</v>
      </c>
      <c r="R183" s="17">
        <f t="shared" si="16"/>
        <v>2.1083807566729153E-3</v>
      </c>
      <c r="S183" s="1"/>
    </row>
    <row r="184" spans="1:19" x14ac:dyDescent="0.25">
      <c r="A184" s="19">
        <f t="shared" si="17"/>
        <v>40633</v>
      </c>
      <c r="B184" s="9">
        <v>130238805</v>
      </c>
      <c r="D184" s="9">
        <v>68579.12</v>
      </c>
      <c r="F184" s="16">
        <v>59729.859645077595</v>
      </c>
      <c r="G184" s="13">
        <f t="shared" si="12"/>
        <v>130247654.26035492</v>
      </c>
      <c r="H184" s="5">
        <v>622.29999999999995</v>
      </c>
      <c r="I184" s="5">
        <v>0</v>
      </c>
      <c r="J184" s="13">
        <v>31</v>
      </c>
      <c r="K184" s="13">
        <v>1</v>
      </c>
      <c r="L184" s="23">
        <v>368</v>
      </c>
      <c r="M184" s="22">
        <v>52013</v>
      </c>
      <c r="N184" s="6">
        <v>1279352.44951862</v>
      </c>
      <c r="O184" s="13">
        <f t="shared" si="13"/>
        <v>128458865.75643328</v>
      </c>
      <c r="P184" s="13">
        <f t="shared" si="14"/>
        <v>-1788788.5039216429</v>
      </c>
      <c r="Q184" s="35">
        <f t="shared" si="15"/>
        <v>-1.3733748327981354E-2</v>
      </c>
      <c r="R184" s="17">
        <f t="shared" si="16"/>
        <v>1.3733748327981354E-2</v>
      </c>
      <c r="S184" s="1"/>
    </row>
    <row r="185" spans="1:19" x14ac:dyDescent="0.25">
      <c r="A185" s="19">
        <f t="shared" si="17"/>
        <v>40663</v>
      </c>
      <c r="B185" s="9">
        <v>114649106</v>
      </c>
      <c r="D185" s="9">
        <v>88855.08</v>
      </c>
      <c r="F185" s="16">
        <v>52580.143144077716</v>
      </c>
      <c r="G185" s="13">
        <f t="shared" si="12"/>
        <v>114685380.93685593</v>
      </c>
      <c r="H185" s="5">
        <v>349.6</v>
      </c>
      <c r="I185" s="5">
        <v>0</v>
      </c>
      <c r="J185" s="13">
        <v>30</v>
      </c>
      <c r="K185" s="13">
        <v>1</v>
      </c>
      <c r="L185" s="23">
        <v>320</v>
      </c>
      <c r="M185" s="22">
        <v>51974</v>
      </c>
      <c r="N185" s="6">
        <v>1303548.5852572792</v>
      </c>
      <c r="O185" s="13">
        <f t="shared" si="13"/>
        <v>115539263.71017042</v>
      </c>
      <c r="P185" s="13">
        <f t="shared" si="14"/>
        <v>853882.77331449091</v>
      </c>
      <c r="Q185" s="35">
        <f t="shared" si="15"/>
        <v>7.4454369540318845E-3</v>
      </c>
      <c r="R185" s="17">
        <f t="shared" si="16"/>
        <v>7.4454369540318845E-3</v>
      </c>
      <c r="S185" s="1"/>
    </row>
    <row r="186" spans="1:19" x14ac:dyDescent="0.25">
      <c r="A186" s="19">
        <f t="shared" si="17"/>
        <v>40694</v>
      </c>
      <c r="B186" s="9">
        <v>115314928</v>
      </c>
      <c r="D186" s="9">
        <v>92813.42</v>
      </c>
      <c r="F186" s="16">
        <v>52885.501094871295</v>
      </c>
      <c r="G186" s="13">
        <f t="shared" si="12"/>
        <v>115354855.91890512</v>
      </c>
      <c r="H186" s="5">
        <v>156.69999999999999</v>
      </c>
      <c r="I186" s="5">
        <v>13.2</v>
      </c>
      <c r="J186" s="13">
        <v>31</v>
      </c>
      <c r="K186" s="13">
        <v>1</v>
      </c>
      <c r="L186" s="23">
        <v>336</v>
      </c>
      <c r="M186" s="22">
        <v>51904</v>
      </c>
      <c r="N186" s="6">
        <v>1327744.7209959384</v>
      </c>
      <c r="O186" s="13">
        <f t="shared" si="13"/>
        <v>116029673.41859452</v>
      </c>
      <c r="P186" s="13">
        <f t="shared" si="14"/>
        <v>674817.4996894002</v>
      </c>
      <c r="Q186" s="35">
        <f t="shared" si="15"/>
        <v>5.8499271167552699E-3</v>
      </c>
      <c r="R186" s="17">
        <f t="shared" si="16"/>
        <v>5.8499271167552699E-3</v>
      </c>
      <c r="S186" s="1"/>
    </row>
    <row r="187" spans="1:19" x14ac:dyDescent="0.25">
      <c r="A187" s="19">
        <f t="shared" si="17"/>
        <v>40724</v>
      </c>
      <c r="B187" s="9">
        <v>119042433</v>
      </c>
      <c r="D187" s="9">
        <v>166961.99</v>
      </c>
      <c r="F187" s="16">
        <v>54595.001965033029</v>
      </c>
      <c r="G187" s="13">
        <f t="shared" si="12"/>
        <v>119154799.98803496</v>
      </c>
      <c r="H187" s="5">
        <v>48.5</v>
      </c>
      <c r="I187" s="5">
        <v>21.6</v>
      </c>
      <c r="J187" s="13">
        <v>30</v>
      </c>
      <c r="K187" s="13">
        <v>0</v>
      </c>
      <c r="L187" s="23">
        <v>352</v>
      </c>
      <c r="M187" s="22">
        <v>52117</v>
      </c>
      <c r="N187" s="6">
        <v>1351940.8567345976</v>
      </c>
      <c r="O187" s="13">
        <f t="shared" si="13"/>
        <v>116331827.72962247</v>
      </c>
      <c r="P187" s="13">
        <f t="shared" si="14"/>
        <v>-2822972.2584124953</v>
      </c>
      <c r="Q187" s="35">
        <f t="shared" si="15"/>
        <v>-2.369163691849566E-2</v>
      </c>
      <c r="R187" s="17">
        <f t="shared" si="16"/>
        <v>2.369163691849566E-2</v>
      </c>
      <c r="S187" s="1"/>
    </row>
    <row r="188" spans="1:19" x14ac:dyDescent="0.25">
      <c r="A188" s="19">
        <f t="shared" si="17"/>
        <v>40755</v>
      </c>
      <c r="B188" s="9">
        <v>138200903</v>
      </c>
      <c r="D188" s="9">
        <v>177167.57</v>
      </c>
      <c r="F188" s="16">
        <v>63381.42106734612</v>
      </c>
      <c r="G188" s="13">
        <f t="shared" si="12"/>
        <v>138314689.14893264</v>
      </c>
      <c r="H188" s="5">
        <v>0.8</v>
      </c>
      <c r="I188" s="5">
        <v>129.69999999999999</v>
      </c>
      <c r="J188" s="13">
        <v>31</v>
      </c>
      <c r="K188" s="13">
        <v>0</v>
      </c>
      <c r="L188" s="23">
        <v>320</v>
      </c>
      <c r="M188" s="22">
        <v>52228</v>
      </c>
      <c r="N188" s="6">
        <v>1376136.9924732568</v>
      </c>
      <c r="O188" s="13">
        <f t="shared" si="13"/>
        <v>139121063.37863135</v>
      </c>
      <c r="P188" s="13">
        <f t="shared" si="14"/>
        <v>806374.22969871759</v>
      </c>
      <c r="Q188" s="35">
        <f t="shared" si="15"/>
        <v>5.829997049918832E-3</v>
      </c>
      <c r="R188" s="17">
        <f t="shared" si="16"/>
        <v>5.829997049918832E-3</v>
      </c>
      <c r="S188" s="1"/>
    </row>
    <row r="189" spans="1:19" x14ac:dyDescent="0.25">
      <c r="A189" s="19">
        <f t="shared" si="17"/>
        <v>40786</v>
      </c>
      <c r="B189" s="9">
        <v>129680676</v>
      </c>
      <c r="D189" s="9">
        <v>212743.12</v>
      </c>
      <c r="F189" s="16">
        <v>59473.891642040049</v>
      </c>
      <c r="G189" s="13">
        <f t="shared" si="12"/>
        <v>129833945.22835797</v>
      </c>
      <c r="H189" s="5">
        <v>6.9</v>
      </c>
      <c r="I189" s="5">
        <v>60.1</v>
      </c>
      <c r="J189" s="13">
        <v>31</v>
      </c>
      <c r="K189" s="13">
        <v>0</v>
      </c>
      <c r="L189" s="23">
        <v>352</v>
      </c>
      <c r="M189" s="22">
        <v>52272</v>
      </c>
      <c r="N189" s="6">
        <v>1400333.128211916</v>
      </c>
      <c r="O189" s="13">
        <f t="shared" si="13"/>
        <v>126112786.58620998</v>
      </c>
      <c r="P189" s="13">
        <f t="shared" si="14"/>
        <v>-3721158.6421479881</v>
      </c>
      <c r="Q189" s="35">
        <f t="shared" si="15"/>
        <v>-2.866090709639179E-2</v>
      </c>
      <c r="R189" s="17">
        <f t="shared" si="16"/>
        <v>2.866090709639179E-2</v>
      </c>
      <c r="S189" s="1"/>
    </row>
    <row r="190" spans="1:19" x14ac:dyDescent="0.25">
      <c r="A190" s="19">
        <f t="shared" si="17"/>
        <v>40816</v>
      </c>
      <c r="B190" s="9">
        <v>118359468</v>
      </c>
      <c r="D190" s="9">
        <v>149717.82999999999</v>
      </c>
      <c r="F190" s="16">
        <v>54281.7819259479</v>
      </c>
      <c r="G190" s="13">
        <f t="shared" si="12"/>
        <v>118454904.04807405</v>
      </c>
      <c r="H190" s="5">
        <v>98.4</v>
      </c>
      <c r="I190" s="5">
        <v>19.7</v>
      </c>
      <c r="J190" s="13">
        <v>30</v>
      </c>
      <c r="K190" s="13">
        <v>1</v>
      </c>
      <c r="L190" s="23">
        <v>336</v>
      </c>
      <c r="M190" s="22">
        <v>52370</v>
      </c>
      <c r="N190" s="6">
        <v>1424529.2639505751</v>
      </c>
      <c r="O190" s="13">
        <f t="shared" si="13"/>
        <v>114581443.79015875</v>
      </c>
      <c r="P190" s="13">
        <f t="shared" si="14"/>
        <v>-3873460.2579153031</v>
      </c>
      <c r="Q190" s="35">
        <f t="shared" si="15"/>
        <v>-3.2699872487704583E-2</v>
      </c>
      <c r="R190" s="17">
        <f t="shared" si="16"/>
        <v>3.2699872487704583E-2</v>
      </c>
      <c r="S190" s="1"/>
    </row>
    <row r="191" spans="1:19" x14ac:dyDescent="0.25">
      <c r="A191" s="19">
        <f t="shared" si="17"/>
        <v>40847</v>
      </c>
      <c r="B191" s="9">
        <v>117222379</v>
      </c>
      <c r="D191" s="9">
        <v>125527.19</v>
      </c>
      <c r="F191" s="16">
        <v>53760.292448414984</v>
      </c>
      <c r="G191" s="13">
        <f t="shared" si="12"/>
        <v>117294145.89755158</v>
      </c>
      <c r="H191" s="5">
        <v>279.89999999999998</v>
      </c>
      <c r="I191" s="5">
        <v>0</v>
      </c>
      <c r="J191" s="13">
        <v>31</v>
      </c>
      <c r="K191" s="13">
        <v>1</v>
      </c>
      <c r="L191" s="23">
        <v>320</v>
      </c>
      <c r="M191" s="22">
        <v>52540</v>
      </c>
      <c r="N191" s="6">
        <v>1448725.3996892343</v>
      </c>
      <c r="O191" s="13">
        <f t="shared" si="13"/>
        <v>116983089.62578928</v>
      </c>
      <c r="P191" s="13">
        <f t="shared" si="14"/>
        <v>-311056.27176229656</v>
      </c>
      <c r="Q191" s="35">
        <f t="shared" si="15"/>
        <v>-2.651933473593669E-3</v>
      </c>
      <c r="R191" s="17">
        <f t="shared" si="16"/>
        <v>2.651933473593669E-3</v>
      </c>
      <c r="S191" s="1"/>
    </row>
    <row r="192" spans="1:19" x14ac:dyDescent="0.25">
      <c r="A192" s="19">
        <f t="shared" si="17"/>
        <v>40877</v>
      </c>
      <c r="B192" s="9">
        <v>119814510</v>
      </c>
      <c r="D192" s="9">
        <v>107275.55</v>
      </c>
      <c r="F192" s="16">
        <v>54949.090370905556</v>
      </c>
      <c r="G192" s="13">
        <f t="shared" si="12"/>
        <v>119866836.45962909</v>
      </c>
      <c r="H192" s="5">
        <v>382.4</v>
      </c>
      <c r="I192" s="5">
        <v>0</v>
      </c>
      <c r="J192" s="13">
        <v>30</v>
      </c>
      <c r="K192" s="13">
        <v>1</v>
      </c>
      <c r="L192" s="23">
        <v>352</v>
      </c>
      <c r="M192" s="22">
        <v>52585</v>
      </c>
      <c r="N192" s="6">
        <v>1472921.5354278935</v>
      </c>
      <c r="O192" s="13">
        <f t="shared" si="13"/>
        <v>119631357.09247972</v>
      </c>
      <c r="P192" s="13">
        <f t="shared" si="14"/>
        <v>-235479.36714936793</v>
      </c>
      <c r="Q192" s="35">
        <f t="shared" si="15"/>
        <v>-1.964508066655091E-3</v>
      </c>
      <c r="R192" s="17">
        <f t="shared" si="16"/>
        <v>1.964508066655091E-3</v>
      </c>
      <c r="S192" s="1"/>
    </row>
    <row r="193" spans="1:19" x14ac:dyDescent="0.25">
      <c r="A193" s="19">
        <f t="shared" si="17"/>
        <v>40908</v>
      </c>
      <c r="B193" s="9">
        <v>126569739</v>
      </c>
      <c r="D193" s="9">
        <v>61882.26</v>
      </c>
      <c r="F193" s="16">
        <v>58047.159951936781</v>
      </c>
      <c r="G193" s="13">
        <f t="shared" si="12"/>
        <v>126573574.10004807</v>
      </c>
      <c r="H193" s="5">
        <v>574.79999999999995</v>
      </c>
      <c r="I193" s="5">
        <v>0</v>
      </c>
      <c r="J193" s="13">
        <v>31</v>
      </c>
      <c r="K193" s="13">
        <v>0</v>
      </c>
      <c r="L193" s="23">
        <v>336</v>
      </c>
      <c r="M193" s="22">
        <v>52626</v>
      </c>
      <c r="N193" s="6">
        <v>1497117.6711665527</v>
      </c>
      <c r="O193" s="13">
        <f t="shared" si="13"/>
        <v>128564538.58304043</v>
      </c>
      <c r="P193" s="13">
        <f t="shared" si="14"/>
        <v>1990964.482992366</v>
      </c>
      <c r="Q193" s="35">
        <f t="shared" si="15"/>
        <v>1.572970106239269E-2</v>
      </c>
      <c r="R193" s="17">
        <f t="shared" si="16"/>
        <v>1.572970106239269E-2</v>
      </c>
      <c r="S193" s="1"/>
    </row>
    <row r="194" spans="1:19" x14ac:dyDescent="0.25">
      <c r="A194" s="19">
        <f t="shared" si="17"/>
        <v>40939</v>
      </c>
      <c r="B194" s="9">
        <v>133054011.81999999</v>
      </c>
      <c r="D194" s="9">
        <v>90401.13</v>
      </c>
      <c r="F194" s="16">
        <v>78253.575510724666</v>
      </c>
      <c r="G194" s="13">
        <f t="shared" ref="G194:G257" si="18">+B194-C194+D194+E194-F194</f>
        <v>133066159.37448926</v>
      </c>
      <c r="H194" s="5">
        <v>657.3</v>
      </c>
      <c r="I194" s="5">
        <v>0</v>
      </c>
      <c r="J194" s="13">
        <v>31</v>
      </c>
      <c r="K194" s="11">
        <v>0</v>
      </c>
      <c r="L194" s="23">
        <v>336</v>
      </c>
      <c r="M194" s="22">
        <v>52669</v>
      </c>
      <c r="N194" s="6">
        <v>1545001.090427398</v>
      </c>
      <c r="O194" s="13">
        <f t="shared" ref="O194:O257" si="19">$V$17+$V$18*H194+$V$19*I194+$V$20*J194+$V$21*K194+$V$22*L194+$V$23*M194+$V$24*N194</f>
        <v>130883949.94732881</v>
      </c>
      <c r="P194" s="13">
        <f t="shared" ref="P194:P257" si="20">O194-G194</f>
        <v>-2182209.4271604568</v>
      </c>
      <c r="Q194" s="35">
        <f t="shared" ref="Q194:Q257" si="21">P194/G194</f>
        <v>-1.6399431962404849E-2</v>
      </c>
      <c r="R194" s="17">
        <f t="shared" ref="R194:R257" si="22">ABS(Q194)</f>
        <v>1.6399431962404849E-2</v>
      </c>
      <c r="S194" s="1"/>
    </row>
    <row r="195" spans="1:19" x14ac:dyDescent="0.25">
      <c r="A195" s="19">
        <f t="shared" si="17"/>
        <v>40968</v>
      </c>
      <c r="B195" s="9">
        <v>120941248.5</v>
      </c>
      <c r="D195" s="9">
        <v>141343.04999999999</v>
      </c>
      <c r="F195" s="16">
        <v>71132.555639916769</v>
      </c>
      <c r="G195" s="13">
        <f t="shared" si="18"/>
        <v>121011458.99436007</v>
      </c>
      <c r="H195" s="5">
        <v>573</v>
      </c>
      <c r="I195" s="5">
        <v>0</v>
      </c>
      <c r="J195" s="13">
        <v>29</v>
      </c>
      <c r="K195" s="11">
        <v>0</v>
      </c>
      <c r="L195" s="23">
        <v>320</v>
      </c>
      <c r="M195" s="22">
        <v>52705</v>
      </c>
      <c r="N195" s="6">
        <v>1592884.5096882433</v>
      </c>
      <c r="O195" s="13">
        <f t="shared" si="19"/>
        <v>123085798.76016866</v>
      </c>
      <c r="P195" s="13">
        <f t="shared" si="20"/>
        <v>2074339.7658085823</v>
      </c>
      <c r="Q195" s="35">
        <f t="shared" si="21"/>
        <v>1.714168049081418E-2</v>
      </c>
      <c r="R195" s="17">
        <f t="shared" si="22"/>
        <v>1.714168049081418E-2</v>
      </c>
      <c r="S195" s="1"/>
    </row>
    <row r="196" spans="1:19" x14ac:dyDescent="0.25">
      <c r="A196" s="19">
        <f t="shared" si="17"/>
        <v>40999</v>
      </c>
      <c r="B196" s="9">
        <v>123000174.03</v>
      </c>
      <c r="D196" s="9">
        <v>223985.92000000001</v>
      </c>
      <c r="F196" s="16">
        <v>72348.318779709851</v>
      </c>
      <c r="G196" s="13">
        <f t="shared" si="18"/>
        <v>123151811.6312203</v>
      </c>
      <c r="H196" s="5">
        <v>370.1</v>
      </c>
      <c r="I196" s="5">
        <v>0</v>
      </c>
      <c r="J196" s="13">
        <v>31</v>
      </c>
      <c r="K196" s="11">
        <v>1</v>
      </c>
      <c r="L196" s="23">
        <v>352</v>
      </c>
      <c r="M196" s="22">
        <v>52764</v>
      </c>
      <c r="N196" s="6">
        <v>1640767.9289490886</v>
      </c>
      <c r="O196" s="13">
        <f t="shared" si="19"/>
        <v>121656375.36900552</v>
      </c>
      <c r="P196" s="13">
        <f t="shared" si="20"/>
        <v>-1495436.2622147799</v>
      </c>
      <c r="Q196" s="35">
        <f t="shared" si="21"/>
        <v>-1.2143030966469931E-2</v>
      </c>
      <c r="R196" s="17">
        <f t="shared" si="22"/>
        <v>1.2143030966469931E-2</v>
      </c>
      <c r="S196" s="1"/>
    </row>
    <row r="197" spans="1:19" x14ac:dyDescent="0.25">
      <c r="A197" s="19">
        <f t="shared" si="17"/>
        <v>41029</v>
      </c>
      <c r="B197" s="9">
        <v>112691603.01000001</v>
      </c>
      <c r="D197" s="9">
        <v>259168.1</v>
      </c>
      <c r="F197" s="16">
        <v>66287.639477736928</v>
      </c>
      <c r="G197" s="13">
        <f t="shared" si="18"/>
        <v>112884483.47052227</v>
      </c>
      <c r="H197" s="5">
        <v>365.3</v>
      </c>
      <c r="I197" s="5">
        <v>0</v>
      </c>
      <c r="J197" s="13">
        <v>30</v>
      </c>
      <c r="K197" s="11">
        <v>1</v>
      </c>
      <c r="L197" s="23">
        <v>320</v>
      </c>
      <c r="M197" s="22">
        <v>52792</v>
      </c>
      <c r="N197" s="6">
        <v>1688651.3482099338</v>
      </c>
      <c r="O197" s="13">
        <f t="shared" si="19"/>
        <v>117312671.13194133</v>
      </c>
      <c r="P197" s="13">
        <f t="shared" si="20"/>
        <v>4428187.6614190638</v>
      </c>
      <c r="Q197" s="35">
        <f t="shared" si="21"/>
        <v>3.9227602636596234E-2</v>
      </c>
      <c r="R197" s="17">
        <f t="shared" si="22"/>
        <v>3.9227602636596234E-2</v>
      </c>
      <c r="S197" s="1"/>
    </row>
    <row r="198" spans="1:19" x14ac:dyDescent="0.25">
      <c r="A198" s="19">
        <f t="shared" si="17"/>
        <v>41060</v>
      </c>
      <c r="B198" s="9">
        <v>119335240.28</v>
      </c>
      <c r="D198" s="9">
        <v>411773.63</v>
      </c>
      <c r="F198" s="16">
        <v>70250.926210694175</v>
      </c>
      <c r="G198" s="13">
        <f t="shared" si="18"/>
        <v>119676762.98378929</v>
      </c>
      <c r="H198" s="5">
        <v>105.8</v>
      </c>
      <c r="I198" s="5">
        <v>18.2</v>
      </c>
      <c r="J198" s="13">
        <v>31</v>
      </c>
      <c r="K198" s="11">
        <v>1</v>
      </c>
      <c r="L198" s="23">
        <v>352</v>
      </c>
      <c r="M198" s="22">
        <v>52765</v>
      </c>
      <c r="N198" s="6">
        <v>1736534.7674707791</v>
      </c>
      <c r="O198" s="13">
        <f t="shared" si="19"/>
        <v>118078266.56072253</v>
      </c>
      <c r="P198" s="13">
        <f t="shared" si="20"/>
        <v>-1598496.4230667651</v>
      </c>
      <c r="Q198" s="35">
        <f t="shared" si="21"/>
        <v>-1.3356781911650534E-2</v>
      </c>
      <c r="R198" s="17">
        <f t="shared" si="22"/>
        <v>1.3356781911650534E-2</v>
      </c>
      <c r="S198" s="1"/>
    </row>
    <row r="199" spans="1:19" x14ac:dyDescent="0.25">
      <c r="A199" s="19">
        <f t="shared" si="17"/>
        <v>41090</v>
      </c>
      <c r="B199" s="9">
        <v>125981960.38</v>
      </c>
      <c r="D199" s="9">
        <v>351650.88</v>
      </c>
      <c r="E199" s="6">
        <v>156552.046776</v>
      </c>
      <c r="F199" s="16">
        <v>74123.085781888672</v>
      </c>
      <c r="G199" s="13">
        <f t="shared" si="18"/>
        <v>126416040.2209941</v>
      </c>
      <c r="H199" s="5">
        <v>42.1</v>
      </c>
      <c r="I199" s="5">
        <v>61.2</v>
      </c>
      <c r="J199" s="13">
        <v>30</v>
      </c>
      <c r="K199" s="11">
        <v>0</v>
      </c>
      <c r="L199" s="23">
        <v>336</v>
      </c>
      <c r="M199" s="22">
        <v>52838</v>
      </c>
      <c r="N199" s="6">
        <v>1784418.1867316244</v>
      </c>
      <c r="O199" s="13">
        <f t="shared" si="19"/>
        <v>124823989.27981994</v>
      </c>
      <c r="P199" s="13">
        <f t="shared" si="20"/>
        <v>-1592050.9411741644</v>
      </c>
      <c r="Q199" s="35">
        <f t="shared" si="21"/>
        <v>-1.2593741572596498E-2</v>
      </c>
      <c r="R199" s="17">
        <f t="shared" si="22"/>
        <v>1.2593741572596498E-2</v>
      </c>
      <c r="S199" s="1"/>
    </row>
    <row r="200" spans="1:19" x14ac:dyDescent="0.25">
      <c r="A200" s="19">
        <f t="shared" si="17"/>
        <v>41121</v>
      </c>
      <c r="B200" s="9">
        <v>142079563.15000001</v>
      </c>
      <c r="D200" s="9">
        <v>366752.48</v>
      </c>
      <c r="E200" s="6">
        <v>830327.64440400002</v>
      </c>
      <c r="F200" s="16">
        <v>83591.32179756074</v>
      </c>
      <c r="G200" s="13">
        <f t="shared" si="18"/>
        <v>143193051.95260644</v>
      </c>
      <c r="H200" s="5">
        <v>0</v>
      </c>
      <c r="I200" s="5">
        <v>128.19999999999999</v>
      </c>
      <c r="J200" s="13">
        <v>31</v>
      </c>
      <c r="K200" s="11">
        <v>0</v>
      </c>
      <c r="L200" s="23">
        <v>336</v>
      </c>
      <c r="M200" s="22">
        <v>52881</v>
      </c>
      <c r="N200" s="6">
        <v>1832301.6059924697</v>
      </c>
      <c r="O200" s="13">
        <f t="shared" si="19"/>
        <v>140532890.87544268</v>
      </c>
      <c r="P200" s="13">
        <f t="shared" si="20"/>
        <v>-2660161.0771637559</v>
      </c>
      <c r="Q200" s="35">
        <f t="shared" si="21"/>
        <v>-1.8577445210429672E-2</v>
      </c>
      <c r="R200" s="17">
        <f t="shared" si="22"/>
        <v>1.8577445210429672E-2</v>
      </c>
      <c r="S200" s="1"/>
    </row>
    <row r="201" spans="1:19" x14ac:dyDescent="0.25">
      <c r="A201" s="19">
        <f t="shared" si="17"/>
        <v>41152</v>
      </c>
      <c r="B201" s="9">
        <v>130563175.68000001</v>
      </c>
      <c r="D201" s="9">
        <v>347062.71</v>
      </c>
      <c r="E201" s="6">
        <v>746851.44171600009</v>
      </c>
      <c r="F201" s="16">
        <v>76824.832615056366</v>
      </c>
      <c r="G201" s="13">
        <f t="shared" si="18"/>
        <v>131580264.99910094</v>
      </c>
      <c r="H201" s="5">
        <v>19.399999999999999</v>
      </c>
      <c r="I201" s="5">
        <v>59.1</v>
      </c>
      <c r="J201" s="13">
        <v>31</v>
      </c>
      <c r="K201" s="11">
        <v>0</v>
      </c>
      <c r="L201" s="23">
        <v>352</v>
      </c>
      <c r="M201" s="22">
        <v>52971</v>
      </c>
      <c r="N201" s="6">
        <v>1880185.025253315</v>
      </c>
      <c r="O201" s="13">
        <f t="shared" si="19"/>
        <v>127098433.80481155</v>
      </c>
      <c r="P201" s="13">
        <f t="shared" si="20"/>
        <v>-4481831.1942893863</v>
      </c>
      <c r="Q201" s="35">
        <f t="shared" si="21"/>
        <v>-3.4061575984210168E-2</v>
      </c>
      <c r="R201" s="17">
        <f t="shared" si="22"/>
        <v>3.4061575984210168E-2</v>
      </c>
      <c r="S201" s="1"/>
    </row>
    <row r="202" spans="1:19" x14ac:dyDescent="0.25">
      <c r="A202" s="19">
        <f t="shared" si="17"/>
        <v>41182</v>
      </c>
      <c r="B202" s="9">
        <v>117194517.90000001</v>
      </c>
      <c r="D202" s="9">
        <v>351466.88</v>
      </c>
      <c r="E202" s="6">
        <v>704058.98860799999</v>
      </c>
      <c r="F202" s="16">
        <v>68994.615521088068</v>
      </c>
      <c r="G202" s="13">
        <f t="shared" si="18"/>
        <v>118181049.15308692</v>
      </c>
      <c r="H202" s="5">
        <v>125.4</v>
      </c>
      <c r="I202" s="5">
        <v>16.399999999999999</v>
      </c>
      <c r="J202" s="13">
        <v>30</v>
      </c>
      <c r="K202" s="11">
        <v>1</v>
      </c>
      <c r="L202" s="23">
        <v>304</v>
      </c>
      <c r="M202" s="22">
        <v>53174</v>
      </c>
      <c r="N202" s="6">
        <v>1928068.4445141603</v>
      </c>
      <c r="O202" s="13">
        <f t="shared" si="19"/>
        <v>113734250.44873674</v>
      </c>
      <c r="P202" s="13">
        <f t="shared" si="20"/>
        <v>-4446798.7043501735</v>
      </c>
      <c r="Q202" s="35">
        <f t="shared" si="21"/>
        <v>-3.7627003112740788E-2</v>
      </c>
      <c r="R202" s="17">
        <f t="shared" si="22"/>
        <v>3.7627003112740788E-2</v>
      </c>
      <c r="S202" s="1"/>
    </row>
    <row r="203" spans="1:19" x14ac:dyDescent="0.25">
      <c r="A203" s="19">
        <f t="shared" si="17"/>
        <v>41213</v>
      </c>
      <c r="B203" s="9">
        <v>119510341.43000001</v>
      </c>
      <c r="D203" s="9">
        <v>182984.21</v>
      </c>
      <c r="E203" s="6">
        <v>627856.1703</v>
      </c>
      <c r="F203" s="16">
        <v>70319.675152134136</v>
      </c>
      <c r="G203" s="13">
        <f t="shared" si="18"/>
        <v>120250862.13514787</v>
      </c>
      <c r="H203" s="5">
        <v>279.2</v>
      </c>
      <c r="I203" s="5">
        <v>0</v>
      </c>
      <c r="J203" s="13">
        <v>31</v>
      </c>
      <c r="K203" s="11">
        <v>1</v>
      </c>
      <c r="L203" s="23">
        <v>352</v>
      </c>
      <c r="M203" s="22">
        <v>53346</v>
      </c>
      <c r="N203" s="6">
        <v>1975951.8637750056</v>
      </c>
      <c r="O203" s="13">
        <f t="shared" si="19"/>
        <v>119954545.49507359</v>
      </c>
      <c r="P203" s="13">
        <f t="shared" si="20"/>
        <v>-296316.64007428288</v>
      </c>
      <c r="Q203" s="35">
        <f t="shared" si="21"/>
        <v>-2.4641539762206253E-3</v>
      </c>
      <c r="R203" s="17">
        <f t="shared" si="22"/>
        <v>2.4641539762206253E-3</v>
      </c>
      <c r="S203" s="1"/>
    </row>
    <row r="204" spans="1:19" x14ac:dyDescent="0.25">
      <c r="A204" s="19">
        <f t="shared" si="17"/>
        <v>41243</v>
      </c>
      <c r="B204" s="9">
        <v>122632476.68000001</v>
      </c>
      <c r="D204" s="9">
        <v>157709.44</v>
      </c>
      <c r="E204" s="6">
        <v>630415.49187599996</v>
      </c>
      <c r="F204" s="16">
        <v>72148.005685793789</v>
      </c>
      <c r="G204" s="13">
        <f t="shared" si="18"/>
        <v>123348453.60619022</v>
      </c>
      <c r="H204" s="5">
        <v>483.6</v>
      </c>
      <c r="I204" s="5">
        <v>0</v>
      </c>
      <c r="J204" s="13">
        <v>30</v>
      </c>
      <c r="K204" s="11">
        <v>1</v>
      </c>
      <c r="L204" s="23">
        <v>352</v>
      </c>
      <c r="M204" s="22">
        <v>53452</v>
      </c>
      <c r="N204" s="6">
        <v>2023835.2830358509</v>
      </c>
      <c r="O204" s="13">
        <f t="shared" si="19"/>
        <v>123599451.01658173</v>
      </c>
      <c r="P204" s="13">
        <f t="shared" si="20"/>
        <v>250997.41039150953</v>
      </c>
      <c r="Q204" s="35">
        <f t="shared" si="21"/>
        <v>2.0348646703983752E-3</v>
      </c>
      <c r="R204" s="17">
        <f t="shared" si="22"/>
        <v>2.0348646703983752E-3</v>
      </c>
      <c r="S204" s="1"/>
    </row>
    <row r="205" spans="1:19" x14ac:dyDescent="0.25">
      <c r="A205" s="19">
        <f t="shared" si="17"/>
        <v>41274</v>
      </c>
      <c r="B205" s="9">
        <v>125695219.19</v>
      </c>
      <c r="D205" s="9">
        <v>89826.67</v>
      </c>
      <c r="E205" s="6">
        <v>617717.21219999995</v>
      </c>
      <c r="F205" s="16">
        <v>73943.447827695854</v>
      </c>
      <c r="G205" s="13">
        <f t="shared" si="18"/>
        <v>126328819.6243723</v>
      </c>
      <c r="H205" s="5">
        <v>565.5</v>
      </c>
      <c r="I205" s="5">
        <v>0</v>
      </c>
      <c r="J205" s="13">
        <v>31</v>
      </c>
      <c r="K205" s="11">
        <v>0</v>
      </c>
      <c r="L205" s="23">
        <v>304</v>
      </c>
      <c r="M205" s="22">
        <v>53402</v>
      </c>
      <c r="N205" s="6">
        <v>2071718.7022966961</v>
      </c>
      <c r="O205" s="13">
        <f t="shared" si="19"/>
        <v>127219856.00889997</v>
      </c>
      <c r="P205" s="13">
        <f t="shared" si="20"/>
        <v>891036.38452766836</v>
      </c>
      <c r="Q205" s="35">
        <f t="shared" si="21"/>
        <v>7.0533104574006713E-3</v>
      </c>
      <c r="R205" s="17">
        <f t="shared" si="22"/>
        <v>7.0533104574006713E-3</v>
      </c>
      <c r="S205" s="1"/>
    </row>
    <row r="206" spans="1:19" x14ac:dyDescent="0.25">
      <c r="A206" s="19">
        <f t="shared" si="17"/>
        <v>41305</v>
      </c>
      <c r="B206" s="9">
        <v>133527422.16</v>
      </c>
      <c r="D206" s="9">
        <v>136113.82999999999</v>
      </c>
      <c r="E206" s="6">
        <v>524897.4</v>
      </c>
      <c r="F206" s="16">
        <v>102861.81649220374</v>
      </c>
      <c r="G206" s="13">
        <f t="shared" si="18"/>
        <v>134085571.5735078</v>
      </c>
      <c r="H206" s="5">
        <v>681.3</v>
      </c>
      <c r="I206" s="5">
        <v>0</v>
      </c>
      <c r="J206" s="13">
        <v>31</v>
      </c>
      <c r="K206" s="11">
        <v>0</v>
      </c>
      <c r="L206" s="23">
        <v>352</v>
      </c>
      <c r="M206" s="22">
        <v>53502</v>
      </c>
      <c r="N206" s="6">
        <v>2116838.0137448539</v>
      </c>
      <c r="O206" s="13">
        <f t="shared" si="19"/>
        <v>133550435.6180044</v>
      </c>
      <c r="P206" s="13">
        <f t="shared" si="20"/>
        <v>-535135.95550340414</v>
      </c>
      <c r="Q206" s="35">
        <f t="shared" si="21"/>
        <v>-3.9910032766652618E-3</v>
      </c>
      <c r="R206" s="17">
        <f t="shared" si="22"/>
        <v>3.9910032766652618E-3</v>
      </c>
      <c r="S206" s="1"/>
    </row>
    <row r="207" spans="1:19" x14ac:dyDescent="0.25">
      <c r="A207" s="19">
        <f t="shared" si="17"/>
        <v>41333</v>
      </c>
      <c r="B207" s="9">
        <v>121236985.34</v>
      </c>
      <c r="D207" s="9">
        <v>123471.97</v>
      </c>
      <c r="E207" s="6">
        <v>580823.6</v>
      </c>
      <c r="F207" s="16">
        <v>93387.673403278764</v>
      </c>
      <c r="G207" s="13">
        <f t="shared" si="18"/>
        <v>121847893.23659672</v>
      </c>
      <c r="H207" s="5">
        <v>697.9</v>
      </c>
      <c r="I207" s="5">
        <v>0</v>
      </c>
      <c r="J207" s="13">
        <v>28</v>
      </c>
      <c r="K207" s="11">
        <v>0</v>
      </c>
      <c r="L207" s="23">
        <v>304</v>
      </c>
      <c r="M207" s="22">
        <v>53528</v>
      </c>
      <c r="N207" s="6">
        <v>2161957.3251930117</v>
      </c>
      <c r="O207" s="13">
        <f t="shared" si="19"/>
        <v>124357501.43583953</v>
      </c>
      <c r="P207" s="13">
        <f t="shared" si="20"/>
        <v>2509608.1992428154</v>
      </c>
      <c r="Q207" s="35">
        <f t="shared" si="21"/>
        <v>2.0596237920747738E-2</v>
      </c>
      <c r="R207" s="17">
        <f t="shared" si="22"/>
        <v>2.0596237920747738E-2</v>
      </c>
      <c r="S207" s="1"/>
    </row>
    <row r="208" spans="1:19" x14ac:dyDescent="0.25">
      <c r="A208" s="19">
        <f t="shared" si="17"/>
        <v>41364</v>
      </c>
      <c r="B208" s="9">
        <v>127539934.63500001</v>
      </c>
      <c r="D208" s="9">
        <v>308772.53000000003</v>
      </c>
      <c r="E208" s="6">
        <v>576251.30000000005</v>
      </c>
      <c r="F208" s="16">
        <v>98290.588108096243</v>
      </c>
      <c r="G208" s="13">
        <f t="shared" si="18"/>
        <v>128326667.87689191</v>
      </c>
      <c r="H208" s="5">
        <v>612</v>
      </c>
      <c r="I208" s="5">
        <v>0</v>
      </c>
      <c r="J208" s="13">
        <v>31</v>
      </c>
      <c r="K208" s="11">
        <v>1</v>
      </c>
      <c r="L208" s="23">
        <v>320</v>
      </c>
      <c r="M208" s="22">
        <v>53536</v>
      </c>
      <c r="N208" s="6">
        <v>2207076.6366411694</v>
      </c>
      <c r="O208" s="13">
        <f t="shared" si="19"/>
        <v>127325375.73297606</v>
      </c>
      <c r="P208" s="13">
        <f t="shared" si="20"/>
        <v>-1001292.1439158469</v>
      </c>
      <c r="Q208" s="35">
        <f t="shared" si="21"/>
        <v>-7.8026817066303017E-3</v>
      </c>
      <c r="R208" s="17">
        <f t="shared" si="22"/>
        <v>7.8026817066303017E-3</v>
      </c>
      <c r="S208" s="1"/>
    </row>
    <row r="209" spans="1:19" x14ac:dyDescent="0.25">
      <c r="A209" s="19">
        <f t="shared" si="17"/>
        <v>41394</v>
      </c>
      <c r="B209" s="9">
        <v>116521543.889</v>
      </c>
      <c r="D209" s="9">
        <v>352455.16</v>
      </c>
      <c r="E209" s="6">
        <v>648360.9</v>
      </c>
      <c r="F209" s="16">
        <v>89816.032839715932</v>
      </c>
      <c r="G209" s="13">
        <f t="shared" si="18"/>
        <v>117432543.91616029</v>
      </c>
      <c r="H209" s="5">
        <v>384.7</v>
      </c>
      <c r="I209" s="5">
        <v>0</v>
      </c>
      <c r="J209" s="13">
        <v>30</v>
      </c>
      <c r="K209" s="11">
        <v>1</v>
      </c>
      <c r="L209" s="23">
        <v>352</v>
      </c>
      <c r="M209" s="22">
        <v>53508</v>
      </c>
      <c r="N209" s="6">
        <v>2252195.9480893272</v>
      </c>
      <c r="O209" s="13">
        <f t="shared" si="19"/>
        <v>120548776.14279005</v>
      </c>
      <c r="P209" s="13">
        <f t="shared" si="20"/>
        <v>3116232.2266297638</v>
      </c>
      <c r="Q209" s="35">
        <f t="shared" si="21"/>
        <v>2.6536359706680328E-2</v>
      </c>
      <c r="R209" s="17">
        <f t="shared" si="22"/>
        <v>2.6536359706680328E-2</v>
      </c>
      <c r="S209" s="1"/>
    </row>
    <row r="210" spans="1:19" x14ac:dyDescent="0.25">
      <c r="A210" s="19">
        <f t="shared" si="17"/>
        <v>41425</v>
      </c>
      <c r="B210" s="9">
        <v>116582496.69400001</v>
      </c>
      <c r="D210" s="9">
        <v>494154.6</v>
      </c>
      <c r="E210" s="6">
        <v>652218.69999999995</v>
      </c>
      <c r="F210" s="16">
        <v>89892.820900924111</v>
      </c>
      <c r="G210" s="13">
        <f t="shared" si="18"/>
        <v>117638977.17309909</v>
      </c>
      <c r="H210" s="5">
        <v>152.1</v>
      </c>
      <c r="I210" s="5">
        <v>19.600000000000001</v>
      </c>
      <c r="J210" s="13">
        <v>31</v>
      </c>
      <c r="K210" s="11">
        <v>1</v>
      </c>
      <c r="L210" s="23">
        <v>352</v>
      </c>
      <c r="M210" s="22">
        <v>53565</v>
      </c>
      <c r="N210" s="6">
        <v>2297315.259537485</v>
      </c>
      <c r="O210" s="13">
        <f t="shared" si="19"/>
        <v>120632584.96550441</v>
      </c>
      <c r="P210" s="13">
        <f t="shared" si="20"/>
        <v>2993607.7924053222</v>
      </c>
      <c r="Q210" s="35">
        <f t="shared" si="21"/>
        <v>2.5447414320853862E-2</v>
      </c>
      <c r="R210" s="17">
        <f t="shared" si="22"/>
        <v>2.5447414320853862E-2</v>
      </c>
      <c r="S210" s="1"/>
    </row>
    <row r="211" spans="1:19" x14ac:dyDescent="0.25">
      <c r="A211" s="19">
        <f t="shared" si="17"/>
        <v>41455</v>
      </c>
      <c r="B211" s="9">
        <v>120362903.43099999</v>
      </c>
      <c r="D211" s="9">
        <v>431927.94</v>
      </c>
      <c r="E211" s="6">
        <v>699684.2</v>
      </c>
      <c r="F211" s="16">
        <v>92778.459162571336</v>
      </c>
      <c r="G211" s="13">
        <f t="shared" si="18"/>
        <v>121401737.11183742</v>
      </c>
      <c r="H211" s="5">
        <v>52.6</v>
      </c>
      <c r="I211" s="5">
        <v>31.3</v>
      </c>
      <c r="J211" s="13">
        <v>30</v>
      </c>
      <c r="K211" s="11">
        <v>0</v>
      </c>
      <c r="L211" s="23">
        <v>320</v>
      </c>
      <c r="M211" s="22">
        <v>53760</v>
      </c>
      <c r="N211" s="6">
        <v>2342434.5709856427</v>
      </c>
      <c r="O211" s="13">
        <f t="shared" si="19"/>
        <v>118879994.49380556</v>
      </c>
      <c r="P211" s="13">
        <f t="shared" si="20"/>
        <v>-2521742.6180318594</v>
      </c>
      <c r="Q211" s="35">
        <f t="shared" si="21"/>
        <v>-2.0771882495460386E-2</v>
      </c>
      <c r="R211" s="17">
        <f t="shared" si="22"/>
        <v>2.0771882495460386E-2</v>
      </c>
      <c r="S211" s="1"/>
    </row>
    <row r="212" spans="1:19" x14ac:dyDescent="0.25">
      <c r="A212" s="19">
        <f t="shared" si="17"/>
        <v>41486</v>
      </c>
      <c r="B212" s="9">
        <v>135783425.20100001</v>
      </c>
      <c r="D212" s="9">
        <v>475817.76</v>
      </c>
      <c r="E212" s="6">
        <v>695737.4</v>
      </c>
      <c r="F212" s="16">
        <v>104676.70740910769</v>
      </c>
      <c r="G212" s="13">
        <f t="shared" si="18"/>
        <v>136850303.65359089</v>
      </c>
      <c r="H212" s="5">
        <v>15.1</v>
      </c>
      <c r="I212" s="5">
        <v>86.5</v>
      </c>
      <c r="J212" s="13">
        <v>31</v>
      </c>
      <c r="K212" s="11">
        <v>0</v>
      </c>
      <c r="L212" s="23">
        <v>352</v>
      </c>
      <c r="M212" s="22">
        <v>53909</v>
      </c>
      <c r="N212" s="6">
        <v>2387553.8824338005</v>
      </c>
      <c r="O212" s="13">
        <f t="shared" si="19"/>
        <v>134368603.92587405</v>
      </c>
      <c r="P212" s="13">
        <f t="shared" si="20"/>
        <v>-2481699.7277168334</v>
      </c>
      <c r="Q212" s="35">
        <f t="shared" si="21"/>
        <v>-1.8134411553800852E-2</v>
      </c>
      <c r="R212" s="17">
        <f t="shared" si="22"/>
        <v>1.8134411553800852E-2</v>
      </c>
      <c r="S212" s="1"/>
    </row>
    <row r="213" spans="1:19" x14ac:dyDescent="0.25">
      <c r="A213" s="19">
        <f t="shared" si="17"/>
        <v>41517</v>
      </c>
      <c r="B213" s="9">
        <v>126492701.765</v>
      </c>
      <c r="D213" s="9">
        <v>509729.72</v>
      </c>
      <c r="E213" s="6">
        <v>637368.19999999995</v>
      </c>
      <c r="F213" s="16">
        <v>97538.029838452552</v>
      </c>
      <c r="G213" s="13">
        <f t="shared" si="18"/>
        <v>127542261.65516154</v>
      </c>
      <c r="H213" s="5">
        <v>32.700000000000003</v>
      </c>
      <c r="I213" s="5">
        <v>42.1</v>
      </c>
      <c r="J213" s="13">
        <v>31</v>
      </c>
      <c r="K213" s="11">
        <v>0</v>
      </c>
      <c r="L213" s="23">
        <v>336</v>
      </c>
      <c r="M213" s="22">
        <v>54009</v>
      </c>
      <c r="N213" s="6">
        <v>2432673.1938819583</v>
      </c>
      <c r="O213" s="13">
        <f t="shared" si="19"/>
        <v>124352998.82487138</v>
      </c>
      <c r="P213" s="13">
        <f t="shared" si="20"/>
        <v>-3189262.8302901685</v>
      </c>
      <c r="Q213" s="35">
        <f t="shared" si="21"/>
        <v>-2.5005537685328486E-2</v>
      </c>
      <c r="R213" s="17">
        <f t="shared" si="22"/>
        <v>2.5005537685328486E-2</v>
      </c>
      <c r="S213" s="1"/>
    </row>
    <row r="214" spans="1:19" x14ac:dyDescent="0.25">
      <c r="A214" s="19">
        <f t="shared" si="17"/>
        <v>41547</v>
      </c>
      <c r="B214" s="9">
        <v>117625578.88600001</v>
      </c>
      <c r="D214" s="9">
        <v>424342.78700000007</v>
      </c>
      <c r="E214" s="6">
        <v>617905.6</v>
      </c>
      <c r="F214" s="16">
        <v>90691.092070475308</v>
      </c>
      <c r="G214" s="13">
        <f t="shared" si="18"/>
        <v>118577136.18092953</v>
      </c>
      <c r="H214" s="5">
        <v>128.1</v>
      </c>
      <c r="I214" s="5">
        <v>20.5</v>
      </c>
      <c r="J214" s="13">
        <v>30</v>
      </c>
      <c r="K214" s="11">
        <v>1</v>
      </c>
      <c r="L214" s="23">
        <v>320</v>
      </c>
      <c r="M214" s="22">
        <v>54040</v>
      </c>
      <c r="N214" s="6">
        <v>2477792.505330116</v>
      </c>
      <c r="O214" s="13">
        <f t="shared" si="19"/>
        <v>116827094.38290693</v>
      </c>
      <c r="P214" s="13">
        <f t="shared" si="20"/>
        <v>-1750041.798022598</v>
      </c>
      <c r="Q214" s="35">
        <f t="shared" si="21"/>
        <v>-1.4758678227414073E-2</v>
      </c>
      <c r="R214" s="17">
        <f t="shared" si="22"/>
        <v>1.4758678227414073E-2</v>
      </c>
      <c r="S214" s="1"/>
    </row>
    <row r="215" spans="1:19" x14ac:dyDescent="0.25">
      <c r="A215" s="19">
        <f t="shared" si="17"/>
        <v>41578</v>
      </c>
      <c r="B215" s="9">
        <v>119218590.758</v>
      </c>
      <c r="D215" s="9">
        <v>309217.72024999984</v>
      </c>
      <c r="E215" s="6">
        <v>566636.30000000005</v>
      </c>
      <c r="F215" s="16">
        <v>91888.028304058811</v>
      </c>
      <c r="G215" s="13">
        <f t="shared" si="18"/>
        <v>120002556.74994594</v>
      </c>
      <c r="H215" s="5">
        <v>262.10000000000002</v>
      </c>
      <c r="I215" s="5">
        <v>0</v>
      </c>
      <c r="J215" s="13">
        <v>31</v>
      </c>
      <c r="K215" s="11">
        <v>1</v>
      </c>
      <c r="L215" s="23">
        <v>352</v>
      </c>
      <c r="M215" s="22">
        <v>54113</v>
      </c>
      <c r="N215" s="6">
        <v>2522911.8167782738</v>
      </c>
      <c r="O215" s="13">
        <f t="shared" si="19"/>
        <v>120377256.75214007</v>
      </c>
      <c r="P215" s="13">
        <f t="shared" si="20"/>
        <v>374700.00219413638</v>
      </c>
      <c r="Q215" s="35">
        <f t="shared" si="21"/>
        <v>3.1224334909373103E-3</v>
      </c>
      <c r="R215" s="17">
        <f t="shared" si="22"/>
        <v>3.1224334909373103E-3</v>
      </c>
      <c r="S215" s="1"/>
    </row>
    <row r="216" spans="1:19" x14ac:dyDescent="0.25">
      <c r="A216" s="19">
        <f t="shared" si="17"/>
        <v>41608</v>
      </c>
      <c r="B216" s="9">
        <v>123170571.955</v>
      </c>
      <c r="D216" s="9">
        <v>222932.06299999999</v>
      </c>
      <c r="E216" s="6">
        <v>591294.30000000005</v>
      </c>
      <c r="F216" s="16">
        <v>94916.711802419042</v>
      </c>
      <c r="G216" s="13">
        <f t="shared" si="18"/>
        <v>123889881.60619757</v>
      </c>
      <c r="H216" s="5">
        <v>517.70000000000005</v>
      </c>
      <c r="I216" s="5">
        <v>0</v>
      </c>
      <c r="J216" s="13">
        <v>30</v>
      </c>
      <c r="K216" s="11">
        <v>1</v>
      </c>
      <c r="L216" s="23">
        <v>336</v>
      </c>
      <c r="M216" s="22">
        <v>54156</v>
      </c>
      <c r="N216" s="6">
        <v>2568031.1282264316</v>
      </c>
      <c r="O216" s="13">
        <f t="shared" si="19"/>
        <v>124319057.40130664</v>
      </c>
      <c r="P216" s="13">
        <f t="shared" si="20"/>
        <v>429175.79510907829</v>
      </c>
      <c r="Q216" s="35">
        <f t="shared" si="21"/>
        <v>3.4641714847486694E-3</v>
      </c>
      <c r="R216" s="17">
        <f t="shared" si="22"/>
        <v>3.4641714847486694E-3</v>
      </c>
      <c r="S216" s="1"/>
    </row>
    <row r="217" spans="1:19" x14ac:dyDescent="0.25">
      <c r="A217" s="19">
        <f t="shared" si="17"/>
        <v>41639</v>
      </c>
      <c r="B217" s="9">
        <v>130983697.318</v>
      </c>
      <c r="D217" s="9">
        <v>112429.68199999994</v>
      </c>
      <c r="E217" s="6">
        <v>589492.80000000005</v>
      </c>
      <c r="F217" s="16">
        <v>100909.18313046635</v>
      </c>
      <c r="G217" s="13">
        <f t="shared" si="18"/>
        <v>131584710.61686952</v>
      </c>
      <c r="H217" s="5">
        <v>727.3</v>
      </c>
      <c r="I217" s="5">
        <v>0</v>
      </c>
      <c r="J217" s="13">
        <v>31</v>
      </c>
      <c r="K217" s="11">
        <v>0</v>
      </c>
      <c r="L217" s="23">
        <v>320</v>
      </c>
      <c r="M217" s="22">
        <v>54180</v>
      </c>
      <c r="N217" s="6">
        <v>2613150.4396745893</v>
      </c>
      <c r="O217" s="13">
        <f t="shared" si="19"/>
        <v>133649497.72565088</v>
      </c>
      <c r="P217" s="13">
        <f t="shared" si="20"/>
        <v>2064787.1087813526</v>
      </c>
      <c r="Q217" s="35">
        <f t="shared" si="21"/>
        <v>1.5691694719710401E-2</v>
      </c>
      <c r="R217" s="17">
        <f t="shared" si="22"/>
        <v>1.5691694719710401E-2</v>
      </c>
      <c r="S217" s="1"/>
    </row>
    <row r="218" spans="1:19" ht="12.75" x14ac:dyDescent="0.2">
      <c r="A218" s="19">
        <f t="shared" si="17"/>
        <v>41670</v>
      </c>
      <c r="B218" s="16">
        <v>141106088.15799999</v>
      </c>
      <c r="C218" s="16"/>
      <c r="D218" s="16">
        <v>163374.88599999991</v>
      </c>
      <c r="E218" s="16">
        <v>524192.18000000005</v>
      </c>
      <c r="F218" s="16">
        <v>143310.54482971807</v>
      </c>
      <c r="G218" s="13">
        <f t="shared" si="18"/>
        <v>141650344.67917028</v>
      </c>
      <c r="H218" s="5">
        <v>865.9</v>
      </c>
      <c r="I218" s="5">
        <v>0</v>
      </c>
      <c r="J218" s="13">
        <v>31</v>
      </c>
      <c r="K218" s="11">
        <v>0</v>
      </c>
      <c r="L218" s="23">
        <v>352</v>
      </c>
      <c r="M218" s="22">
        <v>54216</v>
      </c>
      <c r="N218" s="6">
        <v>2667284.5981038604</v>
      </c>
      <c r="O218" s="13">
        <f t="shared" si="19"/>
        <v>139459803.77958348</v>
      </c>
      <c r="P218" s="13">
        <f t="shared" si="20"/>
        <v>-2190540.8995867968</v>
      </c>
      <c r="Q218" s="35">
        <f t="shared" si="21"/>
        <v>-1.5464423362669844E-2</v>
      </c>
      <c r="R218" s="17">
        <f t="shared" si="22"/>
        <v>1.5464423362669844E-2</v>
      </c>
      <c r="S218" s="1"/>
    </row>
    <row r="219" spans="1:19" ht="12.75" x14ac:dyDescent="0.2">
      <c r="A219" s="19">
        <f t="shared" ref="A219:A282" si="23">EOMONTH(A218,1)</f>
        <v>41698</v>
      </c>
      <c r="B219" s="16">
        <v>125257308.675</v>
      </c>
      <c r="C219" s="16"/>
      <c r="D219" s="16">
        <v>151108.86300000004</v>
      </c>
      <c r="E219" s="16">
        <v>578733.67000000004</v>
      </c>
      <c r="F219" s="16">
        <v>127225.3506835416</v>
      </c>
      <c r="G219" s="13">
        <f t="shared" si="18"/>
        <v>125859925.85731646</v>
      </c>
      <c r="H219" s="5">
        <v>831.2</v>
      </c>
      <c r="I219" s="5">
        <v>0</v>
      </c>
      <c r="J219" s="23">
        <v>28</v>
      </c>
      <c r="K219" s="11">
        <v>0</v>
      </c>
      <c r="L219" s="23">
        <v>304</v>
      </c>
      <c r="M219" s="22">
        <v>54225</v>
      </c>
      <c r="N219" s="6">
        <v>2721418.7565331315</v>
      </c>
      <c r="O219" s="13">
        <f t="shared" si="19"/>
        <v>128775668.44701199</v>
      </c>
      <c r="P219" s="13">
        <f t="shared" si="20"/>
        <v>2915742.5896955281</v>
      </c>
      <c r="Q219" s="35">
        <f t="shared" si="21"/>
        <v>2.316656846755985E-2</v>
      </c>
      <c r="R219" s="17">
        <f t="shared" si="22"/>
        <v>2.316656846755985E-2</v>
      </c>
      <c r="S219" s="1"/>
    </row>
    <row r="220" spans="1:19" ht="12.75" x14ac:dyDescent="0.2">
      <c r="A220" s="19">
        <f t="shared" si="23"/>
        <v>41729</v>
      </c>
      <c r="B220" s="16">
        <v>133125383.19599999</v>
      </c>
      <c r="C220" s="16"/>
      <c r="D220" s="16">
        <v>492909.32799999975</v>
      </c>
      <c r="E220" s="16">
        <v>565100.07000000007</v>
      </c>
      <c r="F220" s="16">
        <v>135575.41399242729</v>
      </c>
      <c r="G220" s="13">
        <f t="shared" si="18"/>
        <v>134047817.18000755</v>
      </c>
      <c r="H220" s="5">
        <v>757</v>
      </c>
      <c r="I220" s="5">
        <v>0</v>
      </c>
      <c r="J220" s="13">
        <v>31</v>
      </c>
      <c r="K220" s="11">
        <v>1</v>
      </c>
      <c r="L220" s="23">
        <v>336</v>
      </c>
      <c r="M220" s="22">
        <v>54242</v>
      </c>
      <c r="N220" s="6">
        <v>2775552.9149624025</v>
      </c>
      <c r="O220" s="13">
        <f t="shared" si="19"/>
        <v>133053249.98129797</v>
      </c>
      <c r="P220" s="13">
        <f t="shared" si="20"/>
        <v>-994567.19870957732</v>
      </c>
      <c r="Q220" s="35">
        <f t="shared" si="21"/>
        <v>-7.4194956667889052E-3</v>
      </c>
      <c r="R220" s="17">
        <f t="shared" si="22"/>
        <v>7.4194956667889052E-3</v>
      </c>
      <c r="S220" s="1"/>
    </row>
    <row r="221" spans="1:19" ht="12.75" x14ac:dyDescent="0.2">
      <c r="A221" s="19">
        <f t="shared" si="23"/>
        <v>41759</v>
      </c>
      <c r="B221" s="16">
        <v>114620651.168</v>
      </c>
      <c r="C221" s="16"/>
      <c r="D221" s="16">
        <v>543975.7921000002</v>
      </c>
      <c r="E221" s="16">
        <v>631838.14</v>
      </c>
      <c r="F221" s="16">
        <v>116907.68559547195</v>
      </c>
      <c r="G221" s="13">
        <f t="shared" si="18"/>
        <v>115679557.41450453</v>
      </c>
      <c r="H221" s="5">
        <v>389.9</v>
      </c>
      <c r="I221" s="5">
        <v>0</v>
      </c>
      <c r="J221" s="13">
        <v>30</v>
      </c>
      <c r="K221" s="11">
        <v>1</v>
      </c>
      <c r="L221" s="23">
        <v>320</v>
      </c>
      <c r="M221" s="22">
        <v>54213</v>
      </c>
      <c r="N221" s="6">
        <v>2829687.0733916736</v>
      </c>
      <c r="O221" s="13">
        <f t="shared" si="19"/>
        <v>119423861.7442627</v>
      </c>
      <c r="P221" s="13">
        <f t="shared" si="20"/>
        <v>3744304.3297581673</v>
      </c>
      <c r="Q221" s="35">
        <f t="shared" si="21"/>
        <v>3.2367899855819178E-2</v>
      </c>
      <c r="R221" s="17">
        <f t="shared" si="22"/>
        <v>3.2367899855819178E-2</v>
      </c>
      <c r="S221" s="1"/>
    </row>
    <row r="222" spans="1:19" ht="12.75" x14ac:dyDescent="0.2">
      <c r="A222" s="19">
        <f t="shared" si="23"/>
        <v>41790</v>
      </c>
      <c r="B222" s="16">
        <v>114044889.17102399</v>
      </c>
      <c r="C222" s="16"/>
      <c r="D222" s="16">
        <v>695152.56099999999</v>
      </c>
      <c r="E222" s="16">
        <v>664536.48</v>
      </c>
      <c r="F222" s="16">
        <v>116526.37132825187</v>
      </c>
      <c r="G222" s="13">
        <f t="shared" si="18"/>
        <v>115288051.84069575</v>
      </c>
      <c r="H222" s="5">
        <v>168.9</v>
      </c>
      <c r="I222" s="5">
        <v>9</v>
      </c>
      <c r="J222" s="13">
        <v>31</v>
      </c>
      <c r="K222" s="11">
        <v>1</v>
      </c>
      <c r="L222" s="23">
        <v>336</v>
      </c>
      <c r="M222" s="22">
        <v>54183</v>
      </c>
      <c r="N222" s="6">
        <v>2883821.2318209447</v>
      </c>
      <c r="O222" s="13">
        <f t="shared" si="19"/>
        <v>118257391.22218464</v>
      </c>
      <c r="P222" s="13">
        <f t="shared" si="20"/>
        <v>2969339.3814888895</v>
      </c>
      <c r="Q222" s="35">
        <f t="shared" si="21"/>
        <v>2.5755829282221736E-2</v>
      </c>
      <c r="R222" s="17">
        <f t="shared" si="22"/>
        <v>2.5755829282221736E-2</v>
      </c>
      <c r="S222" s="1"/>
    </row>
    <row r="223" spans="1:19" ht="12.75" x14ac:dyDescent="0.2">
      <c r="A223" s="19">
        <f t="shared" si="23"/>
        <v>41820</v>
      </c>
      <c r="B223" s="16">
        <v>121444961.252</v>
      </c>
      <c r="C223" s="16"/>
      <c r="D223" s="16">
        <v>756506.24999999988</v>
      </c>
      <c r="E223" s="16">
        <v>676097.69</v>
      </c>
      <c r="F223" s="16">
        <v>123900.7801393127</v>
      </c>
      <c r="G223" s="13">
        <f t="shared" si="18"/>
        <v>122753664.41186069</v>
      </c>
      <c r="H223" s="5">
        <v>37.299999999999997</v>
      </c>
      <c r="I223" s="5">
        <v>44.3</v>
      </c>
      <c r="J223" s="13">
        <v>30</v>
      </c>
      <c r="K223" s="11">
        <v>0</v>
      </c>
      <c r="L223" s="23">
        <v>336</v>
      </c>
      <c r="M223" s="22">
        <v>54246</v>
      </c>
      <c r="N223" s="6">
        <v>2937955.3902502158</v>
      </c>
      <c r="O223" s="13">
        <f t="shared" si="19"/>
        <v>122367878.06922919</v>
      </c>
      <c r="P223" s="13">
        <f t="shared" si="20"/>
        <v>-385786.34263150394</v>
      </c>
      <c r="Q223" s="35">
        <f t="shared" si="21"/>
        <v>-3.142768441821184E-3</v>
      </c>
      <c r="R223" s="17">
        <f t="shared" si="22"/>
        <v>3.142768441821184E-3</v>
      </c>
      <c r="S223" s="1"/>
    </row>
    <row r="224" spans="1:19" ht="12.75" x14ac:dyDescent="0.2">
      <c r="A224" s="19">
        <f t="shared" si="23"/>
        <v>41851</v>
      </c>
      <c r="B224" s="16">
        <v>123954209.038</v>
      </c>
      <c r="C224" s="16"/>
      <c r="D224" s="16">
        <v>735821.31139000016</v>
      </c>
      <c r="E224" s="16">
        <v>679187.49</v>
      </c>
      <c r="F224" s="16">
        <v>126405.88023001047</v>
      </c>
      <c r="G224" s="13">
        <f t="shared" si="18"/>
        <v>125242811.95915999</v>
      </c>
      <c r="H224" s="5">
        <v>36.799999999999997</v>
      </c>
      <c r="I224" s="5">
        <v>38.799999999999997</v>
      </c>
      <c r="J224" s="13">
        <v>31</v>
      </c>
      <c r="K224" s="11">
        <v>0</v>
      </c>
      <c r="L224" s="23">
        <v>352</v>
      </c>
      <c r="M224" s="22">
        <v>54253</v>
      </c>
      <c r="N224" s="6">
        <v>2992089.5486794868</v>
      </c>
      <c r="O224" s="13">
        <f t="shared" si="19"/>
        <v>124279957.20996504</v>
      </c>
      <c r="P224" s="13">
        <f t="shared" si="20"/>
        <v>-962854.74919494987</v>
      </c>
      <c r="Q224" s="35">
        <f t="shared" si="21"/>
        <v>-7.6879042727731476E-3</v>
      </c>
      <c r="R224" s="17">
        <f t="shared" si="22"/>
        <v>7.6879042727731476E-3</v>
      </c>
      <c r="S224" s="1"/>
    </row>
    <row r="225" spans="1:19" ht="12.75" x14ac:dyDescent="0.2">
      <c r="A225" s="19">
        <f t="shared" si="23"/>
        <v>41882</v>
      </c>
      <c r="B225" s="16">
        <v>120437155.71600001</v>
      </c>
      <c r="C225" s="16"/>
      <c r="D225" s="16">
        <v>1761479.4469999999</v>
      </c>
      <c r="E225" s="16">
        <v>629395.01</v>
      </c>
      <c r="F225" s="16">
        <v>124815.82399069035</v>
      </c>
      <c r="G225" s="13">
        <f t="shared" si="18"/>
        <v>122703214.34900932</v>
      </c>
      <c r="H225" s="5">
        <v>31.1</v>
      </c>
      <c r="I225" s="5">
        <v>28.5</v>
      </c>
      <c r="J225" s="13">
        <v>31</v>
      </c>
      <c r="K225" s="11">
        <v>0</v>
      </c>
      <c r="L225" s="23">
        <v>320</v>
      </c>
      <c r="M225" s="22">
        <v>54296</v>
      </c>
      <c r="N225" s="6">
        <v>3046223.7071087579</v>
      </c>
      <c r="O225" s="13">
        <f t="shared" si="19"/>
        <v>119922282.36638182</v>
      </c>
      <c r="P225" s="13">
        <f t="shared" si="20"/>
        <v>-2780931.9826274961</v>
      </c>
      <c r="Q225" s="35">
        <f t="shared" si="21"/>
        <v>-2.2663888614340516E-2</v>
      </c>
      <c r="R225" s="17">
        <f t="shared" si="22"/>
        <v>2.2663888614340516E-2</v>
      </c>
      <c r="S225" s="1"/>
    </row>
    <row r="226" spans="1:19" ht="12.75" x14ac:dyDescent="0.2">
      <c r="A226" s="19">
        <f t="shared" si="23"/>
        <v>41912</v>
      </c>
      <c r="B226" s="16">
        <v>116189300.245</v>
      </c>
      <c r="C226" s="16"/>
      <c r="D226" s="16">
        <v>1477827.5699999998</v>
      </c>
      <c r="E226" s="16">
        <v>607774.69999999995</v>
      </c>
      <c r="F226" s="16">
        <v>119627.01061615761</v>
      </c>
      <c r="G226" s="13">
        <f t="shared" si="18"/>
        <v>118155275.50438385</v>
      </c>
      <c r="H226" s="5">
        <v>117.7</v>
      </c>
      <c r="I226" s="5">
        <v>11.4</v>
      </c>
      <c r="J226" s="13">
        <v>30</v>
      </c>
      <c r="K226" s="11">
        <v>1</v>
      </c>
      <c r="L226" s="23">
        <v>336</v>
      </c>
      <c r="M226" s="22">
        <v>54497</v>
      </c>
      <c r="N226" s="6">
        <v>3100357.865538029</v>
      </c>
      <c r="O226" s="13">
        <f t="shared" si="19"/>
        <v>115501058.89263347</v>
      </c>
      <c r="P226" s="13">
        <f t="shared" si="20"/>
        <v>-2654216.6117503792</v>
      </c>
      <c r="Q226" s="35">
        <f t="shared" si="21"/>
        <v>-2.2463801133042947E-2</v>
      </c>
      <c r="R226" s="17">
        <f t="shared" si="22"/>
        <v>2.2463801133042947E-2</v>
      </c>
      <c r="S226" s="1"/>
    </row>
    <row r="227" spans="1:19" ht="12.75" x14ac:dyDescent="0.2">
      <c r="A227" s="19">
        <f t="shared" si="23"/>
        <v>41943</v>
      </c>
      <c r="B227" s="16">
        <v>115219054.75899999</v>
      </c>
      <c r="C227" s="16"/>
      <c r="D227" s="16">
        <v>1428423.7040000001</v>
      </c>
      <c r="E227" s="16">
        <v>558747.47</v>
      </c>
      <c r="F227" s="16">
        <v>118525.26872486075</v>
      </c>
      <c r="G227" s="13">
        <f t="shared" si="18"/>
        <v>117087700.66427512</v>
      </c>
      <c r="H227" s="5">
        <v>257.10000000000002</v>
      </c>
      <c r="I227" s="5">
        <v>0</v>
      </c>
      <c r="J227" s="13">
        <v>31</v>
      </c>
      <c r="K227" s="11">
        <v>1</v>
      </c>
      <c r="L227" s="23">
        <v>352</v>
      </c>
      <c r="M227" s="22">
        <v>54599</v>
      </c>
      <c r="N227" s="6">
        <v>3154492.0239673001</v>
      </c>
      <c r="O227" s="13">
        <f t="shared" si="19"/>
        <v>120267573.34443176</v>
      </c>
      <c r="P227" s="13">
        <f t="shared" si="20"/>
        <v>3179872.6801566333</v>
      </c>
      <c r="Q227" s="35">
        <f t="shared" si="21"/>
        <v>2.7158041896084915E-2</v>
      </c>
      <c r="R227" s="17">
        <f t="shared" si="22"/>
        <v>2.7158041896084915E-2</v>
      </c>
      <c r="S227" s="1"/>
    </row>
    <row r="228" spans="1:19" ht="12.75" x14ac:dyDescent="0.2">
      <c r="A228" s="19">
        <f t="shared" si="23"/>
        <v>41973</v>
      </c>
      <c r="B228" s="16">
        <v>121370698.748</v>
      </c>
      <c r="C228" s="16"/>
      <c r="D228" s="16">
        <v>1164888.1840000001</v>
      </c>
      <c r="E228" s="16">
        <v>580527.33000000007</v>
      </c>
      <c r="F228" s="16">
        <v>124433.83826832066</v>
      </c>
      <c r="G228" s="13">
        <f t="shared" si="18"/>
        <v>122991680.42373167</v>
      </c>
      <c r="H228" s="5">
        <v>529.9</v>
      </c>
      <c r="I228" s="5">
        <v>0</v>
      </c>
      <c r="J228" s="13">
        <v>30</v>
      </c>
      <c r="K228" s="11">
        <v>1</v>
      </c>
      <c r="L228" s="23">
        <v>304</v>
      </c>
      <c r="M228" s="22">
        <v>54669</v>
      </c>
      <c r="N228" s="6">
        <v>3208626.1823965712</v>
      </c>
      <c r="O228" s="13">
        <f t="shared" si="19"/>
        <v>122784987.54427913</v>
      </c>
      <c r="P228" s="13">
        <f t="shared" si="20"/>
        <v>-206692.87945254147</v>
      </c>
      <c r="Q228" s="35">
        <f t="shared" si="21"/>
        <v>-1.680543584252544E-3</v>
      </c>
      <c r="R228" s="17">
        <f t="shared" si="22"/>
        <v>1.680543584252544E-3</v>
      </c>
      <c r="S228" s="1"/>
    </row>
    <row r="229" spans="1:19" ht="12.75" x14ac:dyDescent="0.2">
      <c r="A229" s="19">
        <f t="shared" si="23"/>
        <v>42004</v>
      </c>
      <c r="B229" s="38">
        <v>126395819.02220599</v>
      </c>
      <c r="C229" s="16"/>
      <c r="D229" s="16">
        <v>1624797</v>
      </c>
      <c r="E229" s="16">
        <v>591687.87000000011</v>
      </c>
      <c r="F229" s="16">
        <v>130103.03160123648</v>
      </c>
      <c r="G229" s="13">
        <f t="shared" si="18"/>
        <v>128482200.86060476</v>
      </c>
      <c r="H229" s="5">
        <v>597.6</v>
      </c>
      <c r="I229" s="5">
        <v>0</v>
      </c>
      <c r="J229" s="13">
        <v>31</v>
      </c>
      <c r="K229" s="11">
        <v>0</v>
      </c>
      <c r="L229" s="23">
        <v>336</v>
      </c>
      <c r="M229" s="22">
        <v>54692</v>
      </c>
      <c r="N229" s="6">
        <v>3262760.3408258422</v>
      </c>
      <c r="O229" s="13">
        <f t="shared" si="19"/>
        <v>131070023.62180893</v>
      </c>
      <c r="P229" s="13">
        <f t="shared" si="20"/>
        <v>2587822.7612041682</v>
      </c>
      <c r="Q229" s="35">
        <f t="shared" si="21"/>
        <v>2.0141488423068E-2</v>
      </c>
      <c r="R229" s="17">
        <f t="shared" si="22"/>
        <v>2.0141488423068E-2</v>
      </c>
      <c r="S229" s="1"/>
    </row>
    <row r="230" spans="1:19" s="33" customFormat="1" x14ac:dyDescent="0.25">
      <c r="A230" s="19">
        <f t="shared" si="23"/>
        <v>42035</v>
      </c>
      <c r="B230" s="38">
        <v>136069000.97999999</v>
      </c>
      <c r="C230" s="16"/>
      <c r="D230" s="16">
        <v>1640685.5465500001</v>
      </c>
      <c r="E230" s="16">
        <v>524679.55000000005</v>
      </c>
      <c r="F230" s="16">
        <v>124022.56802717886</v>
      </c>
      <c r="G230" s="13">
        <f t="shared" si="18"/>
        <v>138110343.50852284</v>
      </c>
      <c r="H230" s="4">
        <v>800.80000000000018</v>
      </c>
      <c r="I230" s="4">
        <v>0</v>
      </c>
      <c r="J230" s="13">
        <v>31</v>
      </c>
      <c r="K230" s="11">
        <v>0</v>
      </c>
      <c r="L230" s="23">
        <v>336</v>
      </c>
      <c r="M230" s="37">
        <v>54798</v>
      </c>
      <c r="N230" s="6">
        <v>3341793.6717175385</v>
      </c>
      <c r="O230" s="13">
        <f t="shared" si="19"/>
        <v>136856787.6736398</v>
      </c>
      <c r="P230" s="13">
        <f t="shared" si="20"/>
        <v>-1253555.8348830342</v>
      </c>
      <c r="Q230" s="35">
        <f t="shared" si="21"/>
        <v>-9.0764804650976545E-3</v>
      </c>
      <c r="R230" s="17">
        <f t="shared" si="22"/>
        <v>9.0764804650976545E-3</v>
      </c>
      <c r="S230" s="1"/>
    </row>
    <row r="231" spans="1:19" s="33" customFormat="1" x14ac:dyDescent="0.25">
      <c r="A231" s="19">
        <f t="shared" si="23"/>
        <v>42063</v>
      </c>
      <c r="B231" s="38">
        <v>126839322.69</v>
      </c>
      <c r="C231" s="16"/>
      <c r="D231" s="16">
        <v>1299789.8416200001</v>
      </c>
      <c r="E231" s="16">
        <v>593761.41999999993</v>
      </c>
      <c r="F231" s="16">
        <v>115380.0096282983</v>
      </c>
      <c r="G231" s="13">
        <f t="shared" si="18"/>
        <v>128617493.9419917</v>
      </c>
      <c r="H231" s="4">
        <v>917.5</v>
      </c>
      <c r="I231" s="4">
        <v>0</v>
      </c>
      <c r="J231" s="13">
        <v>28</v>
      </c>
      <c r="K231" s="11">
        <v>0</v>
      </c>
      <c r="L231" s="23">
        <v>304</v>
      </c>
      <c r="M231" s="37">
        <v>54813</v>
      </c>
      <c r="N231" s="6">
        <v>3420827.0026092348</v>
      </c>
      <c r="O231" s="13">
        <f t="shared" si="19"/>
        <v>131342068.22875424</v>
      </c>
      <c r="P231" s="13">
        <f t="shared" si="20"/>
        <v>2724574.2867625356</v>
      </c>
      <c r="Q231" s="35">
        <f t="shared" si="21"/>
        <v>2.1183543569830064E-2</v>
      </c>
      <c r="R231" s="17">
        <f t="shared" si="22"/>
        <v>2.1183543569830064E-2</v>
      </c>
      <c r="S231" s="1"/>
    </row>
    <row r="232" spans="1:19" s="33" customFormat="1" x14ac:dyDescent="0.25">
      <c r="A232" s="19">
        <f t="shared" si="23"/>
        <v>42094</v>
      </c>
      <c r="B232" s="38">
        <v>127155193.45</v>
      </c>
      <c r="C232" s="16"/>
      <c r="D232" s="16">
        <v>2415035.1839399994</v>
      </c>
      <c r="E232" s="16">
        <v>589701</v>
      </c>
      <c r="F232" s="16">
        <v>116725.32056685306</v>
      </c>
      <c r="G232" s="13">
        <f t="shared" si="18"/>
        <v>130043204.31337315</v>
      </c>
      <c r="H232" s="4">
        <v>538</v>
      </c>
      <c r="I232" s="4">
        <v>0</v>
      </c>
      <c r="J232" s="13">
        <v>31</v>
      </c>
      <c r="K232" s="11">
        <v>1</v>
      </c>
      <c r="L232" s="23">
        <v>352</v>
      </c>
      <c r="M232" s="37">
        <v>54851</v>
      </c>
      <c r="N232" s="6">
        <v>3499860.333500931</v>
      </c>
      <c r="O232" s="13">
        <f t="shared" si="19"/>
        <v>128085770.75457704</v>
      </c>
      <c r="P232" s="13">
        <f t="shared" si="20"/>
        <v>-1957433.5587961078</v>
      </c>
      <c r="Q232" s="35">
        <f t="shared" si="21"/>
        <v>-1.5052178767289977E-2</v>
      </c>
      <c r="R232" s="17">
        <f t="shared" si="22"/>
        <v>1.5052178767289977E-2</v>
      </c>
      <c r="S232" s="1"/>
    </row>
    <row r="233" spans="1:19" s="33" customFormat="1" x14ac:dyDescent="0.25">
      <c r="A233" s="19">
        <f t="shared" si="23"/>
        <v>42124</v>
      </c>
      <c r="B233" s="38">
        <v>110931008.40000001</v>
      </c>
      <c r="C233" s="16"/>
      <c r="D233" s="16">
        <v>2428305.3285800004</v>
      </c>
      <c r="E233" s="16">
        <v>666704.97</v>
      </c>
      <c r="F233" s="16">
        <v>102184.44628338418</v>
      </c>
      <c r="G233" s="13">
        <f t="shared" si="18"/>
        <v>113923834.25229663</v>
      </c>
      <c r="H233" s="4">
        <v>359.00000000000011</v>
      </c>
      <c r="I233" s="4">
        <v>0</v>
      </c>
      <c r="J233" s="13">
        <v>30</v>
      </c>
      <c r="K233" s="11">
        <v>1</v>
      </c>
      <c r="L233" s="23">
        <v>336</v>
      </c>
      <c r="M233" s="37">
        <v>54842</v>
      </c>
      <c r="N233" s="6">
        <v>3578893.6643926273</v>
      </c>
      <c r="O233" s="13">
        <f t="shared" si="19"/>
        <v>119707356.27668519</v>
      </c>
      <c r="P233" s="13">
        <f t="shared" si="20"/>
        <v>5783522.0243885666</v>
      </c>
      <c r="Q233" s="35">
        <f t="shared" si="21"/>
        <v>5.0766567525986996E-2</v>
      </c>
      <c r="R233" s="17">
        <f t="shared" si="22"/>
        <v>5.0766567525986996E-2</v>
      </c>
      <c r="S233" s="1"/>
    </row>
    <row r="234" spans="1:19" s="33" customFormat="1" x14ac:dyDescent="0.25">
      <c r="A234" s="19">
        <f t="shared" si="23"/>
        <v>42155</v>
      </c>
      <c r="B234" s="38">
        <v>114125838.25</v>
      </c>
      <c r="C234" s="16"/>
      <c r="D234" s="16">
        <v>2618859.6638700003</v>
      </c>
      <c r="E234" s="16">
        <v>627432.71</v>
      </c>
      <c r="F234" s="16">
        <v>105289.36297894316</v>
      </c>
      <c r="G234" s="13">
        <f t="shared" si="18"/>
        <v>117266841.26089105</v>
      </c>
      <c r="H234" s="4">
        <v>116.20000000000002</v>
      </c>
      <c r="I234" s="4">
        <v>29.8</v>
      </c>
      <c r="J234" s="13">
        <v>31</v>
      </c>
      <c r="K234" s="11">
        <v>1</v>
      </c>
      <c r="L234" s="23">
        <v>320</v>
      </c>
      <c r="M234" s="37">
        <v>54836</v>
      </c>
      <c r="N234" s="6">
        <v>3657926.9952843236</v>
      </c>
      <c r="O234" s="13">
        <f t="shared" si="19"/>
        <v>120533008.20233276</v>
      </c>
      <c r="P234" s="13">
        <f t="shared" si="20"/>
        <v>3266166.9414417148</v>
      </c>
      <c r="Q234" s="35">
        <f t="shared" si="21"/>
        <v>2.7852433870673331E-2</v>
      </c>
      <c r="R234" s="17">
        <f t="shared" si="22"/>
        <v>2.7852433870673331E-2</v>
      </c>
      <c r="S234" s="1"/>
    </row>
    <row r="235" spans="1:19" s="33" customFormat="1" x14ac:dyDescent="0.25">
      <c r="A235" s="19">
        <f t="shared" si="23"/>
        <v>42185</v>
      </c>
      <c r="B235" s="38">
        <v>116243974.73999999</v>
      </c>
      <c r="C235" s="16"/>
      <c r="D235" s="16">
        <v>2221967.1503699999</v>
      </c>
      <c r="E235" s="16">
        <v>655439.75</v>
      </c>
      <c r="F235" s="16">
        <v>106797.6810625736</v>
      </c>
      <c r="G235" s="13">
        <f t="shared" si="18"/>
        <v>119014583.95930742</v>
      </c>
      <c r="H235" s="4">
        <v>54.699999999999996</v>
      </c>
      <c r="I235" s="4">
        <v>15</v>
      </c>
      <c r="J235" s="13">
        <v>30</v>
      </c>
      <c r="K235" s="11">
        <v>0</v>
      </c>
      <c r="L235" s="23">
        <v>352</v>
      </c>
      <c r="M235" s="37">
        <v>54885</v>
      </c>
      <c r="N235" s="6">
        <v>3736960.3261760199</v>
      </c>
      <c r="O235" s="13">
        <f t="shared" si="19"/>
        <v>117531269.62631819</v>
      </c>
      <c r="P235" s="13">
        <f t="shared" si="20"/>
        <v>-1483314.3329892308</v>
      </c>
      <c r="Q235" s="35">
        <f t="shared" si="21"/>
        <v>-1.2463298897019163E-2</v>
      </c>
      <c r="R235" s="17">
        <f t="shared" si="22"/>
        <v>1.2463298897019163E-2</v>
      </c>
      <c r="S235" s="1"/>
    </row>
    <row r="236" spans="1:19" s="33" customFormat="1" x14ac:dyDescent="0.25">
      <c r="A236" s="19">
        <f t="shared" si="23"/>
        <v>42216</v>
      </c>
      <c r="B236" s="39">
        <v>128559157.70999999</v>
      </c>
      <c r="C236" s="16"/>
      <c r="D236" s="16">
        <v>2704738.9</v>
      </c>
      <c r="E236" s="16">
        <v>641713.90999999992</v>
      </c>
      <c r="F236" s="16">
        <v>118299.43790180328</v>
      </c>
      <c r="G236" s="13">
        <f t="shared" si="18"/>
        <v>131787311.08209819</v>
      </c>
      <c r="H236" s="4">
        <v>19.3</v>
      </c>
      <c r="I236" s="4">
        <v>57.70000000000001</v>
      </c>
      <c r="J236" s="13">
        <v>31</v>
      </c>
      <c r="K236" s="11">
        <v>0</v>
      </c>
      <c r="L236" s="23">
        <v>352</v>
      </c>
      <c r="M236" s="37">
        <v>54995</v>
      </c>
      <c r="N236" s="6">
        <v>3815993.6570677161</v>
      </c>
      <c r="O236" s="13">
        <f t="shared" si="19"/>
        <v>128230662.45640674</v>
      </c>
      <c r="P236" s="13">
        <f t="shared" si="20"/>
        <v>-3556648.6256914437</v>
      </c>
      <c r="Q236" s="35">
        <f t="shared" si="21"/>
        <v>-2.6987792652327466E-2</v>
      </c>
      <c r="R236" s="17">
        <f t="shared" si="22"/>
        <v>2.6987792652327466E-2</v>
      </c>
      <c r="S236" s="1"/>
    </row>
    <row r="237" spans="1:19" s="33" customFormat="1" x14ac:dyDescent="0.25">
      <c r="A237" s="19">
        <f t="shared" si="23"/>
        <v>42247</v>
      </c>
      <c r="B237" s="39">
        <v>122276965.79000001</v>
      </c>
      <c r="C237" s="16"/>
      <c r="D237" s="16">
        <v>2398600.7057099999</v>
      </c>
      <c r="E237" s="16">
        <v>614038.39999999991</v>
      </c>
      <c r="F237" s="16">
        <v>112379.00512998455</v>
      </c>
      <c r="G237" s="13">
        <f t="shared" si="18"/>
        <v>125177225.89058003</v>
      </c>
      <c r="H237" s="4">
        <v>29.500000000000004</v>
      </c>
      <c r="I237" s="4">
        <v>47.899999999999991</v>
      </c>
      <c r="J237" s="13">
        <v>31</v>
      </c>
      <c r="K237" s="11">
        <v>0</v>
      </c>
      <c r="L237" s="23">
        <v>320</v>
      </c>
      <c r="M237" s="37">
        <v>54992</v>
      </c>
      <c r="N237" s="6">
        <v>3895026.9879594124</v>
      </c>
      <c r="O237" s="13">
        <f t="shared" si="19"/>
        <v>124262402.63518697</v>
      </c>
      <c r="P237" s="13">
        <f t="shared" si="20"/>
        <v>-914823.25539305806</v>
      </c>
      <c r="Q237" s="35">
        <f t="shared" si="21"/>
        <v>-7.3082243905350942E-3</v>
      </c>
      <c r="R237" s="17">
        <f t="shared" si="22"/>
        <v>7.3082243905350942E-3</v>
      </c>
      <c r="S237" s="1"/>
    </row>
    <row r="238" spans="1:19" s="33" customFormat="1" x14ac:dyDescent="0.25">
      <c r="A238" s="19">
        <f t="shared" si="23"/>
        <v>42277</v>
      </c>
      <c r="B238" s="38">
        <v>122189743.48999999</v>
      </c>
      <c r="C238" s="16"/>
      <c r="D238" s="16">
        <v>2377176.73117</v>
      </c>
      <c r="E238" s="16">
        <v>573064.55000000005</v>
      </c>
      <c r="F238" s="16">
        <v>112256.75783183739</v>
      </c>
      <c r="G238" s="13">
        <f t="shared" si="18"/>
        <v>125027728.01333815</v>
      </c>
      <c r="H238" s="4">
        <v>58.20000000000001</v>
      </c>
      <c r="I238" s="4">
        <v>45.300000000000004</v>
      </c>
      <c r="J238" s="13">
        <v>30</v>
      </c>
      <c r="K238" s="11">
        <v>1</v>
      </c>
      <c r="L238" s="23">
        <v>336</v>
      </c>
      <c r="M238" s="37">
        <v>55342</v>
      </c>
      <c r="N238" s="6">
        <v>3974060.3188511087</v>
      </c>
      <c r="O238" s="13">
        <f t="shared" si="19"/>
        <v>121721354.07079187</v>
      </c>
      <c r="P238" s="13">
        <f t="shared" si="20"/>
        <v>-3306373.9425462782</v>
      </c>
      <c r="Q238" s="35">
        <f t="shared" si="21"/>
        <v>-2.644512537405742E-2</v>
      </c>
      <c r="R238" s="17">
        <f t="shared" si="22"/>
        <v>2.644512537405742E-2</v>
      </c>
      <c r="S238" s="1"/>
    </row>
    <row r="239" spans="1:19" s="33" customFormat="1" x14ac:dyDescent="0.25">
      <c r="A239" s="19">
        <f t="shared" si="23"/>
        <v>42308</v>
      </c>
      <c r="B239" s="38">
        <v>113821112.05</v>
      </c>
      <c r="C239" s="16"/>
      <c r="D239" s="16">
        <v>2471685.9554699999</v>
      </c>
      <c r="E239" s="16">
        <v>544986.96</v>
      </c>
      <c r="F239" s="16">
        <v>104800.14680995767</v>
      </c>
      <c r="G239" s="13">
        <f t="shared" si="18"/>
        <v>116732984.81866004</v>
      </c>
      <c r="H239" s="4">
        <v>290.09999999999991</v>
      </c>
      <c r="I239" s="4">
        <v>0</v>
      </c>
      <c r="J239" s="13">
        <v>31</v>
      </c>
      <c r="K239" s="11">
        <v>1</v>
      </c>
      <c r="L239" s="23">
        <v>336</v>
      </c>
      <c r="M239" s="37">
        <v>55399</v>
      </c>
      <c r="N239" s="6">
        <v>4053093.6497428049</v>
      </c>
      <c r="O239" s="13">
        <f t="shared" si="19"/>
        <v>120527004.63046494</v>
      </c>
      <c r="P239" s="13">
        <f t="shared" si="20"/>
        <v>3794019.8118049055</v>
      </c>
      <c r="Q239" s="35">
        <f t="shared" si="21"/>
        <v>3.2501694509900196E-2</v>
      </c>
      <c r="R239" s="17">
        <f t="shared" si="22"/>
        <v>3.2501694509900196E-2</v>
      </c>
      <c r="S239" s="1"/>
    </row>
    <row r="240" spans="1:19" s="33" customFormat="1" x14ac:dyDescent="0.25">
      <c r="A240" s="19">
        <f t="shared" si="23"/>
        <v>42338</v>
      </c>
      <c r="B240" s="38">
        <v>114918427.89</v>
      </c>
      <c r="C240" s="16"/>
      <c r="D240" s="16">
        <v>2273328.9324699999</v>
      </c>
      <c r="E240" s="16">
        <v>556116.38</v>
      </c>
      <c r="F240" s="16">
        <v>105581.11482296932</v>
      </c>
      <c r="G240" s="13">
        <f t="shared" si="18"/>
        <v>117642292.08764702</v>
      </c>
      <c r="H240" s="4">
        <v>391.1</v>
      </c>
      <c r="I240" s="4">
        <v>0</v>
      </c>
      <c r="J240" s="13">
        <v>30</v>
      </c>
      <c r="K240" s="11">
        <v>1</v>
      </c>
      <c r="L240" s="23">
        <v>320</v>
      </c>
      <c r="M240" s="37">
        <v>55471</v>
      </c>
      <c r="N240" s="6">
        <v>4132126.9806345012</v>
      </c>
      <c r="O240" s="13">
        <f t="shared" si="19"/>
        <v>120164653.7097217</v>
      </c>
      <c r="P240" s="13">
        <f t="shared" si="20"/>
        <v>2522361.6220746785</v>
      </c>
      <c r="Q240" s="35">
        <f t="shared" si="21"/>
        <v>2.1440942515770126E-2</v>
      </c>
      <c r="R240" s="17">
        <f t="shared" si="22"/>
        <v>2.1440942515770126E-2</v>
      </c>
      <c r="S240" s="1"/>
    </row>
    <row r="241" spans="1:19" s="33" customFormat="1" x14ac:dyDescent="0.25">
      <c r="A241" s="19">
        <f t="shared" si="23"/>
        <v>42369</v>
      </c>
      <c r="B241" s="38">
        <v>120146923.91</v>
      </c>
      <c r="C241" s="16"/>
      <c r="D241" s="16">
        <v>1984795.6867099998</v>
      </c>
      <c r="E241" s="16">
        <v>545683.17999999993</v>
      </c>
      <c r="F241" s="16">
        <v>110021.03595621673</v>
      </c>
      <c r="G241" s="13">
        <f t="shared" si="18"/>
        <v>122567381.74075378</v>
      </c>
      <c r="H241" s="4">
        <v>452.99999999999994</v>
      </c>
      <c r="I241" s="4">
        <v>0</v>
      </c>
      <c r="J241" s="13">
        <v>31</v>
      </c>
      <c r="K241" s="11">
        <v>0</v>
      </c>
      <c r="L241" s="23">
        <v>352</v>
      </c>
      <c r="M241" s="37">
        <v>55481</v>
      </c>
      <c r="N241" s="6">
        <v>4211160.3115261979</v>
      </c>
      <c r="O241" s="13">
        <f t="shared" si="19"/>
        <v>128207849.26616761</v>
      </c>
      <c r="P241" s="13">
        <f t="shared" si="20"/>
        <v>5640467.5254138261</v>
      </c>
      <c r="Q241" s="35">
        <f t="shared" si="21"/>
        <v>4.601931970239978E-2</v>
      </c>
      <c r="R241" s="17">
        <f t="shared" si="22"/>
        <v>4.601931970239978E-2</v>
      </c>
      <c r="S241" s="1"/>
    </row>
    <row r="242" spans="1:19" s="33" customFormat="1" x14ac:dyDescent="0.25">
      <c r="A242" s="19">
        <f t="shared" si="23"/>
        <v>42400</v>
      </c>
      <c r="B242" s="38">
        <v>129653336.33</v>
      </c>
      <c r="C242" s="16"/>
      <c r="D242" s="16">
        <v>1935234.5260000001</v>
      </c>
      <c r="E242" s="16">
        <v>508638.26</v>
      </c>
      <c r="F242" s="16">
        <v>147119.41420118327</v>
      </c>
      <c r="G242" s="13">
        <f t="shared" si="18"/>
        <v>131950089.70179881</v>
      </c>
      <c r="H242" s="4">
        <v>717.80000000000007</v>
      </c>
      <c r="I242" s="4">
        <v>0</v>
      </c>
      <c r="J242" s="13">
        <v>31</v>
      </c>
      <c r="K242" s="11">
        <v>0</v>
      </c>
      <c r="L242" s="23">
        <v>320</v>
      </c>
      <c r="M242" s="37">
        <v>55520</v>
      </c>
      <c r="N242" s="6">
        <v>4311366.563247988</v>
      </c>
      <c r="O242" s="13">
        <f t="shared" si="19"/>
        <v>133548508.6849428</v>
      </c>
      <c r="P242" s="13">
        <f t="shared" si="20"/>
        <v>1598418.9831439853</v>
      </c>
      <c r="Q242" s="35">
        <f t="shared" si="21"/>
        <v>1.2113815055043459E-2</v>
      </c>
      <c r="R242" s="17">
        <f t="shared" si="22"/>
        <v>1.2113815055043459E-2</v>
      </c>
      <c r="S242" s="1"/>
    </row>
    <row r="243" spans="1:19" s="33" customFormat="1" x14ac:dyDescent="0.25">
      <c r="A243" s="19">
        <f t="shared" si="23"/>
        <v>42429</v>
      </c>
      <c r="B243" s="38">
        <v>119612277.39</v>
      </c>
      <c r="C243" s="16"/>
      <c r="D243" s="16">
        <v>2180336.0521399998</v>
      </c>
      <c r="E243" s="16">
        <v>547914.02</v>
      </c>
      <c r="F243" s="16">
        <v>136171.41787433196</v>
      </c>
      <c r="G243" s="13">
        <f t="shared" si="18"/>
        <v>122204356.04426566</v>
      </c>
      <c r="H243" s="4">
        <v>627.40000000000009</v>
      </c>
      <c r="I243" s="4">
        <v>0</v>
      </c>
      <c r="J243" s="13">
        <v>29</v>
      </c>
      <c r="K243" s="11">
        <v>0</v>
      </c>
      <c r="L243" s="23">
        <v>320</v>
      </c>
      <c r="M243" s="37">
        <v>55545</v>
      </c>
      <c r="N243" s="6">
        <v>4411572.8149697781</v>
      </c>
      <c r="O243" s="13">
        <f t="shared" si="19"/>
        <v>126430868.89952534</v>
      </c>
      <c r="P243" s="13">
        <f t="shared" si="20"/>
        <v>4226512.8552596867</v>
      </c>
      <c r="Q243" s="35">
        <f t="shared" si="21"/>
        <v>3.4585615374698522E-2</v>
      </c>
      <c r="R243" s="17">
        <f t="shared" si="22"/>
        <v>3.4585615374698522E-2</v>
      </c>
      <c r="S243" s="1"/>
    </row>
    <row r="244" spans="1:19" s="33" customFormat="1" x14ac:dyDescent="0.25">
      <c r="A244" s="19">
        <f t="shared" si="23"/>
        <v>42460</v>
      </c>
      <c r="B244" s="38">
        <v>120079404.43000001</v>
      </c>
      <c r="C244" s="16"/>
      <c r="D244" s="16">
        <v>2728252.5245999997</v>
      </c>
      <c r="E244" s="16">
        <v>531797.48</v>
      </c>
      <c r="F244" s="16">
        <v>137345.46429959452</v>
      </c>
      <c r="G244" s="13">
        <f t="shared" si="18"/>
        <v>123202108.97030042</v>
      </c>
      <c r="H244" s="4">
        <v>492.6</v>
      </c>
      <c r="I244" s="4">
        <v>0</v>
      </c>
      <c r="J244" s="13">
        <v>31</v>
      </c>
      <c r="K244" s="11">
        <v>1</v>
      </c>
      <c r="L244" s="23">
        <v>352</v>
      </c>
      <c r="M244" s="37">
        <v>55580</v>
      </c>
      <c r="N244" s="6">
        <v>4511779.0666915681</v>
      </c>
      <c r="O244" s="13">
        <f t="shared" si="19"/>
        <v>126741526.06259011</v>
      </c>
      <c r="P244" s="13">
        <f t="shared" si="20"/>
        <v>3539417.0922896862</v>
      </c>
      <c r="Q244" s="35">
        <f t="shared" si="21"/>
        <v>2.8728543057188347E-2</v>
      </c>
      <c r="R244" s="17">
        <f t="shared" si="22"/>
        <v>2.8728543057188347E-2</v>
      </c>
      <c r="S244" s="1"/>
    </row>
    <row r="245" spans="1:19" s="33" customFormat="1" x14ac:dyDescent="0.25">
      <c r="A245" s="19">
        <f t="shared" si="23"/>
        <v>42490</v>
      </c>
      <c r="B245" s="38">
        <v>111544560.34999999</v>
      </c>
      <c r="C245" s="16"/>
      <c r="D245" s="16">
        <v>2986522.7262599994</v>
      </c>
      <c r="E245" s="16">
        <v>466187.5</v>
      </c>
      <c r="F245" s="16">
        <v>128112.52608086359</v>
      </c>
      <c r="G245" s="13">
        <f t="shared" si="18"/>
        <v>114869158.05017914</v>
      </c>
      <c r="H245" s="4">
        <v>431.80000000000007</v>
      </c>
      <c r="I245" s="4">
        <v>0</v>
      </c>
      <c r="J245" s="13">
        <v>30</v>
      </c>
      <c r="K245" s="11">
        <v>1</v>
      </c>
      <c r="L245" s="23">
        <v>336</v>
      </c>
      <c r="M245" s="37">
        <v>55679</v>
      </c>
      <c r="N245" s="6">
        <v>4611985.3184133582</v>
      </c>
      <c r="O245" s="13">
        <f t="shared" si="19"/>
        <v>121893260.35144904</v>
      </c>
      <c r="P245" s="13">
        <f t="shared" si="20"/>
        <v>7024102.3012699038</v>
      </c>
      <c r="Q245" s="35">
        <f t="shared" si="21"/>
        <v>6.1148722777279466E-2</v>
      </c>
      <c r="R245" s="17">
        <f t="shared" si="22"/>
        <v>6.1148722777279466E-2</v>
      </c>
      <c r="S245" s="1"/>
    </row>
    <row r="246" spans="1:19" s="33" customFormat="1" x14ac:dyDescent="0.25">
      <c r="A246" s="19">
        <f t="shared" si="23"/>
        <v>42521</v>
      </c>
      <c r="B246" s="38">
        <v>112996489.06999999</v>
      </c>
      <c r="C246" s="16"/>
      <c r="D246" s="16">
        <v>3280150.9202000001</v>
      </c>
      <c r="E246" s="16">
        <v>611452.43999999994</v>
      </c>
      <c r="F246" s="16">
        <v>129983.07594680859</v>
      </c>
      <c r="G246" s="13">
        <f t="shared" si="18"/>
        <v>116758109.35425319</v>
      </c>
      <c r="H246" s="4">
        <v>174.59999999999997</v>
      </c>
      <c r="I246" s="4">
        <v>18.399999999999999</v>
      </c>
      <c r="J246" s="13">
        <v>31</v>
      </c>
      <c r="K246" s="11">
        <v>1</v>
      </c>
      <c r="L246" s="23">
        <v>336</v>
      </c>
      <c r="M246" s="37">
        <v>55676</v>
      </c>
      <c r="N246" s="6">
        <v>4712191.5701351482</v>
      </c>
      <c r="O246" s="13">
        <f t="shared" si="19"/>
        <v>120772779.85403161</v>
      </c>
      <c r="P246" s="13">
        <f t="shared" si="20"/>
        <v>4014670.4997784197</v>
      </c>
      <c r="Q246" s="35">
        <f t="shared" si="21"/>
        <v>3.438451103723851E-2</v>
      </c>
      <c r="R246" s="17">
        <f t="shared" si="22"/>
        <v>3.438451103723851E-2</v>
      </c>
      <c r="S246" s="1"/>
    </row>
    <row r="247" spans="1:19" s="33" customFormat="1" x14ac:dyDescent="0.25">
      <c r="A247" s="19">
        <f t="shared" si="23"/>
        <v>42551</v>
      </c>
      <c r="B247" s="38">
        <v>118112991.27</v>
      </c>
      <c r="C247" s="16"/>
      <c r="D247" s="16">
        <v>3308476.4431799999</v>
      </c>
      <c r="E247" s="16">
        <v>670707.54</v>
      </c>
      <c r="F247" s="16">
        <v>135873.36862791283</v>
      </c>
      <c r="G247" s="13">
        <f t="shared" si="18"/>
        <v>121956301.88455209</v>
      </c>
      <c r="H247" s="4">
        <v>51.2</v>
      </c>
      <c r="I247" s="4">
        <v>34.300000000000004</v>
      </c>
      <c r="J247" s="13">
        <v>30</v>
      </c>
      <c r="K247" s="11">
        <v>0</v>
      </c>
      <c r="L247" s="23">
        <v>352</v>
      </c>
      <c r="M247" s="37">
        <v>55710</v>
      </c>
      <c r="N247" s="6">
        <v>4812397.8218569383</v>
      </c>
      <c r="O247" s="13">
        <f t="shared" si="19"/>
        <v>121692617.83284152</v>
      </c>
      <c r="P247" s="13">
        <f t="shared" si="20"/>
        <v>-263684.05171057582</v>
      </c>
      <c r="Q247" s="35">
        <f t="shared" si="21"/>
        <v>-2.1621191167323847E-3</v>
      </c>
      <c r="R247" s="17">
        <f t="shared" si="22"/>
        <v>2.1621191167323847E-3</v>
      </c>
      <c r="S247" s="1"/>
    </row>
    <row r="248" spans="1:19" s="33" customFormat="1" x14ac:dyDescent="0.25">
      <c r="A248" s="19">
        <f t="shared" si="23"/>
        <v>42582</v>
      </c>
      <c r="B248" s="39">
        <v>132759091.78</v>
      </c>
      <c r="C248" s="16"/>
      <c r="D248" s="16">
        <v>3078626.3218600005</v>
      </c>
      <c r="E248" s="16">
        <v>628636.92999999993</v>
      </c>
      <c r="F248" s="16">
        <v>151990.35206595389</v>
      </c>
      <c r="G248" s="13">
        <f t="shared" si="18"/>
        <v>136314364.67979404</v>
      </c>
      <c r="H248" s="4">
        <v>4.8</v>
      </c>
      <c r="I248" s="4">
        <v>101.2</v>
      </c>
      <c r="J248" s="13">
        <v>31</v>
      </c>
      <c r="K248" s="11">
        <v>0</v>
      </c>
      <c r="L248" s="23">
        <v>320</v>
      </c>
      <c r="M248" s="37">
        <v>55811</v>
      </c>
      <c r="N248" s="6">
        <v>4912604.0735787284</v>
      </c>
      <c r="O248" s="13">
        <f t="shared" si="19"/>
        <v>135351653.2216486</v>
      </c>
      <c r="P248" s="13">
        <f t="shared" si="20"/>
        <v>-962711.45814543962</v>
      </c>
      <c r="Q248" s="35">
        <f t="shared" si="21"/>
        <v>-7.0624358658522429E-3</v>
      </c>
      <c r="R248" s="17">
        <f t="shared" si="22"/>
        <v>7.0624358658522429E-3</v>
      </c>
      <c r="S248" s="1"/>
    </row>
    <row r="249" spans="1:19" s="33" customFormat="1" x14ac:dyDescent="0.25">
      <c r="A249" s="19">
        <f t="shared" si="23"/>
        <v>42613</v>
      </c>
      <c r="B249" s="39">
        <v>136846965.53999999</v>
      </c>
      <c r="C249" s="16"/>
      <c r="D249" s="16">
        <v>3163200.2535900008</v>
      </c>
      <c r="E249" s="16">
        <v>603675.88</v>
      </c>
      <c r="F249" s="16">
        <v>156589.06930780268</v>
      </c>
      <c r="G249" s="13">
        <f t="shared" si="18"/>
        <v>140457252.60428217</v>
      </c>
      <c r="H249" s="4">
        <v>2.1</v>
      </c>
      <c r="I249" s="4">
        <v>105</v>
      </c>
      <c r="J249" s="13">
        <v>31</v>
      </c>
      <c r="K249" s="11">
        <v>0</v>
      </c>
      <c r="L249" s="23">
        <v>352</v>
      </c>
      <c r="M249" s="37">
        <v>55592</v>
      </c>
      <c r="N249" s="6">
        <v>5012810.3253005184</v>
      </c>
      <c r="O249" s="13">
        <f t="shared" si="19"/>
        <v>137318522.65165916</v>
      </c>
      <c r="P249" s="13">
        <f t="shared" si="20"/>
        <v>-3138729.9526230097</v>
      </c>
      <c r="Q249" s="35">
        <f t="shared" si="21"/>
        <v>-2.2346513935210761E-2</v>
      </c>
      <c r="R249" s="17">
        <f t="shared" si="22"/>
        <v>2.2346513935210761E-2</v>
      </c>
      <c r="S249" s="1"/>
    </row>
    <row r="250" spans="1:19" s="33" customFormat="1" x14ac:dyDescent="0.25">
      <c r="A250" s="19">
        <f t="shared" si="23"/>
        <v>42643</v>
      </c>
      <c r="B250" s="38">
        <v>120474538.56999999</v>
      </c>
      <c r="C250" s="16"/>
      <c r="D250" s="16">
        <v>2927608.9530000002</v>
      </c>
      <c r="E250" s="16">
        <v>584671.74</v>
      </c>
      <c r="F250" s="16">
        <v>138069.66383278562</v>
      </c>
      <c r="G250" s="13">
        <f t="shared" si="18"/>
        <v>123848749.5991672</v>
      </c>
      <c r="H250" s="4">
        <v>68.600000000000009</v>
      </c>
      <c r="I250" s="4">
        <v>26.6</v>
      </c>
      <c r="J250" s="13">
        <v>30</v>
      </c>
      <c r="K250" s="11">
        <v>1</v>
      </c>
      <c r="L250" s="23">
        <v>336</v>
      </c>
      <c r="M250" s="37">
        <v>55903</v>
      </c>
      <c r="N250" s="6">
        <v>5113016.5770223085</v>
      </c>
      <c r="O250" s="13">
        <f t="shared" si="19"/>
        <v>117185144.72439077</v>
      </c>
      <c r="P250" s="13">
        <f t="shared" si="20"/>
        <v>-6663604.874776423</v>
      </c>
      <c r="Q250" s="35">
        <f t="shared" si="21"/>
        <v>-5.3804377487402841E-2</v>
      </c>
      <c r="R250" s="17">
        <f t="shared" si="22"/>
        <v>5.3804377487402841E-2</v>
      </c>
      <c r="S250" s="1"/>
    </row>
    <row r="251" spans="1:19" s="33" customFormat="1" x14ac:dyDescent="0.25">
      <c r="A251" s="19">
        <f t="shared" si="23"/>
        <v>42674</v>
      </c>
      <c r="B251" s="38">
        <v>114277151.48999999</v>
      </c>
      <c r="C251" s="16"/>
      <c r="D251" s="16">
        <v>2742054.4863299998</v>
      </c>
      <c r="E251" s="16">
        <v>543214.82000000007</v>
      </c>
      <c r="F251" s="16">
        <v>130941.56619527175</v>
      </c>
      <c r="G251" s="13">
        <f t="shared" si="18"/>
        <v>117431479.23013473</v>
      </c>
      <c r="H251" s="4">
        <v>242.10000000000002</v>
      </c>
      <c r="I251" s="4">
        <v>1.9</v>
      </c>
      <c r="J251" s="13">
        <v>31</v>
      </c>
      <c r="K251" s="11">
        <v>1</v>
      </c>
      <c r="L251" s="23">
        <v>320</v>
      </c>
      <c r="M251" s="37">
        <v>56053</v>
      </c>
      <c r="N251" s="6">
        <v>5213222.8287440985</v>
      </c>
      <c r="O251" s="13">
        <f t="shared" si="19"/>
        <v>118077117.90873651</v>
      </c>
      <c r="P251" s="13">
        <f t="shared" si="20"/>
        <v>645638.67860178649</v>
      </c>
      <c r="Q251" s="35">
        <f t="shared" si="21"/>
        <v>5.4980034555854058E-3</v>
      </c>
      <c r="R251" s="17">
        <f t="shared" si="22"/>
        <v>5.4980034555854058E-3</v>
      </c>
      <c r="S251" s="1"/>
    </row>
    <row r="252" spans="1:19" s="33" customFormat="1" x14ac:dyDescent="0.25">
      <c r="A252" s="19">
        <f t="shared" si="23"/>
        <v>42704</v>
      </c>
      <c r="B252" s="38">
        <v>114905950.25</v>
      </c>
      <c r="C252" s="16"/>
      <c r="D252" s="16">
        <v>2513269.96582</v>
      </c>
      <c r="E252" s="16">
        <v>538539.23</v>
      </c>
      <c r="F252" s="16">
        <v>131340.63022734923</v>
      </c>
      <c r="G252" s="13">
        <f t="shared" si="18"/>
        <v>117826418.81559266</v>
      </c>
      <c r="H252" s="4">
        <v>388.20000000000005</v>
      </c>
      <c r="I252" s="4">
        <v>0</v>
      </c>
      <c r="J252" s="13">
        <v>30</v>
      </c>
      <c r="K252" s="11">
        <v>1</v>
      </c>
      <c r="L252" s="23">
        <v>336</v>
      </c>
      <c r="M252" s="37">
        <v>56155</v>
      </c>
      <c r="N252" s="6">
        <v>5313429.0804658886</v>
      </c>
      <c r="O252" s="13">
        <f t="shared" si="19"/>
        <v>120549001.45245764</v>
      </c>
      <c r="P252" s="13">
        <f t="shared" si="20"/>
        <v>2722582.6368649751</v>
      </c>
      <c r="Q252" s="35">
        <f t="shared" si="21"/>
        <v>2.310672482650962E-2</v>
      </c>
      <c r="R252" s="17">
        <f t="shared" si="22"/>
        <v>2.310672482650962E-2</v>
      </c>
      <c r="S252" s="1"/>
    </row>
    <row r="253" spans="1:19" s="33" customFormat="1" x14ac:dyDescent="0.25">
      <c r="A253" s="19">
        <f t="shared" si="23"/>
        <v>42735</v>
      </c>
      <c r="B253" s="38">
        <v>125678936.38</v>
      </c>
      <c r="C253" s="16"/>
      <c r="D253" s="16">
        <v>2009570.7910199999</v>
      </c>
      <c r="E253" s="16">
        <v>536053.87</v>
      </c>
      <c r="F253" s="16">
        <v>142769.01800680894</v>
      </c>
      <c r="G253" s="13">
        <f t="shared" si="18"/>
        <v>128081792.0230132</v>
      </c>
      <c r="H253" s="4">
        <v>647.79999999999984</v>
      </c>
      <c r="I253" s="4">
        <v>0</v>
      </c>
      <c r="J253" s="13">
        <v>31</v>
      </c>
      <c r="K253" s="11">
        <v>0</v>
      </c>
      <c r="L253" s="23">
        <v>336</v>
      </c>
      <c r="M253" s="37">
        <v>56244</v>
      </c>
      <c r="N253" s="6">
        <v>5413635.3321876787</v>
      </c>
      <c r="O253" s="13">
        <f t="shared" si="19"/>
        <v>132311713.4868274</v>
      </c>
      <c r="P253" s="13">
        <f t="shared" si="20"/>
        <v>4229921.463814199</v>
      </c>
      <c r="Q253" s="35">
        <f t="shared" si="21"/>
        <v>3.3025158353922661E-2</v>
      </c>
      <c r="R253" s="17">
        <f t="shared" si="22"/>
        <v>3.3025158353922661E-2</v>
      </c>
      <c r="S253" s="1"/>
    </row>
    <row r="254" spans="1:19" s="33" customFormat="1" x14ac:dyDescent="0.25">
      <c r="A254" s="19">
        <f t="shared" si="23"/>
        <v>42766</v>
      </c>
      <c r="B254" s="38">
        <v>128734996.59</v>
      </c>
      <c r="C254" s="16"/>
      <c r="D254" s="16">
        <v>2046970.3632399999</v>
      </c>
      <c r="E254" s="16">
        <v>462300.38131199998</v>
      </c>
      <c r="F254" s="16">
        <v>195309.76387576255</v>
      </c>
      <c r="G254" s="13">
        <f t="shared" si="18"/>
        <v>131048957.57067624</v>
      </c>
      <c r="H254" s="4">
        <v>635.1</v>
      </c>
      <c r="I254" s="4">
        <v>0</v>
      </c>
      <c r="J254" s="13">
        <v>31</v>
      </c>
      <c r="K254" s="11">
        <v>0</v>
      </c>
      <c r="L254" s="23">
        <v>336</v>
      </c>
      <c r="M254" s="37">
        <v>56330</v>
      </c>
      <c r="N254" s="6">
        <v>5557617.9348639231</v>
      </c>
      <c r="O254" s="13">
        <f t="shared" si="19"/>
        <v>131901592.95968729</v>
      </c>
      <c r="P254" s="13">
        <f t="shared" si="20"/>
        <v>852635.38901105523</v>
      </c>
      <c r="Q254" s="35">
        <f t="shared" si="21"/>
        <v>6.5062355688805763E-3</v>
      </c>
      <c r="R254" s="17">
        <f t="shared" si="22"/>
        <v>6.5062355688805763E-3</v>
      </c>
      <c r="S254" s="1"/>
    </row>
    <row r="255" spans="1:19" s="33" customFormat="1" x14ac:dyDescent="0.25">
      <c r="A255" s="19">
        <f t="shared" si="23"/>
        <v>42794</v>
      </c>
      <c r="B255" s="38">
        <v>112440232.64</v>
      </c>
      <c r="C255" s="16"/>
      <c r="D255" s="16">
        <v>2032460.73386</v>
      </c>
      <c r="E255" s="16">
        <v>508231.90472999995</v>
      </c>
      <c r="F255" s="16">
        <v>170943.42526922905</v>
      </c>
      <c r="G255" s="13">
        <f t="shared" si="18"/>
        <v>114809981.85332078</v>
      </c>
      <c r="H255" s="4">
        <v>537.9</v>
      </c>
      <c r="I255" s="4">
        <v>0</v>
      </c>
      <c r="J255" s="13">
        <v>28</v>
      </c>
      <c r="K255" s="11">
        <v>0</v>
      </c>
      <c r="L255" s="23">
        <v>304</v>
      </c>
      <c r="M255" s="37">
        <v>56380</v>
      </c>
      <c r="N255" s="6">
        <v>5701600.5375401676</v>
      </c>
      <c r="O255" s="13">
        <f t="shared" si="19"/>
        <v>120384663.39852516</v>
      </c>
      <c r="P255" s="13">
        <f t="shared" si="20"/>
        <v>5574681.5452043861</v>
      </c>
      <c r="Q255" s="35">
        <f t="shared" si="21"/>
        <v>4.8555721856367001E-2</v>
      </c>
      <c r="R255" s="17">
        <f t="shared" si="22"/>
        <v>4.8555721856367001E-2</v>
      </c>
      <c r="S255" s="1"/>
    </row>
    <row r="256" spans="1:19" s="33" customFormat="1" x14ac:dyDescent="0.25">
      <c r="A256" s="19">
        <f t="shared" si="23"/>
        <v>42825</v>
      </c>
      <c r="B256" s="38">
        <v>123679832.08</v>
      </c>
      <c r="C256" s="16"/>
      <c r="D256" s="16">
        <v>2753229.6</v>
      </c>
      <c r="E256" s="16">
        <v>513593.66982000001</v>
      </c>
      <c r="F256" s="16">
        <v>188800.57068292616</v>
      </c>
      <c r="G256" s="13">
        <f t="shared" si="18"/>
        <v>126757854.77913706</v>
      </c>
      <c r="H256" s="4">
        <v>597.6</v>
      </c>
      <c r="I256" s="4">
        <v>0</v>
      </c>
      <c r="J256" s="13">
        <v>31</v>
      </c>
      <c r="K256" s="11">
        <v>1</v>
      </c>
      <c r="L256" s="23">
        <v>368</v>
      </c>
      <c r="M256" s="37">
        <v>56429</v>
      </c>
      <c r="N256" s="6">
        <v>5845583.140216412</v>
      </c>
      <c r="O256" s="13">
        <f t="shared" si="19"/>
        <v>130263620.51677969</v>
      </c>
      <c r="P256" s="13">
        <f t="shared" si="20"/>
        <v>3505765.7376426309</v>
      </c>
      <c r="Q256" s="35">
        <f t="shared" si="21"/>
        <v>2.7657187349463104E-2</v>
      </c>
      <c r="R256" s="17">
        <f t="shared" si="22"/>
        <v>2.7657187349463104E-2</v>
      </c>
      <c r="S256" s="1"/>
    </row>
    <row r="257" spans="1:19" s="33" customFormat="1" x14ac:dyDescent="0.25">
      <c r="A257" s="19">
        <f t="shared" si="23"/>
        <v>42855</v>
      </c>
      <c r="B257" s="38">
        <v>105359959.7</v>
      </c>
      <c r="C257" s="16"/>
      <c r="D257" s="16">
        <v>3042375.8810000005</v>
      </c>
      <c r="E257" s="16">
        <v>543909.22403399996</v>
      </c>
      <c r="F257" s="16">
        <v>161991.78232437107</v>
      </c>
      <c r="G257" s="13">
        <f t="shared" si="18"/>
        <v>108784253.02270962</v>
      </c>
      <c r="H257" s="4">
        <v>281.59999999999991</v>
      </c>
      <c r="I257" s="4">
        <v>0</v>
      </c>
      <c r="J257" s="13">
        <v>30</v>
      </c>
      <c r="K257" s="11">
        <v>1</v>
      </c>
      <c r="L257" s="23">
        <v>304</v>
      </c>
      <c r="M257" s="37">
        <v>56520</v>
      </c>
      <c r="N257" s="6">
        <v>5989565.7428926565</v>
      </c>
      <c r="O257" s="13">
        <f t="shared" si="19"/>
        <v>115259520.90368836</v>
      </c>
      <c r="P257" s="13">
        <f t="shared" si="20"/>
        <v>6475267.8809787333</v>
      </c>
      <c r="Q257" s="35">
        <f t="shared" si="21"/>
        <v>5.9523944882233712E-2</v>
      </c>
      <c r="R257" s="17">
        <f t="shared" si="22"/>
        <v>5.9523944882233712E-2</v>
      </c>
      <c r="S257" s="1"/>
    </row>
    <row r="258" spans="1:19" s="33" customFormat="1" x14ac:dyDescent="0.25">
      <c r="A258" s="19">
        <f t="shared" si="23"/>
        <v>42886</v>
      </c>
      <c r="B258" s="38">
        <v>109395984.23</v>
      </c>
      <c r="C258" s="16"/>
      <c r="D258" s="16">
        <v>3050515.2969999998</v>
      </c>
      <c r="E258" s="16">
        <v>572876.03960400005</v>
      </c>
      <c r="F258" s="16">
        <v>168051.91858670636</v>
      </c>
      <c r="G258" s="13">
        <f t="shared" ref="G258:G297" si="24">+B258-C258+D258+E258-F258</f>
        <v>112851323.6480173</v>
      </c>
      <c r="H258" s="4">
        <v>214.39999999999995</v>
      </c>
      <c r="I258" s="4">
        <v>2.7</v>
      </c>
      <c r="J258" s="13">
        <v>31</v>
      </c>
      <c r="K258" s="11">
        <v>1</v>
      </c>
      <c r="L258" s="23">
        <v>352</v>
      </c>
      <c r="M258" s="37">
        <v>56568</v>
      </c>
      <c r="N258" s="6">
        <v>6133548.3455689009</v>
      </c>
      <c r="O258" s="13">
        <f t="shared" ref="O258:O313" si="25">$V$17+$V$18*H258+$V$19*I258+$V$20*J258+$V$21*K258+$V$22*L258+$V$23*M258+$V$24*N258</f>
        <v>118989982.67664689</v>
      </c>
      <c r="P258" s="13">
        <f t="shared" ref="P258:P289" si="26">O258-G258</f>
        <v>6138659.0286295861</v>
      </c>
      <c r="Q258" s="35">
        <f t="shared" ref="Q258:Q289" si="27">P258/G258</f>
        <v>5.439598606548942E-2</v>
      </c>
      <c r="R258" s="17">
        <f t="shared" ref="R258:R289" si="28">ABS(Q258)</f>
        <v>5.439598606548942E-2</v>
      </c>
      <c r="S258" s="1"/>
    </row>
    <row r="259" spans="1:19" s="33" customFormat="1" x14ac:dyDescent="0.25">
      <c r="A259" s="19">
        <f t="shared" si="23"/>
        <v>42916</v>
      </c>
      <c r="B259" s="38">
        <v>116088138.73</v>
      </c>
      <c r="C259" s="16"/>
      <c r="D259" s="16">
        <v>3340848.5740000005</v>
      </c>
      <c r="E259" s="16">
        <v>614956.26667200006</v>
      </c>
      <c r="F259" s="16">
        <v>178480.14533705966</v>
      </c>
      <c r="G259" s="13">
        <f t="shared" si="24"/>
        <v>119865463.42533495</v>
      </c>
      <c r="H259" s="4">
        <v>45.2</v>
      </c>
      <c r="I259" s="4">
        <v>43</v>
      </c>
      <c r="J259" s="13">
        <v>30</v>
      </c>
      <c r="K259" s="11">
        <v>0</v>
      </c>
      <c r="L259" s="23">
        <v>352</v>
      </c>
      <c r="M259" s="37">
        <v>56601</v>
      </c>
      <c r="N259" s="6">
        <v>6277530.9482451454</v>
      </c>
      <c r="O259" s="13">
        <f t="shared" si="25"/>
        <v>122897286.44043975</v>
      </c>
      <c r="P259" s="13">
        <f t="shared" si="26"/>
        <v>3031823.0151048005</v>
      </c>
      <c r="Q259" s="35">
        <f t="shared" si="27"/>
        <v>2.5293549354967828E-2</v>
      </c>
      <c r="R259" s="17">
        <f t="shared" si="28"/>
        <v>2.5293549354967828E-2</v>
      </c>
      <c r="S259" s="1"/>
    </row>
    <row r="260" spans="1:19" s="33" customFormat="1" x14ac:dyDescent="0.25">
      <c r="A260" s="19">
        <f t="shared" si="23"/>
        <v>42947</v>
      </c>
      <c r="B260" s="39">
        <v>124635649.61</v>
      </c>
      <c r="C260" s="16"/>
      <c r="D260" s="16">
        <v>3427769.1520000002</v>
      </c>
      <c r="E260" s="16">
        <v>585426.89812200004</v>
      </c>
      <c r="F260" s="16">
        <v>191384.74523643585</v>
      </c>
      <c r="G260" s="13">
        <f t="shared" si="24"/>
        <v>128457460.91488555</v>
      </c>
      <c r="H260" s="4">
        <v>3.2</v>
      </c>
      <c r="I260" s="4">
        <v>58.500000000000007</v>
      </c>
      <c r="J260" s="13">
        <v>31</v>
      </c>
      <c r="K260" s="11">
        <v>0</v>
      </c>
      <c r="L260" s="23">
        <v>320</v>
      </c>
      <c r="M260" s="37">
        <v>56737</v>
      </c>
      <c r="N260" s="6">
        <v>6421513.5509213898</v>
      </c>
      <c r="O260" s="13">
        <f t="shared" si="25"/>
        <v>125459902.07009746</v>
      </c>
      <c r="P260" s="13">
        <f t="shared" si="26"/>
        <v>-2997558.8447880894</v>
      </c>
      <c r="Q260" s="35">
        <f t="shared" si="27"/>
        <v>-2.3335031094645704E-2</v>
      </c>
      <c r="R260" s="17">
        <f t="shared" si="28"/>
        <v>2.3335031094645704E-2</v>
      </c>
      <c r="S260" s="1"/>
    </row>
    <row r="261" spans="1:19" s="33" customFormat="1" x14ac:dyDescent="0.25">
      <c r="A261" s="19">
        <f t="shared" si="23"/>
        <v>42978</v>
      </c>
      <c r="B261" s="39">
        <v>120712023.54000001</v>
      </c>
      <c r="C261" s="16"/>
      <c r="D261" s="16">
        <v>3323667.9250000007</v>
      </c>
      <c r="E261" s="16">
        <v>576572.68310400005</v>
      </c>
      <c r="F261" s="16">
        <v>185350.26459106954</v>
      </c>
      <c r="G261" s="13">
        <f t="shared" si="24"/>
        <v>124426913.88351293</v>
      </c>
      <c r="H261" s="4">
        <v>34.5</v>
      </c>
      <c r="I261" s="4">
        <v>28.6</v>
      </c>
      <c r="J261" s="13">
        <v>31</v>
      </c>
      <c r="K261" s="11">
        <v>0</v>
      </c>
      <c r="L261" s="23">
        <v>352</v>
      </c>
      <c r="M261" s="37">
        <v>56788</v>
      </c>
      <c r="N261" s="6">
        <v>6565496.1535976343</v>
      </c>
      <c r="O261" s="13">
        <f t="shared" si="25"/>
        <v>121614795.12777197</v>
      </c>
      <c r="P261" s="13">
        <f t="shared" si="26"/>
        <v>-2812118.7557409555</v>
      </c>
      <c r="Q261" s="35">
        <f t="shared" si="27"/>
        <v>-2.2600566613535312E-2</v>
      </c>
      <c r="R261" s="17">
        <f t="shared" si="28"/>
        <v>2.2600566613535312E-2</v>
      </c>
      <c r="S261" s="1"/>
    </row>
    <row r="262" spans="1:19" s="33" customFormat="1" x14ac:dyDescent="0.25">
      <c r="A262" s="19">
        <f t="shared" si="23"/>
        <v>43008</v>
      </c>
      <c r="B262" s="38">
        <v>117905218.8</v>
      </c>
      <c r="C262" s="16"/>
      <c r="D262" s="16">
        <v>2933821.8030000003</v>
      </c>
      <c r="E262" s="16">
        <v>558639.57382199995</v>
      </c>
      <c r="F262" s="16">
        <v>180582.74199730426</v>
      </c>
      <c r="G262" s="13">
        <f t="shared" si="24"/>
        <v>121217097.43482471</v>
      </c>
      <c r="H262" s="4">
        <v>81.100000000000009</v>
      </c>
      <c r="I262" s="4">
        <v>36.299999999999997</v>
      </c>
      <c r="J262" s="13">
        <v>30</v>
      </c>
      <c r="K262" s="11">
        <v>1</v>
      </c>
      <c r="L262" s="23">
        <v>320</v>
      </c>
      <c r="M262" s="37">
        <v>56822</v>
      </c>
      <c r="N262" s="6">
        <v>6709478.7562738787</v>
      </c>
      <c r="O262" s="13">
        <f t="shared" si="25"/>
        <v>117968371.69615848</v>
      </c>
      <c r="P262" s="13">
        <f t="shared" si="26"/>
        <v>-3248725.7386662215</v>
      </c>
      <c r="Q262" s="35">
        <f t="shared" si="27"/>
        <v>-2.6800887064739175E-2</v>
      </c>
      <c r="R262" s="17">
        <f t="shared" si="28"/>
        <v>2.6800887064739175E-2</v>
      </c>
      <c r="S262" s="1"/>
    </row>
    <row r="263" spans="1:19" s="33" customFormat="1" x14ac:dyDescent="0.25">
      <c r="A263" s="19">
        <f t="shared" si="23"/>
        <v>43039</v>
      </c>
      <c r="B263" s="38">
        <v>113217919.01000001</v>
      </c>
      <c r="C263" s="16"/>
      <c r="D263" s="16">
        <v>2616870.4559999998</v>
      </c>
      <c r="E263" s="16">
        <v>507996.28321200004</v>
      </c>
      <c r="F263" s="16">
        <v>173112.92765009936</v>
      </c>
      <c r="G263" s="13">
        <f t="shared" si="24"/>
        <v>116169672.82156192</v>
      </c>
      <c r="H263" s="4">
        <v>208.89999999999998</v>
      </c>
      <c r="I263" s="4">
        <v>3.2</v>
      </c>
      <c r="J263" s="13">
        <v>31</v>
      </c>
      <c r="K263" s="11">
        <v>1</v>
      </c>
      <c r="L263" s="23">
        <v>336</v>
      </c>
      <c r="M263" s="37">
        <v>56855</v>
      </c>
      <c r="N263" s="6">
        <v>6853461.3589501232</v>
      </c>
      <c r="O263" s="13">
        <f t="shared" si="25"/>
        <v>117327927.83515005</v>
      </c>
      <c r="P263" s="13">
        <f t="shared" si="26"/>
        <v>1158255.0135881305</v>
      </c>
      <c r="Q263" s="35">
        <f t="shared" si="27"/>
        <v>9.9703733810736026E-3</v>
      </c>
      <c r="R263" s="17">
        <f t="shared" si="28"/>
        <v>9.9703733810736026E-3</v>
      </c>
      <c r="S263" s="1"/>
    </row>
    <row r="264" spans="1:19" s="33" customFormat="1" x14ac:dyDescent="0.25">
      <c r="A264" s="19">
        <f t="shared" si="23"/>
        <v>43069</v>
      </c>
      <c r="B264" s="38">
        <v>118361036.48</v>
      </c>
      <c r="C264" s="16"/>
      <c r="D264" s="16">
        <v>2024980.0260000001</v>
      </c>
      <c r="E264" s="16">
        <v>505924.43239800003</v>
      </c>
      <c r="F264" s="16">
        <v>179806.28431662716</v>
      </c>
      <c r="G264" s="13">
        <f t="shared" si="24"/>
        <v>120712134.65408137</v>
      </c>
      <c r="H264" s="4">
        <v>480.00000000000006</v>
      </c>
      <c r="I264" s="4">
        <v>0</v>
      </c>
      <c r="J264" s="13">
        <v>30</v>
      </c>
      <c r="K264" s="11">
        <v>1</v>
      </c>
      <c r="L264" s="23">
        <v>352</v>
      </c>
      <c r="M264" s="37">
        <v>56903</v>
      </c>
      <c r="N264" s="6">
        <v>6997443.9616263676</v>
      </c>
      <c r="O264" s="13">
        <f t="shared" si="25"/>
        <v>122783868.88003071</v>
      </c>
      <c r="P264" s="13">
        <f t="shared" si="26"/>
        <v>2071734.2259493321</v>
      </c>
      <c r="Q264" s="35">
        <f t="shared" si="27"/>
        <v>1.7162601190726975E-2</v>
      </c>
      <c r="R264" s="17">
        <f t="shared" si="28"/>
        <v>1.7162601190726975E-2</v>
      </c>
      <c r="S264" s="1"/>
    </row>
    <row r="265" spans="1:19" s="33" customFormat="1" x14ac:dyDescent="0.25">
      <c r="A265" s="19">
        <f t="shared" si="23"/>
        <v>43100</v>
      </c>
      <c r="B265" s="38">
        <v>127458754.16</v>
      </c>
      <c r="C265" s="16"/>
      <c r="D265" s="16">
        <v>1531242.4790000001</v>
      </c>
      <c r="E265" s="16">
        <v>506768.06499000004</v>
      </c>
      <c r="F265" s="16">
        <v>192599.73362240902</v>
      </c>
      <c r="G265" s="13">
        <f t="shared" si="24"/>
        <v>129304164.9703676</v>
      </c>
      <c r="H265" s="4">
        <v>755.7</v>
      </c>
      <c r="I265" s="4">
        <v>0</v>
      </c>
      <c r="J265" s="13">
        <v>31</v>
      </c>
      <c r="K265" s="11">
        <v>0</v>
      </c>
      <c r="L265" s="23">
        <v>304</v>
      </c>
      <c r="M265" s="37">
        <v>57055</v>
      </c>
      <c r="N265" s="6">
        <v>7141426.5643026121</v>
      </c>
      <c r="O265" s="13">
        <f t="shared" si="25"/>
        <v>132138844.52795061</v>
      </c>
      <c r="P265" s="13">
        <f t="shared" si="26"/>
        <v>2834679.5575830191</v>
      </c>
      <c r="Q265" s="35">
        <f t="shared" si="27"/>
        <v>2.1922569611215831E-2</v>
      </c>
      <c r="R265" s="17">
        <f t="shared" si="28"/>
        <v>2.1922569611215831E-2</v>
      </c>
      <c r="S265" s="1"/>
    </row>
    <row r="266" spans="1:19" s="33" customFormat="1" x14ac:dyDescent="0.25">
      <c r="A266" s="19">
        <f t="shared" si="23"/>
        <v>43131</v>
      </c>
      <c r="B266" s="38">
        <v>135059210.59</v>
      </c>
      <c r="C266" s="16"/>
      <c r="D266" s="16">
        <v>1849473.0885999999</v>
      </c>
      <c r="E266" s="16">
        <v>497799.69408700004</v>
      </c>
      <c r="F266" s="16">
        <v>0</v>
      </c>
      <c r="G266" s="13">
        <f t="shared" si="24"/>
        <v>137406483.37268701</v>
      </c>
      <c r="H266" s="4">
        <v>791.1</v>
      </c>
      <c r="I266" s="4">
        <v>0</v>
      </c>
      <c r="J266" s="13">
        <v>31</v>
      </c>
      <c r="K266" s="11">
        <v>0</v>
      </c>
      <c r="L266" s="23">
        <v>352</v>
      </c>
      <c r="M266" s="37">
        <v>57069</v>
      </c>
      <c r="N266" s="6">
        <v>7229731.1876758933</v>
      </c>
      <c r="O266" s="13">
        <f t="shared" si="25"/>
        <v>135927371.60717341</v>
      </c>
      <c r="P266" s="13">
        <f t="shared" si="26"/>
        <v>-1479111.7655135989</v>
      </c>
      <c r="Q266" s="35">
        <f t="shared" si="27"/>
        <v>-1.0764497636562101E-2</v>
      </c>
      <c r="R266" s="17">
        <f t="shared" si="28"/>
        <v>1.0764497636562101E-2</v>
      </c>
      <c r="S266" s="1"/>
    </row>
    <row r="267" spans="1:19" s="33" customFormat="1" x14ac:dyDescent="0.25">
      <c r="A267" s="19">
        <f t="shared" si="23"/>
        <v>43159</v>
      </c>
      <c r="B267" s="38">
        <v>115541198.44</v>
      </c>
      <c r="C267" s="16"/>
      <c r="D267" s="16">
        <v>2220304.8587799999</v>
      </c>
      <c r="E267" s="16">
        <v>722685.80839300004</v>
      </c>
      <c r="F267" s="16">
        <v>0</v>
      </c>
      <c r="G267" s="13">
        <f t="shared" si="24"/>
        <v>118484189.107173</v>
      </c>
      <c r="H267" s="4">
        <v>594.9</v>
      </c>
      <c r="I267" s="4">
        <v>0</v>
      </c>
      <c r="J267" s="13">
        <v>28</v>
      </c>
      <c r="K267" s="11">
        <v>0</v>
      </c>
      <c r="L267" s="23">
        <v>304</v>
      </c>
      <c r="M267" s="37">
        <v>57081</v>
      </c>
      <c r="N267" s="6">
        <v>7318035.8110491745</v>
      </c>
      <c r="O267" s="13">
        <f t="shared" si="25"/>
        <v>120680448.68304215</v>
      </c>
      <c r="P267" s="13">
        <f t="shared" si="26"/>
        <v>2196259.5758691579</v>
      </c>
      <c r="Q267" s="35">
        <f t="shared" si="27"/>
        <v>1.8536309295095619E-2</v>
      </c>
      <c r="R267" s="17">
        <f t="shared" si="28"/>
        <v>1.8536309295095619E-2</v>
      </c>
      <c r="S267" s="1"/>
    </row>
    <row r="268" spans="1:19" s="33" customFormat="1" x14ac:dyDescent="0.25">
      <c r="A268" s="19">
        <f t="shared" si="23"/>
        <v>43190</v>
      </c>
      <c r="B268" s="38">
        <v>123856863.81</v>
      </c>
      <c r="C268" s="16"/>
      <c r="D268" s="16">
        <v>2153545.1002299995</v>
      </c>
      <c r="E268" s="16">
        <v>689190.05402099993</v>
      </c>
      <c r="F268" s="16">
        <v>0</v>
      </c>
      <c r="G268" s="13">
        <f t="shared" si="24"/>
        <v>126699598.964251</v>
      </c>
      <c r="H268" s="4">
        <v>591.10000000000014</v>
      </c>
      <c r="I268" s="4">
        <v>0</v>
      </c>
      <c r="J268" s="13">
        <v>31</v>
      </c>
      <c r="K268" s="11">
        <v>1</v>
      </c>
      <c r="L268" s="23">
        <v>336</v>
      </c>
      <c r="M268" s="37">
        <v>57107</v>
      </c>
      <c r="N268" s="6">
        <v>7406340.4344224557</v>
      </c>
      <c r="O268" s="13">
        <f t="shared" si="25"/>
        <v>126880017.35568619</v>
      </c>
      <c r="P268" s="13">
        <f t="shared" si="26"/>
        <v>180418.39143519104</v>
      </c>
      <c r="Q268" s="35">
        <f t="shared" si="27"/>
        <v>1.4239854972713615E-3</v>
      </c>
      <c r="R268" s="17">
        <f t="shared" si="28"/>
        <v>1.4239854972713615E-3</v>
      </c>
      <c r="S268" s="1"/>
    </row>
    <row r="269" spans="1:19" s="33" customFormat="1" x14ac:dyDescent="0.25">
      <c r="A269" s="19">
        <f t="shared" si="23"/>
        <v>43220</v>
      </c>
      <c r="B269" s="38">
        <v>115296340.13</v>
      </c>
      <c r="C269" s="16"/>
      <c r="D269" s="16">
        <v>2168049.9700100003</v>
      </c>
      <c r="E269" s="16">
        <v>778765.90154200001</v>
      </c>
      <c r="F269" s="16">
        <v>0</v>
      </c>
      <c r="G269" s="13">
        <f t="shared" si="24"/>
        <v>118243156.00155199</v>
      </c>
      <c r="H269" s="4">
        <v>474.7999999999999</v>
      </c>
      <c r="I269" s="4">
        <v>0</v>
      </c>
      <c r="J269" s="13">
        <v>30</v>
      </c>
      <c r="K269" s="11">
        <v>1</v>
      </c>
      <c r="L269" s="23">
        <v>336</v>
      </c>
      <c r="M269" s="37">
        <v>57120</v>
      </c>
      <c r="N269" s="6">
        <v>7494645.0577957369</v>
      </c>
      <c r="O269" s="13">
        <f t="shared" si="25"/>
        <v>121266464.80141273</v>
      </c>
      <c r="P269" s="13">
        <f t="shared" si="26"/>
        <v>3023308.7998607457</v>
      </c>
      <c r="Q269" s="35">
        <f t="shared" si="27"/>
        <v>2.5568573286567753E-2</v>
      </c>
      <c r="R269" s="17">
        <f t="shared" si="28"/>
        <v>2.5568573286567753E-2</v>
      </c>
      <c r="S269" s="1"/>
    </row>
    <row r="270" spans="1:19" s="33" customFormat="1" x14ac:dyDescent="0.25">
      <c r="A270" s="19">
        <f t="shared" si="23"/>
        <v>43251</v>
      </c>
      <c r="B270" s="38">
        <v>116495072.87</v>
      </c>
      <c r="C270" s="16"/>
      <c r="D270" s="16">
        <v>3234439.5768900001</v>
      </c>
      <c r="E270" s="16">
        <v>786335.26205100003</v>
      </c>
      <c r="F270" s="16">
        <v>0</v>
      </c>
      <c r="G270" s="13">
        <f t="shared" si="24"/>
        <v>120515847.70894101</v>
      </c>
      <c r="H270" s="4">
        <v>95.199999999999989</v>
      </c>
      <c r="I270" s="4">
        <v>32.5</v>
      </c>
      <c r="J270" s="13">
        <v>31</v>
      </c>
      <c r="K270" s="11">
        <v>1</v>
      </c>
      <c r="L270" s="23">
        <v>352</v>
      </c>
      <c r="M270" s="37">
        <v>57140</v>
      </c>
      <c r="N270" s="6">
        <v>7582949.6811690181</v>
      </c>
      <c r="O270" s="13">
        <f t="shared" si="25"/>
        <v>120868639.17517427</v>
      </c>
      <c r="P270" s="13">
        <f t="shared" si="26"/>
        <v>352791.46623325348</v>
      </c>
      <c r="Q270" s="35">
        <f t="shared" si="27"/>
        <v>2.9273450167755827E-3</v>
      </c>
      <c r="R270" s="17">
        <f t="shared" si="28"/>
        <v>2.9273450167755827E-3</v>
      </c>
      <c r="S270" s="1"/>
    </row>
    <row r="271" spans="1:19" s="33" customFormat="1" x14ac:dyDescent="0.25">
      <c r="A271" s="19">
        <f t="shared" si="23"/>
        <v>43281</v>
      </c>
      <c r="B271" s="38">
        <v>120027635.44</v>
      </c>
      <c r="C271" s="16"/>
      <c r="D271" s="16">
        <v>3505930.7305000015</v>
      </c>
      <c r="E271" s="16">
        <v>829844.17642700009</v>
      </c>
      <c r="F271" s="16">
        <v>0</v>
      </c>
      <c r="G271" s="13">
        <f t="shared" si="24"/>
        <v>124363410.346927</v>
      </c>
      <c r="H271" s="4">
        <v>41.000000000000007</v>
      </c>
      <c r="I271" s="4">
        <v>41.5</v>
      </c>
      <c r="J271" s="13">
        <v>30</v>
      </c>
      <c r="K271" s="11">
        <v>0</v>
      </c>
      <c r="L271" s="23">
        <v>336</v>
      </c>
      <c r="M271" s="37">
        <v>57291</v>
      </c>
      <c r="N271" s="6">
        <v>7671254.3045422994</v>
      </c>
      <c r="O271" s="13">
        <f t="shared" si="25"/>
        <v>120574914.32243891</v>
      </c>
      <c r="P271" s="13">
        <f t="shared" si="26"/>
        <v>-3788496.0244880915</v>
      </c>
      <c r="Q271" s="35">
        <f t="shared" si="27"/>
        <v>-3.0463108191707004E-2</v>
      </c>
      <c r="R271" s="17">
        <f t="shared" si="28"/>
        <v>3.0463108191707004E-2</v>
      </c>
      <c r="S271" s="1"/>
    </row>
    <row r="272" spans="1:19" s="33" customFormat="1" x14ac:dyDescent="0.25">
      <c r="A272" s="19">
        <f t="shared" si="23"/>
        <v>43312</v>
      </c>
      <c r="B272" s="39">
        <v>137353067.38</v>
      </c>
      <c r="C272" s="16"/>
      <c r="D272" s="16">
        <v>3173241.578999999</v>
      </c>
      <c r="E272" s="16">
        <v>873989.14680900006</v>
      </c>
      <c r="F272" s="16">
        <v>0</v>
      </c>
      <c r="G272" s="13">
        <f t="shared" si="24"/>
        <v>141400298.105809</v>
      </c>
      <c r="H272" s="4">
        <v>3.6000000000000005</v>
      </c>
      <c r="I272" s="4">
        <v>89.300000000000011</v>
      </c>
      <c r="J272" s="13">
        <v>31</v>
      </c>
      <c r="K272" s="11">
        <v>0</v>
      </c>
      <c r="L272" s="23">
        <v>336</v>
      </c>
      <c r="M272" s="37">
        <v>57318</v>
      </c>
      <c r="N272" s="6">
        <v>7759558.9279155806</v>
      </c>
      <c r="O272" s="13">
        <f t="shared" si="25"/>
        <v>132105075.1328706</v>
      </c>
      <c r="P272" s="13">
        <f t="shared" si="26"/>
        <v>-9295222.9729384035</v>
      </c>
      <c r="Q272" s="35">
        <f t="shared" si="27"/>
        <v>-6.5736940426977336E-2</v>
      </c>
      <c r="R272" s="17">
        <f t="shared" si="28"/>
        <v>6.5736940426977336E-2</v>
      </c>
      <c r="S272" s="1"/>
    </row>
    <row r="273" spans="1:19" s="33" customFormat="1" x14ac:dyDescent="0.25">
      <c r="A273" s="19">
        <f t="shared" si="23"/>
        <v>43343</v>
      </c>
      <c r="B273" s="39">
        <v>134389410.19</v>
      </c>
      <c r="C273" s="16"/>
      <c r="D273" s="16">
        <v>3192686.6634500008</v>
      </c>
      <c r="E273" s="16">
        <v>794970.53917200002</v>
      </c>
      <c r="F273" s="16">
        <v>0</v>
      </c>
      <c r="G273" s="13">
        <f t="shared" si="24"/>
        <v>138377067.39262199</v>
      </c>
      <c r="H273" s="4">
        <v>6.6000000000000005</v>
      </c>
      <c r="I273" s="4">
        <v>93.90000000000002</v>
      </c>
      <c r="J273" s="13">
        <v>31</v>
      </c>
      <c r="K273" s="11">
        <v>0</v>
      </c>
      <c r="L273" s="23">
        <v>352</v>
      </c>
      <c r="M273" s="37">
        <v>57346</v>
      </c>
      <c r="N273" s="6">
        <v>7847863.5512888618</v>
      </c>
      <c r="O273" s="13">
        <f t="shared" si="25"/>
        <v>134074255.48236057</v>
      </c>
      <c r="P273" s="13">
        <f t="shared" si="26"/>
        <v>-4302811.9102614224</v>
      </c>
      <c r="Q273" s="35">
        <f t="shared" si="27"/>
        <v>-3.1094833785231962E-2</v>
      </c>
      <c r="R273" s="17">
        <f t="shared" si="28"/>
        <v>3.1094833785231962E-2</v>
      </c>
      <c r="S273" s="1"/>
    </row>
    <row r="274" spans="1:19" s="33" customFormat="1" x14ac:dyDescent="0.25">
      <c r="A274" s="19">
        <f t="shared" si="23"/>
        <v>43373</v>
      </c>
      <c r="B274" s="38">
        <v>121313741.45</v>
      </c>
      <c r="C274" s="16"/>
      <c r="D274" s="16">
        <v>2979764.5559999999</v>
      </c>
      <c r="E274" s="16">
        <v>779326.81941300002</v>
      </c>
      <c r="F274" s="16">
        <v>0</v>
      </c>
      <c r="G274" s="13">
        <f t="shared" si="24"/>
        <v>125072832.825413</v>
      </c>
      <c r="H274" s="4">
        <v>77.199999999999989</v>
      </c>
      <c r="I274" s="4">
        <v>48.800000000000004</v>
      </c>
      <c r="J274" s="13">
        <v>30</v>
      </c>
      <c r="K274" s="11">
        <v>1</v>
      </c>
      <c r="L274" s="23">
        <v>304</v>
      </c>
      <c r="M274" s="37">
        <v>57391</v>
      </c>
      <c r="N274" s="6">
        <v>7936168.174662143</v>
      </c>
      <c r="O274" s="13">
        <f t="shared" si="25"/>
        <v>118722777.57219352</v>
      </c>
      <c r="P274" s="13">
        <f t="shared" si="26"/>
        <v>-6350055.2532194853</v>
      </c>
      <c r="Q274" s="35">
        <f t="shared" si="27"/>
        <v>-5.0770859744445201E-2</v>
      </c>
      <c r="R274" s="17">
        <f t="shared" si="28"/>
        <v>5.0770859744445201E-2</v>
      </c>
      <c r="S274" s="1"/>
    </row>
    <row r="275" spans="1:19" s="33" customFormat="1" x14ac:dyDescent="0.25">
      <c r="A275" s="19">
        <f t="shared" si="23"/>
        <v>43404</v>
      </c>
      <c r="B275" s="38">
        <v>115731855.84</v>
      </c>
      <c r="C275" s="16"/>
      <c r="D275" s="16">
        <v>2546634.5903499997</v>
      </c>
      <c r="E275" s="16">
        <v>710637.51454200002</v>
      </c>
      <c r="F275" s="16">
        <v>0</v>
      </c>
      <c r="G275" s="13">
        <f t="shared" si="24"/>
        <v>118989127.944892</v>
      </c>
      <c r="H275" s="4">
        <v>317.49999999999994</v>
      </c>
      <c r="I275" s="4">
        <v>5.1999999999999993</v>
      </c>
      <c r="J275" s="13">
        <v>31</v>
      </c>
      <c r="K275" s="11">
        <v>1</v>
      </c>
      <c r="L275" s="23">
        <v>352</v>
      </c>
      <c r="M275" s="37">
        <v>57428</v>
      </c>
      <c r="N275" s="6">
        <v>8024472.7980354242</v>
      </c>
      <c r="O275" s="13">
        <f t="shared" si="25"/>
        <v>120998922.05326149</v>
      </c>
      <c r="P275" s="13">
        <f t="shared" si="26"/>
        <v>2009794.1083694845</v>
      </c>
      <c r="Q275" s="35">
        <f t="shared" si="27"/>
        <v>1.6890569273692719E-2</v>
      </c>
      <c r="R275" s="17">
        <f t="shared" si="28"/>
        <v>1.6890569273692719E-2</v>
      </c>
      <c r="S275" s="1"/>
    </row>
    <row r="276" spans="1:19" s="33" customFormat="1" x14ac:dyDescent="0.25">
      <c r="A276" s="19">
        <f t="shared" si="23"/>
        <v>43434</v>
      </c>
      <c r="B276" s="38">
        <v>120612008.47</v>
      </c>
      <c r="C276" s="16"/>
      <c r="D276" s="16">
        <v>1881519.8321200002</v>
      </c>
      <c r="E276" s="16">
        <v>694712.74730500008</v>
      </c>
      <c r="F276" s="16">
        <v>0</v>
      </c>
      <c r="G276" s="13">
        <f t="shared" si="24"/>
        <v>123188241.04942501</v>
      </c>
      <c r="H276" s="4">
        <v>538.6</v>
      </c>
      <c r="I276" s="4">
        <v>0</v>
      </c>
      <c r="J276" s="13">
        <v>30</v>
      </c>
      <c r="K276" s="11">
        <v>1</v>
      </c>
      <c r="L276" s="23">
        <v>336</v>
      </c>
      <c r="M276" s="37">
        <v>57458</v>
      </c>
      <c r="N276" s="6">
        <v>8112777.4214087054</v>
      </c>
      <c r="O276" s="13">
        <f t="shared" si="25"/>
        <v>122727974.27463712</v>
      </c>
      <c r="P276" s="13">
        <f t="shared" si="26"/>
        <v>-460266.77478788793</v>
      </c>
      <c r="Q276" s="35">
        <f t="shared" si="27"/>
        <v>-3.7362882274065579E-3</v>
      </c>
      <c r="R276" s="17">
        <f t="shared" si="28"/>
        <v>3.7362882274065579E-3</v>
      </c>
      <c r="S276" s="1"/>
    </row>
    <row r="277" spans="1:19" s="33" customFormat="1" x14ac:dyDescent="0.25">
      <c r="A277" s="19">
        <f t="shared" si="23"/>
        <v>43465</v>
      </c>
      <c r="B277" s="38">
        <v>123360800.61</v>
      </c>
      <c r="C277" s="16"/>
      <c r="D277" s="16">
        <v>1690549.8348699999</v>
      </c>
      <c r="E277" s="16">
        <v>712705.25055600004</v>
      </c>
      <c r="F277" s="16">
        <v>0</v>
      </c>
      <c r="G277" s="13">
        <f t="shared" si="24"/>
        <v>125764055.695426</v>
      </c>
      <c r="H277" s="4">
        <v>600.79999999999995</v>
      </c>
      <c r="I277" s="4">
        <v>0</v>
      </c>
      <c r="J277" s="13">
        <v>31</v>
      </c>
      <c r="K277" s="11">
        <v>0</v>
      </c>
      <c r="L277" s="23">
        <v>304</v>
      </c>
      <c r="M277" s="37">
        <v>57486</v>
      </c>
      <c r="N277" s="6">
        <v>8201082.0447819866</v>
      </c>
      <c r="O277" s="13">
        <f t="shared" si="25"/>
        <v>126896766.21247913</v>
      </c>
      <c r="P277" s="13">
        <f t="shared" si="26"/>
        <v>1132710.5170531273</v>
      </c>
      <c r="Q277" s="35">
        <f t="shared" si="27"/>
        <v>9.0066315911146583E-3</v>
      </c>
      <c r="R277" s="17">
        <f t="shared" si="28"/>
        <v>9.0066315911146583E-3</v>
      </c>
      <c r="S277" s="1"/>
    </row>
    <row r="278" spans="1:19" s="33" customFormat="1" x14ac:dyDescent="0.25">
      <c r="A278" s="19">
        <f t="shared" si="23"/>
        <v>43496</v>
      </c>
      <c r="B278" s="38">
        <v>133959322.19</v>
      </c>
      <c r="C278" s="16"/>
      <c r="D278" s="16">
        <v>2282581.7499999995</v>
      </c>
      <c r="E278" s="16">
        <v>655829.83072900004</v>
      </c>
      <c r="F278" s="16">
        <v>0</v>
      </c>
      <c r="G278" s="13">
        <f t="shared" si="24"/>
        <v>136897733.77072901</v>
      </c>
      <c r="H278" s="4">
        <v>802.1</v>
      </c>
      <c r="I278" s="4">
        <v>0</v>
      </c>
      <c r="J278" s="13">
        <v>31</v>
      </c>
      <c r="K278" s="11">
        <v>0</v>
      </c>
      <c r="L278" s="23">
        <v>352</v>
      </c>
      <c r="M278" s="37">
        <v>57551</v>
      </c>
      <c r="N278" s="6">
        <v>8233226.0650223335</v>
      </c>
      <c r="O278" s="13">
        <f t="shared" si="25"/>
        <v>135548875.78681284</v>
      </c>
      <c r="P278" s="13">
        <f t="shared" si="26"/>
        <v>-1348857.9839161634</v>
      </c>
      <c r="Q278" s="35">
        <f t="shared" si="27"/>
        <v>-9.8530336972208633E-3</v>
      </c>
      <c r="R278" s="17">
        <f t="shared" si="28"/>
        <v>9.8530336972208633E-3</v>
      </c>
      <c r="S278" s="1"/>
    </row>
    <row r="279" spans="1:19" s="33" customFormat="1" x14ac:dyDescent="0.25">
      <c r="A279" s="19">
        <f t="shared" si="23"/>
        <v>43524</v>
      </c>
      <c r="B279" s="38">
        <v>118721342.88</v>
      </c>
      <c r="C279" s="16"/>
      <c r="D279" s="16">
        <v>2237328.2849999997</v>
      </c>
      <c r="E279" s="16">
        <v>755071.99401000002</v>
      </c>
      <c r="F279" s="16">
        <v>0</v>
      </c>
      <c r="G279" s="13">
        <f t="shared" si="24"/>
        <v>121713743.15900999</v>
      </c>
      <c r="H279" s="4">
        <v>659.8</v>
      </c>
      <c r="I279" s="4">
        <v>0</v>
      </c>
      <c r="J279" s="13">
        <v>28</v>
      </c>
      <c r="K279" s="11">
        <v>0</v>
      </c>
      <c r="L279" s="23">
        <v>304</v>
      </c>
      <c r="M279" s="37">
        <v>57548</v>
      </c>
      <c r="N279" s="6">
        <v>8265370.0852626804</v>
      </c>
      <c r="O279" s="13">
        <f t="shared" si="25"/>
        <v>121874268.23169199</v>
      </c>
      <c r="P279" s="13">
        <f t="shared" si="26"/>
        <v>160525.07268199325</v>
      </c>
      <c r="Q279" s="35">
        <f t="shared" si="27"/>
        <v>1.318873847074764E-3</v>
      </c>
      <c r="R279" s="17">
        <f t="shared" si="28"/>
        <v>1.318873847074764E-3</v>
      </c>
      <c r="S279" s="1"/>
    </row>
    <row r="280" spans="1:19" s="33" customFormat="1" x14ac:dyDescent="0.25">
      <c r="A280" s="19">
        <f t="shared" si="23"/>
        <v>43555</v>
      </c>
      <c r="B280" s="38">
        <v>124916908.76000001</v>
      </c>
      <c r="C280" s="16"/>
      <c r="D280" s="16">
        <v>3113194.4999999995</v>
      </c>
      <c r="E280" s="16">
        <v>681120.20926200005</v>
      </c>
      <c r="F280" s="16">
        <v>0</v>
      </c>
      <c r="G280" s="13">
        <f t="shared" si="24"/>
        <v>128711223.469262</v>
      </c>
      <c r="H280" s="4">
        <v>636.5</v>
      </c>
      <c r="I280" s="4">
        <v>0</v>
      </c>
      <c r="J280" s="13">
        <v>31</v>
      </c>
      <c r="K280" s="11">
        <v>1</v>
      </c>
      <c r="L280" s="23">
        <v>336</v>
      </c>
      <c r="M280" s="37">
        <v>57554</v>
      </c>
      <c r="N280" s="6">
        <v>8297514.1055030273</v>
      </c>
      <c r="O280" s="13">
        <f t="shared" si="25"/>
        <v>127585789.06020124</v>
      </c>
      <c r="P280" s="13">
        <f t="shared" si="26"/>
        <v>-1125434.4090607613</v>
      </c>
      <c r="Q280" s="35">
        <f t="shared" si="27"/>
        <v>-8.7438715810943275E-3</v>
      </c>
      <c r="R280" s="17">
        <f t="shared" si="28"/>
        <v>8.7438715810943275E-3</v>
      </c>
      <c r="S280" s="1"/>
    </row>
    <row r="281" spans="1:19" s="33" customFormat="1" x14ac:dyDescent="0.25">
      <c r="A281" s="19">
        <f t="shared" si="23"/>
        <v>43585</v>
      </c>
      <c r="B281" s="38">
        <v>110833583.27</v>
      </c>
      <c r="C281" s="16"/>
      <c r="D281" s="16">
        <v>2992063.0879899994</v>
      </c>
      <c r="E281" s="16">
        <v>624024.19630199997</v>
      </c>
      <c r="F281" s="16">
        <v>0</v>
      </c>
      <c r="G281" s="13">
        <f t="shared" si="24"/>
        <v>114449670.55429199</v>
      </c>
      <c r="H281" s="4">
        <v>386.8</v>
      </c>
      <c r="I281" s="4">
        <v>0</v>
      </c>
      <c r="J281" s="13">
        <v>30</v>
      </c>
      <c r="K281" s="11">
        <v>1</v>
      </c>
      <c r="L281" s="23">
        <v>336</v>
      </c>
      <c r="M281" s="37">
        <v>57554</v>
      </c>
      <c r="N281" s="6">
        <v>8329658.1257433742</v>
      </c>
      <c r="O281" s="13">
        <f t="shared" si="25"/>
        <v>118324243.39526819</v>
      </c>
      <c r="P281" s="13">
        <f t="shared" si="26"/>
        <v>3874572.8409761935</v>
      </c>
      <c r="Q281" s="35">
        <f t="shared" si="27"/>
        <v>3.3853944901817742E-2</v>
      </c>
      <c r="R281" s="17">
        <f t="shared" si="28"/>
        <v>3.3853944901817742E-2</v>
      </c>
      <c r="S281" s="1"/>
    </row>
    <row r="282" spans="1:19" s="33" customFormat="1" x14ac:dyDescent="0.25">
      <c r="A282" s="19">
        <f t="shared" si="23"/>
        <v>43616</v>
      </c>
      <c r="B282" s="38">
        <v>108883230.84</v>
      </c>
      <c r="C282" s="16"/>
      <c r="D282" s="16">
        <v>3253829.7800000003</v>
      </c>
      <c r="E282" s="16">
        <v>773487.86351799988</v>
      </c>
      <c r="F282" s="16">
        <v>0</v>
      </c>
      <c r="G282" s="13">
        <f t="shared" si="24"/>
        <v>112910548.483518</v>
      </c>
      <c r="H282" s="4">
        <v>207.5</v>
      </c>
      <c r="I282" s="4">
        <v>0</v>
      </c>
      <c r="J282" s="13">
        <v>31</v>
      </c>
      <c r="K282" s="11">
        <v>1</v>
      </c>
      <c r="L282" s="23">
        <v>352</v>
      </c>
      <c r="M282" s="37">
        <v>57572</v>
      </c>
      <c r="N282" s="6">
        <v>8361802.1459837211</v>
      </c>
      <c r="O282" s="13">
        <f t="shared" si="25"/>
        <v>116518636.12122078</v>
      </c>
      <c r="P282" s="13">
        <f t="shared" si="26"/>
        <v>3608087.637702778</v>
      </c>
      <c r="Q282" s="35">
        <f t="shared" si="27"/>
        <v>3.1955275093092518E-2</v>
      </c>
      <c r="R282" s="17">
        <f t="shared" si="28"/>
        <v>3.1955275093092518E-2</v>
      </c>
      <c r="S282" s="1"/>
    </row>
    <row r="283" spans="1:19" s="33" customFormat="1" x14ac:dyDescent="0.25">
      <c r="A283" s="19">
        <f t="shared" ref="A283:A313" si="29">EOMONTH(A282,1)</f>
        <v>43646</v>
      </c>
      <c r="B283" s="38">
        <v>112262653.81</v>
      </c>
      <c r="C283" s="16"/>
      <c r="D283" s="16">
        <v>3542039.2119899997</v>
      </c>
      <c r="E283" s="16">
        <v>868028.20352099999</v>
      </c>
      <c r="F283" s="16">
        <v>0</v>
      </c>
      <c r="G283" s="13">
        <f t="shared" si="24"/>
        <v>116672721.225511</v>
      </c>
      <c r="H283" s="4">
        <v>53.6</v>
      </c>
      <c r="I283" s="4">
        <v>15.700000000000001</v>
      </c>
      <c r="J283" s="13">
        <v>30</v>
      </c>
      <c r="K283" s="11">
        <v>0</v>
      </c>
      <c r="L283" s="23">
        <v>320</v>
      </c>
      <c r="M283" s="37">
        <v>57603</v>
      </c>
      <c r="N283" s="6">
        <v>8393946.166224068</v>
      </c>
      <c r="O283" s="13">
        <f t="shared" si="25"/>
        <v>113732373.05418684</v>
      </c>
      <c r="P283" s="13">
        <f t="shared" si="26"/>
        <v>-2940348.1713241637</v>
      </c>
      <c r="Q283" s="35">
        <f t="shared" si="27"/>
        <v>-2.5201676453923693E-2</v>
      </c>
      <c r="R283" s="17">
        <f t="shared" si="28"/>
        <v>2.5201676453923693E-2</v>
      </c>
      <c r="S283" s="34"/>
    </row>
    <row r="284" spans="1:19" s="33" customFormat="1" x14ac:dyDescent="0.25">
      <c r="A284" s="19">
        <f t="shared" si="29"/>
        <v>43677</v>
      </c>
      <c r="B284" s="38">
        <v>138247186.16</v>
      </c>
      <c r="C284" s="16"/>
      <c r="D284" s="16">
        <v>3744318.0030000005</v>
      </c>
      <c r="E284" s="16">
        <v>869658.50582700013</v>
      </c>
      <c r="F284" s="16">
        <v>0</v>
      </c>
      <c r="G284" s="13">
        <f t="shared" si="24"/>
        <v>142861162.668827</v>
      </c>
      <c r="H284" s="4">
        <v>2.2000000000000002</v>
      </c>
      <c r="I284" s="4">
        <v>100.10000000000001</v>
      </c>
      <c r="J284" s="13">
        <v>31</v>
      </c>
      <c r="K284" s="11">
        <v>0</v>
      </c>
      <c r="L284" s="23">
        <v>352</v>
      </c>
      <c r="M284" s="37">
        <v>57646</v>
      </c>
      <c r="N284" s="6">
        <v>8426090.186464414</v>
      </c>
      <c r="O284" s="13">
        <f t="shared" si="25"/>
        <v>134966735.62682396</v>
      </c>
      <c r="P284" s="13">
        <f t="shared" si="26"/>
        <v>-7894427.0420030355</v>
      </c>
      <c r="Q284" s="35">
        <f t="shared" si="27"/>
        <v>-5.5259434366381775E-2</v>
      </c>
      <c r="R284" s="17">
        <f t="shared" si="28"/>
        <v>5.5259434366381775E-2</v>
      </c>
      <c r="S284" s="34"/>
    </row>
    <row r="285" spans="1:19" s="33" customFormat="1" x14ac:dyDescent="0.25">
      <c r="A285" s="19">
        <f t="shared" si="29"/>
        <v>43708</v>
      </c>
      <c r="B285" s="38">
        <v>124752141.13</v>
      </c>
      <c r="C285" s="16"/>
      <c r="D285" s="16">
        <v>3631088.8011500007</v>
      </c>
      <c r="E285" s="16">
        <v>814180.38306199992</v>
      </c>
      <c r="F285" s="16">
        <v>0</v>
      </c>
      <c r="G285" s="13">
        <f t="shared" si="24"/>
        <v>129197410.31421199</v>
      </c>
      <c r="H285" s="4">
        <v>16.900000000000002</v>
      </c>
      <c r="I285" s="4">
        <v>48.3</v>
      </c>
      <c r="J285" s="13">
        <v>31</v>
      </c>
      <c r="K285" s="11">
        <v>0</v>
      </c>
      <c r="L285" s="23">
        <v>336</v>
      </c>
      <c r="M285" s="37">
        <v>57685</v>
      </c>
      <c r="N285" s="6">
        <v>8458234.20670476</v>
      </c>
      <c r="O285" s="13">
        <f t="shared" si="25"/>
        <v>123124809.36808643</v>
      </c>
      <c r="P285" s="13">
        <f t="shared" si="26"/>
        <v>-6072600.946125567</v>
      </c>
      <c r="Q285" s="35">
        <f t="shared" si="27"/>
        <v>-4.7002497428987301E-2</v>
      </c>
      <c r="R285" s="17">
        <f t="shared" si="28"/>
        <v>4.7002497428987301E-2</v>
      </c>
      <c r="S285" s="34"/>
    </row>
    <row r="286" spans="1:19" s="33" customFormat="1" x14ac:dyDescent="0.25">
      <c r="A286" s="19">
        <f t="shared" si="29"/>
        <v>43738</v>
      </c>
      <c r="B286" s="12">
        <v>112510967.76000001</v>
      </c>
      <c r="C286" s="16"/>
      <c r="D286" s="16">
        <v>2962855.0238499995</v>
      </c>
      <c r="E286" s="12">
        <v>758358.76702200004</v>
      </c>
      <c r="F286" s="16">
        <v>0</v>
      </c>
      <c r="G286" s="13">
        <f t="shared" si="24"/>
        <v>116232181.550872</v>
      </c>
      <c r="H286" s="4">
        <v>89.600000000000009</v>
      </c>
      <c r="I286" s="4">
        <v>13.8</v>
      </c>
      <c r="J286" s="13">
        <v>30</v>
      </c>
      <c r="K286" s="11">
        <v>1</v>
      </c>
      <c r="L286" s="23">
        <v>320</v>
      </c>
      <c r="M286" s="37">
        <v>57724</v>
      </c>
      <c r="N286" s="6">
        <v>8490378.2269451059</v>
      </c>
      <c r="O286" s="13">
        <f t="shared" si="25"/>
        <v>112193353.92764319</v>
      </c>
      <c r="P286" s="13">
        <f t="shared" si="26"/>
        <v>-4038827.6232288033</v>
      </c>
      <c r="Q286" s="35">
        <f t="shared" si="27"/>
        <v>-3.4747929268290526E-2</v>
      </c>
      <c r="R286" s="17">
        <f t="shared" si="28"/>
        <v>3.4747929268290526E-2</v>
      </c>
      <c r="S286" s="34"/>
    </row>
    <row r="287" spans="1:19" s="33" customFormat="1" x14ac:dyDescent="0.25">
      <c r="A287" s="19">
        <f t="shared" si="29"/>
        <v>43769</v>
      </c>
      <c r="B287" s="12">
        <v>112105908.84</v>
      </c>
      <c r="C287" s="16"/>
      <c r="D287" s="16">
        <v>2652141.3859999999</v>
      </c>
      <c r="E287" s="12">
        <v>722666.02191000013</v>
      </c>
      <c r="F287" s="16">
        <v>0</v>
      </c>
      <c r="G287" s="13">
        <f t="shared" si="24"/>
        <v>115480716.24791001</v>
      </c>
      <c r="H287" s="4">
        <v>294.10000000000002</v>
      </c>
      <c r="I287" s="4">
        <v>3.5</v>
      </c>
      <c r="J287" s="13">
        <v>31</v>
      </c>
      <c r="K287" s="11">
        <v>1</v>
      </c>
      <c r="L287" s="23">
        <v>352</v>
      </c>
      <c r="M287" s="37">
        <v>57762</v>
      </c>
      <c r="N287" s="6">
        <v>8522522.2471854519</v>
      </c>
      <c r="O287" s="13">
        <f t="shared" si="25"/>
        <v>119874012.44698101</v>
      </c>
      <c r="P287" s="13">
        <f t="shared" si="26"/>
        <v>4393296.199071005</v>
      </c>
      <c r="Q287" s="35">
        <f t="shared" si="27"/>
        <v>3.8043548237435838E-2</v>
      </c>
      <c r="R287" s="17">
        <f t="shared" si="28"/>
        <v>3.8043548237435838E-2</v>
      </c>
      <c r="S287" s="34"/>
    </row>
    <row r="288" spans="1:19" s="33" customFormat="1" ht="12.75" x14ac:dyDescent="0.2">
      <c r="A288" s="19">
        <f t="shared" si="29"/>
        <v>43799</v>
      </c>
      <c r="B288" s="12">
        <v>119457295.14</v>
      </c>
      <c r="C288" s="16"/>
      <c r="D288" s="16">
        <v>2045990.96</v>
      </c>
      <c r="E288" s="12">
        <v>653236.88684599998</v>
      </c>
      <c r="F288" s="16">
        <v>0</v>
      </c>
      <c r="G288" s="13">
        <f t="shared" si="24"/>
        <v>122156522.986846</v>
      </c>
      <c r="H288" s="4">
        <v>556.9</v>
      </c>
      <c r="I288" s="4">
        <v>0</v>
      </c>
      <c r="J288" s="13">
        <v>30</v>
      </c>
      <c r="K288" s="11">
        <v>1</v>
      </c>
      <c r="L288" s="23">
        <v>320</v>
      </c>
      <c r="M288" s="36">
        <v>57804</v>
      </c>
      <c r="N288" s="6">
        <v>8554666.2674257979</v>
      </c>
      <c r="O288" s="13">
        <f t="shared" si="25"/>
        <v>122296775.0800624</v>
      </c>
      <c r="P288" s="13">
        <f t="shared" si="26"/>
        <v>140252.09321640432</v>
      </c>
      <c r="Q288" s="35">
        <f t="shared" si="27"/>
        <v>1.1481342935039734E-3</v>
      </c>
      <c r="R288" s="17">
        <f t="shared" si="28"/>
        <v>1.1481342935039734E-3</v>
      </c>
      <c r="S288" s="34"/>
    </row>
    <row r="289" spans="1:20" s="33" customFormat="1" ht="12.75" x14ac:dyDescent="0.2">
      <c r="A289" s="19">
        <f t="shared" si="29"/>
        <v>43830</v>
      </c>
      <c r="B289" s="12">
        <v>123554820.09</v>
      </c>
      <c r="C289" s="16"/>
      <c r="D289" s="16">
        <v>1948576.439</v>
      </c>
      <c r="E289" s="12">
        <v>712705.25055600004</v>
      </c>
      <c r="F289" s="16">
        <v>0</v>
      </c>
      <c r="G289" s="13">
        <f t="shared" si="24"/>
        <v>126216101.77955601</v>
      </c>
      <c r="H289" s="4">
        <v>623.1</v>
      </c>
      <c r="I289" s="4">
        <v>0</v>
      </c>
      <c r="J289" s="13">
        <v>31</v>
      </c>
      <c r="K289" s="11">
        <v>0</v>
      </c>
      <c r="L289" s="23">
        <v>320</v>
      </c>
      <c r="M289" s="36">
        <v>57870</v>
      </c>
      <c r="N289" s="6">
        <v>8586810.2876661438</v>
      </c>
      <c r="O289" s="13">
        <f t="shared" si="25"/>
        <v>128734906.67717528</v>
      </c>
      <c r="P289" s="13">
        <f t="shared" si="26"/>
        <v>2518804.8976192772</v>
      </c>
      <c r="Q289" s="35">
        <f t="shared" si="27"/>
        <v>1.9956288160590804E-2</v>
      </c>
      <c r="R289" s="17">
        <f t="shared" si="28"/>
        <v>1.9956288160590804E-2</v>
      </c>
      <c r="S289" s="31">
        <f>AVERAGE(R26:R289)</f>
        <v>2.1020488839281176E-2</v>
      </c>
      <c r="T289" s="30" t="s">
        <v>46</v>
      </c>
    </row>
    <row r="290" spans="1:20" s="20" customFormat="1" ht="12.75" x14ac:dyDescent="0.2">
      <c r="A290" s="19">
        <f t="shared" si="29"/>
        <v>43861</v>
      </c>
      <c r="B290" s="29">
        <v>126787035.89</v>
      </c>
      <c r="C290" s="29"/>
      <c r="D290" s="29">
        <v>2239117.08</v>
      </c>
      <c r="E290" s="32">
        <v>683369.02228500007</v>
      </c>
      <c r="F290" s="29">
        <v>0</v>
      </c>
      <c r="G290" s="27">
        <f t="shared" si="24"/>
        <v>129709521.992285</v>
      </c>
      <c r="H290" s="28">
        <v>634.4</v>
      </c>
      <c r="I290" s="28">
        <v>0</v>
      </c>
      <c r="J290" s="27">
        <v>31</v>
      </c>
      <c r="K290" s="27">
        <v>0</v>
      </c>
      <c r="L290" s="26">
        <v>336</v>
      </c>
      <c r="M290" s="25">
        <v>57995</v>
      </c>
      <c r="N290" s="16">
        <v>8655739.3778914846</v>
      </c>
      <c r="O290" s="13">
        <f t="shared" si="25"/>
        <v>130212773.46250305</v>
      </c>
      <c r="P290" s="13">
        <f t="shared" ref="P290:P297" si="30">O290-G290</f>
        <v>503251.4702180475</v>
      </c>
      <c r="Q290" s="65">
        <f t="shared" ref="Q290:Q297" si="31">P290/G290</f>
        <v>3.8798344368887617E-3</v>
      </c>
      <c r="R290" s="66">
        <f t="shared" ref="R290:R297" si="32">ABS(Q290)</f>
        <v>3.8798344368887617E-3</v>
      </c>
    </row>
    <row r="291" spans="1:20" s="20" customFormat="1" ht="12.75" x14ac:dyDescent="0.2">
      <c r="A291" s="19">
        <f t="shared" si="29"/>
        <v>43890</v>
      </c>
      <c r="B291" s="29">
        <v>118246844.53</v>
      </c>
      <c r="C291" s="29"/>
      <c r="D291" s="29">
        <v>2037168.12</v>
      </c>
      <c r="E291" s="29">
        <v>652997.35751200002</v>
      </c>
      <c r="F291" s="29">
        <v>0</v>
      </c>
      <c r="G291" s="27">
        <f t="shared" si="24"/>
        <v>120937010.007512</v>
      </c>
      <c r="H291" s="28">
        <v>664</v>
      </c>
      <c r="I291" s="28">
        <v>0</v>
      </c>
      <c r="J291" s="27">
        <v>29</v>
      </c>
      <c r="K291" s="27">
        <v>0</v>
      </c>
      <c r="L291" s="26">
        <v>304</v>
      </c>
      <c r="M291" s="25">
        <v>58065</v>
      </c>
      <c r="N291" s="16">
        <v>8724668.4681168254</v>
      </c>
      <c r="O291" s="13">
        <f t="shared" si="25"/>
        <v>124660533.86597858</v>
      </c>
      <c r="P291" s="13">
        <f t="shared" si="30"/>
        <v>3723523.8584665805</v>
      </c>
      <c r="Q291" s="65">
        <f t="shared" si="31"/>
        <v>3.078895251532425E-2</v>
      </c>
      <c r="R291" s="66">
        <f t="shared" si="32"/>
        <v>3.078895251532425E-2</v>
      </c>
      <c r="S291" s="21"/>
    </row>
    <row r="292" spans="1:20" s="20" customFormat="1" ht="12.75" x14ac:dyDescent="0.2">
      <c r="A292" s="19">
        <f t="shared" si="29"/>
        <v>43921</v>
      </c>
      <c r="B292" s="29">
        <v>116316107.38</v>
      </c>
      <c r="C292" s="29"/>
      <c r="D292" s="29">
        <v>2969703.33</v>
      </c>
      <c r="E292" s="29">
        <v>668657.96045299992</v>
      </c>
      <c r="F292" s="29">
        <v>0</v>
      </c>
      <c r="G292" s="27">
        <f t="shared" si="24"/>
        <v>119954468.670453</v>
      </c>
      <c r="H292" s="28">
        <v>483.6</v>
      </c>
      <c r="I292" s="28">
        <v>0</v>
      </c>
      <c r="J292" s="27">
        <v>31</v>
      </c>
      <c r="K292" s="27">
        <v>1</v>
      </c>
      <c r="L292" s="26">
        <v>352</v>
      </c>
      <c r="M292" s="25">
        <v>58088</v>
      </c>
      <c r="N292" s="16">
        <v>8793597.5583421662</v>
      </c>
      <c r="O292" s="13">
        <f t="shared" si="25"/>
        <v>124705684.12162709</v>
      </c>
      <c r="P292" s="13">
        <f t="shared" si="30"/>
        <v>4751215.4511740953</v>
      </c>
      <c r="Q292" s="65">
        <f t="shared" si="31"/>
        <v>3.9608490653457479E-2</v>
      </c>
      <c r="R292" s="66">
        <f t="shared" si="32"/>
        <v>3.9608490653457479E-2</v>
      </c>
      <c r="S292" s="21"/>
    </row>
    <row r="293" spans="1:20" s="20" customFormat="1" ht="12.75" x14ac:dyDescent="0.2">
      <c r="A293" s="19">
        <f t="shared" si="29"/>
        <v>43951</v>
      </c>
      <c r="B293" s="29">
        <v>99586304.219999999</v>
      </c>
      <c r="C293" s="29"/>
      <c r="D293" s="29">
        <v>3374835.0300000003</v>
      </c>
      <c r="E293" s="29">
        <v>642676.70110900002</v>
      </c>
      <c r="F293" s="29">
        <v>0</v>
      </c>
      <c r="G293" s="27">
        <f t="shared" si="24"/>
        <v>103603815.95110901</v>
      </c>
      <c r="H293" s="28">
        <v>397.8</v>
      </c>
      <c r="I293" s="28">
        <v>0</v>
      </c>
      <c r="J293" s="27">
        <v>30</v>
      </c>
      <c r="K293" s="27">
        <v>1</v>
      </c>
      <c r="L293" s="26">
        <v>352</v>
      </c>
      <c r="M293" s="25">
        <f>58082+57</f>
        <v>58139</v>
      </c>
      <c r="N293" s="16">
        <v>8862526.648567507</v>
      </c>
      <c r="O293" s="13">
        <f t="shared" si="25"/>
        <v>120075715.42707241</v>
      </c>
      <c r="P293" s="13">
        <f t="shared" si="30"/>
        <v>16471899.475963399</v>
      </c>
      <c r="Q293" s="65">
        <f t="shared" si="31"/>
        <v>0.1589893125532803</v>
      </c>
      <c r="R293" s="66">
        <f t="shared" si="32"/>
        <v>0.1589893125532803</v>
      </c>
      <c r="S293" s="21"/>
    </row>
    <row r="294" spans="1:20" s="20" customFormat="1" ht="12.75" x14ac:dyDescent="0.2">
      <c r="A294" s="19">
        <f t="shared" si="29"/>
        <v>43982</v>
      </c>
      <c r="B294" s="29">
        <v>102991637.01000001</v>
      </c>
      <c r="C294" s="29"/>
      <c r="D294" s="29">
        <v>3219929.96</v>
      </c>
      <c r="E294" s="29">
        <v>703976.77770800004</v>
      </c>
      <c r="F294" s="29">
        <v>0</v>
      </c>
      <c r="G294" s="27">
        <f t="shared" si="24"/>
        <v>106915543.74770799</v>
      </c>
      <c r="H294" s="28">
        <v>236.7</v>
      </c>
      <c r="I294" s="28">
        <v>19.8</v>
      </c>
      <c r="J294" s="27">
        <v>31</v>
      </c>
      <c r="K294" s="27">
        <v>1</v>
      </c>
      <c r="L294" s="26">
        <v>320</v>
      </c>
      <c r="M294" s="25">
        <f>58130+57</f>
        <v>58187</v>
      </c>
      <c r="N294" s="16">
        <v>8931455.7387928478</v>
      </c>
      <c r="O294" s="13">
        <f t="shared" si="25"/>
        <v>120174742.39029288</v>
      </c>
      <c r="P294" s="13">
        <f t="shared" si="30"/>
        <v>13259198.64258489</v>
      </c>
      <c r="Q294" s="65">
        <f t="shared" si="31"/>
        <v>0.12401563119646142</v>
      </c>
      <c r="R294" s="66">
        <f t="shared" si="32"/>
        <v>0.12401563119646142</v>
      </c>
      <c r="S294" s="21"/>
    </row>
    <row r="295" spans="1:20" s="20" customFormat="1" ht="12.75" x14ac:dyDescent="0.2">
      <c r="A295" s="19">
        <f t="shared" si="29"/>
        <v>44012</v>
      </c>
      <c r="B295" s="29">
        <v>115653741.09</v>
      </c>
      <c r="C295" s="29"/>
      <c r="D295" s="29">
        <v>3377061.76</v>
      </c>
      <c r="E295" s="29">
        <v>748167.87187300005</v>
      </c>
      <c r="F295" s="29">
        <v>0</v>
      </c>
      <c r="G295" s="27">
        <f t="shared" si="24"/>
        <v>119778970.72187302</v>
      </c>
      <c r="H295" s="28">
        <v>45.3</v>
      </c>
      <c r="I295" s="28">
        <v>50.3</v>
      </c>
      <c r="J295" s="27">
        <v>30</v>
      </c>
      <c r="K295" s="27">
        <v>0</v>
      </c>
      <c r="L295" s="26">
        <v>352</v>
      </c>
      <c r="M295" s="25">
        <f>58162+57</f>
        <v>58219</v>
      </c>
      <c r="N295" s="16">
        <v>9000384.8290181886</v>
      </c>
      <c r="O295" s="13">
        <f t="shared" si="25"/>
        <v>123417699.4648128</v>
      </c>
      <c r="P295" s="13">
        <f t="shared" si="30"/>
        <v>3638728.7429397851</v>
      </c>
      <c r="Q295" s="65">
        <f t="shared" si="31"/>
        <v>3.0378694365214742E-2</v>
      </c>
      <c r="R295" s="66">
        <f t="shared" si="32"/>
        <v>3.0378694365214742E-2</v>
      </c>
      <c r="S295" s="21"/>
    </row>
    <row r="296" spans="1:20" s="20" customFormat="1" ht="12.75" x14ac:dyDescent="0.2">
      <c r="A296" s="19">
        <f t="shared" si="29"/>
        <v>44043</v>
      </c>
      <c r="B296" s="29">
        <v>139831661.59999999</v>
      </c>
      <c r="C296" s="29"/>
      <c r="D296" s="29">
        <v>3541823</v>
      </c>
      <c r="E296" s="29">
        <v>809861.02791900001</v>
      </c>
      <c r="F296" s="29">
        <v>0</v>
      </c>
      <c r="G296" s="27">
        <f t="shared" si="24"/>
        <v>144183345.62791899</v>
      </c>
      <c r="H296" s="28">
        <v>0</v>
      </c>
      <c r="I296" s="28">
        <v>139.30000000000001</v>
      </c>
      <c r="J296" s="27">
        <v>31</v>
      </c>
      <c r="K296" s="27">
        <v>0</v>
      </c>
      <c r="L296" s="26">
        <v>352</v>
      </c>
      <c r="M296" s="25">
        <f>58199+57</f>
        <v>58256</v>
      </c>
      <c r="N296" s="16">
        <v>9069313.9192435294</v>
      </c>
      <c r="O296" s="13">
        <f t="shared" si="25"/>
        <v>143786562.17837572</v>
      </c>
      <c r="P296" s="13">
        <f t="shared" si="30"/>
        <v>-396783.44954326749</v>
      </c>
      <c r="Q296" s="65">
        <f t="shared" si="31"/>
        <v>-2.7519367636759579E-3</v>
      </c>
      <c r="R296" s="66">
        <f t="shared" si="32"/>
        <v>2.7519367636759579E-3</v>
      </c>
      <c r="S296" s="21"/>
    </row>
    <row r="297" spans="1:20" s="20" customFormat="1" ht="12.75" x14ac:dyDescent="0.2">
      <c r="A297" s="19">
        <f t="shared" si="29"/>
        <v>44074</v>
      </c>
      <c r="B297" s="29">
        <v>126255701.3</v>
      </c>
      <c r="C297" s="29"/>
      <c r="D297" s="29">
        <v>3326513.8109999988</v>
      </c>
      <c r="E297" s="29">
        <v>792351.45575299999</v>
      </c>
      <c r="F297" s="29">
        <v>0</v>
      </c>
      <c r="G297" s="27">
        <f t="shared" si="24"/>
        <v>130374566.566753</v>
      </c>
      <c r="H297" s="28">
        <v>13.8</v>
      </c>
      <c r="I297" s="28">
        <v>61</v>
      </c>
      <c r="J297" s="27">
        <v>31</v>
      </c>
      <c r="K297" s="27">
        <v>0</v>
      </c>
      <c r="L297" s="26">
        <v>336</v>
      </c>
      <c r="M297" s="25">
        <f>58218+57</f>
        <v>58275</v>
      </c>
      <c r="N297" s="16">
        <v>9138243.0094688702</v>
      </c>
      <c r="O297" s="13">
        <f t="shared" si="25"/>
        <v>126012308.59515932</v>
      </c>
      <c r="P297" s="13">
        <f t="shared" si="30"/>
        <v>-4362257.971593678</v>
      </c>
      <c r="Q297" s="65">
        <f t="shared" si="31"/>
        <v>-3.3459424537071507E-2</v>
      </c>
      <c r="R297" s="66">
        <f t="shared" si="32"/>
        <v>3.3459424537071507E-2</v>
      </c>
      <c r="S297" s="31"/>
    </row>
    <row r="298" spans="1:20" s="20" customFormat="1" ht="12.75" x14ac:dyDescent="0.2">
      <c r="A298" s="19">
        <f t="shared" si="29"/>
        <v>44104</v>
      </c>
      <c r="B298" s="24"/>
      <c r="C298" s="24"/>
      <c r="D298" s="24"/>
      <c r="E298" s="6"/>
      <c r="F298" s="24"/>
      <c r="G298" s="8"/>
      <c r="H298" s="14">
        <v>96.700000000000017</v>
      </c>
      <c r="I298" s="14">
        <v>26.18</v>
      </c>
      <c r="J298" s="13">
        <v>30</v>
      </c>
      <c r="K298" s="11">
        <v>1</v>
      </c>
      <c r="L298" s="23">
        <v>336</v>
      </c>
      <c r="M298" s="22">
        <v>58262</v>
      </c>
      <c r="N298" s="6">
        <v>9207172.099694211</v>
      </c>
      <c r="O298" s="13">
        <f t="shared" si="25"/>
        <v>116072156.76536074</v>
      </c>
      <c r="P298" s="21"/>
      <c r="Q298" s="21"/>
      <c r="R298" s="21"/>
      <c r="S298" s="21"/>
    </row>
    <row r="299" spans="1:20" s="20" customFormat="1" ht="12.75" x14ac:dyDescent="0.2">
      <c r="A299" s="19">
        <f t="shared" si="29"/>
        <v>44135</v>
      </c>
      <c r="B299" s="24"/>
      <c r="C299" s="24"/>
      <c r="D299" s="24"/>
      <c r="E299" s="6"/>
      <c r="F299" s="24"/>
      <c r="G299" s="8"/>
      <c r="H299" s="14">
        <v>272.02999999999997</v>
      </c>
      <c r="I299" s="14">
        <v>1.38</v>
      </c>
      <c r="J299" s="13">
        <v>31</v>
      </c>
      <c r="K299" s="11">
        <v>1</v>
      </c>
      <c r="L299" s="23">
        <v>336</v>
      </c>
      <c r="M299" s="22">
        <v>58249</v>
      </c>
      <c r="N299" s="6">
        <v>9276101.1899195518</v>
      </c>
      <c r="O299" s="13">
        <f t="shared" si="25"/>
        <v>117618720.86792634</v>
      </c>
      <c r="P299" s="21"/>
      <c r="Q299" s="21"/>
      <c r="R299" s="21"/>
      <c r="S299" s="21"/>
    </row>
    <row r="300" spans="1:20" s="20" customFormat="1" ht="12.75" x14ac:dyDescent="0.2">
      <c r="A300" s="19">
        <f t="shared" si="29"/>
        <v>44165</v>
      </c>
      <c r="B300" s="24"/>
      <c r="C300" s="24"/>
      <c r="D300" s="24"/>
      <c r="E300" s="6"/>
      <c r="F300" s="24"/>
      <c r="G300" s="8"/>
      <c r="H300" s="14">
        <v>469.25</v>
      </c>
      <c r="I300" s="14">
        <v>0</v>
      </c>
      <c r="J300" s="13">
        <v>30</v>
      </c>
      <c r="K300" s="11">
        <v>1</v>
      </c>
      <c r="L300" s="23">
        <v>304</v>
      </c>
      <c r="M300" s="22">
        <v>58236</v>
      </c>
      <c r="N300" s="6">
        <v>9345030.2801448926</v>
      </c>
      <c r="O300" s="13">
        <f t="shared" si="25"/>
        <v>118466253.02498701</v>
      </c>
      <c r="P300" s="21"/>
      <c r="Q300" s="21"/>
      <c r="R300" s="21"/>
      <c r="S300" s="21"/>
    </row>
    <row r="301" spans="1:20" s="20" customFormat="1" ht="12.75" x14ac:dyDescent="0.2">
      <c r="A301" s="19">
        <f t="shared" si="29"/>
        <v>44196</v>
      </c>
      <c r="B301" s="24"/>
      <c r="C301" s="24"/>
      <c r="D301" s="24"/>
      <c r="E301" s="6"/>
      <c r="F301" s="24"/>
      <c r="G301" s="8"/>
      <c r="H301" s="14">
        <v>627.91999999999996</v>
      </c>
      <c r="I301" s="14">
        <v>0</v>
      </c>
      <c r="J301" s="13">
        <v>31</v>
      </c>
      <c r="K301" s="11">
        <v>0</v>
      </c>
      <c r="L301" s="23">
        <v>352</v>
      </c>
      <c r="M301" s="22">
        <v>58223</v>
      </c>
      <c r="N301" s="6">
        <v>9413959.3703702334</v>
      </c>
      <c r="O301" s="13">
        <f t="shared" si="25"/>
        <v>130147912.22161075</v>
      </c>
      <c r="P301" s="21"/>
      <c r="Q301" s="21"/>
      <c r="R301" s="21"/>
      <c r="S301" s="21"/>
    </row>
    <row r="302" spans="1:20" s="20" customFormat="1" ht="12.75" x14ac:dyDescent="0.2">
      <c r="A302" s="19">
        <f t="shared" si="29"/>
        <v>44227</v>
      </c>
      <c r="B302" s="24"/>
      <c r="C302" s="24"/>
      <c r="D302" s="24"/>
      <c r="E302" s="6"/>
      <c r="F302" s="24"/>
      <c r="G302" s="8"/>
      <c r="H302" s="14">
        <v>755.71000000000015</v>
      </c>
      <c r="I302" s="14">
        <v>0</v>
      </c>
      <c r="J302" s="13">
        <v>31</v>
      </c>
      <c r="K302" s="11">
        <v>0</v>
      </c>
      <c r="L302" s="23">
        <v>304</v>
      </c>
      <c r="M302" s="22">
        <v>58223</v>
      </c>
      <c r="N302" s="6">
        <v>9409048.3191333916</v>
      </c>
      <c r="O302" s="13">
        <f t="shared" si="25"/>
        <v>130789365.79423545</v>
      </c>
      <c r="P302" s="21"/>
      <c r="Q302" s="21"/>
      <c r="R302" s="21"/>
      <c r="S302" s="21"/>
    </row>
    <row r="303" spans="1:20" s="20" customFormat="1" ht="12.75" x14ac:dyDescent="0.2">
      <c r="A303" s="19">
        <f t="shared" si="29"/>
        <v>44255</v>
      </c>
      <c r="B303" s="24"/>
      <c r="C303" s="24"/>
      <c r="D303" s="24"/>
      <c r="E303" s="6"/>
      <c r="F303" s="24"/>
      <c r="G303" s="8"/>
      <c r="H303" s="14">
        <v>677.3599999999999</v>
      </c>
      <c r="I303" s="14">
        <v>0</v>
      </c>
      <c r="J303" s="13">
        <v>28</v>
      </c>
      <c r="K303" s="11">
        <v>0</v>
      </c>
      <c r="L303" s="23">
        <v>304</v>
      </c>
      <c r="M303" s="22">
        <v>58223</v>
      </c>
      <c r="N303" s="6">
        <v>9404137.2678965498</v>
      </c>
      <c r="O303" s="13">
        <f t="shared" si="25"/>
        <v>121909667.49582237</v>
      </c>
      <c r="P303" s="21"/>
      <c r="Q303" s="21"/>
      <c r="R303" s="21"/>
      <c r="S303" s="21"/>
    </row>
    <row r="304" spans="1:20" s="20" customFormat="1" ht="12.75" x14ac:dyDescent="0.2">
      <c r="A304" s="19">
        <f t="shared" si="29"/>
        <v>44286</v>
      </c>
      <c r="B304" s="24"/>
      <c r="C304" s="24"/>
      <c r="D304" s="24"/>
      <c r="E304" s="6"/>
      <c r="F304" s="24"/>
      <c r="G304" s="8"/>
      <c r="H304" s="14">
        <v>581.26</v>
      </c>
      <c r="I304" s="14">
        <v>0</v>
      </c>
      <c r="J304" s="13">
        <v>31</v>
      </c>
      <c r="K304" s="11">
        <v>1</v>
      </c>
      <c r="L304" s="23">
        <v>368</v>
      </c>
      <c r="M304" s="22">
        <v>58223</v>
      </c>
      <c r="N304" s="6">
        <v>9399226.2166597079</v>
      </c>
      <c r="O304" s="13">
        <f t="shared" si="25"/>
        <v>127600612.67749164</v>
      </c>
      <c r="P304" s="21"/>
      <c r="Q304" s="21"/>
      <c r="R304" s="21"/>
      <c r="S304" s="21"/>
    </row>
    <row r="305" spans="1:19" s="20" customFormat="1" ht="12.75" x14ac:dyDescent="0.2">
      <c r="A305" s="19">
        <f t="shared" si="29"/>
        <v>44316</v>
      </c>
      <c r="B305" s="24"/>
      <c r="C305" s="24"/>
      <c r="D305" s="24"/>
      <c r="E305" s="6"/>
      <c r="F305" s="24"/>
      <c r="G305" s="8"/>
      <c r="H305" s="14">
        <v>368.40999999999997</v>
      </c>
      <c r="I305" s="14">
        <v>0</v>
      </c>
      <c r="J305" s="13">
        <v>30</v>
      </c>
      <c r="K305" s="11">
        <v>1</v>
      </c>
      <c r="L305" s="23">
        <v>352</v>
      </c>
      <c r="M305" s="22">
        <v>58223</v>
      </c>
      <c r="N305" s="6">
        <v>9394315.1654228661</v>
      </c>
      <c r="O305" s="13">
        <f t="shared" si="25"/>
        <v>118459708.90339322</v>
      </c>
      <c r="P305" s="21"/>
      <c r="Q305" s="21"/>
      <c r="R305" s="21"/>
      <c r="S305" s="21"/>
    </row>
    <row r="306" spans="1:19" s="20" customFormat="1" ht="12.75" x14ac:dyDescent="0.2">
      <c r="A306" s="19">
        <f t="shared" si="29"/>
        <v>44347</v>
      </c>
      <c r="B306" s="24"/>
      <c r="C306" s="24"/>
      <c r="D306" s="24"/>
      <c r="E306" s="6"/>
      <c r="F306" s="24"/>
      <c r="G306" s="8"/>
      <c r="H306" s="14">
        <v>153.60999999999999</v>
      </c>
      <c r="I306" s="14">
        <v>16.439999999999998</v>
      </c>
      <c r="J306" s="13">
        <v>31</v>
      </c>
      <c r="K306" s="11">
        <v>1</v>
      </c>
      <c r="L306" s="23">
        <v>320</v>
      </c>
      <c r="M306" s="22">
        <v>58223</v>
      </c>
      <c r="N306" s="6">
        <v>9389404.1141860243</v>
      </c>
      <c r="O306" s="13">
        <f t="shared" si="25"/>
        <v>116345635.44882122</v>
      </c>
      <c r="P306" s="21"/>
      <c r="Q306" s="21"/>
      <c r="R306" s="21"/>
      <c r="S306" s="21"/>
    </row>
    <row r="307" spans="1:19" s="20" customFormat="1" ht="12.75" x14ac:dyDescent="0.2">
      <c r="A307" s="19">
        <f t="shared" si="29"/>
        <v>44377</v>
      </c>
      <c r="B307" s="24"/>
      <c r="C307" s="24"/>
      <c r="D307" s="24"/>
      <c r="E307" s="6"/>
      <c r="F307" s="24"/>
      <c r="G307" s="8"/>
      <c r="H307" s="14">
        <v>46.39</v>
      </c>
      <c r="I307" s="14">
        <v>34.1</v>
      </c>
      <c r="J307" s="13">
        <v>30</v>
      </c>
      <c r="K307" s="11">
        <v>0</v>
      </c>
      <c r="L307" s="23">
        <v>352</v>
      </c>
      <c r="M307" s="22">
        <v>58223</v>
      </c>
      <c r="N307" s="6">
        <v>9384493.0629491825</v>
      </c>
      <c r="O307" s="13">
        <f t="shared" si="25"/>
        <v>119192305.56897824</v>
      </c>
      <c r="P307" s="21"/>
      <c r="Q307" s="21"/>
      <c r="R307" s="21"/>
      <c r="S307" s="21"/>
    </row>
    <row r="308" spans="1:19" s="20" customFormat="1" ht="12.75" x14ac:dyDescent="0.2">
      <c r="A308" s="19">
        <f t="shared" si="29"/>
        <v>44408</v>
      </c>
      <c r="B308" s="24"/>
      <c r="C308" s="24"/>
      <c r="D308" s="24"/>
      <c r="E308" s="6"/>
      <c r="F308" s="24"/>
      <c r="G308" s="8"/>
      <c r="H308" s="14">
        <v>9.25</v>
      </c>
      <c r="I308" s="14">
        <v>89.84</v>
      </c>
      <c r="J308" s="13">
        <v>31</v>
      </c>
      <c r="K308" s="11">
        <v>0</v>
      </c>
      <c r="L308" s="23">
        <v>336</v>
      </c>
      <c r="M308" s="22">
        <v>58223</v>
      </c>
      <c r="N308" s="6">
        <v>9379582.0117123406</v>
      </c>
      <c r="O308" s="13">
        <f t="shared" si="25"/>
        <v>131594512.63180459</v>
      </c>
      <c r="P308" s="21"/>
      <c r="Q308" s="21"/>
      <c r="R308" s="21"/>
      <c r="S308" s="21"/>
    </row>
    <row r="309" spans="1:19" s="20" customFormat="1" ht="12.75" x14ac:dyDescent="0.2">
      <c r="A309" s="19">
        <f t="shared" si="29"/>
        <v>44439</v>
      </c>
      <c r="B309" s="24"/>
      <c r="C309" s="24"/>
      <c r="D309" s="24"/>
      <c r="E309" s="6"/>
      <c r="F309" s="24"/>
      <c r="G309" s="8"/>
      <c r="H309" s="14">
        <v>19.39</v>
      </c>
      <c r="I309" s="14">
        <v>59.879999999999995</v>
      </c>
      <c r="J309" s="13">
        <v>31</v>
      </c>
      <c r="K309" s="11">
        <v>0</v>
      </c>
      <c r="L309" s="23">
        <v>352</v>
      </c>
      <c r="M309" s="22">
        <v>58223</v>
      </c>
      <c r="N309" s="6">
        <v>9374670.9604754988</v>
      </c>
      <c r="O309" s="13">
        <f t="shared" si="25"/>
        <v>126321811.37537946</v>
      </c>
      <c r="P309" s="21"/>
      <c r="Q309" s="21"/>
      <c r="R309" s="21"/>
      <c r="S309" s="21"/>
    </row>
    <row r="310" spans="1:19" s="20" customFormat="1" ht="12.75" x14ac:dyDescent="0.2">
      <c r="A310" s="19">
        <f t="shared" si="29"/>
        <v>44469</v>
      </c>
      <c r="B310" s="24"/>
      <c r="C310" s="24"/>
      <c r="D310" s="24"/>
      <c r="E310" s="6"/>
      <c r="F310" s="24"/>
      <c r="G310" s="8"/>
      <c r="H310" s="14">
        <v>96.700000000000017</v>
      </c>
      <c r="I310" s="14">
        <v>26.18</v>
      </c>
      <c r="J310" s="13">
        <v>30</v>
      </c>
      <c r="K310" s="11">
        <v>1</v>
      </c>
      <c r="L310" s="23">
        <v>336</v>
      </c>
      <c r="M310" s="22">
        <v>58223</v>
      </c>
      <c r="N310" s="6">
        <v>9369759.909238657</v>
      </c>
      <c r="O310" s="13">
        <f t="shared" si="25"/>
        <v>115665441.54559094</v>
      </c>
      <c r="P310" s="21"/>
      <c r="Q310" s="21"/>
      <c r="R310" s="21"/>
      <c r="S310" s="21"/>
    </row>
    <row r="311" spans="1:19" s="20" customFormat="1" ht="12.75" x14ac:dyDescent="0.2">
      <c r="A311" s="19">
        <f t="shared" si="29"/>
        <v>44500</v>
      </c>
      <c r="B311" s="24"/>
      <c r="C311" s="24"/>
      <c r="D311" s="24"/>
      <c r="E311" s="6"/>
      <c r="F311" s="24"/>
      <c r="G311" s="8"/>
      <c r="H311" s="14">
        <v>272.02999999999997</v>
      </c>
      <c r="I311" s="14">
        <v>1.38</v>
      </c>
      <c r="J311" s="13">
        <v>31</v>
      </c>
      <c r="K311" s="11">
        <v>1</v>
      </c>
      <c r="L311" s="23">
        <v>320</v>
      </c>
      <c r="M311" s="22">
        <v>58223</v>
      </c>
      <c r="N311" s="6">
        <v>9364848.8580018152</v>
      </c>
      <c r="O311" s="13">
        <f t="shared" si="25"/>
        <v>116407157.57007772</v>
      </c>
      <c r="P311" s="21"/>
      <c r="Q311" s="21"/>
      <c r="R311" s="21"/>
      <c r="S311" s="21"/>
    </row>
    <row r="312" spans="1:19" s="20" customFormat="1" ht="12.75" x14ac:dyDescent="0.2">
      <c r="A312" s="19">
        <f t="shared" si="29"/>
        <v>44530</v>
      </c>
      <c r="B312" s="24"/>
      <c r="C312" s="24"/>
      <c r="D312" s="24"/>
      <c r="E312" s="6"/>
      <c r="F312" s="24"/>
      <c r="G312" s="8"/>
      <c r="H312" s="14">
        <v>469.25</v>
      </c>
      <c r="I312" s="14">
        <v>0</v>
      </c>
      <c r="J312" s="13">
        <v>30</v>
      </c>
      <c r="K312" s="11">
        <v>1</v>
      </c>
      <c r="L312" s="23">
        <v>320</v>
      </c>
      <c r="M312" s="22">
        <v>58223</v>
      </c>
      <c r="N312" s="6">
        <v>9359937.8067649733</v>
      </c>
      <c r="O312" s="13">
        <f t="shared" si="25"/>
        <v>119382827.10326873</v>
      </c>
      <c r="P312" s="21"/>
      <c r="Q312" s="21"/>
      <c r="R312" s="21"/>
      <c r="S312" s="21"/>
    </row>
    <row r="313" spans="1:19" s="20" customFormat="1" ht="12.75" x14ac:dyDescent="0.2">
      <c r="A313" s="19">
        <f t="shared" si="29"/>
        <v>44561</v>
      </c>
      <c r="B313" s="24"/>
      <c r="C313" s="24"/>
      <c r="D313" s="24"/>
      <c r="E313" s="6"/>
      <c r="F313" s="24"/>
      <c r="G313" s="8"/>
      <c r="H313" s="14">
        <v>627.91999999999996</v>
      </c>
      <c r="I313" s="14">
        <v>0</v>
      </c>
      <c r="J313" s="13">
        <v>31</v>
      </c>
      <c r="K313" s="11">
        <v>0</v>
      </c>
      <c r="L313" s="23">
        <v>352</v>
      </c>
      <c r="M313" s="22">
        <v>58223</v>
      </c>
      <c r="N313" s="6">
        <v>9355026.7555281315</v>
      </c>
      <c r="O313" s="13">
        <f t="shared" si="25"/>
        <v>130259638.22181368</v>
      </c>
      <c r="P313" s="21"/>
      <c r="Q313" s="21"/>
      <c r="R313" s="21"/>
      <c r="S313" s="21"/>
    </row>
    <row r="314" spans="1:19" x14ac:dyDescent="0.25">
      <c r="A314" s="19"/>
      <c r="J314" s="13"/>
      <c r="K314" s="13"/>
      <c r="L314" s="18"/>
    </row>
  </sheetData>
  <autoFilter ref="A1:R313"/>
  <printOptions gridLines="1"/>
  <pageMargins left="0.38" right="0.75" top="0.73" bottom="0.74" header="0.5" footer="0.5"/>
  <pageSetup scale="11" orientation="landscape" r:id="rId1"/>
  <headerFooter alignWithMargins="0">
    <oddFooter>&amp;L&amp;Z&amp;F</oddFooter>
  </headerFooter>
  <rowBreaks count="1" manualBreakCount="1">
    <brk id="120" max="12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LF Model 2020</vt:lpstr>
      <vt:lpstr>'LF Model 2020'!Print_Area</vt:lpstr>
      <vt:lpstr>'LF Model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Gabe Platt</dc:creator>
  <cp:lastModifiedBy>Alyson Conrad</cp:lastModifiedBy>
  <dcterms:created xsi:type="dcterms:W3CDTF">2020-09-14T22:06:03Z</dcterms:created>
  <dcterms:modified xsi:type="dcterms:W3CDTF">2020-09-24T02:51:27Z</dcterms:modified>
</cp:coreProperties>
</file>