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IRs\Backup\Gabe - In Progress\4-SEC-36 - CIS 10-yr depreciation\"/>
    </mc:Choice>
  </mc:AlternateContent>
  <bookViews>
    <workbookView xWindow="0" yWindow="0" windowWidth="30720" windowHeight="13530" activeTab="1"/>
  </bookViews>
  <sheets>
    <sheet name="Rate Base 2016-2021" sheetId="4" r:id="rId1"/>
    <sheet name="Continuity 2016-2021" sheetId="2" r:id="rId2"/>
    <sheet name="Depreciation 2016-2021" sheetId="3" r:id="rId3"/>
  </sheets>
  <externalReferences>
    <externalReference r:id="rId4"/>
    <externalReference r:id="rId5"/>
  </externalReferences>
  <definedNames>
    <definedName name="EBNUMBER" localSheetId="1">'[1]LDC Info'!$E$16</definedName>
    <definedName name="EBNUMBER">'[2]LDC Info'!$E$16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4" l="1"/>
  <c r="H11" i="4"/>
  <c r="G11" i="4"/>
  <c r="C11" i="4"/>
  <c r="B11" i="4"/>
  <c r="G8" i="4"/>
  <c r="G12" i="4" s="1"/>
  <c r="G16" i="4" s="1"/>
  <c r="F8" i="4"/>
  <c r="C8" i="4"/>
  <c r="B8" i="4"/>
  <c r="B12" i="4" s="1"/>
  <c r="B16" i="4" s="1"/>
  <c r="F9" i="4"/>
  <c r="F11" i="4" s="1"/>
  <c r="E9" i="4"/>
  <c r="E11" i="4" s="1"/>
  <c r="H15" i="4"/>
  <c r="G15" i="4"/>
  <c r="F15" i="4"/>
  <c r="E15" i="4"/>
  <c r="D15" i="4"/>
  <c r="C15" i="4"/>
  <c r="C12" i="4"/>
  <c r="C16" i="4" s="1"/>
  <c r="H9" i="4"/>
  <c r="G9" i="4"/>
  <c r="D9" i="4"/>
  <c r="D11" i="4" s="1"/>
  <c r="H6" i="4"/>
  <c r="H8" i="4" s="1"/>
  <c r="H12" i="4" s="1"/>
  <c r="H16" i="4" s="1"/>
  <c r="G6" i="4"/>
  <c r="F6" i="4"/>
  <c r="E6" i="4"/>
  <c r="E8" i="4" s="1"/>
  <c r="D6" i="4"/>
  <c r="D8" i="4" s="1"/>
  <c r="D12" i="4" s="1"/>
  <c r="D16" i="4" s="1"/>
  <c r="F12" i="4" l="1"/>
  <c r="F16" i="4" s="1"/>
  <c r="E12" i="4"/>
  <c r="E16" i="4" s="1"/>
  <c r="B35" i="3" l="1"/>
  <c r="B34" i="3"/>
  <c r="B33" i="3"/>
  <c r="B32" i="3"/>
  <c r="L546" i="2"/>
  <c r="G546" i="2"/>
  <c r="M546" i="2" s="1"/>
  <c r="L545" i="2"/>
  <c r="G545" i="2"/>
  <c r="M545" i="2" s="1"/>
  <c r="K544" i="2"/>
  <c r="K547" i="2" s="1"/>
  <c r="F544" i="2"/>
  <c r="F547" i="2" s="1"/>
  <c r="E544" i="2"/>
  <c r="E547" i="2" s="1"/>
  <c r="L454" i="2"/>
  <c r="G454" i="2"/>
  <c r="M454" i="2" s="1"/>
  <c r="L453" i="2"/>
  <c r="M453" i="2" s="1"/>
  <c r="G453" i="2"/>
  <c r="K452" i="2"/>
  <c r="K455" i="2" s="1"/>
  <c r="F452" i="2"/>
  <c r="F455" i="2" s="1"/>
  <c r="E452" i="2"/>
  <c r="E455" i="2" s="1"/>
  <c r="L362" i="2"/>
  <c r="G362" i="2"/>
  <c r="M362" i="2" s="1"/>
  <c r="L361" i="2"/>
  <c r="M361" i="2" s="1"/>
  <c r="G361" i="2"/>
  <c r="K369" i="2"/>
  <c r="K360" i="2"/>
  <c r="K363" i="2" s="1"/>
  <c r="F360" i="2"/>
  <c r="F363" i="2" s="1"/>
  <c r="E360" i="2"/>
  <c r="E363" i="2" s="1"/>
  <c r="L270" i="2"/>
  <c r="G270" i="2"/>
  <c r="M270" i="2" s="1"/>
  <c r="M269" i="2"/>
  <c r="L269" i="2"/>
  <c r="G269" i="2"/>
  <c r="K176" i="2"/>
  <c r="K179" i="2" s="1"/>
  <c r="L12" i="2"/>
  <c r="I104" i="2" s="1"/>
  <c r="L16" i="2"/>
  <c r="I108" i="2" s="1"/>
  <c r="L25" i="2"/>
  <c r="I117" i="2" s="1"/>
  <c r="L29" i="2"/>
  <c r="I121" i="2" s="1"/>
  <c r="L40" i="2"/>
  <c r="I132" i="2" s="1"/>
  <c r="L53" i="2"/>
  <c r="I145" i="2" s="1"/>
  <c r="L64" i="2"/>
  <c r="I156" i="2" s="1"/>
  <c r="L69" i="2"/>
  <c r="I161" i="2" s="1"/>
  <c r="L73" i="2"/>
  <c r="L76" i="2"/>
  <c r="I168" i="2" s="1"/>
  <c r="L80" i="2"/>
  <c r="I172" i="2" s="1"/>
  <c r="D84" i="2"/>
  <c r="D87" i="2" s="1"/>
  <c r="G13" i="2"/>
  <c r="D105" i="2" s="1"/>
  <c r="G105" i="2" s="1"/>
  <c r="D197" i="2" s="1"/>
  <c r="G17" i="2"/>
  <c r="D109" i="2" s="1"/>
  <c r="G109" i="2" s="1"/>
  <c r="D201" i="2" s="1"/>
  <c r="G21" i="2"/>
  <c r="D113" i="2" s="1"/>
  <c r="G113" i="2" s="1"/>
  <c r="D205" i="2" s="1"/>
  <c r="G25" i="2"/>
  <c r="D117" i="2" s="1"/>
  <c r="G117" i="2" s="1"/>
  <c r="D209" i="2" s="1"/>
  <c r="G29" i="2"/>
  <c r="D121" i="2" s="1"/>
  <c r="G121" i="2" s="1"/>
  <c r="D213" i="2" s="1"/>
  <c r="G33" i="2"/>
  <c r="D125" i="2" s="1"/>
  <c r="G125" i="2" s="1"/>
  <c r="D217" i="2" s="1"/>
  <c r="G37" i="2"/>
  <c r="D129" i="2" s="1"/>
  <c r="G129" i="2" s="1"/>
  <c r="D221" i="2" s="1"/>
  <c r="G41" i="2"/>
  <c r="G42" i="2"/>
  <c r="D134" i="2" s="1"/>
  <c r="G44" i="2"/>
  <c r="D136" i="2" s="1"/>
  <c r="G46" i="2"/>
  <c r="D138" i="2" s="1"/>
  <c r="G49" i="2"/>
  <c r="G50" i="2"/>
  <c r="D142" i="2" s="1"/>
  <c r="G52" i="2"/>
  <c r="D144" i="2" s="1"/>
  <c r="G54" i="2"/>
  <c r="D146" i="2" s="1"/>
  <c r="G57" i="2"/>
  <c r="D149" i="2" s="1"/>
  <c r="G149" i="2" s="1"/>
  <c r="D241" i="2" s="1"/>
  <c r="G58" i="2"/>
  <c r="D150" i="2" s="1"/>
  <c r="G60" i="2"/>
  <c r="D152" i="2" s="1"/>
  <c r="G62" i="2"/>
  <c r="D154" i="2" s="1"/>
  <c r="G65" i="2"/>
  <c r="D157" i="2" s="1"/>
  <c r="G157" i="2" s="1"/>
  <c r="D249" i="2" s="1"/>
  <c r="G66" i="2"/>
  <c r="D158" i="2" s="1"/>
  <c r="G68" i="2"/>
  <c r="D160" i="2" s="1"/>
  <c r="G70" i="2"/>
  <c r="D162" i="2" s="1"/>
  <c r="G73" i="2"/>
  <c r="D165" i="2" s="1"/>
  <c r="G165" i="2" s="1"/>
  <c r="D257" i="2" s="1"/>
  <c r="G74" i="2"/>
  <c r="D166" i="2" s="1"/>
  <c r="G76" i="2"/>
  <c r="D168" i="2" s="1"/>
  <c r="G78" i="2"/>
  <c r="D170" i="2" s="1"/>
  <c r="G81" i="2"/>
  <c r="D173" i="2" s="1"/>
  <c r="G173" i="2" s="1"/>
  <c r="D265" i="2" s="1"/>
  <c r="G82" i="2"/>
  <c r="D174" i="2" s="1"/>
  <c r="L178" i="2"/>
  <c r="G178" i="2"/>
  <c r="M178" i="2" s="1"/>
  <c r="L177" i="2"/>
  <c r="G177" i="2"/>
  <c r="F176" i="2"/>
  <c r="F179" i="2" s="1"/>
  <c r="E176" i="2"/>
  <c r="E179" i="2" s="1"/>
  <c r="G10" i="2"/>
  <c r="D102" i="2" s="1"/>
  <c r="G102" i="2" s="1"/>
  <c r="D194" i="2" s="1"/>
  <c r="G194" i="2" s="1"/>
  <c r="D286" i="2" s="1"/>
  <c r="G286" i="2" s="1"/>
  <c r="D378" i="2" s="1"/>
  <c r="L10" i="2"/>
  <c r="I102" i="2" s="1"/>
  <c r="G11" i="2"/>
  <c r="D103" i="2" s="1"/>
  <c r="G103" i="2" s="1"/>
  <c r="D195" i="2" s="1"/>
  <c r="G12" i="2"/>
  <c r="G14" i="2"/>
  <c r="D106" i="2" s="1"/>
  <c r="G15" i="2"/>
  <c r="D107" i="2" s="1"/>
  <c r="G107" i="2" s="1"/>
  <c r="D199" i="2" s="1"/>
  <c r="G199" i="2" s="1"/>
  <c r="D291" i="2" s="1"/>
  <c r="G291" i="2" s="1"/>
  <c r="D383" i="2" s="1"/>
  <c r="G383" i="2" s="1"/>
  <c r="D475" i="2" s="1"/>
  <c r="G475" i="2" s="1"/>
  <c r="G16" i="2"/>
  <c r="D108" i="2" s="1"/>
  <c r="G18" i="2"/>
  <c r="D110" i="2" s="1"/>
  <c r="G19" i="2"/>
  <c r="D111" i="2" s="1"/>
  <c r="G111" i="2" s="1"/>
  <c r="D203" i="2" s="1"/>
  <c r="G203" i="2" s="1"/>
  <c r="D295" i="2" s="1"/>
  <c r="G295" i="2" s="1"/>
  <c r="D387" i="2" s="1"/>
  <c r="G387" i="2" s="1"/>
  <c r="D479" i="2" s="1"/>
  <c r="G479" i="2" s="1"/>
  <c r="G20" i="2"/>
  <c r="D112" i="2" s="1"/>
  <c r="G22" i="2"/>
  <c r="D114" i="2" s="1"/>
  <c r="G114" i="2" s="1"/>
  <c r="D206" i="2" s="1"/>
  <c r="G23" i="2"/>
  <c r="D115" i="2" s="1"/>
  <c r="G115" i="2" s="1"/>
  <c r="D207" i="2" s="1"/>
  <c r="G207" i="2" s="1"/>
  <c r="D299" i="2" s="1"/>
  <c r="G299" i="2" s="1"/>
  <c r="D391" i="2" s="1"/>
  <c r="G391" i="2" s="1"/>
  <c r="D483" i="2" s="1"/>
  <c r="G483" i="2" s="1"/>
  <c r="G24" i="2"/>
  <c r="D116" i="2" s="1"/>
  <c r="G26" i="2"/>
  <c r="D118" i="2" s="1"/>
  <c r="G27" i="2"/>
  <c r="D119" i="2" s="1"/>
  <c r="G119" i="2" s="1"/>
  <c r="D211" i="2" s="1"/>
  <c r="G211" i="2" s="1"/>
  <c r="D303" i="2" s="1"/>
  <c r="G303" i="2" s="1"/>
  <c r="D395" i="2" s="1"/>
  <c r="G395" i="2" s="1"/>
  <c r="D487" i="2" s="1"/>
  <c r="G487" i="2" s="1"/>
  <c r="G28" i="2"/>
  <c r="D120" i="2" s="1"/>
  <c r="G120" i="2" s="1"/>
  <c r="D212" i="2" s="1"/>
  <c r="G212" i="2" s="1"/>
  <c r="D304" i="2" s="1"/>
  <c r="G304" i="2" s="1"/>
  <c r="D396" i="2" s="1"/>
  <c r="G396" i="2" s="1"/>
  <c r="D488" i="2" s="1"/>
  <c r="G488" i="2" s="1"/>
  <c r="G30" i="2"/>
  <c r="D122" i="2" s="1"/>
  <c r="G31" i="2"/>
  <c r="D123" i="2" s="1"/>
  <c r="G123" i="2" s="1"/>
  <c r="D215" i="2" s="1"/>
  <c r="G215" i="2" s="1"/>
  <c r="D307" i="2" s="1"/>
  <c r="G307" i="2" s="1"/>
  <c r="D399" i="2" s="1"/>
  <c r="G399" i="2" s="1"/>
  <c r="D491" i="2" s="1"/>
  <c r="G491" i="2" s="1"/>
  <c r="G32" i="2"/>
  <c r="D124" i="2" s="1"/>
  <c r="G124" i="2" s="1"/>
  <c r="D216" i="2" s="1"/>
  <c r="G216" i="2" s="1"/>
  <c r="D308" i="2" s="1"/>
  <c r="G308" i="2" s="1"/>
  <c r="D400" i="2" s="1"/>
  <c r="G400" i="2" s="1"/>
  <c r="D492" i="2" s="1"/>
  <c r="G492" i="2" s="1"/>
  <c r="G34" i="2"/>
  <c r="D126" i="2" s="1"/>
  <c r="G35" i="2"/>
  <c r="D127" i="2" s="1"/>
  <c r="G127" i="2" s="1"/>
  <c r="D219" i="2" s="1"/>
  <c r="G219" i="2" s="1"/>
  <c r="D311" i="2" s="1"/>
  <c r="G311" i="2" s="1"/>
  <c r="D403" i="2" s="1"/>
  <c r="G403" i="2" s="1"/>
  <c r="D495" i="2" s="1"/>
  <c r="G495" i="2" s="1"/>
  <c r="G36" i="2"/>
  <c r="D128" i="2" s="1"/>
  <c r="L36" i="2"/>
  <c r="I128" i="2" s="1"/>
  <c r="G38" i="2"/>
  <c r="D130" i="2" s="1"/>
  <c r="G39" i="2"/>
  <c r="D131" i="2" s="1"/>
  <c r="G131" i="2" s="1"/>
  <c r="D223" i="2" s="1"/>
  <c r="G223" i="2" s="1"/>
  <c r="D315" i="2" s="1"/>
  <c r="G315" i="2" s="1"/>
  <c r="D407" i="2" s="1"/>
  <c r="G407" i="2" s="1"/>
  <c r="D499" i="2" s="1"/>
  <c r="G499" i="2" s="1"/>
  <c r="G40" i="2"/>
  <c r="D132" i="2" s="1"/>
  <c r="G43" i="2"/>
  <c r="D135" i="2" s="1"/>
  <c r="G135" i="2" s="1"/>
  <c r="D227" i="2" s="1"/>
  <c r="G227" i="2" s="1"/>
  <c r="D319" i="2" s="1"/>
  <c r="G319" i="2" s="1"/>
  <c r="D411" i="2" s="1"/>
  <c r="G411" i="2" s="1"/>
  <c r="D503" i="2" s="1"/>
  <c r="G503" i="2" s="1"/>
  <c r="G45" i="2"/>
  <c r="G47" i="2"/>
  <c r="D139" i="2" s="1"/>
  <c r="G139" i="2" s="1"/>
  <c r="D231" i="2" s="1"/>
  <c r="G231" i="2" s="1"/>
  <c r="D323" i="2" s="1"/>
  <c r="G323" i="2" s="1"/>
  <c r="D415" i="2" s="1"/>
  <c r="G415" i="2" s="1"/>
  <c r="D507" i="2" s="1"/>
  <c r="G507" i="2" s="1"/>
  <c r="G48" i="2"/>
  <c r="D140" i="2" s="1"/>
  <c r="G51" i="2"/>
  <c r="D143" i="2" s="1"/>
  <c r="G143" i="2" s="1"/>
  <c r="D235" i="2" s="1"/>
  <c r="G235" i="2" s="1"/>
  <c r="D327" i="2" s="1"/>
  <c r="G327" i="2" s="1"/>
  <c r="D419" i="2" s="1"/>
  <c r="G419" i="2" s="1"/>
  <c r="D511" i="2" s="1"/>
  <c r="G511" i="2" s="1"/>
  <c r="G53" i="2"/>
  <c r="G55" i="2"/>
  <c r="D147" i="2" s="1"/>
  <c r="G147" i="2" s="1"/>
  <c r="D239" i="2" s="1"/>
  <c r="G239" i="2" s="1"/>
  <c r="D331" i="2" s="1"/>
  <c r="G331" i="2" s="1"/>
  <c r="D423" i="2" s="1"/>
  <c r="G423" i="2" s="1"/>
  <c r="D515" i="2" s="1"/>
  <c r="G515" i="2" s="1"/>
  <c r="G56" i="2"/>
  <c r="D148" i="2" s="1"/>
  <c r="G59" i="2"/>
  <c r="D151" i="2" s="1"/>
  <c r="G151" i="2" s="1"/>
  <c r="D243" i="2" s="1"/>
  <c r="G243" i="2" s="1"/>
  <c r="D335" i="2" s="1"/>
  <c r="G335" i="2" s="1"/>
  <c r="D427" i="2" s="1"/>
  <c r="G427" i="2" s="1"/>
  <c r="D519" i="2" s="1"/>
  <c r="G519" i="2" s="1"/>
  <c r="G61" i="2"/>
  <c r="G63" i="2"/>
  <c r="D155" i="2" s="1"/>
  <c r="G155" i="2" s="1"/>
  <c r="D247" i="2" s="1"/>
  <c r="G247" i="2" s="1"/>
  <c r="D339" i="2" s="1"/>
  <c r="G339" i="2" s="1"/>
  <c r="D431" i="2" s="1"/>
  <c r="G431" i="2" s="1"/>
  <c r="D523" i="2" s="1"/>
  <c r="G523" i="2" s="1"/>
  <c r="G64" i="2"/>
  <c r="D156" i="2" s="1"/>
  <c r="G67" i="2"/>
  <c r="D159" i="2" s="1"/>
  <c r="G159" i="2" s="1"/>
  <c r="D251" i="2" s="1"/>
  <c r="G251" i="2" s="1"/>
  <c r="D343" i="2" s="1"/>
  <c r="G343" i="2" s="1"/>
  <c r="D435" i="2" s="1"/>
  <c r="G435" i="2" s="1"/>
  <c r="D527" i="2" s="1"/>
  <c r="G527" i="2" s="1"/>
  <c r="G69" i="2"/>
  <c r="G71" i="2"/>
  <c r="D163" i="2" s="1"/>
  <c r="G163" i="2" s="1"/>
  <c r="D255" i="2" s="1"/>
  <c r="G255" i="2" s="1"/>
  <c r="D347" i="2" s="1"/>
  <c r="G347" i="2" s="1"/>
  <c r="D439" i="2" s="1"/>
  <c r="G439" i="2" s="1"/>
  <c r="D531" i="2" s="1"/>
  <c r="G531" i="2" s="1"/>
  <c r="G72" i="2"/>
  <c r="D164" i="2" s="1"/>
  <c r="G75" i="2"/>
  <c r="D167" i="2" s="1"/>
  <c r="G167" i="2" s="1"/>
  <c r="D259" i="2" s="1"/>
  <c r="G259" i="2" s="1"/>
  <c r="D351" i="2" s="1"/>
  <c r="G351" i="2" s="1"/>
  <c r="D443" i="2" s="1"/>
  <c r="G443" i="2" s="1"/>
  <c r="D535" i="2" s="1"/>
  <c r="G535" i="2" s="1"/>
  <c r="G77" i="2"/>
  <c r="L77" i="2"/>
  <c r="I169" i="2" s="1"/>
  <c r="G79" i="2"/>
  <c r="D171" i="2" s="1"/>
  <c r="G171" i="2" s="1"/>
  <c r="D263" i="2" s="1"/>
  <c r="G263" i="2" s="1"/>
  <c r="D355" i="2" s="1"/>
  <c r="G355" i="2" s="1"/>
  <c r="D447" i="2" s="1"/>
  <c r="G447" i="2" s="1"/>
  <c r="D539" i="2" s="1"/>
  <c r="G539" i="2" s="1"/>
  <c r="G80" i="2"/>
  <c r="D172" i="2" s="1"/>
  <c r="G83" i="2"/>
  <c r="D175" i="2" s="1"/>
  <c r="G175" i="2" s="1"/>
  <c r="D267" i="2" s="1"/>
  <c r="G267" i="2" s="1"/>
  <c r="D359" i="2" s="1"/>
  <c r="G359" i="2" s="1"/>
  <c r="L83" i="2"/>
  <c r="I175" i="2" s="1"/>
  <c r="L175" i="2" s="1"/>
  <c r="I267" i="2" s="1"/>
  <c r="L267" i="2" s="1"/>
  <c r="I359" i="2" s="1"/>
  <c r="L359" i="2" s="1"/>
  <c r="I451" i="2" s="1"/>
  <c r="L451" i="2" s="1"/>
  <c r="I543" i="2" s="1"/>
  <c r="L543" i="2" s="1"/>
  <c r="F84" i="2"/>
  <c r="F87" i="2" s="1"/>
  <c r="I84" i="2"/>
  <c r="I87" i="2" s="1"/>
  <c r="G85" i="2"/>
  <c r="L85" i="2"/>
  <c r="M85" i="2" s="1"/>
  <c r="G86" i="2"/>
  <c r="L86" i="2"/>
  <c r="F33" i="3"/>
  <c r="E33" i="3"/>
  <c r="L81" i="2"/>
  <c r="I173" i="2" s="1"/>
  <c r="L72" i="2"/>
  <c r="I164" i="2" s="1"/>
  <c r="L65" i="2"/>
  <c r="I157" i="2" s="1"/>
  <c r="L61" i="2"/>
  <c r="I153" i="2" s="1"/>
  <c r="L57" i="2"/>
  <c r="L48" i="2"/>
  <c r="I140" i="2" s="1"/>
  <c r="L45" i="2"/>
  <c r="I137" i="2" s="1"/>
  <c r="L41" i="2"/>
  <c r="I133" i="2" s="1"/>
  <c r="L37" i="2"/>
  <c r="I129" i="2" s="1"/>
  <c r="L33" i="2"/>
  <c r="I125" i="2" s="1"/>
  <c r="L21" i="2"/>
  <c r="I113" i="2" s="1"/>
  <c r="L20" i="2"/>
  <c r="I112" i="2" s="1"/>
  <c r="L17" i="2"/>
  <c r="I109" i="2" s="1"/>
  <c r="M177" i="2" l="1"/>
  <c r="G257" i="2"/>
  <c r="D349" i="2" s="1"/>
  <c r="G349" i="2" s="1"/>
  <c r="D441" i="2" s="1"/>
  <c r="G441" i="2" s="1"/>
  <c r="D533" i="2" s="1"/>
  <c r="M267" i="2"/>
  <c r="G221" i="2"/>
  <c r="D313" i="2" s="1"/>
  <c r="G313" i="2" s="1"/>
  <c r="D405" i="2" s="1"/>
  <c r="G405" i="2" s="1"/>
  <c r="D497" i="2" s="1"/>
  <c r="G497" i="2" s="1"/>
  <c r="M359" i="2"/>
  <c r="D451" i="2"/>
  <c r="G451" i="2" s="1"/>
  <c r="G205" i="2"/>
  <c r="D297" i="2" s="1"/>
  <c r="G297" i="2" s="1"/>
  <c r="D389" i="2" s="1"/>
  <c r="G389" i="2" s="1"/>
  <c r="D481" i="2" s="1"/>
  <c r="G481" i="2" s="1"/>
  <c r="G209" i="2"/>
  <c r="D301" i="2" s="1"/>
  <c r="G301" i="2" s="1"/>
  <c r="D393" i="2" s="1"/>
  <c r="G393" i="2" s="1"/>
  <c r="D485" i="2" s="1"/>
  <c r="G485" i="2" s="1"/>
  <c r="G241" i="2"/>
  <c r="D333" i="2" s="1"/>
  <c r="G333" i="2" s="1"/>
  <c r="D425" i="2" s="1"/>
  <c r="G425" i="2" s="1"/>
  <c r="D517" i="2" s="1"/>
  <c r="G517" i="2" s="1"/>
  <c r="G197" i="2"/>
  <c r="D289" i="2" s="1"/>
  <c r="G289" i="2" s="1"/>
  <c r="D381" i="2" s="1"/>
  <c r="G381" i="2" s="1"/>
  <c r="D473" i="2" s="1"/>
  <c r="G473" i="2" s="1"/>
  <c r="G213" i="2"/>
  <c r="D305" i="2" s="1"/>
  <c r="G305" i="2" s="1"/>
  <c r="D397" i="2" s="1"/>
  <c r="G397" i="2" s="1"/>
  <c r="D489" i="2" s="1"/>
  <c r="G489" i="2" s="1"/>
  <c r="G265" i="2"/>
  <c r="D357" i="2" s="1"/>
  <c r="G357" i="2" s="1"/>
  <c r="D449" i="2" s="1"/>
  <c r="G449" i="2" s="1"/>
  <c r="D541" i="2" s="1"/>
  <c r="G541" i="2" s="1"/>
  <c r="G533" i="2"/>
  <c r="G201" i="2"/>
  <c r="D293" i="2" s="1"/>
  <c r="G293" i="2" s="1"/>
  <c r="D385" i="2" s="1"/>
  <c r="G385" i="2" s="1"/>
  <c r="D477" i="2" s="1"/>
  <c r="G477" i="2" s="1"/>
  <c r="G217" i="2"/>
  <c r="D309" i="2" s="1"/>
  <c r="G309" i="2" s="1"/>
  <c r="D401" i="2" s="1"/>
  <c r="G401" i="2" s="1"/>
  <c r="D493" i="2" s="1"/>
  <c r="G493" i="2" s="1"/>
  <c r="G249" i="2"/>
  <c r="D341" i="2" s="1"/>
  <c r="G341" i="2" s="1"/>
  <c r="D433" i="2" s="1"/>
  <c r="G433" i="2" s="1"/>
  <c r="D525" i="2" s="1"/>
  <c r="G525" i="2" s="1"/>
  <c r="H33" i="3"/>
  <c r="K461" i="2"/>
  <c r="G34" i="3"/>
  <c r="G35" i="3"/>
  <c r="G33" i="3"/>
  <c r="K460" i="2"/>
  <c r="F35" i="3"/>
  <c r="K370" i="2"/>
  <c r="K368" i="2"/>
  <c r="F34" i="3"/>
  <c r="E32" i="3"/>
  <c r="K277" i="2"/>
  <c r="E34" i="3"/>
  <c r="E35" i="3"/>
  <c r="J268" i="2"/>
  <c r="J271" i="2" s="1"/>
  <c r="D32" i="3"/>
  <c r="K185" i="2"/>
  <c r="D34" i="3"/>
  <c r="K186" i="2"/>
  <c r="D35" i="3"/>
  <c r="D33" i="3"/>
  <c r="L169" i="2"/>
  <c r="I261" i="2" s="1"/>
  <c r="L121" i="2"/>
  <c r="I213" i="2" s="1"/>
  <c r="L213" i="2" s="1"/>
  <c r="L156" i="2"/>
  <c r="I248" i="2" s="1"/>
  <c r="L248" i="2" s="1"/>
  <c r="I340" i="2" s="1"/>
  <c r="L340" i="2" s="1"/>
  <c r="I432" i="2" s="1"/>
  <c r="L432" i="2" s="1"/>
  <c r="I524" i="2" s="1"/>
  <c r="L524" i="2" s="1"/>
  <c r="L117" i="2"/>
  <c r="I209" i="2" s="1"/>
  <c r="L209" i="2" s="1"/>
  <c r="I301" i="2" s="1"/>
  <c r="L301" i="2" s="1"/>
  <c r="I393" i="2" s="1"/>
  <c r="L393" i="2" s="1"/>
  <c r="I485" i="2" s="1"/>
  <c r="L485" i="2" s="1"/>
  <c r="L109" i="2"/>
  <c r="I201" i="2" s="1"/>
  <c r="L201" i="2" s="1"/>
  <c r="L113" i="2"/>
  <c r="I205" i="2" s="1"/>
  <c r="L125" i="2"/>
  <c r="I217" i="2" s="1"/>
  <c r="L217" i="2" s="1"/>
  <c r="I309" i="2" s="1"/>
  <c r="L309" i="2" s="1"/>
  <c r="L129" i="2"/>
  <c r="I221" i="2" s="1"/>
  <c r="L221" i="2" s="1"/>
  <c r="L133" i="2"/>
  <c r="I225" i="2" s="1"/>
  <c r="L225" i="2" s="1"/>
  <c r="I317" i="2" s="1"/>
  <c r="L317" i="2" s="1"/>
  <c r="L137" i="2"/>
  <c r="I229" i="2" s="1"/>
  <c r="L229" i="2" s="1"/>
  <c r="I321" i="2" s="1"/>
  <c r="L321" i="2" s="1"/>
  <c r="L153" i="2"/>
  <c r="I245" i="2" s="1"/>
  <c r="L245" i="2" s="1"/>
  <c r="I337" i="2" s="1"/>
  <c r="L337" i="2" s="1"/>
  <c r="I429" i="2" s="1"/>
  <c r="L429" i="2" s="1"/>
  <c r="I521" i="2" s="1"/>
  <c r="L521" i="2" s="1"/>
  <c r="L157" i="2"/>
  <c r="I249" i="2" s="1"/>
  <c r="L249" i="2" s="1"/>
  <c r="L173" i="2"/>
  <c r="I265" i="2" s="1"/>
  <c r="L265" i="2" s="1"/>
  <c r="L161" i="2"/>
  <c r="I253" i="2" s="1"/>
  <c r="L253" i="2" s="1"/>
  <c r="I345" i="2" s="1"/>
  <c r="L345" i="2" s="1"/>
  <c r="I437" i="2" s="1"/>
  <c r="L437" i="2" s="1"/>
  <c r="L132" i="2"/>
  <c r="I224" i="2" s="1"/>
  <c r="L224" i="2" s="1"/>
  <c r="I316" i="2" s="1"/>
  <c r="L316" i="2" s="1"/>
  <c r="I408" i="2" s="1"/>
  <c r="L408" i="2" s="1"/>
  <c r="I500" i="2" s="1"/>
  <c r="L500" i="2" s="1"/>
  <c r="L108" i="2"/>
  <c r="I200" i="2" s="1"/>
  <c r="L200" i="2" s="1"/>
  <c r="I292" i="2" s="1"/>
  <c r="L292" i="2" s="1"/>
  <c r="I384" i="2" s="1"/>
  <c r="L384" i="2" s="1"/>
  <c r="I476" i="2" s="1"/>
  <c r="L476" i="2" s="1"/>
  <c r="L104" i="2"/>
  <c r="I196" i="2" s="1"/>
  <c r="L196" i="2" s="1"/>
  <c r="I288" i="2" s="1"/>
  <c r="L288" i="2" s="1"/>
  <c r="I380" i="2" s="1"/>
  <c r="L380" i="2" s="1"/>
  <c r="I472" i="2" s="1"/>
  <c r="L172" i="2"/>
  <c r="I264" i="2" s="1"/>
  <c r="L264" i="2" s="1"/>
  <c r="I356" i="2" s="1"/>
  <c r="L356" i="2" s="1"/>
  <c r="I448" i="2" s="1"/>
  <c r="L448" i="2" s="1"/>
  <c r="I540" i="2" s="1"/>
  <c r="L540" i="2" s="1"/>
  <c r="L168" i="2"/>
  <c r="I260" i="2" s="1"/>
  <c r="L260" i="2" s="1"/>
  <c r="I352" i="2" s="1"/>
  <c r="L352" i="2" s="1"/>
  <c r="I444" i="2" s="1"/>
  <c r="L444" i="2" s="1"/>
  <c r="I536" i="2" s="1"/>
  <c r="L536" i="2" s="1"/>
  <c r="L145" i="2"/>
  <c r="I237" i="2" s="1"/>
  <c r="L237" i="2" s="1"/>
  <c r="I329" i="2" s="1"/>
  <c r="L329" i="2" s="1"/>
  <c r="L50" i="2"/>
  <c r="L58" i="2"/>
  <c r="I150" i="2" s="1"/>
  <c r="L18" i="2"/>
  <c r="I110" i="2" s="1"/>
  <c r="L110" i="2" s="1"/>
  <c r="I202" i="2" s="1"/>
  <c r="L202" i="2" s="1"/>
  <c r="L82" i="2"/>
  <c r="I174" i="2" s="1"/>
  <c r="L62" i="2"/>
  <c r="I154" i="2" s="1"/>
  <c r="L154" i="2" s="1"/>
  <c r="L63" i="2"/>
  <c r="M63" i="2" s="1"/>
  <c r="L47" i="2"/>
  <c r="L26" i="2"/>
  <c r="I118" i="2" s="1"/>
  <c r="L14" i="2"/>
  <c r="I106" i="2" s="1"/>
  <c r="L70" i="2"/>
  <c r="I162" i="2" s="1"/>
  <c r="L162" i="2" s="1"/>
  <c r="L15" i="2"/>
  <c r="I107" i="2" s="1"/>
  <c r="L107" i="2" s="1"/>
  <c r="I199" i="2" s="1"/>
  <c r="L199" i="2" s="1"/>
  <c r="L23" i="2"/>
  <c r="I115" i="2" s="1"/>
  <c r="L115" i="2" s="1"/>
  <c r="I207" i="2" s="1"/>
  <c r="L27" i="2"/>
  <c r="I119" i="2" s="1"/>
  <c r="L119" i="2" s="1"/>
  <c r="I211" i="2" s="1"/>
  <c r="L211" i="2" s="1"/>
  <c r="L43" i="2"/>
  <c r="I135" i="2" s="1"/>
  <c r="L135" i="2" s="1"/>
  <c r="I227" i="2" s="1"/>
  <c r="L227" i="2" s="1"/>
  <c r="L55" i="2"/>
  <c r="L79" i="2"/>
  <c r="L78" i="2"/>
  <c r="I170" i="2" s="1"/>
  <c r="L170" i="2" s="1"/>
  <c r="L74" i="2"/>
  <c r="I166" i="2" s="1"/>
  <c r="L67" i="2"/>
  <c r="I159" i="2" s="1"/>
  <c r="L159" i="2" s="1"/>
  <c r="I251" i="2" s="1"/>
  <c r="L251" i="2" s="1"/>
  <c r="I343" i="2" s="1"/>
  <c r="L343" i="2" s="1"/>
  <c r="I435" i="2" s="1"/>
  <c r="L435" i="2" s="1"/>
  <c r="I527" i="2" s="1"/>
  <c r="L527" i="2" s="1"/>
  <c r="M527" i="2" s="1"/>
  <c r="L39" i="2"/>
  <c r="I131" i="2" s="1"/>
  <c r="L131" i="2" s="1"/>
  <c r="L49" i="2"/>
  <c r="I141" i="2" s="1"/>
  <c r="L141" i="2" s="1"/>
  <c r="I233" i="2" s="1"/>
  <c r="L233" i="2" s="1"/>
  <c r="K94" i="2"/>
  <c r="L38" i="2"/>
  <c r="I130" i="2" s="1"/>
  <c r="L130" i="2" s="1"/>
  <c r="L19" i="2"/>
  <c r="I111" i="2" s="1"/>
  <c r="C33" i="3"/>
  <c r="H35" i="3"/>
  <c r="L68" i="2"/>
  <c r="I160" i="2" s="1"/>
  <c r="L160" i="2" s="1"/>
  <c r="I252" i="2" s="1"/>
  <c r="L252" i="2" s="1"/>
  <c r="I344" i="2" s="1"/>
  <c r="L344" i="2" s="1"/>
  <c r="I436" i="2" s="1"/>
  <c r="L436" i="2" s="1"/>
  <c r="I528" i="2" s="1"/>
  <c r="L528" i="2" s="1"/>
  <c r="L44" i="2"/>
  <c r="I136" i="2" s="1"/>
  <c r="L56" i="2"/>
  <c r="I148" i="2" s="1"/>
  <c r="L148" i="2" s="1"/>
  <c r="I240" i="2" s="1"/>
  <c r="L240" i="2" s="1"/>
  <c r="I332" i="2" s="1"/>
  <c r="L332" i="2" s="1"/>
  <c r="I424" i="2" s="1"/>
  <c r="L424" i="2" s="1"/>
  <c r="I516" i="2" s="1"/>
  <c r="L516" i="2" s="1"/>
  <c r="L46" i="2"/>
  <c r="I138" i="2" s="1"/>
  <c r="L138" i="2" s="1"/>
  <c r="L28" i="2"/>
  <c r="I120" i="2" s="1"/>
  <c r="L120" i="2" s="1"/>
  <c r="I212" i="2" s="1"/>
  <c r="L212" i="2" s="1"/>
  <c r="I304" i="2" s="1"/>
  <c r="L304" i="2" s="1"/>
  <c r="I396" i="2" s="1"/>
  <c r="L396" i="2" s="1"/>
  <c r="I488" i="2" s="1"/>
  <c r="L488" i="2" s="1"/>
  <c r="M488" i="2" s="1"/>
  <c r="L205" i="2"/>
  <c r="I297" i="2" s="1"/>
  <c r="L297" i="2" s="1"/>
  <c r="I389" i="2" s="1"/>
  <c r="L389" i="2" s="1"/>
  <c r="I481" i="2" s="1"/>
  <c r="L481" i="2" s="1"/>
  <c r="L60" i="2"/>
  <c r="I152" i="2" s="1"/>
  <c r="L152" i="2" s="1"/>
  <c r="I244" i="2" s="1"/>
  <c r="L244" i="2" s="1"/>
  <c r="I336" i="2" s="1"/>
  <c r="L336" i="2" s="1"/>
  <c r="I428" i="2" s="1"/>
  <c r="L428" i="2" s="1"/>
  <c r="I520" i="2" s="1"/>
  <c r="L520" i="2" s="1"/>
  <c r="L42" i="2"/>
  <c r="I134" i="2" s="1"/>
  <c r="L32" i="2"/>
  <c r="I124" i="2" s="1"/>
  <c r="L124" i="2" s="1"/>
  <c r="I216" i="2" s="1"/>
  <c r="L216" i="2" s="1"/>
  <c r="I308" i="2" s="1"/>
  <c r="L308" i="2" s="1"/>
  <c r="I400" i="2" s="1"/>
  <c r="L400" i="2" s="1"/>
  <c r="I492" i="2" s="1"/>
  <c r="L492" i="2" s="1"/>
  <c r="M492" i="2" s="1"/>
  <c r="L30" i="2"/>
  <c r="I122" i="2" s="1"/>
  <c r="L24" i="2"/>
  <c r="I116" i="2" s="1"/>
  <c r="L116" i="2" s="1"/>
  <c r="I208" i="2" s="1"/>
  <c r="L208" i="2" s="1"/>
  <c r="I300" i="2" s="1"/>
  <c r="L300" i="2" s="1"/>
  <c r="I392" i="2" s="1"/>
  <c r="L392" i="2" s="1"/>
  <c r="I484" i="2" s="1"/>
  <c r="L484" i="2" s="1"/>
  <c r="L22" i="2"/>
  <c r="I114" i="2" s="1"/>
  <c r="L114" i="2" s="1"/>
  <c r="L261" i="2"/>
  <c r="I353" i="2" s="1"/>
  <c r="L353" i="2" s="1"/>
  <c r="I445" i="2" s="1"/>
  <c r="L445" i="2" s="1"/>
  <c r="I537" i="2" s="1"/>
  <c r="L537" i="2" s="1"/>
  <c r="L66" i="2"/>
  <c r="I158" i="2" s="1"/>
  <c r="L158" i="2" s="1"/>
  <c r="L52" i="2"/>
  <c r="I144" i="2" s="1"/>
  <c r="L144" i="2" s="1"/>
  <c r="I236" i="2" s="1"/>
  <c r="L236" i="2" s="1"/>
  <c r="I328" i="2" s="1"/>
  <c r="L328" i="2" s="1"/>
  <c r="I420" i="2" s="1"/>
  <c r="L420" i="2" s="1"/>
  <c r="I512" i="2" s="1"/>
  <c r="L512" i="2" s="1"/>
  <c r="K554" i="2"/>
  <c r="K462" i="2"/>
  <c r="G378" i="2"/>
  <c r="D470" i="2" s="1"/>
  <c r="G470" i="2" s="1"/>
  <c r="E268" i="2"/>
  <c r="E271" i="2" s="1"/>
  <c r="K268" i="2"/>
  <c r="K271" i="2" s="1"/>
  <c r="J273" i="2"/>
  <c r="F268" i="2"/>
  <c r="F271" i="2" s="1"/>
  <c r="G195" i="2"/>
  <c r="D287" i="2" s="1"/>
  <c r="G287" i="2" s="1"/>
  <c r="D379" i="2" s="1"/>
  <c r="G379" i="2" s="1"/>
  <c r="D471" i="2" s="1"/>
  <c r="G471" i="2" s="1"/>
  <c r="G206" i="2"/>
  <c r="D298" i="2" s="1"/>
  <c r="G298" i="2" s="1"/>
  <c r="D390" i="2" s="1"/>
  <c r="G390" i="2" s="1"/>
  <c r="D482" i="2" s="1"/>
  <c r="G482" i="2" s="1"/>
  <c r="K276" i="2"/>
  <c r="K278" i="2"/>
  <c r="L207" i="2"/>
  <c r="L140" i="2"/>
  <c r="I232" i="2" s="1"/>
  <c r="L232" i="2" s="1"/>
  <c r="I324" i="2" s="1"/>
  <c r="L324" i="2" s="1"/>
  <c r="I416" i="2" s="1"/>
  <c r="L416" i="2" s="1"/>
  <c r="I508" i="2" s="1"/>
  <c r="L508" i="2" s="1"/>
  <c r="L112" i="2"/>
  <c r="I204" i="2" s="1"/>
  <c r="L204" i="2" s="1"/>
  <c r="I296" i="2" s="1"/>
  <c r="L296" i="2" s="1"/>
  <c r="I388" i="2" s="1"/>
  <c r="L388" i="2" s="1"/>
  <c r="I480" i="2" s="1"/>
  <c r="L480" i="2" s="1"/>
  <c r="L164" i="2"/>
  <c r="I256" i="2" s="1"/>
  <c r="L256" i="2" s="1"/>
  <c r="I348" i="2" s="1"/>
  <c r="L348" i="2" s="1"/>
  <c r="I440" i="2" s="1"/>
  <c r="L440" i="2" s="1"/>
  <c r="I532" i="2" s="1"/>
  <c r="L532" i="2" s="1"/>
  <c r="L136" i="2"/>
  <c r="I228" i="2" s="1"/>
  <c r="L228" i="2" s="1"/>
  <c r="I320" i="2" s="1"/>
  <c r="L320" i="2" s="1"/>
  <c r="I412" i="2" s="1"/>
  <c r="L412" i="2" s="1"/>
  <c r="I504" i="2" s="1"/>
  <c r="L504" i="2" s="1"/>
  <c r="L128" i="2"/>
  <c r="I220" i="2" s="1"/>
  <c r="L220" i="2" s="1"/>
  <c r="I312" i="2" s="1"/>
  <c r="L312" i="2" s="1"/>
  <c r="I404" i="2" s="1"/>
  <c r="L404" i="2" s="1"/>
  <c r="I496" i="2" s="1"/>
  <c r="L496" i="2" s="1"/>
  <c r="L111" i="2"/>
  <c r="I203" i="2" s="1"/>
  <c r="L203" i="2" s="1"/>
  <c r="G130" i="2"/>
  <c r="D222" i="2" s="1"/>
  <c r="G222" i="2" s="1"/>
  <c r="D314" i="2" s="1"/>
  <c r="G314" i="2" s="1"/>
  <c r="D406" i="2" s="1"/>
  <c r="G406" i="2" s="1"/>
  <c r="D498" i="2" s="1"/>
  <c r="G498" i="2" s="1"/>
  <c r="G116" i="2"/>
  <c r="D208" i="2" s="1"/>
  <c r="G208" i="2" s="1"/>
  <c r="D300" i="2" s="1"/>
  <c r="G300" i="2" s="1"/>
  <c r="D392" i="2" s="1"/>
  <c r="G392" i="2" s="1"/>
  <c r="D484" i="2" s="1"/>
  <c r="G484" i="2" s="1"/>
  <c r="G172" i="2"/>
  <c r="D264" i="2" s="1"/>
  <c r="G264" i="2" s="1"/>
  <c r="D356" i="2" s="1"/>
  <c r="G356" i="2" s="1"/>
  <c r="D448" i="2" s="1"/>
  <c r="G448" i="2" s="1"/>
  <c r="D540" i="2" s="1"/>
  <c r="G540" i="2" s="1"/>
  <c r="G148" i="2"/>
  <c r="G140" i="2"/>
  <c r="D232" i="2" s="1"/>
  <c r="G232" i="2" s="1"/>
  <c r="D324" i="2" s="1"/>
  <c r="G324" i="2" s="1"/>
  <c r="D416" i="2" s="1"/>
  <c r="G416" i="2" s="1"/>
  <c r="D508" i="2" s="1"/>
  <c r="G508" i="2" s="1"/>
  <c r="G132" i="2"/>
  <c r="D224" i="2" s="1"/>
  <c r="G224" i="2" s="1"/>
  <c r="D316" i="2" s="1"/>
  <c r="G316" i="2" s="1"/>
  <c r="D408" i="2" s="1"/>
  <c r="G408" i="2" s="1"/>
  <c r="D500" i="2" s="1"/>
  <c r="G500" i="2" s="1"/>
  <c r="G112" i="2"/>
  <c r="D204" i="2" s="1"/>
  <c r="G204" i="2" s="1"/>
  <c r="D296" i="2" s="1"/>
  <c r="G296" i="2" s="1"/>
  <c r="D388" i="2" s="1"/>
  <c r="G388" i="2" s="1"/>
  <c r="D480" i="2" s="1"/>
  <c r="G480" i="2" s="1"/>
  <c r="G110" i="2"/>
  <c r="D202" i="2" s="1"/>
  <c r="G202" i="2" s="1"/>
  <c r="D294" i="2" s="1"/>
  <c r="G294" i="2" s="1"/>
  <c r="D386" i="2" s="1"/>
  <c r="G386" i="2" s="1"/>
  <c r="D478" i="2" s="1"/>
  <c r="G478" i="2" s="1"/>
  <c r="G106" i="2"/>
  <c r="D198" i="2" s="1"/>
  <c r="G198" i="2" s="1"/>
  <c r="D290" i="2" s="1"/>
  <c r="G290" i="2" s="1"/>
  <c r="D382" i="2" s="1"/>
  <c r="G382" i="2" s="1"/>
  <c r="D474" i="2" s="1"/>
  <c r="G474" i="2" s="1"/>
  <c r="G164" i="2"/>
  <c r="D256" i="2" s="1"/>
  <c r="G256" i="2" s="1"/>
  <c r="D348" i="2" s="1"/>
  <c r="G348" i="2" s="1"/>
  <c r="D440" i="2" s="1"/>
  <c r="G440" i="2" s="1"/>
  <c r="D532" i="2" s="1"/>
  <c r="G532" i="2" s="1"/>
  <c r="G156" i="2"/>
  <c r="D248" i="2" s="1"/>
  <c r="G248" i="2" s="1"/>
  <c r="D340" i="2" s="1"/>
  <c r="G340" i="2" s="1"/>
  <c r="D432" i="2" s="1"/>
  <c r="G432" i="2" s="1"/>
  <c r="D524" i="2" s="1"/>
  <c r="G524" i="2" s="1"/>
  <c r="G128" i="2"/>
  <c r="G126" i="2"/>
  <c r="D218" i="2" s="1"/>
  <c r="G218" i="2" s="1"/>
  <c r="D310" i="2" s="1"/>
  <c r="G310" i="2" s="1"/>
  <c r="D402" i="2" s="1"/>
  <c r="G402" i="2" s="1"/>
  <c r="D494" i="2" s="1"/>
  <c r="G494" i="2" s="1"/>
  <c r="G122" i="2"/>
  <c r="D214" i="2" s="1"/>
  <c r="G214" i="2" s="1"/>
  <c r="D306" i="2" s="1"/>
  <c r="G306" i="2" s="1"/>
  <c r="D398" i="2" s="1"/>
  <c r="G398" i="2" s="1"/>
  <c r="D490" i="2" s="1"/>
  <c r="G490" i="2" s="1"/>
  <c r="G118" i="2"/>
  <c r="D210" i="2" s="1"/>
  <c r="G210" i="2" s="1"/>
  <c r="D302" i="2" s="1"/>
  <c r="G302" i="2" s="1"/>
  <c r="D394" i="2" s="1"/>
  <c r="G394" i="2" s="1"/>
  <c r="D486" i="2" s="1"/>
  <c r="G486" i="2" s="1"/>
  <c r="G108" i="2"/>
  <c r="D200" i="2" s="1"/>
  <c r="G200" i="2" s="1"/>
  <c r="D292" i="2" s="1"/>
  <c r="G292" i="2" s="1"/>
  <c r="D384" i="2" s="1"/>
  <c r="G384" i="2" s="1"/>
  <c r="D476" i="2" s="1"/>
  <c r="G476" i="2" s="1"/>
  <c r="G174" i="2"/>
  <c r="D266" i="2" s="1"/>
  <c r="G266" i="2" s="1"/>
  <c r="D358" i="2" s="1"/>
  <c r="G358" i="2" s="1"/>
  <c r="D450" i="2" s="1"/>
  <c r="G450" i="2" s="1"/>
  <c r="D542" i="2" s="1"/>
  <c r="G542" i="2" s="1"/>
  <c r="G170" i="2"/>
  <c r="D262" i="2" s="1"/>
  <c r="G262" i="2" s="1"/>
  <c r="D354" i="2" s="1"/>
  <c r="G354" i="2" s="1"/>
  <c r="D446" i="2" s="1"/>
  <c r="G446" i="2" s="1"/>
  <c r="D538" i="2" s="1"/>
  <c r="G538" i="2" s="1"/>
  <c r="G168" i="2"/>
  <c r="D260" i="2" s="1"/>
  <c r="G260" i="2" s="1"/>
  <c r="D352" i="2" s="1"/>
  <c r="G352" i="2" s="1"/>
  <c r="D444" i="2" s="1"/>
  <c r="G444" i="2" s="1"/>
  <c r="D536" i="2" s="1"/>
  <c r="G536" i="2" s="1"/>
  <c r="G166" i="2"/>
  <c r="D258" i="2" s="1"/>
  <c r="G258" i="2" s="1"/>
  <c r="D350" i="2" s="1"/>
  <c r="G350" i="2" s="1"/>
  <c r="D442" i="2" s="1"/>
  <c r="G442" i="2" s="1"/>
  <c r="D534" i="2" s="1"/>
  <c r="G534" i="2" s="1"/>
  <c r="G162" i="2"/>
  <c r="D254" i="2" s="1"/>
  <c r="G254" i="2" s="1"/>
  <c r="D346" i="2" s="1"/>
  <c r="G346" i="2" s="1"/>
  <c r="D438" i="2" s="1"/>
  <c r="G438" i="2" s="1"/>
  <c r="D530" i="2" s="1"/>
  <c r="G530" i="2" s="1"/>
  <c r="G160" i="2"/>
  <c r="D252" i="2" s="1"/>
  <c r="G252" i="2" s="1"/>
  <c r="D344" i="2" s="1"/>
  <c r="G344" i="2" s="1"/>
  <c r="D436" i="2" s="1"/>
  <c r="G436" i="2" s="1"/>
  <c r="D528" i="2" s="1"/>
  <c r="G528" i="2" s="1"/>
  <c r="G158" i="2"/>
  <c r="D250" i="2" s="1"/>
  <c r="G250" i="2" s="1"/>
  <c r="D342" i="2" s="1"/>
  <c r="G342" i="2" s="1"/>
  <c r="D434" i="2" s="1"/>
  <c r="G434" i="2" s="1"/>
  <c r="D526" i="2" s="1"/>
  <c r="G526" i="2" s="1"/>
  <c r="G154" i="2"/>
  <c r="D246" i="2" s="1"/>
  <c r="G246" i="2" s="1"/>
  <c r="D338" i="2" s="1"/>
  <c r="G338" i="2" s="1"/>
  <c r="D430" i="2" s="1"/>
  <c r="G430" i="2" s="1"/>
  <c r="D522" i="2" s="1"/>
  <c r="G522" i="2" s="1"/>
  <c r="G152" i="2"/>
  <c r="D244" i="2" s="1"/>
  <c r="G244" i="2" s="1"/>
  <c r="D336" i="2" s="1"/>
  <c r="G336" i="2" s="1"/>
  <c r="D428" i="2" s="1"/>
  <c r="G428" i="2" s="1"/>
  <c r="D520" i="2" s="1"/>
  <c r="G520" i="2" s="1"/>
  <c r="G150" i="2"/>
  <c r="D242" i="2" s="1"/>
  <c r="G242" i="2" s="1"/>
  <c r="D334" i="2" s="1"/>
  <c r="G334" i="2" s="1"/>
  <c r="D426" i="2" s="1"/>
  <c r="G426" i="2" s="1"/>
  <c r="D518" i="2" s="1"/>
  <c r="G518" i="2" s="1"/>
  <c r="G146" i="2"/>
  <c r="D238" i="2" s="1"/>
  <c r="G238" i="2" s="1"/>
  <c r="D330" i="2" s="1"/>
  <c r="G330" i="2" s="1"/>
  <c r="D422" i="2" s="1"/>
  <c r="G422" i="2" s="1"/>
  <c r="D514" i="2" s="1"/>
  <c r="G514" i="2" s="1"/>
  <c r="G144" i="2"/>
  <c r="D236" i="2" s="1"/>
  <c r="G236" i="2" s="1"/>
  <c r="D328" i="2" s="1"/>
  <c r="G328" i="2" s="1"/>
  <c r="D420" i="2" s="1"/>
  <c r="G420" i="2" s="1"/>
  <c r="D512" i="2" s="1"/>
  <c r="G512" i="2" s="1"/>
  <c r="G142" i="2"/>
  <c r="D234" i="2" s="1"/>
  <c r="G234" i="2" s="1"/>
  <c r="D326" i="2" s="1"/>
  <c r="G326" i="2" s="1"/>
  <c r="D418" i="2" s="1"/>
  <c r="G418" i="2" s="1"/>
  <c r="D510" i="2" s="1"/>
  <c r="G510" i="2" s="1"/>
  <c r="G138" i="2"/>
  <c r="D230" i="2" s="1"/>
  <c r="G230" i="2" s="1"/>
  <c r="D322" i="2" s="1"/>
  <c r="G322" i="2" s="1"/>
  <c r="D414" i="2" s="1"/>
  <c r="G414" i="2" s="1"/>
  <c r="D506" i="2" s="1"/>
  <c r="G506" i="2" s="1"/>
  <c r="G136" i="2"/>
  <c r="D228" i="2" s="1"/>
  <c r="G228" i="2" s="1"/>
  <c r="D320" i="2" s="1"/>
  <c r="G320" i="2" s="1"/>
  <c r="D412" i="2" s="1"/>
  <c r="G412" i="2" s="1"/>
  <c r="D504" i="2" s="1"/>
  <c r="G504" i="2" s="1"/>
  <c r="G134" i="2"/>
  <c r="D226" i="2" s="1"/>
  <c r="G226" i="2" s="1"/>
  <c r="D318" i="2" s="1"/>
  <c r="G318" i="2" s="1"/>
  <c r="D410" i="2" s="1"/>
  <c r="G410" i="2" s="1"/>
  <c r="D502" i="2" s="1"/>
  <c r="G502" i="2" s="1"/>
  <c r="I165" i="2"/>
  <c r="L165" i="2" s="1"/>
  <c r="I257" i="2" s="1"/>
  <c r="L257" i="2" s="1"/>
  <c r="M73" i="2"/>
  <c r="I149" i="2"/>
  <c r="L149" i="2" s="1"/>
  <c r="I241" i="2" s="1"/>
  <c r="L241" i="2" s="1"/>
  <c r="I333" i="2" s="1"/>
  <c r="L333" i="2" s="1"/>
  <c r="I425" i="2" s="1"/>
  <c r="L425" i="2" s="1"/>
  <c r="I517" i="2" s="1"/>
  <c r="L517" i="2" s="1"/>
  <c r="M57" i="2"/>
  <c r="M61" i="2"/>
  <c r="L13" i="2"/>
  <c r="I105" i="2" s="1"/>
  <c r="L105" i="2" s="1"/>
  <c r="K84" i="2"/>
  <c r="K87" i="2" s="1"/>
  <c r="M53" i="2"/>
  <c r="M45" i="2"/>
  <c r="M49" i="2"/>
  <c r="D141" i="2"/>
  <c r="G141" i="2" s="1"/>
  <c r="D233" i="2" s="1"/>
  <c r="G233" i="2" s="1"/>
  <c r="D325" i="2" s="1"/>
  <c r="G325" i="2" s="1"/>
  <c r="D417" i="2" s="1"/>
  <c r="G417" i="2" s="1"/>
  <c r="D509" i="2" s="1"/>
  <c r="G509" i="2" s="1"/>
  <c r="D133" i="2"/>
  <c r="G133" i="2" s="1"/>
  <c r="D225" i="2" s="1"/>
  <c r="G225" i="2" s="1"/>
  <c r="D317" i="2" s="1"/>
  <c r="G317" i="2" s="1"/>
  <c r="D409" i="2" s="1"/>
  <c r="G409" i="2" s="1"/>
  <c r="D501" i="2" s="1"/>
  <c r="G501" i="2" s="1"/>
  <c r="M41" i="2"/>
  <c r="M69" i="2"/>
  <c r="D161" i="2"/>
  <c r="G161" i="2" s="1"/>
  <c r="D253" i="2" s="1"/>
  <c r="G253" i="2" s="1"/>
  <c r="D345" i="2" s="1"/>
  <c r="G345" i="2" s="1"/>
  <c r="D437" i="2" s="1"/>
  <c r="G437" i="2" s="1"/>
  <c r="D529" i="2" s="1"/>
  <c r="G529" i="2" s="1"/>
  <c r="M81" i="2"/>
  <c r="M65" i="2"/>
  <c r="G84" i="2"/>
  <c r="G87" i="2" s="1"/>
  <c r="M77" i="2"/>
  <c r="D169" i="2"/>
  <c r="G169" i="2" s="1"/>
  <c r="D261" i="2" s="1"/>
  <c r="G261" i="2" s="1"/>
  <c r="D353" i="2" s="1"/>
  <c r="G353" i="2" s="1"/>
  <c r="D445" i="2" s="1"/>
  <c r="G445" i="2" s="1"/>
  <c r="D537" i="2" s="1"/>
  <c r="G537" i="2" s="1"/>
  <c r="M70" i="2"/>
  <c r="E84" i="2"/>
  <c r="E87" i="2" s="1"/>
  <c r="M76" i="2"/>
  <c r="M60" i="2"/>
  <c r="M44" i="2"/>
  <c r="M39" i="2"/>
  <c r="M37" i="2"/>
  <c r="M33" i="2"/>
  <c r="M29" i="2"/>
  <c r="M25" i="2"/>
  <c r="M23" i="2"/>
  <c r="M21" i="2"/>
  <c r="M19" i="2"/>
  <c r="M17" i="2"/>
  <c r="M15" i="2"/>
  <c r="D137" i="2"/>
  <c r="G137" i="2" s="1"/>
  <c r="D229" i="2" s="1"/>
  <c r="G229" i="2" s="1"/>
  <c r="D321" i="2" s="1"/>
  <c r="G321" i="2" s="1"/>
  <c r="D413" i="2" s="1"/>
  <c r="G413" i="2" s="1"/>
  <c r="D505" i="2" s="1"/>
  <c r="G505" i="2" s="1"/>
  <c r="D145" i="2"/>
  <c r="G145" i="2" s="1"/>
  <c r="D237" i="2" s="1"/>
  <c r="G237" i="2" s="1"/>
  <c r="D329" i="2" s="1"/>
  <c r="G329" i="2" s="1"/>
  <c r="D421" i="2" s="1"/>
  <c r="G421" i="2" s="1"/>
  <c r="D513" i="2" s="1"/>
  <c r="G513" i="2" s="1"/>
  <c r="D153" i="2"/>
  <c r="G153" i="2" s="1"/>
  <c r="D245" i="2" s="1"/>
  <c r="G245" i="2" s="1"/>
  <c r="D337" i="2" s="1"/>
  <c r="G337" i="2" s="1"/>
  <c r="D429" i="2" s="1"/>
  <c r="G429" i="2" s="1"/>
  <c r="D521" i="2" s="1"/>
  <c r="G521" i="2" s="1"/>
  <c r="M82" i="2"/>
  <c r="M74" i="2"/>
  <c r="D104" i="2"/>
  <c r="G104" i="2" s="1"/>
  <c r="D196" i="2" s="1"/>
  <c r="G196" i="2" s="1"/>
  <c r="D288" i="2" s="1"/>
  <c r="G288" i="2" s="1"/>
  <c r="D380" i="2" s="1"/>
  <c r="G380" i="2" s="1"/>
  <c r="D472" i="2" s="1"/>
  <c r="G472" i="2" s="1"/>
  <c r="M83" i="2"/>
  <c r="M80" i="2"/>
  <c r="M72" i="2"/>
  <c r="M64" i="2"/>
  <c r="M56" i="2"/>
  <c r="M48" i="2"/>
  <c r="M43" i="2"/>
  <c r="M40" i="2"/>
  <c r="M38" i="2"/>
  <c r="M36" i="2"/>
  <c r="M30" i="2"/>
  <c r="M24" i="2"/>
  <c r="M22" i="2"/>
  <c r="M20" i="2"/>
  <c r="M16" i="2"/>
  <c r="M14" i="2"/>
  <c r="M12" i="2"/>
  <c r="M10" i="2"/>
  <c r="L106" i="2"/>
  <c r="L118" i="2"/>
  <c r="L122" i="2"/>
  <c r="L134" i="2"/>
  <c r="I226" i="2" s="1"/>
  <c r="L226" i="2" s="1"/>
  <c r="L150" i="2"/>
  <c r="L166" i="2"/>
  <c r="I258" i="2" s="1"/>
  <c r="L258" i="2" s="1"/>
  <c r="I350" i="2" s="1"/>
  <c r="L350" i="2" s="1"/>
  <c r="I442" i="2" s="1"/>
  <c r="L442" i="2" s="1"/>
  <c r="L174" i="2"/>
  <c r="M113" i="2"/>
  <c r="M115" i="2"/>
  <c r="M121" i="2"/>
  <c r="M137" i="2"/>
  <c r="M175" i="2"/>
  <c r="K184" i="2"/>
  <c r="L102" i="2"/>
  <c r="I194" i="2" s="1"/>
  <c r="L194" i="2" s="1"/>
  <c r="I286" i="2" s="1"/>
  <c r="L286" i="2" s="1"/>
  <c r="I378" i="2" s="1"/>
  <c r="L378" i="2" s="1"/>
  <c r="I470" i="2" s="1"/>
  <c r="L470" i="2" s="1"/>
  <c r="M86" i="2"/>
  <c r="K279" i="2" l="1"/>
  <c r="M67" i="2"/>
  <c r="M508" i="2"/>
  <c r="M129" i="2"/>
  <c r="M149" i="2"/>
  <c r="M504" i="2"/>
  <c r="M524" i="2"/>
  <c r="M28" i="2"/>
  <c r="M68" i="2"/>
  <c r="M286" i="2"/>
  <c r="M125" i="2"/>
  <c r="M32" i="2"/>
  <c r="M194" i="2"/>
  <c r="M256" i="2"/>
  <c r="M470" i="2"/>
  <c r="M316" i="2"/>
  <c r="M537" i="2"/>
  <c r="M536" i="2"/>
  <c r="M451" i="2"/>
  <c r="D543" i="2"/>
  <c r="G543" i="2" s="1"/>
  <c r="M543" i="2" s="1"/>
  <c r="M521" i="2"/>
  <c r="M132" i="2"/>
  <c r="D176" i="2"/>
  <c r="D179" i="2" s="1"/>
  <c r="M128" i="2"/>
  <c r="D220" i="2"/>
  <c r="G220" i="2" s="1"/>
  <c r="D312" i="2" s="1"/>
  <c r="G312" i="2" s="1"/>
  <c r="D404" i="2" s="1"/>
  <c r="G404" i="2" s="1"/>
  <c r="D496" i="2" s="1"/>
  <c r="G496" i="2" s="1"/>
  <c r="M496" i="2" s="1"/>
  <c r="M148" i="2"/>
  <c r="D240" i="2"/>
  <c r="G240" i="2" s="1"/>
  <c r="D332" i="2" s="1"/>
  <c r="G332" i="2" s="1"/>
  <c r="M532" i="2"/>
  <c r="M444" i="2"/>
  <c r="M224" i="2"/>
  <c r="M540" i="2"/>
  <c r="M476" i="2"/>
  <c r="M481" i="2"/>
  <c r="M517" i="2"/>
  <c r="M528" i="2"/>
  <c r="M480" i="2"/>
  <c r="M512" i="2"/>
  <c r="M484" i="2"/>
  <c r="M520" i="2"/>
  <c r="M500" i="2"/>
  <c r="M485" i="2"/>
  <c r="M408" i="2"/>
  <c r="M396" i="2"/>
  <c r="J452" i="2"/>
  <c r="J455" i="2" s="1"/>
  <c r="G32" i="3"/>
  <c r="J360" i="2"/>
  <c r="J363" i="2" s="1"/>
  <c r="F32" i="3"/>
  <c r="M389" i="2"/>
  <c r="M435" i="2"/>
  <c r="M343" i="2"/>
  <c r="I409" i="2"/>
  <c r="L409" i="2" s="1"/>
  <c r="I501" i="2" s="1"/>
  <c r="L501" i="2" s="1"/>
  <c r="M501" i="2" s="1"/>
  <c r="M317" i="2"/>
  <c r="I341" i="2"/>
  <c r="L341" i="2" s="1"/>
  <c r="M249" i="2"/>
  <c r="I313" i="2"/>
  <c r="L313" i="2" s="1"/>
  <c r="I405" i="2" s="1"/>
  <c r="L405" i="2" s="1"/>
  <c r="I497" i="2" s="1"/>
  <c r="L497" i="2" s="1"/>
  <c r="M497" i="2" s="1"/>
  <c r="M221" i="2"/>
  <c r="I293" i="2"/>
  <c r="L293" i="2" s="1"/>
  <c r="I385" i="2" s="1"/>
  <c r="L385" i="2" s="1"/>
  <c r="I477" i="2" s="1"/>
  <c r="L477" i="2" s="1"/>
  <c r="M477" i="2" s="1"/>
  <c r="M201" i="2"/>
  <c r="M169" i="2"/>
  <c r="M108" i="2"/>
  <c r="M135" i="2"/>
  <c r="M107" i="2"/>
  <c r="M172" i="2"/>
  <c r="M308" i="2"/>
  <c r="M205" i="2"/>
  <c r="M304" i="2"/>
  <c r="M232" i="2"/>
  <c r="M173" i="2"/>
  <c r="M356" i="2"/>
  <c r="M384" i="2"/>
  <c r="M159" i="2"/>
  <c r="M157" i="2"/>
  <c r="M133" i="2"/>
  <c r="M117" i="2"/>
  <c r="M136" i="2"/>
  <c r="M448" i="2"/>
  <c r="M400" i="2"/>
  <c r="M292" i="2"/>
  <c r="M264" i="2"/>
  <c r="M200" i="2"/>
  <c r="I421" i="2"/>
  <c r="L421" i="2" s="1"/>
  <c r="I513" i="2" s="1"/>
  <c r="L513" i="2" s="1"/>
  <c r="M513" i="2" s="1"/>
  <c r="M329" i="2"/>
  <c r="I529" i="2"/>
  <c r="L529" i="2" s="1"/>
  <c r="M529" i="2" s="1"/>
  <c r="M437" i="2"/>
  <c r="I401" i="2"/>
  <c r="L401" i="2" s="1"/>
  <c r="M309" i="2"/>
  <c r="I413" i="2"/>
  <c r="L413" i="2" s="1"/>
  <c r="M413" i="2" s="1"/>
  <c r="M321" i="2"/>
  <c r="I305" i="2"/>
  <c r="L305" i="2" s="1"/>
  <c r="M213" i="2"/>
  <c r="I357" i="2"/>
  <c r="L357" i="2" s="1"/>
  <c r="I449" i="2" s="1"/>
  <c r="L449" i="2" s="1"/>
  <c r="I541" i="2" s="1"/>
  <c r="L541" i="2" s="1"/>
  <c r="M541" i="2" s="1"/>
  <c r="M265" i="2"/>
  <c r="M228" i="2"/>
  <c r="M153" i="2"/>
  <c r="M380" i="2"/>
  <c r="M300" i="2"/>
  <c r="M145" i="2"/>
  <c r="M116" i="2"/>
  <c r="M440" i="2"/>
  <c r="M293" i="2"/>
  <c r="M216" i="2"/>
  <c r="M352" i="2"/>
  <c r="M432" i="2"/>
  <c r="M340" i="2"/>
  <c r="M297" i="2"/>
  <c r="M161" i="2"/>
  <c r="M119" i="2"/>
  <c r="M111" i="2"/>
  <c r="M120" i="2"/>
  <c r="M104" i="2"/>
  <c r="M168" i="2"/>
  <c r="M248" i="2"/>
  <c r="M196" i="2"/>
  <c r="M141" i="2"/>
  <c r="M109" i="2"/>
  <c r="M156" i="2"/>
  <c r="M124" i="2"/>
  <c r="M164" i="2"/>
  <c r="M404" i="2"/>
  <c r="M336" i="2"/>
  <c r="M212" i="2"/>
  <c r="M260" i="2"/>
  <c r="M288" i="2"/>
  <c r="M251" i="2"/>
  <c r="M240" i="2"/>
  <c r="J176" i="2"/>
  <c r="J179" i="2" s="1"/>
  <c r="M226" i="2"/>
  <c r="I318" i="2"/>
  <c r="L318" i="2" s="1"/>
  <c r="M158" i="2"/>
  <c r="I250" i="2"/>
  <c r="L250" i="2" s="1"/>
  <c r="I342" i="2" s="1"/>
  <c r="L342" i="2" s="1"/>
  <c r="M138" i="2"/>
  <c r="I230" i="2"/>
  <c r="L230" i="2" s="1"/>
  <c r="I322" i="2" s="1"/>
  <c r="L322" i="2" s="1"/>
  <c r="M130" i="2"/>
  <c r="I222" i="2"/>
  <c r="L222" i="2" s="1"/>
  <c r="I314" i="2" s="1"/>
  <c r="L314" i="2" s="1"/>
  <c r="M131" i="2"/>
  <c r="I223" i="2"/>
  <c r="L223" i="2" s="1"/>
  <c r="M114" i="2"/>
  <c r="I206" i="2"/>
  <c r="L206" i="2" s="1"/>
  <c r="I298" i="2" s="1"/>
  <c r="L298" i="2" s="1"/>
  <c r="M202" i="2"/>
  <c r="I294" i="2"/>
  <c r="L294" i="2" s="1"/>
  <c r="I534" i="2"/>
  <c r="L534" i="2" s="1"/>
  <c r="M534" i="2" s="1"/>
  <c r="M442" i="2"/>
  <c r="I349" i="2"/>
  <c r="L349" i="2" s="1"/>
  <c r="M257" i="2"/>
  <c r="I325" i="2"/>
  <c r="L325" i="2" s="1"/>
  <c r="M233" i="2"/>
  <c r="M154" i="2"/>
  <c r="I246" i="2"/>
  <c r="L246" i="2" s="1"/>
  <c r="I142" i="2"/>
  <c r="L142" i="2" s="1"/>
  <c r="M50" i="2"/>
  <c r="M170" i="2"/>
  <c r="I262" i="2"/>
  <c r="L262" i="2" s="1"/>
  <c r="M162" i="2"/>
  <c r="I254" i="2"/>
  <c r="L254" i="2" s="1"/>
  <c r="M227" i="2"/>
  <c r="I319" i="2"/>
  <c r="L319" i="2" s="1"/>
  <c r="C34" i="3"/>
  <c r="L59" i="2"/>
  <c r="K93" i="2"/>
  <c r="L51" i="2"/>
  <c r="L35" i="2"/>
  <c r="M112" i="2"/>
  <c r="M160" i="2"/>
  <c r="M203" i="2"/>
  <c r="I295" i="2"/>
  <c r="L295" i="2" s="1"/>
  <c r="M207" i="2"/>
  <c r="I299" i="2"/>
  <c r="L299" i="2" s="1"/>
  <c r="M241" i="2"/>
  <c r="M236" i="2"/>
  <c r="M204" i="2"/>
  <c r="M244" i="2"/>
  <c r="M208" i="2"/>
  <c r="M165" i="2"/>
  <c r="M174" i="2"/>
  <c r="I266" i="2"/>
  <c r="L266" i="2" s="1"/>
  <c r="M18" i="2"/>
  <c r="M26" i="2"/>
  <c r="M66" i="2"/>
  <c r="M62" i="2"/>
  <c r="M105" i="2"/>
  <c r="I197" i="2"/>
  <c r="L197" i="2" s="1"/>
  <c r="M253" i="2"/>
  <c r="M345" i="2"/>
  <c r="M445" i="2"/>
  <c r="J84" i="2"/>
  <c r="J87" i="2" s="1"/>
  <c r="J89" i="2" s="1"/>
  <c r="M428" i="2"/>
  <c r="M324" i="2"/>
  <c r="M412" i="2"/>
  <c r="M388" i="2"/>
  <c r="M337" i="2"/>
  <c r="M392" i="2"/>
  <c r="M301" i="2"/>
  <c r="M344" i="2"/>
  <c r="M237" i="2"/>
  <c r="M209" i="2"/>
  <c r="M333" i="2"/>
  <c r="M55" i="2"/>
  <c r="I147" i="2"/>
  <c r="L147" i="2" s="1"/>
  <c r="L31" i="2"/>
  <c r="M252" i="2"/>
  <c r="L71" i="2"/>
  <c r="L34" i="2"/>
  <c r="K552" i="2"/>
  <c r="H32" i="3"/>
  <c r="M150" i="2"/>
  <c r="I242" i="2"/>
  <c r="L242" i="2" s="1"/>
  <c r="M118" i="2"/>
  <c r="I210" i="2"/>
  <c r="L210" i="2" s="1"/>
  <c r="M258" i="2"/>
  <c r="M211" i="2"/>
  <c r="I303" i="2"/>
  <c r="L303" i="2" s="1"/>
  <c r="M350" i="2"/>
  <c r="M436" i="2"/>
  <c r="M393" i="2"/>
  <c r="M58" i="2"/>
  <c r="M46" i="2"/>
  <c r="M78" i="2"/>
  <c r="M144" i="2"/>
  <c r="M420" i="2"/>
  <c r="M425" i="2"/>
  <c r="C35" i="3"/>
  <c r="L75" i="2"/>
  <c r="M47" i="2"/>
  <c r="I139" i="2"/>
  <c r="L139" i="2" s="1"/>
  <c r="M122" i="2"/>
  <c r="I214" i="2"/>
  <c r="L214" i="2" s="1"/>
  <c r="I306" i="2" s="1"/>
  <c r="L306" i="2" s="1"/>
  <c r="M106" i="2"/>
  <c r="I198" i="2"/>
  <c r="L198" i="2" s="1"/>
  <c r="I290" i="2" s="1"/>
  <c r="L290" i="2" s="1"/>
  <c r="M152" i="2"/>
  <c r="M140" i="2"/>
  <c r="M42" i="2"/>
  <c r="M27" i="2"/>
  <c r="M52" i="2"/>
  <c r="I155" i="2"/>
  <c r="L155" i="2" s="1"/>
  <c r="M199" i="2"/>
  <c r="I291" i="2"/>
  <c r="L291" i="2" s="1"/>
  <c r="M353" i="2"/>
  <c r="M429" i="2"/>
  <c r="M348" i="2"/>
  <c r="M313" i="2"/>
  <c r="M245" i="2"/>
  <c r="M229" i="2"/>
  <c r="M416" i="2"/>
  <c r="M261" i="2"/>
  <c r="K553" i="2"/>
  <c r="H34" i="3"/>
  <c r="M328" i="2"/>
  <c r="M296" i="2"/>
  <c r="I171" i="2"/>
  <c r="L171" i="2" s="1"/>
  <c r="M79" i="2"/>
  <c r="M320" i="2"/>
  <c r="M225" i="2"/>
  <c r="M217" i="2"/>
  <c r="C32" i="3"/>
  <c r="K92" i="2"/>
  <c r="K95" i="2" s="1"/>
  <c r="L54" i="2"/>
  <c r="L11" i="2"/>
  <c r="M378" i="2"/>
  <c r="M110" i="2"/>
  <c r="M166" i="2"/>
  <c r="M134" i="2"/>
  <c r="M13" i="2"/>
  <c r="G176" i="2"/>
  <c r="G179" i="2" s="1"/>
  <c r="M102" i="2"/>
  <c r="M312" i="2" l="1"/>
  <c r="M220" i="2"/>
  <c r="M449" i="2"/>
  <c r="D424" i="2"/>
  <c r="M332" i="2"/>
  <c r="D360" i="2"/>
  <c r="D363" i="2" s="1"/>
  <c r="G360" i="2"/>
  <c r="G363" i="2" s="1"/>
  <c r="G268" i="2"/>
  <c r="G271" i="2" s="1"/>
  <c r="D268" i="2"/>
  <c r="D271" i="2" s="1"/>
  <c r="M409" i="2"/>
  <c r="K463" i="2"/>
  <c r="J457" i="2"/>
  <c r="M405" i="2"/>
  <c r="K371" i="2"/>
  <c r="J365" i="2"/>
  <c r="M198" i="2"/>
  <c r="M222" i="2"/>
  <c r="M421" i="2"/>
  <c r="I433" i="2"/>
  <c r="L433" i="2" s="1"/>
  <c r="M341" i="2"/>
  <c r="M385" i="2"/>
  <c r="M250" i="2"/>
  <c r="I505" i="2"/>
  <c r="L505" i="2" s="1"/>
  <c r="M505" i="2" s="1"/>
  <c r="I397" i="2"/>
  <c r="L397" i="2" s="1"/>
  <c r="M305" i="2"/>
  <c r="M357" i="2"/>
  <c r="M214" i="2"/>
  <c r="K187" i="2"/>
  <c r="J181" i="2"/>
  <c r="I493" i="2"/>
  <c r="L493" i="2" s="1"/>
  <c r="M493" i="2" s="1"/>
  <c r="M401" i="2"/>
  <c r="I123" i="2"/>
  <c r="L123" i="2" s="1"/>
  <c r="M31" i="2"/>
  <c r="I289" i="2"/>
  <c r="L289" i="2" s="1"/>
  <c r="M197" i="2"/>
  <c r="I391" i="2"/>
  <c r="L391" i="2" s="1"/>
  <c r="M299" i="2"/>
  <c r="I143" i="2"/>
  <c r="L143" i="2" s="1"/>
  <c r="M51" i="2"/>
  <c r="I146" i="2"/>
  <c r="L146" i="2" s="1"/>
  <c r="M54" i="2"/>
  <c r="M210" i="2"/>
  <c r="I302" i="2"/>
  <c r="L302" i="2" s="1"/>
  <c r="M71" i="2"/>
  <c r="I163" i="2"/>
  <c r="L163" i="2" s="1"/>
  <c r="I411" i="2"/>
  <c r="L411" i="2" s="1"/>
  <c r="M319" i="2"/>
  <c r="I354" i="2"/>
  <c r="L354" i="2" s="1"/>
  <c r="M262" i="2"/>
  <c r="I338" i="2"/>
  <c r="L338" i="2" s="1"/>
  <c r="M246" i="2"/>
  <c r="I386" i="2"/>
  <c r="L386" i="2" s="1"/>
  <c r="M294" i="2"/>
  <c r="I390" i="2"/>
  <c r="L390" i="2" s="1"/>
  <c r="M298" i="2"/>
  <c r="M223" i="2"/>
  <c r="I315" i="2"/>
  <c r="L315" i="2" s="1"/>
  <c r="I414" i="2"/>
  <c r="L414" i="2" s="1"/>
  <c r="M322" i="2"/>
  <c r="I410" i="2"/>
  <c r="L410" i="2" s="1"/>
  <c r="M318" i="2"/>
  <c r="M230" i="2"/>
  <c r="I383" i="2"/>
  <c r="L383" i="2" s="1"/>
  <c r="M291" i="2"/>
  <c r="I382" i="2"/>
  <c r="L382" i="2" s="1"/>
  <c r="M290" i="2"/>
  <c r="I231" i="2"/>
  <c r="L231" i="2" s="1"/>
  <c r="M139" i="2"/>
  <c r="I395" i="2"/>
  <c r="L395" i="2" s="1"/>
  <c r="M303" i="2"/>
  <c r="I239" i="2"/>
  <c r="L239" i="2" s="1"/>
  <c r="M147" i="2"/>
  <c r="I358" i="2"/>
  <c r="L358" i="2" s="1"/>
  <c r="M266" i="2"/>
  <c r="I387" i="2"/>
  <c r="L387" i="2" s="1"/>
  <c r="M295" i="2"/>
  <c r="I441" i="2"/>
  <c r="L441" i="2" s="1"/>
  <c r="M349" i="2"/>
  <c r="I263" i="2"/>
  <c r="L263" i="2" s="1"/>
  <c r="M171" i="2"/>
  <c r="I334" i="2"/>
  <c r="L334" i="2" s="1"/>
  <c r="M242" i="2"/>
  <c r="I126" i="2"/>
  <c r="L126" i="2" s="1"/>
  <c r="M34" i="2"/>
  <c r="M206" i="2"/>
  <c r="I127" i="2"/>
  <c r="L127" i="2" s="1"/>
  <c r="M35" i="2"/>
  <c r="I151" i="2"/>
  <c r="L151" i="2" s="1"/>
  <c r="M59" i="2"/>
  <c r="I346" i="2"/>
  <c r="L346" i="2" s="1"/>
  <c r="M254" i="2"/>
  <c r="I406" i="2"/>
  <c r="L406" i="2" s="1"/>
  <c r="M314" i="2"/>
  <c r="I434" i="2"/>
  <c r="L434" i="2" s="1"/>
  <c r="M342" i="2"/>
  <c r="M155" i="2"/>
  <c r="I247" i="2"/>
  <c r="L247" i="2" s="1"/>
  <c r="I398" i="2"/>
  <c r="L398" i="2" s="1"/>
  <c r="M306" i="2"/>
  <c r="I167" i="2"/>
  <c r="L167" i="2" s="1"/>
  <c r="M75" i="2"/>
  <c r="M142" i="2"/>
  <c r="I234" i="2"/>
  <c r="L234" i="2" s="1"/>
  <c r="I417" i="2"/>
  <c r="L417" i="2" s="1"/>
  <c r="M325" i="2"/>
  <c r="I103" i="2"/>
  <c r="M11" i="2"/>
  <c r="L84" i="2"/>
  <c r="L87" i="2" s="1"/>
  <c r="H30" i="3"/>
  <c r="L472" i="2"/>
  <c r="J544" i="2"/>
  <c r="J547" i="2" s="1"/>
  <c r="G36" i="3"/>
  <c r="C36" i="3"/>
  <c r="H36" i="3"/>
  <c r="F36" i="3"/>
  <c r="E36" i="3"/>
  <c r="D36" i="3"/>
  <c r="B36" i="3"/>
  <c r="G30" i="3"/>
  <c r="F30" i="3"/>
  <c r="E30" i="3"/>
  <c r="D30" i="3"/>
  <c r="C30" i="3"/>
  <c r="B30" i="3"/>
  <c r="G424" i="2" l="1"/>
  <c r="D452" i="2"/>
  <c r="D455" i="2" s="1"/>
  <c r="M84" i="2"/>
  <c r="M87" i="2" s="1"/>
  <c r="I525" i="2"/>
  <c r="L525" i="2" s="1"/>
  <c r="M525" i="2" s="1"/>
  <c r="M433" i="2"/>
  <c r="I489" i="2"/>
  <c r="L489" i="2" s="1"/>
  <c r="M489" i="2" s="1"/>
  <c r="M397" i="2"/>
  <c r="I509" i="2"/>
  <c r="L509" i="2" s="1"/>
  <c r="M509" i="2" s="1"/>
  <c r="M417" i="2"/>
  <c r="I498" i="2"/>
  <c r="L498" i="2" s="1"/>
  <c r="M498" i="2" s="1"/>
  <c r="M406" i="2"/>
  <c r="I502" i="2"/>
  <c r="L502" i="2" s="1"/>
  <c r="M502" i="2" s="1"/>
  <c r="M410" i="2"/>
  <c r="I446" i="2"/>
  <c r="L446" i="2" s="1"/>
  <c r="M354" i="2"/>
  <c r="I215" i="2"/>
  <c r="L215" i="2" s="1"/>
  <c r="M123" i="2"/>
  <c r="M234" i="2"/>
  <c r="I326" i="2"/>
  <c r="L326" i="2" s="1"/>
  <c r="M126" i="2"/>
  <c r="I218" i="2"/>
  <c r="L218" i="2" s="1"/>
  <c r="I479" i="2"/>
  <c r="L479" i="2" s="1"/>
  <c r="M479" i="2" s="1"/>
  <c r="M387" i="2"/>
  <c r="M231" i="2"/>
  <c r="I323" i="2"/>
  <c r="L323" i="2" s="1"/>
  <c r="I526" i="2"/>
  <c r="L526" i="2" s="1"/>
  <c r="M526" i="2" s="1"/>
  <c r="M434" i="2"/>
  <c r="I482" i="2"/>
  <c r="L482" i="2" s="1"/>
  <c r="M482" i="2" s="1"/>
  <c r="M390" i="2"/>
  <c r="I503" i="2"/>
  <c r="L503" i="2" s="1"/>
  <c r="M503" i="2" s="1"/>
  <c r="M411" i="2"/>
  <c r="I381" i="2"/>
  <c r="L381" i="2" s="1"/>
  <c r="M289" i="2"/>
  <c r="M167" i="2"/>
  <c r="I259" i="2"/>
  <c r="L259" i="2" s="1"/>
  <c r="M151" i="2"/>
  <c r="I243" i="2"/>
  <c r="L243" i="2" s="1"/>
  <c r="I478" i="2"/>
  <c r="L478" i="2" s="1"/>
  <c r="M478" i="2" s="1"/>
  <c r="M386" i="2"/>
  <c r="M146" i="2"/>
  <c r="I238" i="2"/>
  <c r="L238" i="2" s="1"/>
  <c r="I483" i="2"/>
  <c r="L483" i="2" s="1"/>
  <c r="M483" i="2" s="1"/>
  <c r="M391" i="2"/>
  <c r="I355" i="2"/>
  <c r="L355" i="2" s="1"/>
  <c r="M263" i="2"/>
  <c r="M239" i="2"/>
  <c r="I331" i="2"/>
  <c r="L331" i="2" s="1"/>
  <c r="I475" i="2"/>
  <c r="L475" i="2" s="1"/>
  <c r="M475" i="2" s="1"/>
  <c r="M383" i="2"/>
  <c r="I394" i="2"/>
  <c r="L394" i="2" s="1"/>
  <c r="M302" i="2"/>
  <c r="I490" i="2"/>
  <c r="L490" i="2" s="1"/>
  <c r="M490" i="2" s="1"/>
  <c r="M398" i="2"/>
  <c r="I438" i="2"/>
  <c r="L438" i="2" s="1"/>
  <c r="M346" i="2"/>
  <c r="I219" i="2"/>
  <c r="L219" i="2" s="1"/>
  <c r="M127" i="2"/>
  <c r="I506" i="2"/>
  <c r="L506" i="2" s="1"/>
  <c r="M506" i="2" s="1"/>
  <c r="M414" i="2"/>
  <c r="I430" i="2"/>
  <c r="L430" i="2" s="1"/>
  <c r="M338" i="2"/>
  <c r="M143" i="2"/>
  <c r="I235" i="2"/>
  <c r="L235" i="2" s="1"/>
  <c r="M247" i="2"/>
  <c r="I339" i="2"/>
  <c r="L339" i="2" s="1"/>
  <c r="I426" i="2"/>
  <c r="L426" i="2" s="1"/>
  <c r="M334" i="2"/>
  <c r="I533" i="2"/>
  <c r="L533" i="2" s="1"/>
  <c r="M533" i="2" s="1"/>
  <c r="M441" i="2"/>
  <c r="I450" i="2"/>
  <c r="L450" i="2" s="1"/>
  <c r="M358" i="2"/>
  <c r="I487" i="2"/>
  <c r="L487" i="2" s="1"/>
  <c r="M487" i="2" s="1"/>
  <c r="M395" i="2"/>
  <c r="I474" i="2"/>
  <c r="L474" i="2" s="1"/>
  <c r="M474" i="2" s="1"/>
  <c r="M382" i="2"/>
  <c r="I407" i="2"/>
  <c r="L407" i="2" s="1"/>
  <c r="M315" i="2"/>
  <c r="I255" i="2"/>
  <c r="L255" i="2" s="1"/>
  <c r="M163" i="2"/>
  <c r="L103" i="2"/>
  <c r="I176" i="2"/>
  <c r="I179" i="2" s="1"/>
  <c r="K555" i="2"/>
  <c r="J549" i="2"/>
  <c r="M472" i="2"/>
  <c r="G37" i="3"/>
  <c r="C37" i="3"/>
  <c r="D37" i="3"/>
  <c r="H37" i="3"/>
  <c r="F37" i="3"/>
  <c r="B37" i="3"/>
  <c r="E37" i="3"/>
  <c r="D516" i="2" l="1"/>
  <c r="M424" i="2"/>
  <c r="G452" i="2"/>
  <c r="G455" i="2" s="1"/>
  <c r="I347" i="2"/>
  <c r="L347" i="2" s="1"/>
  <c r="M255" i="2"/>
  <c r="I518" i="2"/>
  <c r="L518" i="2" s="1"/>
  <c r="M518" i="2" s="1"/>
  <c r="M426" i="2"/>
  <c r="I486" i="2"/>
  <c r="L486" i="2" s="1"/>
  <c r="M486" i="2" s="1"/>
  <c r="M394" i="2"/>
  <c r="I431" i="2"/>
  <c r="L431" i="2" s="1"/>
  <c r="M339" i="2"/>
  <c r="I330" i="2"/>
  <c r="L330" i="2" s="1"/>
  <c r="M238" i="2"/>
  <c r="I335" i="2"/>
  <c r="L335" i="2" s="1"/>
  <c r="M243" i="2"/>
  <c r="I415" i="2"/>
  <c r="L415" i="2" s="1"/>
  <c r="M323" i="2"/>
  <c r="M218" i="2"/>
  <c r="I310" i="2"/>
  <c r="L310" i="2" s="1"/>
  <c r="M235" i="2"/>
  <c r="I327" i="2"/>
  <c r="L327" i="2" s="1"/>
  <c r="I423" i="2"/>
  <c r="L423" i="2" s="1"/>
  <c r="M331" i="2"/>
  <c r="I351" i="2"/>
  <c r="L351" i="2" s="1"/>
  <c r="M259" i="2"/>
  <c r="I418" i="2"/>
  <c r="L418" i="2" s="1"/>
  <c r="M326" i="2"/>
  <c r="I542" i="2"/>
  <c r="L542" i="2" s="1"/>
  <c r="M542" i="2" s="1"/>
  <c r="M450" i="2"/>
  <c r="I530" i="2"/>
  <c r="L530" i="2" s="1"/>
  <c r="M530" i="2" s="1"/>
  <c r="M438" i="2"/>
  <c r="I538" i="2"/>
  <c r="L538" i="2" s="1"/>
  <c r="M538" i="2" s="1"/>
  <c r="M446" i="2"/>
  <c r="I499" i="2"/>
  <c r="L499" i="2" s="1"/>
  <c r="M499" i="2" s="1"/>
  <c r="M407" i="2"/>
  <c r="I522" i="2"/>
  <c r="L522" i="2" s="1"/>
  <c r="M522" i="2" s="1"/>
  <c r="M430" i="2"/>
  <c r="M219" i="2"/>
  <c r="I311" i="2"/>
  <c r="L311" i="2" s="1"/>
  <c r="I447" i="2"/>
  <c r="L447" i="2" s="1"/>
  <c r="M355" i="2"/>
  <c r="I473" i="2"/>
  <c r="L473" i="2" s="1"/>
  <c r="M473" i="2" s="1"/>
  <c r="M381" i="2"/>
  <c r="I307" i="2"/>
  <c r="L307" i="2" s="1"/>
  <c r="M215" i="2"/>
  <c r="I195" i="2"/>
  <c r="M103" i="2"/>
  <c r="M176" i="2" s="1"/>
  <c r="M179" i="2" s="1"/>
  <c r="L176" i="2"/>
  <c r="L179" i="2" s="1"/>
  <c r="G516" i="2" l="1"/>
  <c r="D544" i="2"/>
  <c r="D547" i="2" s="1"/>
  <c r="I403" i="2"/>
  <c r="L403" i="2" s="1"/>
  <c r="M311" i="2"/>
  <c r="I402" i="2"/>
  <c r="L402" i="2" s="1"/>
  <c r="M310" i="2"/>
  <c r="I510" i="2"/>
  <c r="L510" i="2" s="1"/>
  <c r="M510" i="2" s="1"/>
  <c r="M418" i="2"/>
  <c r="I515" i="2"/>
  <c r="L515" i="2" s="1"/>
  <c r="M515" i="2" s="1"/>
  <c r="M423" i="2"/>
  <c r="I427" i="2"/>
  <c r="L427" i="2" s="1"/>
  <c r="M335" i="2"/>
  <c r="I523" i="2"/>
  <c r="L523" i="2" s="1"/>
  <c r="M523" i="2" s="1"/>
  <c r="M431" i="2"/>
  <c r="I419" i="2"/>
  <c r="L419" i="2" s="1"/>
  <c r="M327" i="2"/>
  <c r="I399" i="2"/>
  <c r="L399" i="2" s="1"/>
  <c r="M307" i="2"/>
  <c r="I539" i="2"/>
  <c r="L539" i="2" s="1"/>
  <c r="M539" i="2" s="1"/>
  <c r="M447" i="2"/>
  <c r="I443" i="2"/>
  <c r="L443" i="2" s="1"/>
  <c r="M351" i="2"/>
  <c r="I507" i="2"/>
  <c r="L507" i="2" s="1"/>
  <c r="M507" i="2" s="1"/>
  <c r="M415" i="2"/>
  <c r="I422" i="2"/>
  <c r="L422" i="2" s="1"/>
  <c r="M330" i="2"/>
  <c r="I439" i="2"/>
  <c r="L439" i="2" s="1"/>
  <c r="M347" i="2"/>
  <c r="I268" i="2"/>
  <c r="I271" i="2" s="1"/>
  <c r="L195" i="2"/>
  <c r="M516" i="2" l="1"/>
  <c r="G544" i="2"/>
  <c r="G547" i="2" s="1"/>
  <c r="I514" i="2"/>
  <c r="L514" i="2" s="1"/>
  <c r="M514" i="2" s="1"/>
  <c r="M422" i="2"/>
  <c r="I535" i="2"/>
  <c r="L535" i="2" s="1"/>
  <c r="M535" i="2" s="1"/>
  <c r="M443" i="2"/>
  <c r="I491" i="2"/>
  <c r="L491" i="2" s="1"/>
  <c r="M491" i="2" s="1"/>
  <c r="M399" i="2"/>
  <c r="I494" i="2"/>
  <c r="L494" i="2" s="1"/>
  <c r="M494" i="2" s="1"/>
  <c r="M402" i="2"/>
  <c r="I531" i="2"/>
  <c r="L531" i="2" s="1"/>
  <c r="M531" i="2" s="1"/>
  <c r="M439" i="2"/>
  <c r="I511" i="2"/>
  <c r="L511" i="2" s="1"/>
  <c r="M511" i="2" s="1"/>
  <c r="M419" i="2"/>
  <c r="I519" i="2"/>
  <c r="L519" i="2" s="1"/>
  <c r="M519" i="2" s="1"/>
  <c r="M427" i="2"/>
  <c r="I495" i="2"/>
  <c r="L495" i="2" s="1"/>
  <c r="M495" i="2" s="1"/>
  <c r="M403" i="2"/>
  <c r="I287" i="2"/>
  <c r="L268" i="2"/>
  <c r="L271" i="2" s="1"/>
  <c r="M195" i="2"/>
  <c r="M268" i="2" s="1"/>
  <c r="M271" i="2" s="1"/>
  <c r="L287" i="2" l="1"/>
  <c r="I360" i="2"/>
  <c r="I363" i="2" s="1"/>
  <c r="I379" i="2" l="1"/>
  <c r="L360" i="2"/>
  <c r="L363" i="2" s="1"/>
  <c r="M287" i="2"/>
  <c r="M360" i="2" s="1"/>
  <c r="M363" i="2" s="1"/>
  <c r="L379" i="2" l="1"/>
  <c r="I452" i="2"/>
  <c r="I455" i="2" s="1"/>
  <c r="I471" i="2" l="1"/>
  <c r="M379" i="2"/>
  <c r="M452" i="2" s="1"/>
  <c r="M455" i="2" s="1"/>
  <c r="L452" i="2"/>
  <c r="L455" i="2" s="1"/>
  <c r="L471" i="2" l="1"/>
  <c r="I544" i="2"/>
  <c r="I547" i="2" s="1"/>
  <c r="M471" i="2" l="1"/>
  <c r="M544" i="2" s="1"/>
  <c r="M547" i="2" s="1"/>
  <c r="L544" i="2"/>
  <c r="L547" i="2" s="1"/>
</calcChain>
</file>

<file path=xl/sharedStrings.xml><?xml version="1.0" encoding="utf-8"?>
<sst xmlns="http://schemas.openxmlformats.org/spreadsheetml/2006/main" count="710" uniqueCount="158">
  <si>
    <t>Accounting Standard</t>
  </si>
  <si>
    <t>MIFRS</t>
  </si>
  <si>
    <t xml:space="preserve">Year </t>
  </si>
  <si>
    <t>Cost</t>
  </si>
  <si>
    <t>Accumulated Depreciation</t>
  </si>
  <si>
    <t>Opening Balance</t>
  </si>
  <si>
    <t>Closing Balance</t>
  </si>
  <si>
    <t>Additions</t>
  </si>
  <si>
    <t>Net Book Value</t>
  </si>
  <si>
    <t>Capital Contributions Paid</t>
  </si>
  <si>
    <t>Computer Software (Formally known as Account 1925)</t>
  </si>
  <si>
    <t>Computer Software (Formally known as Account 1925) - CIS/ERP</t>
  </si>
  <si>
    <t>CEC</t>
  </si>
  <si>
    <t>Land Rights (Formally known as Account 1906)</t>
  </si>
  <si>
    <t>N/A</t>
  </si>
  <si>
    <t>Land</t>
  </si>
  <si>
    <t>Buildings - MS</t>
  </si>
  <si>
    <t>Buildings - TS</t>
  </si>
  <si>
    <t>Buildings &amp; Fixtures - Service Centre</t>
  </si>
  <si>
    <t>Service Centre - Parking Lot &amp; Fence</t>
  </si>
  <si>
    <t>Service Centre - HVAC</t>
  </si>
  <si>
    <t>Service Centre - Roof</t>
  </si>
  <si>
    <t>Service Centre - Automation</t>
  </si>
  <si>
    <t>Operation Centre - Workshop</t>
  </si>
  <si>
    <t>Leasehold Improvements</t>
  </si>
  <si>
    <t>Transformer Station Equipment &gt;50 kV</t>
  </si>
  <si>
    <t>TSE Auxiliary equipment</t>
  </si>
  <si>
    <t>TSE - P&amp;C equipment</t>
  </si>
  <si>
    <t>TSE - Power transformer</t>
  </si>
  <si>
    <t>Distribution Station Equipment &lt;50 kV</t>
  </si>
  <si>
    <t>Storage Battery Equipment</t>
  </si>
  <si>
    <t>Poles, Towers &amp; Fixtures</t>
  </si>
  <si>
    <t>Overhead Conductors &amp; Devices</t>
  </si>
  <si>
    <t>OH Manual line switches</t>
  </si>
  <si>
    <t>OH SCADA control equipment</t>
  </si>
  <si>
    <t>Underground Conduit</t>
  </si>
  <si>
    <t>Underground Conductors &amp; Devices</t>
  </si>
  <si>
    <t>Line Transformers - Overhead</t>
  </si>
  <si>
    <t>Line Transformers - Underground</t>
  </si>
  <si>
    <t>Services - Overhead</t>
  </si>
  <si>
    <t>Services - Underground</t>
  </si>
  <si>
    <t>Meters - Bidirectional</t>
  </si>
  <si>
    <t>Meters - Commercial</t>
  </si>
  <si>
    <t>Meters - Residential</t>
  </si>
  <si>
    <t>Meters C&amp; I</t>
  </si>
  <si>
    <t>Meters (Smart Meters)</t>
  </si>
  <si>
    <t>Meters (Wholesale)</t>
  </si>
  <si>
    <t>Buildings &amp; Fixtures</t>
  </si>
  <si>
    <t>Office Furniture &amp; Equipment (10 years)</t>
  </si>
  <si>
    <t>Office Furniture &amp; Equipment (5 years)</t>
  </si>
  <si>
    <t>Computer Equipment - Hardware</t>
  </si>
  <si>
    <t>Computer Equip.-Hardware(Post Mar. 22/04)</t>
  </si>
  <si>
    <t>Computer Equip.-Hardware(Post Mar. 19/07)</t>
  </si>
  <si>
    <t>Transportation Equipment - car</t>
  </si>
  <si>
    <t>Transportation Equipment - Other - trailers etc</t>
  </si>
  <si>
    <t>Transportation Equipment - small trucks</t>
  </si>
  <si>
    <t>Transportation Equipment - workplatform</t>
  </si>
  <si>
    <t>Transportation Equipment - Hybrid system</t>
  </si>
  <si>
    <t>Stores Equipment</t>
  </si>
  <si>
    <t>Tools, Shop &amp; Garage Equipment</t>
  </si>
  <si>
    <t>Truck tools</t>
  </si>
  <si>
    <t>Measurement &amp; Testing Equipment</t>
  </si>
  <si>
    <t>Power Operated Equipment</t>
  </si>
  <si>
    <t>Communications Equipment - phones</t>
  </si>
  <si>
    <t>Communications Equipment - Radio wireless</t>
  </si>
  <si>
    <t>Communications Equipment - Radio</t>
  </si>
  <si>
    <t>Communication Equipment (Smart Meters)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</si>
  <si>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</si>
  <si>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</si>
  <si>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</si>
  <si>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</si>
  <si>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</si>
  <si>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Other Tangible Property</t>
  </si>
  <si>
    <t>Contributions &amp; Grants</t>
  </si>
  <si>
    <t>Sub-Total</t>
  </si>
  <si>
    <t>Total PP&amp;E</t>
  </si>
  <si>
    <t>Total</t>
  </si>
  <si>
    <t>Transportation</t>
  </si>
  <si>
    <t>Deferred Revenue</t>
  </si>
  <si>
    <t>Net Depreciation</t>
  </si>
  <si>
    <t>CCA Class</t>
  </si>
  <si>
    <t>OEB</t>
  </si>
  <si>
    <t>Description</t>
  </si>
  <si>
    <t>Disposals</t>
  </si>
  <si>
    <t>Deferred Revenue - 1808</t>
  </si>
  <si>
    <t>Deferred Revenue - 1830</t>
  </si>
  <si>
    <t>Deferred Revenue - 1835</t>
  </si>
  <si>
    <t>Deferred Revenue - 1840</t>
  </si>
  <si>
    <t>Deferred Revenue - 1845</t>
  </si>
  <si>
    <t>Deferred Revenue - 1850</t>
  </si>
  <si>
    <t>Deferred Revenue - 1855</t>
  </si>
  <si>
    <t>Deferred Revenue - 1860</t>
  </si>
  <si>
    <t>Property Under Finance Lease</t>
  </si>
  <si>
    <t>Less Socialized Renewable Energy Generation Investments (input as negative)</t>
  </si>
  <si>
    <t>Less Other Non Rate-Regulated Utility Assets (input as negative)</t>
  </si>
  <si>
    <t>Depreciation Expense adj. from gain or loss on the retirement of assets (pool of like assets), if applicable</t>
  </si>
  <si>
    <t>Less: Fully Allocated Depreciation</t>
  </si>
  <si>
    <t>USoA / Description</t>
  </si>
  <si>
    <t>2016 Board Approved</t>
  </si>
  <si>
    <t>2016       Actual</t>
  </si>
  <si>
    <t>2017         Actual</t>
  </si>
  <si>
    <t>2018           Actual</t>
  </si>
  <si>
    <t>2019             Actual</t>
  </si>
  <si>
    <t>2020               Bridge</t>
  </si>
  <si>
    <t xml:space="preserve">2021            Test </t>
  </si>
  <si>
    <t>Reporting Basis</t>
  </si>
  <si>
    <t>1805 - Land</t>
  </si>
  <si>
    <t>1806/1612 - Land Rights</t>
  </si>
  <si>
    <t>1808 - Buildings</t>
  </si>
  <si>
    <t>1815 - Transformer Station Equipment &gt;50 kV</t>
  </si>
  <si>
    <t>1820 - Distribution Station Equipment &lt;50 kV</t>
  </si>
  <si>
    <t>1830 - Poles, Towers &amp; Fixtures</t>
  </si>
  <si>
    <t>1835 - Overhead Conductors &amp; Devices</t>
  </si>
  <si>
    <t>1840 - Underground Conduit</t>
  </si>
  <si>
    <t>1845 - Underground Conductors &amp; Devices</t>
  </si>
  <si>
    <t>1850 - Line Transformers</t>
  </si>
  <si>
    <t>1855 - Services (Overhead &amp; Underground)</t>
  </si>
  <si>
    <t>1860 - Meters</t>
  </si>
  <si>
    <t>1860 - Meters (Smart Meters)</t>
  </si>
  <si>
    <t xml:space="preserve">1915 - Office Furniture &amp; Equipment </t>
  </si>
  <si>
    <t>1920 - Computer Hardware</t>
  </si>
  <si>
    <t>1925/1611 - Computer Software</t>
  </si>
  <si>
    <t>1930 - Transportation Equipment</t>
  </si>
  <si>
    <t>1935 - Stores Equipment</t>
  </si>
  <si>
    <t>1940 - Tools, Shop &amp; Garage Equipment</t>
  </si>
  <si>
    <t>1945 - Measurement &amp; Testing Equipment</t>
  </si>
  <si>
    <t>1955 - Communications Equipment</t>
  </si>
  <si>
    <t xml:space="preserve">1960 - Miscellaneous Equipment </t>
  </si>
  <si>
    <t>1980 - System Supervisor Equipment</t>
  </si>
  <si>
    <t>1995 - Contributions &amp; Grants</t>
  </si>
  <si>
    <t>2440 - Deferred Revenue</t>
  </si>
  <si>
    <t>Total Depreciation Amount</t>
  </si>
  <si>
    <t>Less:  Fully Allocated Depreciation</t>
  </si>
  <si>
    <t>Truck Tools</t>
  </si>
  <si>
    <t>Stores</t>
  </si>
  <si>
    <t>Total Depreciation Adjustments</t>
  </si>
  <si>
    <t>Total Depreciation Rate Setting Purposes</t>
  </si>
  <si>
    <t>Fixed Asset Continuity Schedule  - Restated for CIS/ERP 5-Year Depreciation</t>
  </si>
  <si>
    <t>2016     Actual</t>
  </si>
  <si>
    <t>2017     Actual</t>
  </si>
  <si>
    <t>2018    Actual</t>
  </si>
  <si>
    <t>2019    Actual</t>
  </si>
  <si>
    <t>2021          Test</t>
  </si>
  <si>
    <t>Gross Fixed Assets Opening Balance</t>
  </si>
  <si>
    <t>Gross Fixed Assets Closing Balance</t>
  </si>
  <si>
    <t>Average Gross Fixed Assets</t>
  </si>
  <si>
    <t>Accumulated Depreciation Opening Balance</t>
  </si>
  <si>
    <t>Accumulated Depreciation Closing Balance</t>
  </si>
  <si>
    <t>Average Accumulated Depreciation</t>
  </si>
  <si>
    <t>Average Net Book Value</t>
  </si>
  <si>
    <t>Working Capital</t>
  </si>
  <si>
    <t>Working Capital Allowance (%)</t>
  </si>
  <si>
    <t>Working Capital Allowance</t>
  </si>
  <si>
    <t>Rate Base</t>
  </si>
  <si>
    <t>2020
Bridge</t>
  </si>
  <si>
    <t>Table 2-1 - Revised for 5-Year Depreciation on CIS/ERP Software</t>
  </si>
  <si>
    <t>Table 4-37 - Revised for 5-Year Depreciation on CIS/ERP Software</t>
  </si>
  <si>
    <t>Appendix 2-BA (Tables 2-9 to 2-14)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</si>
</sst>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6" formatCode="_(* #,##0.00_);_(* \(#,##0.00\);_(* &quot;-&quot;??_);_(@_)"/>
    <numFmt numFmtId="167" formatCode="_(* #,##0_);_(* \(#,##0\);_(* &quot;-&quot;??_);_(@_)"/>
    <numFmt numFmtId="169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167" fontId="2" fillId="0" borderId="0" xfId="3" applyNumberFormat="1" applyFont="1"/>
    <xf numFmtId="167" fontId="2" fillId="0" borderId="0" xfId="3" applyNumberFormat="1" applyFont="1" applyAlignment="1">
      <alignment horizontal="center"/>
    </xf>
    <xf numFmtId="0" fontId="2" fillId="0" borderId="0" xfId="3" applyNumberFormat="1" applyFont="1" applyAlignment="1">
      <alignment horizontal="center"/>
    </xf>
    <xf numFmtId="167" fontId="3" fillId="0" borderId="0" xfId="3" applyNumberFormat="1" applyFont="1" applyAlignment="1">
      <alignment horizontal="right"/>
    </xf>
    <xf numFmtId="167" fontId="0" fillId="3" borderId="0" xfId="3" applyNumberFormat="1" applyFont="1" applyFill="1" applyBorder="1" applyAlignment="1" applyProtection="1">
      <alignment horizontal="center" vertical="center"/>
      <protection locked="0"/>
    </xf>
    <xf numFmtId="167" fontId="3" fillId="0" borderId="0" xfId="3" applyNumberFormat="1" applyFont="1"/>
    <xf numFmtId="0" fontId="6" fillId="4" borderId="0" xfId="3" applyNumberFormat="1" applyFont="1" applyFill="1" applyAlignment="1">
      <alignment horizontal="center"/>
    </xf>
    <xf numFmtId="167" fontId="7" fillId="0" borderId="0" xfId="3" applyNumberFormat="1" applyFont="1" applyAlignment="1">
      <alignment horizontal="center"/>
    </xf>
    <xf numFmtId="167" fontId="2" fillId="0" borderId="0" xfId="3" applyNumberFormat="1" applyFont="1" applyBorder="1"/>
    <xf numFmtId="167" fontId="2" fillId="0" borderId="9" xfId="3" applyNumberFormat="1" applyFont="1" applyBorder="1" applyAlignment="1">
      <alignment horizontal="center"/>
    </xf>
    <xf numFmtId="0" fontId="2" fillId="0" borderId="10" xfId="3" applyNumberFormat="1" applyFont="1" applyBorder="1" applyAlignment="1">
      <alignment horizontal="center"/>
    </xf>
    <xf numFmtId="167" fontId="2" fillId="0" borderId="10" xfId="3" applyNumberFormat="1" applyFont="1" applyBorder="1"/>
    <xf numFmtId="167" fontId="2" fillId="3" borderId="11" xfId="3" applyNumberFormat="1" applyFont="1" applyFill="1" applyBorder="1"/>
    <xf numFmtId="167" fontId="3" fillId="3" borderId="12" xfId="3" applyNumberFormat="1" applyFont="1" applyFill="1" applyBorder="1" applyAlignment="1"/>
    <xf numFmtId="167" fontId="3" fillId="3" borderId="13" xfId="3" applyNumberFormat="1" applyFont="1" applyFill="1" applyBorder="1" applyAlignment="1"/>
    <xf numFmtId="167" fontId="2" fillId="0" borderId="14" xfId="3" applyNumberFormat="1" applyFont="1" applyBorder="1"/>
    <xf numFmtId="167" fontId="3" fillId="3" borderId="15" xfId="3" applyNumberFormat="1" applyFont="1" applyFill="1" applyBorder="1" applyAlignment="1">
      <alignment horizontal="center" vertical="center" wrapText="1"/>
    </xf>
    <xf numFmtId="0" fontId="3" fillId="3" borderId="4" xfId="3" applyNumberFormat="1" applyFont="1" applyFill="1" applyBorder="1" applyAlignment="1">
      <alignment horizontal="center" vertical="center"/>
    </xf>
    <xf numFmtId="167" fontId="3" fillId="3" borderId="4" xfId="3" applyNumberFormat="1" applyFont="1" applyFill="1" applyBorder="1" applyAlignment="1">
      <alignment vertical="center"/>
    </xf>
    <xf numFmtId="167" fontId="3" fillId="3" borderId="4" xfId="3" applyNumberFormat="1" applyFont="1" applyFill="1" applyBorder="1" applyAlignment="1">
      <alignment horizontal="center" vertical="center" wrapText="1"/>
    </xf>
    <xf numFmtId="167" fontId="3" fillId="3" borderId="4" xfId="3" applyNumberFormat="1" applyFont="1" applyFill="1" applyBorder="1" applyAlignment="1">
      <alignment horizontal="center" vertical="center"/>
    </xf>
    <xf numFmtId="167" fontId="2" fillId="2" borderId="5" xfId="3" applyNumberFormat="1" applyFont="1" applyFill="1" applyBorder="1" applyAlignment="1">
      <alignment vertical="center"/>
    </xf>
    <xf numFmtId="167" fontId="3" fillId="3" borderId="6" xfId="3" applyNumberFormat="1" applyFont="1" applyFill="1" applyBorder="1" applyAlignment="1">
      <alignment horizontal="center" vertical="center" wrapText="1"/>
    </xf>
    <xf numFmtId="167" fontId="3" fillId="3" borderId="7" xfId="3" applyNumberFormat="1" applyFont="1" applyFill="1" applyBorder="1" applyAlignment="1">
      <alignment horizontal="center" vertical="center"/>
    </xf>
    <xf numFmtId="167" fontId="3" fillId="3" borderId="7" xfId="3" applyNumberFormat="1" applyFont="1" applyFill="1" applyBorder="1" applyAlignment="1">
      <alignment horizontal="center" vertical="center" wrapText="1"/>
    </xf>
    <xf numFmtId="167" fontId="3" fillId="3" borderId="16" xfId="3" applyNumberFormat="1" applyFont="1" applyFill="1" applyBorder="1" applyAlignment="1">
      <alignment horizontal="center" vertical="center" wrapText="1"/>
    </xf>
    <xf numFmtId="167" fontId="2" fillId="0" borderId="0" xfId="3" applyNumberFormat="1" applyFont="1" applyAlignment="1">
      <alignment vertical="center"/>
    </xf>
    <xf numFmtId="167" fontId="2" fillId="0" borderId="15" xfId="3" applyNumberFormat="1" applyFont="1" applyBorder="1" applyAlignment="1">
      <alignment horizontal="center" vertical="center"/>
    </xf>
    <xf numFmtId="0" fontId="2" fillId="0" borderId="4" xfId="3" applyNumberFormat="1" applyFont="1" applyBorder="1" applyAlignment="1">
      <alignment horizontal="center" vertical="center"/>
    </xf>
    <xf numFmtId="167" fontId="2" fillId="0" borderId="4" xfId="3" applyNumberFormat="1" applyFont="1" applyBorder="1" applyAlignment="1">
      <alignment vertical="center" wrapText="1"/>
    </xf>
    <xf numFmtId="167" fontId="9" fillId="4" borderId="4" xfId="3" applyNumberFormat="1" applyFont="1" applyFill="1" applyBorder="1"/>
    <xf numFmtId="167" fontId="9" fillId="0" borderId="4" xfId="3" applyNumberFormat="1" applyFont="1" applyBorder="1"/>
    <xf numFmtId="167" fontId="2" fillId="0" borderId="5" xfId="3" applyNumberFormat="1" applyFont="1" applyBorder="1"/>
    <xf numFmtId="167" fontId="9" fillId="4" borderId="3" xfId="3" applyNumberFormat="1" applyFont="1" applyFill="1" applyBorder="1"/>
    <xf numFmtId="167" fontId="2" fillId="0" borderId="16" xfId="3" applyNumberFormat="1" applyFont="1" applyBorder="1"/>
    <xf numFmtId="167" fontId="2" fillId="0" borderId="15" xfId="3" applyNumberFormat="1" applyFont="1" applyFill="1" applyBorder="1" applyAlignment="1">
      <alignment horizontal="center" vertical="center"/>
    </xf>
    <xf numFmtId="0" fontId="2" fillId="0" borderId="4" xfId="3" applyNumberFormat="1" applyFont="1" applyFill="1" applyBorder="1" applyAlignment="1">
      <alignment horizontal="center" vertical="center"/>
    </xf>
    <xf numFmtId="167" fontId="2" fillId="0" borderId="4" xfId="3" applyNumberFormat="1" applyFont="1" applyFill="1" applyBorder="1" applyAlignment="1">
      <alignment vertical="center" wrapText="1"/>
    </xf>
    <xf numFmtId="167" fontId="2" fillId="0" borderId="17" xfId="3" applyNumberFormat="1" applyFont="1" applyBorder="1" applyAlignment="1">
      <alignment horizontal="center"/>
    </xf>
    <xf numFmtId="167" fontId="2" fillId="0" borderId="15" xfId="3" applyNumberFormat="1" applyFont="1" applyBorder="1" applyAlignment="1">
      <alignment horizontal="center"/>
    </xf>
    <xf numFmtId="0" fontId="2" fillId="0" borderId="4" xfId="3" applyNumberFormat="1" applyFont="1" applyBorder="1" applyAlignment="1">
      <alignment horizontal="center"/>
    </xf>
    <xf numFmtId="167" fontId="2" fillId="4" borderId="4" xfId="3" applyNumberFormat="1" applyFont="1" applyFill="1" applyBorder="1"/>
    <xf numFmtId="167" fontId="3" fillId="0" borderId="4" xfId="3" applyNumberFormat="1" applyFont="1" applyBorder="1"/>
    <xf numFmtId="167" fontId="3" fillId="0" borderId="16" xfId="3" applyNumberFormat="1" applyFont="1" applyBorder="1"/>
    <xf numFmtId="167" fontId="3" fillId="0" borderId="4" xfId="3" applyNumberFormat="1" applyFont="1" applyBorder="1" applyAlignment="1">
      <alignment vertical="center" wrapText="1"/>
    </xf>
    <xf numFmtId="167" fontId="0" fillId="0" borderId="4" xfId="3" applyNumberFormat="1" applyFont="1" applyBorder="1"/>
    <xf numFmtId="167" fontId="8" fillId="0" borderId="4" xfId="3" applyNumberFormat="1" applyFont="1" applyBorder="1" applyAlignment="1">
      <alignment vertical="top" wrapText="1"/>
    </xf>
    <xf numFmtId="167" fontId="2" fillId="0" borderId="0" xfId="3" applyNumberFormat="1" applyFont="1" applyFill="1" applyBorder="1"/>
    <xf numFmtId="167" fontId="0" fillId="0" borderId="0" xfId="3" applyNumberFormat="1" applyFont="1" applyFill="1" applyBorder="1"/>
    <xf numFmtId="167" fontId="2" fillId="0" borderId="18" xfId="3" applyNumberFormat="1" applyFont="1" applyFill="1" applyBorder="1"/>
    <xf numFmtId="0" fontId="2" fillId="0" borderId="0" xfId="3" applyNumberFormat="1" applyFont="1" applyBorder="1" applyAlignment="1">
      <alignment horizontal="center"/>
    </xf>
    <xf numFmtId="167" fontId="2" fillId="0" borderId="18" xfId="3" applyNumberFormat="1" applyFont="1" applyBorder="1"/>
    <xf numFmtId="167" fontId="2" fillId="0" borderId="19" xfId="3" applyNumberFormat="1" applyFont="1" applyBorder="1" applyAlignment="1"/>
    <xf numFmtId="167" fontId="2" fillId="0" borderId="8" xfId="3" applyNumberFormat="1" applyFont="1" applyBorder="1" applyAlignment="1"/>
    <xf numFmtId="167" fontId="4" fillId="0" borderId="0" xfId="3" applyNumberFormat="1" applyFont="1" applyBorder="1"/>
    <xf numFmtId="167" fontId="9" fillId="4" borderId="7" xfId="3" applyNumberFormat="1" applyFont="1" applyFill="1" applyBorder="1"/>
    <xf numFmtId="167" fontId="2" fillId="0" borderId="1" xfId="3" applyNumberFormat="1" applyFont="1" applyBorder="1" applyAlignment="1"/>
    <xf numFmtId="167" fontId="2" fillId="0" borderId="2" xfId="3" applyNumberFormat="1" applyFont="1" applyBorder="1" applyAlignment="1"/>
    <xf numFmtId="167" fontId="2" fillId="0" borderId="20" xfId="3" applyNumberFormat="1" applyFont="1" applyBorder="1" applyAlignment="1">
      <alignment horizontal="center"/>
    </xf>
    <xf numFmtId="0" fontId="2" fillId="0" borderId="21" xfId="3" applyNumberFormat="1" applyFont="1" applyBorder="1" applyAlignment="1">
      <alignment horizontal="center"/>
    </xf>
    <xf numFmtId="167" fontId="2" fillId="0" borderId="21" xfId="3" applyNumberFormat="1" applyFont="1" applyBorder="1"/>
    <xf numFmtId="167" fontId="3" fillId="0" borderId="22" xfId="3" applyNumberFormat="1" applyFont="1" applyFill="1" applyBorder="1" applyAlignment="1"/>
    <xf numFmtId="167" fontId="10" fillId="0" borderId="23" xfId="3" applyNumberFormat="1" applyFont="1" applyBorder="1"/>
    <xf numFmtId="167" fontId="2" fillId="0" borderId="24" xfId="3" applyNumberFormat="1" applyFont="1" applyBorder="1"/>
    <xf numFmtId="0" fontId="11" fillId="3" borderId="2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27" xfId="0" applyFont="1" applyFill="1" applyBorder="1"/>
    <xf numFmtId="0" fontId="14" fillId="4" borderId="28" xfId="0" applyFont="1" applyFill="1" applyBorder="1" applyAlignment="1">
      <alignment horizontal="center"/>
    </xf>
    <xf numFmtId="0" fontId="12" fillId="0" borderId="29" xfId="0" applyFont="1" applyBorder="1"/>
    <xf numFmtId="167" fontId="12" fillId="0" borderId="30" xfId="3" applyNumberFormat="1" applyFont="1" applyFill="1" applyBorder="1"/>
    <xf numFmtId="167" fontId="12" fillId="0" borderId="30" xfId="3" applyNumberFormat="1" applyFont="1" applyBorder="1"/>
    <xf numFmtId="0" fontId="12" fillId="0" borderId="31" xfId="0" applyFont="1" applyBorder="1"/>
    <xf numFmtId="0" fontId="12" fillId="0" borderId="17" xfId="0" applyFont="1" applyBorder="1"/>
    <xf numFmtId="0" fontId="12" fillId="0" borderId="29" xfId="0" applyFont="1" applyFill="1" applyBorder="1"/>
    <xf numFmtId="167" fontId="12" fillId="0" borderId="32" xfId="3" applyNumberFormat="1" applyFont="1" applyBorder="1"/>
    <xf numFmtId="0" fontId="14" fillId="3" borderId="26" xfId="0" applyFont="1" applyFill="1" applyBorder="1"/>
    <xf numFmtId="167" fontId="14" fillId="3" borderId="25" xfId="3" applyNumberFormat="1" applyFont="1" applyFill="1" applyBorder="1"/>
    <xf numFmtId="0" fontId="14" fillId="0" borderId="29" xfId="0" applyFont="1" applyBorder="1"/>
    <xf numFmtId="167" fontId="12" fillId="0" borderId="33" xfId="3" applyNumberFormat="1" applyFont="1" applyBorder="1"/>
    <xf numFmtId="0" fontId="12" fillId="4" borderId="31" xfId="0" applyFont="1" applyFill="1" applyBorder="1"/>
    <xf numFmtId="167" fontId="12" fillId="4" borderId="30" xfId="0" applyNumberFormat="1" applyFont="1" applyFill="1" applyBorder="1"/>
    <xf numFmtId="167" fontId="12" fillId="0" borderId="0" xfId="3" applyNumberFormat="1" applyFont="1"/>
    <xf numFmtId="167" fontId="9" fillId="0" borderId="4" xfId="3" applyNumberFormat="1" applyFont="1" applyFill="1" applyBorder="1"/>
    <xf numFmtId="167" fontId="9" fillId="0" borderId="3" xfId="3" applyNumberFormat="1" applyFont="1" applyFill="1" applyBorder="1"/>
    <xf numFmtId="167" fontId="2" fillId="0" borderId="1" xfId="3" applyNumberFormat="1" applyFont="1" applyBorder="1" applyAlignment="1">
      <alignment horizontal="center"/>
    </xf>
    <xf numFmtId="167" fontId="2" fillId="0" borderId="2" xfId="3" applyNumberFormat="1" applyFont="1" applyBorder="1" applyAlignment="1">
      <alignment horizontal="center"/>
    </xf>
    <xf numFmtId="167" fontId="2" fillId="0" borderId="3" xfId="3" applyNumberFormat="1" applyFont="1" applyBorder="1" applyAlignment="1">
      <alignment horizontal="center"/>
    </xf>
    <xf numFmtId="167" fontId="3" fillId="0" borderId="1" xfId="3" applyNumberFormat="1" applyFont="1" applyFill="1" applyBorder="1" applyAlignment="1">
      <alignment horizontal="left"/>
    </xf>
    <xf numFmtId="167" fontId="3" fillId="0" borderId="2" xfId="3" applyNumberFormat="1" applyFont="1" applyFill="1" applyBorder="1" applyAlignment="1">
      <alignment horizontal="left"/>
    </xf>
    <xf numFmtId="167" fontId="3" fillId="0" borderId="3" xfId="3" applyNumberFormat="1" applyFont="1" applyFill="1" applyBorder="1" applyAlignment="1">
      <alignment horizontal="left"/>
    </xf>
    <xf numFmtId="167" fontId="3" fillId="3" borderId="11" xfId="3" applyNumberFormat="1" applyFont="1" applyFill="1" applyBorder="1" applyAlignment="1">
      <alignment horizontal="center"/>
    </xf>
    <xf numFmtId="167" fontId="3" fillId="3" borderId="12" xfId="3" applyNumberFormat="1" applyFont="1" applyFill="1" applyBorder="1" applyAlignment="1">
      <alignment horizontal="center"/>
    </xf>
    <xf numFmtId="167" fontId="3" fillId="3" borderId="13" xfId="3" applyNumberFormat="1" applyFont="1" applyFill="1" applyBorder="1" applyAlignment="1">
      <alignment horizontal="center"/>
    </xf>
    <xf numFmtId="167" fontId="5" fillId="0" borderId="0" xfId="3" applyNumberFormat="1" applyFont="1" applyAlignment="1">
      <alignment horizontal="center" vertical="top"/>
    </xf>
    <xf numFmtId="0" fontId="0" fillId="5" borderId="0" xfId="0" applyFill="1"/>
    <xf numFmtId="0" fontId="14" fillId="4" borderId="25" xfId="0" applyFont="1" applyFill="1" applyBorder="1" applyAlignment="1">
      <alignment horizontal="center"/>
    </xf>
    <xf numFmtId="0" fontId="12" fillId="0" borderId="33" xfId="0" applyFont="1" applyBorder="1"/>
    <xf numFmtId="0" fontId="12" fillId="0" borderId="30" xfId="0" applyFont="1" applyBorder="1"/>
    <xf numFmtId="167" fontId="12" fillId="0" borderId="30" xfId="1" applyNumberFormat="1" applyFont="1" applyFill="1" applyBorder="1"/>
    <xf numFmtId="0" fontId="14" fillId="4" borderId="30" xfId="0" applyFont="1" applyFill="1" applyBorder="1"/>
    <xf numFmtId="167" fontId="14" fillId="4" borderId="30" xfId="1" applyNumberFormat="1" applyFont="1" applyFill="1" applyBorder="1"/>
    <xf numFmtId="169" fontId="12" fillId="0" borderId="30" xfId="4" applyNumberFormat="1" applyFont="1" applyBorder="1" applyAlignment="1">
      <alignment horizontal="center"/>
    </xf>
    <xf numFmtId="0" fontId="14" fillId="3" borderId="34" xfId="0" applyFont="1" applyFill="1" applyBorder="1"/>
    <xf numFmtId="167" fontId="14" fillId="3" borderId="34" xfId="1" applyNumberFormat="1" applyFont="1" applyFill="1" applyBorder="1"/>
    <xf numFmtId="0" fontId="14" fillId="0" borderId="0" xfId="0" applyFont="1"/>
    <xf numFmtId="0" fontId="14" fillId="5" borderId="0" xfId="0" applyFont="1" applyFill="1"/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/OEB/2016%20Rebasing/OEB%20Info%20&amp;%20Deferral%20Request/2015%20Filing%20Forms/2015_Filing_Requirements_Chapter2_Appendices%20v02%20Aug%201%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/Cost%20of%20Service/2021%20Rebasing/Application/Exhibit%202%20Capital/Att%202-1%20Waterloo_Appl_2021_Filing_Req_Chap2_Appendices_2021_COS_202006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OldCGAAP_DepExp_2013"/>
      <sheetName val="App.2-CG_NewCGAAP_DepExp_2013"/>
      <sheetName val="App.2-CH_MIFRS_DepExp_2014"/>
      <sheetName val="App.2-CI MIFRS_DepExp_2015"/>
      <sheetName val="App.2-D_Overhead"/>
      <sheetName val="App.2-EA_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FA Proposed REG Inves (2"/>
      <sheetName val="App.2-FB Calc of REG Improv (2"/>
      <sheetName val="App.2-FC Calc of REG Expans (2"/>
      <sheetName val="App.2-G SQI"/>
      <sheetName val="App.2-H_Other_Oper_Rev"/>
      <sheetName val="App.2-I LF_CDM_WF_OLD"/>
      <sheetName val="App.2-I LF_CDM_WF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_MIFRS Summary Impacts"/>
      <sheetName val="App. 2-Z_Tariff"/>
      <sheetName val="lists"/>
      <sheetName val="lists2"/>
      <sheetName val="Sheet19"/>
      <sheetName val="Sheet1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7">
          <cell r="O17">
            <v>0</v>
          </cell>
        </row>
      </sheetData>
      <sheetData sheetId="17">
        <row r="17">
          <cell r="K1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Za_2020 Com. Exp. Forecast"/>
      <sheetName val="App.2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EB-2020-0059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J4" sqref="J4"/>
    </sheetView>
  </sheetViews>
  <sheetFormatPr defaultRowHeight="15" x14ac:dyDescent="0.25"/>
  <cols>
    <col min="1" max="1" width="43.140625" style="96" bestFit="1" customWidth="1"/>
    <col min="2" max="8" width="15.7109375" style="96" customWidth="1"/>
    <col min="9" max="16384" width="9.140625" style="96"/>
  </cols>
  <sheetData>
    <row r="1" spans="1:8" x14ac:dyDescent="0.25">
      <c r="A1" s="107" t="s">
        <v>155</v>
      </c>
    </row>
    <row r="2" spans="1:8" ht="15.75" thickBot="1" x14ac:dyDescent="0.3">
      <c r="A2" s="107"/>
    </row>
    <row r="3" spans="1:8" ht="33.75" thickBot="1" x14ac:dyDescent="0.3">
      <c r="A3" s="66" t="s">
        <v>82</v>
      </c>
      <c r="B3" s="66" t="s">
        <v>98</v>
      </c>
      <c r="C3" s="66" t="s">
        <v>138</v>
      </c>
      <c r="D3" s="66" t="s">
        <v>139</v>
      </c>
      <c r="E3" s="66" t="s">
        <v>140</v>
      </c>
      <c r="F3" s="66" t="s">
        <v>141</v>
      </c>
      <c r="G3" s="66" t="s">
        <v>154</v>
      </c>
      <c r="H3" s="66" t="s">
        <v>142</v>
      </c>
    </row>
    <row r="4" spans="1:8" ht="15.75" thickBot="1" x14ac:dyDescent="0.3">
      <c r="A4" s="97" t="s">
        <v>105</v>
      </c>
      <c r="B4" s="97" t="s">
        <v>1</v>
      </c>
      <c r="C4" s="97" t="s">
        <v>1</v>
      </c>
      <c r="D4" s="97" t="s">
        <v>1</v>
      </c>
      <c r="E4" s="97" t="s">
        <v>1</v>
      </c>
      <c r="F4" s="97" t="s">
        <v>1</v>
      </c>
      <c r="G4" s="97" t="s">
        <v>1</v>
      </c>
      <c r="H4" s="97" t="s">
        <v>1</v>
      </c>
    </row>
    <row r="5" spans="1:8" x14ac:dyDescent="0.25">
      <c r="A5" s="98"/>
      <c r="B5" s="98"/>
      <c r="C5" s="98"/>
      <c r="D5" s="98"/>
      <c r="E5" s="98"/>
      <c r="F5" s="98"/>
      <c r="G5" s="98"/>
      <c r="H5" s="98"/>
    </row>
    <row r="6" spans="1:8" x14ac:dyDescent="0.25">
      <c r="A6" s="99" t="s">
        <v>143</v>
      </c>
      <c r="B6" s="100">
        <v>332881281</v>
      </c>
      <c r="C6" s="100">
        <v>331035727.49999988</v>
      </c>
      <c r="D6" s="100">
        <f>+C7</f>
        <v>348262734</v>
      </c>
      <c r="E6" s="100">
        <f t="shared" ref="E6:H6" si="0">+D7</f>
        <v>362590468</v>
      </c>
      <c r="F6" s="100">
        <f t="shared" si="0"/>
        <v>377491929.54999977</v>
      </c>
      <c r="G6" s="100">
        <f t="shared" si="0"/>
        <v>394222378</v>
      </c>
      <c r="H6" s="100">
        <f t="shared" si="0"/>
        <v>413367112</v>
      </c>
    </row>
    <row r="7" spans="1:8" x14ac:dyDescent="0.25">
      <c r="A7" s="99" t="s">
        <v>144</v>
      </c>
      <c r="B7" s="100">
        <v>348948838</v>
      </c>
      <c r="C7" s="100">
        <v>348262734</v>
      </c>
      <c r="D7" s="100">
        <v>362590468</v>
      </c>
      <c r="E7" s="100">
        <v>377491929.54999977</v>
      </c>
      <c r="F7" s="100">
        <v>394222378</v>
      </c>
      <c r="G7" s="100">
        <v>413367112</v>
      </c>
      <c r="H7" s="100">
        <v>430000639</v>
      </c>
    </row>
    <row r="8" spans="1:8" x14ac:dyDescent="0.25">
      <c r="A8" s="101" t="s">
        <v>145</v>
      </c>
      <c r="B8" s="102">
        <f>AVERAGE(B6:B7)</f>
        <v>340915059.5</v>
      </c>
      <c r="C8" s="102">
        <f t="shared" ref="C8:H8" si="1">AVERAGE(C6:C7)</f>
        <v>339649230.74999994</v>
      </c>
      <c r="D8" s="102">
        <f t="shared" si="1"/>
        <v>355426601</v>
      </c>
      <c r="E8" s="102">
        <f t="shared" si="1"/>
        <v>370041198.77499986</v>
      </c>
      <c r="F8" s="102">
        <f t="shared" si="1"/>
        <v>385857153.77499986</v>
      </c>
      <c r="G8" s="102">
        <f t="shared" si="1"/>
        <v>403794745</v>
      </c>
      <c r="H8" s="102">
        <f t="shared" si="1"/>
        <v>421683875.5</v>
      </c>
    </row>
    <row r="9" spans="1:8" x14ac:dyDescent="0.25">
      <c r="A9" s="99" t="s">
        <v>146</v>
      </c>
      <c r="B9" s="100">
        <v>142300708</v>
      </c>
      <c r="C9" s="100">
        <v>142282954.61000001</v>
      </c>
      <c r="D9" s="100">
        <f>+C10</f>
        <v>150506090</v>
      </c>
      <c r="E9" s="100">
        <f t="shared" ref="E9:G9" si="2">+D10</f>
        <v>159242202.06000003</v>
      </c>
      <c r="F9" s="100">
        <f t="shared" si="2"/>
        <v>167843726.66999999</v>
      </c>
      <c r="G9" s="100">
        <f t="shared" si="2"/>
        <v>177494646.54130137</v>
      </c>
      <c r="H9" s="100">
        <f>+G10</f>
        <v>188346748.935743</v>
      </c>
    </row>
    <row r="10" spans="1:8" x14ac:dyDescent="0.25">
      <c r="A10" s="99" t="s">
        <v>147</v>
      </c>
      <c r="B10" s="100">
        <v>150804014</v>
      </c>
      <c r="C10" s="100">
        <v>150506090</v>
      </c>
      <c r="D10" s="100">
        <v>159242202.06000003</v>
      </c>
      <c r="E10" s="100">
        <v>167843726.66999999</v>
      </c>
      <c r="F10" s="100">
        <v>177494646.54130137</v>
      </c>
      <c r="G10" s="100">
        <v>188346748.935743</v>
      </c>
      <c r="H10" s="100">
        <v>199514620.46644869</v>
      </c>
    </row>
    <row r="11" spans="1:8" x14ac:dyDescent="0.25">
      <c r="A11" s="101" t="s">
        <v>148</v>
      </c>
      <c r="B11" s="102">
        <f>AVERAGE(B9:B10)</f>
        <v>146552361</v>
      </c>
      <c r="C11" s="102">
        <f t="shared" ref="C11" si="3">AVERAGE(C9:C10)</f>
        <v>146394522.30500001</v>
      </c>
      <c r="D11" s="102">
        <f t="shared" ref="D11" si="4">AVERAGE(D9:D10)</f>
        <v>154874146.03000003</v>
      </c>
      <c r="E11" s="102">
        <f t="shared" ref="E11" si="5">AVERAGE(E9:E10)</f>
        <v>163542964.36500001</v>
      </c>
      <c r="F11" s="102">
        <f t="shared" ref="F11" si="6">AVERAGE(F9:F10)</f>
        <v>172669186.60565066</v>
      </c>
      <c r="G11" s="102">
        <f t="shared" ref="G11" si="7">AVERAGE(G9:G10)</f>
        <v>182920697.73852217</v>
      </c>
      <c r="H11" s="102">
        <f t="shared" ref="H11" si="8">AVERAGE(H9:H10)</f>
        <v>193930684.70109585</v>
      </c>
    </row>
    <row r="12" spans="1:8" x14ac:dyDescent="0.25">
      <c r="A12" s="101" t="s">
        <v>149</v>
      </c>
      <c r="B12" s="102">
        <f>B8-B11</f>
        <v>194362698.5</v>
      </c>
      <c r="C12" s="102">
        <f>C8-C11</f>
        <v>193254708.44499993</v>
      </c>
      <c r="D12" s="102">
        <f t="shared" ref="D12:H12" si="9">D8-D11</f>
        <v>200552454.96999997</v>
      </c>
      <c r="E12" s="102">
        <f>E8-E11</f>
        <v>206498234.40999985</v>
      </c>
      <c r="F12" s="102">
        <f t="shared" si="9"/>
        <v>213187967.16934919</v>
      </c>
      <c r="G12" s="102">
        <f>G8-G11+1</f>
        <v>220874048.26147783</v>
      </c>
      <c r="H12" s="102">
        <f t="shared" si="9"/>
        <v>227753190.79890415</v>
      </c>
    </row>
    <row r="13" spans="1:8" x14ac:dyDescent="0.25">
      <c r="A13" s="99" t="s">
        <v>150</v>
      </c>
      <c r="B13" s="100">
        <v>190606909</v>
      </c>
      <c r="C13" s="100">
        <v>198940525.98800209</v>
      </c>
      <c r="D13" s="100">
        <v>182506585</v>
      </c>
      <c r="E13" s="100">
        <v>182307765.34</v>
      </c>
      <c r="F13" s="100">
        <v>187819564.16999999</v>
      </c>
      <c r="G13" s="100">
        <v>226106047</v>
      </c>
      <c r="H13" s="100">
        <v>215060065.54502252</v>
      </c>
    </row>
    <row r="14" spans="1:8" x14ac:dyDescent="0.25">
      <c r="A14" s="99" t="s">
        <v>151</v>
      </c>
      <c r="B14" s="103">
        <v>7.4999999999999997E-2</v>
      </c>
      <c r="C14" s="103">
        <v>7.4999999999999997E-2</v>
      </c>
      <c r="D14" s="103">
        <v>7.4999999999999997E-2</v>
      </c>
      <c r="E14" s="103">
        <v>7.4999999999999997E-2</v>
      </c>
      <c r="F14" s="103">
        <v>7.4999999999999997E-2</v>
      </c>
      <c r="G14" s="103">
        <v>7.4999999999999997E-2</v>
      </c>
      <c r="H14" s="103">
        <v>7.4999999999999997E-2</v>
      </c>
    </row>
    <row r="15" spans="1:8" x14ac:dyDescent="0.25">
      <c r="A15" s="101" t="s">
        <v>152</v>
      </c>
      <c r="B15" s="102">
        <f>+B13*B14</f>
        <v>14295518.174999999</v>
      </c>
      <c r="C15" s="102">
        <f t="shared" ref="C15:H15" si="10">+C13*C14</f>
        <v>14920539.449100157</v>
      </c>
      <c r="D15" s="102">
        <f t="shared" si="10"/>
        <v>13687993.875</v>
      </c>
      <c r="E15" s="102">
        <f t="shared" si="10"/>
        <v>13673082.4005</v>
      </c>
      <c r="F15" s="102">
        <f t="shared" si="10"/>
        <v>14086467.312749999</v>
      </c>
      <c r="G15" s="102">
        <f>+G13*G14-1</f>
        <v>16957952.524999999</v>
      </c>
      <c r="H15" s="102">
        <f t="shared" si="10"/>
        <v>16129504.915876688</v>
      </c>
    </row>
    <row r="16" spans="1:8" ht="15.75" thickBot="1" x14ac:dyDescent="0.3">
      <c r="A16" s="104" t="s">
        <v>153</v>
      </c>
      <c r="B16" s="105">
        <f>+B12+B15</f>
        <v>208658216.67500001</v>
      </c>
      <c r="C16" s="105">
        <f>+C12+C15</f>
        <v>208175247.8941001</v>
      </c>
      <c r="D16" s="105">
        <f t="shared" ref="D16:H16" si="11">+D12+D15</f>
        <v>214240448.84499997</v>
      </c>
      <c r="E16" s="105">
        <f>+E12+E15</f>
        <v>220171316.81049985</v>
      </c>
      <c r="F16" s="105">
        <f t="shared" si="11"/>
        <v>227274434.48209921</v>
      </c>
      <c r="G16" s="105">
        <f>+G12+G15</f>
        <v>237832000.78647783</v>
      </c>
      <c r="H16" s="105">
        <f t="shared" si="11"/>
        <v>243882695.71478084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55"/>
  <sheetViews>
    <sheetView showGridLines="0" tabSelected="1" workbookViewId="0">
      <selection activeCell="A3" sqref="A3:M3"/>
    </sheetView>
  </sheetViews>
  <sheetFormatPr defaultColWidth="9.140625" defaultRowHeight="12.75" x14ac:dyDescent="0.2"/>
  <cols>
    <col min="1" max="1" width="7.7109375" style="2" customWidth="1"/>
    <col min="2" max="2" width="6.42578125" style="3" customWidth="1"/>
    <col min="3" max="3" width="37.85546875" style="1" customWidth="1"/>
    <col min="4" max="4" width="14.42578125" style="1" customWidth="1"/>
    <col min="5" max="5" width="13" style="1" customWidth="1"/>
    <col min="6" max="6" width="11.7109375" style="1" customWidth="1"/>
    <col min="7" max="7" width="13.5703125" style="1" customWidth="1"/>
    <col min="8" max="8" width="1.7109375" style="9" customWidth="1"/>
    <col min="9" max="9" width="14.28515625" style="1" customWidth="1"/>
    <col min="10" max="10" width="13.42578125" style="1" customWidth="1"/>
    <col min="11" max="11" width="11.85546875" style="1" customWidth="1"/>
    <col min="12" max="12" width="15.5703125" style="1" bestFit="1" customWidth="1"/>
    <col min="13" max="13" width="15.140625" style="1" bestFit="1" customWidth="1"/>
    <col min="14" max="14" width="10.28515625" style="1" bestFit="1" customWidth="1"/>
    <col min="15" max="16384" width="9.140625" style="1"/>
  </cols>
  <sheetData>
    <row r="2" spans="1:13" ht="18" x14ac:dyDescent="0.2">
      <c r="A2" s="95" t="s">
        <v>157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3" ht="18" x14ac:dyDescent="0.2">
      <c r="A3" s="95" t="s">
        <v>137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x14ac:dyDescent="0.2">
      <c r="H4" s="1"/>
    </row>
    <row r="5" spans="1:13" ht="15" x14ac:dyDescent="0.2">
      <c r="E5" s="4" t="s">
        <v>0</v>
      </c>
      <c r="F5" s="5" t="s">
        <v>1</v>
      </c>
      <c r="G5" s="6"/>
      <c r="H5" s="1"/>
    </row>
    <row r="6" spans="1:13" ht="15" x14ac:dyDescent="0.25">
      <c r="E6" s="4" t="s">
        <v>2</v>
      </c>
      <c r="F6" s="7">
        <v>2016</v>
      </c>
      <c r="G6" s="8"/>
    </row>
    <row r="7" spans="1:13" ht="13.5" thickBot="1" x14ac:dyDescent="0.25"/>
    <row r="8" spans="1:13" x14ac:dyDescent="0.2">
      <c r="A8" s="10"/>
      <c r="B8" s="11"/>
      <c r="C8" s="12"/>
      <c r="D8" s="92" t="s">
        <v>3</v>
      </c>
      <c r="E8" s="93"/>
      <c r="F8" s="93"/>
      <c r="G8" s="94"/>
      <c r="H8" s="12"/>
      <c r="I8" s="13"/>
      <c r="J8" s="14" t="s">
        <v>4</v>
      </c>
      <c r="K8" s="14"/>
      <c r="L8" s="15"/>
      <c r="M8" s="16"/>
    </row>
    <row r="9" spans="1:13" s="27" customFormat="1" ht="25.5" x14ac:dyDescent="0.25">
      <c r="A9" s="17" t="s">
        <v>80</v>
      </c>
      <c r="B9" s="18" t="s">
        <v>81</v>
      </c>
      <c r="C9" s="19" t="s">
        <v>82</v>
      </c>
      <c r="D9" s="20" t="s">
        <v>5</v>
      </c>
      <c r="E9" s="21" t="s">
        <v>7</v>
      </c>
      <c r="F9" s="21" t="s">
        <v>83</v>
      </c>
      <c r="G9" s="20" t="s">
        <v>6</v>
      </c>
      <c r="H9" s="22"/>
      <c r="I9" s="23" t="s">
        <v>5</v>
      </c>
      <c r="J9" s="24" t="s">
        <v>7</v>
      </c>
      <c r="K9" s="24" t="s">
        <v>83</v>
      </c>
      <c r="L9" s="25" t="s">
        <v>6</v>
      </c>
      <c r="M9" s="26" t="s">
        <v>8</v>
      </c>
    </row>
    <row r="10" spans="1:13" x14ac:dyDescent="0.2">
      <c r="A10" s="28"/>
      <c r="B10" s="29">
        <v>1609</v>
      </c>
      <c r="C10" s="30" t="s">
        <v>9</v>
      </c>
      <c r="D10" s="31">
        <v>0</v>
      </c>
      <c r="E10" s="31">
        <v>0</v>
      </c>
      <c r="F10" s="31">
        <v>0</v>
      </c>
      <c r="G10" s="32">
        <f>D10+E10+F10</f>
        <v>0</v>
      </c>
      <c r="H10" s="33"/>
      <c r="I10" s="34">
        <v>0</v>
      </c>
      <c r="J10" s="31">
        <v>0</v>
      </c>
      <c r="K10" s="31">
        <v>0</v>
      </c>
      <c r="L10" s="32">
        <f>I10+J10+K10</f>
        <v>0</v>
      </c>
      <c r="M10" s="35">
        <f>G10+L10</f>
        <v>0</v>
      </c>
    </row>
    <row r="11" spans="1:13" ht="25.5" x14ac:dyDescent="0.2">
      <c r="A11" s="28">
        <v>12</v>
      </c>
      <c r="B11" s="29">
        <v>1611</v>
      </c>
      <c r="C11" s="30" t="s">
        <v>10</v>
      </c>
      <c r="D11" s="31">
        <v>6649049.169999999</v>
      </c>
      <c r="E11" s="31">
        <v>194925</v>
      </c>
      <c r="F11" s="31">
        <v>-6542.4</v>
      </c>
      <c r="G11" s="32">
        <f t="shared" ref="G11:G74" si="0">D11+E11+F11</f>
        <v>6837431.7699999986</v>
      </c>
      <c r="H11" s="33"/>
      <c r="I11" s="34">
        <v>-5758915.7699999996</v>
      </c>
      <c r="J11" s="31">
        <v>-392515.81</v>
      </c>
      <c r="K11" s="31">
        <v>0</v>
      </c>
      <c r="L11" s="32">
        <f t="shared" ref="L11:L74" si="1">I11+J11+K11</f>
        <v>-6151431.5799999991</v>
      </c>
      <c r="M11" s="35">
        <f t="shared" ref="M11:M74" si="2">G11+L11</f>
        <v>686000.18999999948</v>
      </c>
    </row>
    <row r="12" spans="1:13" ht="25.5" x14ac:dyDescent="0.2">
      <c r="A12" s="28">
        <v>12</v>
      </c>
      <c r="B12" s="29">
        <v>1611</v>
      </c>
      <c r="C12" s="30" t="s">
        <v>11</v>
      </c>
      <c r="D12" s="31">
        <v>0</v>
      </c>
      <c r="E12" s="31">
        <v>0</v>
      </c>
      <c r="F12" s="31">
        <v>0</v>
      </c>
      <c r="G12" s="32">
        <f t="shared" si="0"/>
        <v>0</v>
      </c>
      <c r="H12" s="33"/>
      <c r="I12" s="34">
        <v>0</v>
      </c>
      <c r="J12" s="31">
        <v>0</v>
      </c>
      <c r="K12" s="31">
        <v>0</v>
      </c>
      <c r="L12" s="32">
        <f t="shared" si="1"/>
        <v>0</v>
      </c>
      <c r="M12" s="35">
        <f t="shared" si="2"/>
        <v>0</v>
      </c>
    </row>
    <row r="13" spans="1:13" ht="25.5" x14ac:dyDescent="0.2">
      <c r="A13" s="28" t="s">
        <v>12</v>
      </c>
      <c r="B13" s="29">
        <v>1612</v>
      </c>
      <c r="C13" s="30" t="s">
        <v>13</v>
      </c>
      <c r="D13" s="31">
        <v>758776.33</v>
      </c>
      <c r="E13" s="31">
        <v>139141.26999999999</v>
      </c>
      <c r="F13" s="31">
        <v>0</v>
      </c>
      <c r="G13" s="32">
        <f t="shared" si="0"/>
        <v>897917.6</v>
      </c>
      <c r="H13" s="33"/>
      <c r="I13" s="34">
        <v>0</v>
      </c>
      <c r="J13" s="31">
        <v>0</v>
      </c>
      <c r="K13" s="31">
        <v>0</v>
      </c>
      <c r="L13" s="32">
        <f t="shared" si="1"/>
        <v>0</v>
      </c>
      <c r="M13" s="35">
        <f t="shared" si="2"/>
        <v>897917.6</v>
      </c>
    </row>
    <row r="14" spans="1:13" x14ac:dyDescent="0.2">
      <c r="A14" s="28" t="s">
        <v>14</v>
      </c>
      <c r="B14" s="29">
        <v>1805</v>
      </c>
      <c r="C14" s="30" t="s">
        <v>15</v>
      </c>
      <c r="D14" s="31">
        <v>2323796</v>
      </c>
      <c r="E14" s="31">
        <v>0</v>
      </c>
      <c r="F14" s="31">
        <v>-15204.35</v>
      </c>
      <c r="G14" s="32">
        <f t="shared" si="0"/>
        <v>2308591.65</v>
      </c>
      <c r="H14" s="33"/>
      <c r="I14" s="34">
        <v>0</v>
      </c>
      <c r="J14" s="31">
        <v>0</v>
      </c>
      <c r="K14" s="31">
        <v>0</v>
      </c>
      <c r="L14" s="32">
        <f t="shared" si="1"/>
        <v>0</v>
      </c>
      <c r="M14" s="35">
        <f t="shared" si="2"/>
        <v>2308591.65</v>
      </c>
    </row>
    <row r="15" spans="1:13" x14ac:dyDescent="0.2">
      <c r="A15" s="28">
        <v>47</v>
      </c>
      <c r="B15" s="29">
        <v>1808</v>
      </c>
      <c r="C15" s="30" t="s">
        <v>16</v>
      </c>
      <c r="D15" s="31">
        <v>399157.8</v>
      </c>
      <c r="E15" s="31">
        <v>547235.61</v>
      </c>
      <c r="F15" s="31">
        <v>-614212.25</v>
      </c>
      <c r="G15" s="32">
        <f t="shared" si="0"/>
        <v>332181.15999999992</v>
      </c>
      <c r="H15" s="33"/>
      <c r="I15" s="34">
        <v>-241878.46000000002</v>
      </c>
      <c r="J15" s="31">
        <v>-6219.36</v>
      </c>
      <c r="K15" s="31">
        <v>56060.05</v>
      </c>
      <c r="L15" s="32">
        <f t="shared" si="1"/>
        <v>-192037.77000000002</v>
      </c>
      <c r="M15" s="35">
        <f t="shared" si="2"/>
        <v>140143.3899999999</v>
      </c>
    </row>
    <row r="16" spans="1:13" x14ac:dyDescent="0.2">
      <c r="A16" s="28">
        <v>47</v>
      </c>
      <c r="B16" s="29">
        <v>1808</v>
      </c>
      <c r="C16" s="30" t="s">
        <v>17</v>
      </c>
      <c r="D16" s="31">
        <v>4327243.6399999997</v>
      </c>
      <c r="E16" s="31">
        <v>295935.8</v>
      </c>
      <c r="F16" s="31">
        <v>0</v>
      </c>
      <c r="G16" s="32">
        <f t="shared" si="0"/>
        <v>4623179.4399999995</v>
      </c>
      <c r="H16" s="33"/>
      <c r="I16" s="34">
        <v>-1055614.1600000001</v>
      </c>
      <c r="J16" s="31">
        <v>-73812.600000000006</v>
      </c>
      <c r="K16" s="31">
        <v>0</v>
      </c>
      <c r="L16" s="32">
        <f t="shared" si="1"/>
        <v>-1129426.7600000002</v>
      </c>
      <c r="M16" s="35">
        <f t="shared" si="2"/>
        <v>3493752.6799999992</v>
      </c>
    </row>
    <row r="17" spans="1:13" x14ac:dyDescent="0.2">
      <c r="A17" s="28">
        <v>47</v>
      </c>
      <c r="B17" s="29">
        <v>1808</v>
      </c>
      <c r="C17" s="30" t="s">
        <v>18</v>
      </c>
      <c r="D17" s="31">
        <v>20263861.289999999</v>
      </c>
      <c r="E17" s="31">
        <v>62501.760000000002</v>
      </c>
      <c r="F17" s="31">
        <v>0</v>
      </c>
      <c r="G17" s="32">
        <f t="shared" si="0"/>
        <v>20326363.050000001</v>
      </c>
      <c r="H17" s="33"/>
      <c r="I17" s="34">
        <v>-1606241.25</v>
      </c>
      <c r="J17" s="31">
        <v>-399944.4</v>
      </c>
      <c r="K17" s="31">
        <v>0</v>
      </c>
      <c r="L17" s="32">
        <f t="shared" si="1"/>
        <v>-2006185.65</v>
      </c>
      <c r="M17" s="35">
        <f t="shared" si="2"/>
        <v>18320177.400000002</v>
      </c>
    </row>
    <row r="18" spans="1:13" x14ac:dyDescent="0.2">
      <c r="A18" s="28">
        <v>47</v>
      </c>
      <c r="B18" s="29">
        <v>1808</v>
      </c>
      <c r="C18" s="30" t="s">
        <v>19</v>
      </c>
      <c r="D18" s="31">
        <v>788823.79999999993</v>
      </c>
      <c r="E18" s="31">
        <v>2075</v>
      </c>
      <c r="F18" s="31">
        <v>0</v>
      </c>
      <c r="G18" s="32">
        <f t="shared" si="0"/>
        <v>790898.79999999993</v>
      </c>
      <c r="H18" s="33"/>
      <c r="I18" s="34">
        <v>-114502.88</v>
      </c>
      <c r="J18" s="31">
        <v>-33358.559999999998</v>
      </c>
      <c r="K18" s="31">
        <v>0</v>
      </c>
      <c r="L18" s="32">
        <f t="shared" si="1"/>
        <v>-147861.44</v>
      </c>
      <c r="M18" s="35">
        <f t="shared" si="2"/>
        <v>643037.35999999987</v>
      </c>
    </row>
    <row r="19" spans="1:13" x14ac:dyDescent="0.2">
      <c r="A19" s="28">
        <v>47</v>
      </c>
      <c r="B19" s="29">
        <v>1808</v>
      </c>
      <c r="C19" s="30" t="s">
        <v>20</v>
      </c>
      <c r="D19" s="31">
        <v>3916530.78</v>
      </c>
      <c r="E19" s="31">
        <v>342375.98</v>
      </c>
      <c r="F19" s="31">
        <v>0</v>
      </c>
      <c r="G19" s="32">
        <f t="shared" si="0"/>
        <v>4258906.76</v>
      </c>
      <c r="H19" s="33"/>
      <c r="I19" s="34">
        <v>-953777.84</v>
      </c>
      <c r="J19" s="31">
        <v>-315247.56</v>
      </c>
      <c r="K19" s="31">
        <v>0</v>
      </c>
      <c r="L19" s="32">
        <f t="shared" si="1"/>
        <v>-1269025.3999999999</v>
      </c>
      <c r="M19" s="35">
        <f t="shared" si="2"/>
        <v>2989881.36</v>
      </c>
    </row>
    <row r="20" spans="1:13" x14ac:dyDescent="0.2">
      <c r="A20" s="28">
        <v>47</v>
      </c>
      <c r="B20" s="29">
        <v>1808</v>
      </c>
      <c r="C20" s="30" t="s">
        <v>21</v>
      </c>
      <c r="D20" s="31">
        <v>613985</v>
      </c>
      <c r="E20" s="31">
        <v>0</v>
      </c>
      <c r="F20" s="31">
        <v>0</v>
      </c>
      <c r="G20" s="32">
        <f t="shared" si="0"/>
        <v>613985</v>
      </c>
      <c r="H20" s="33"/>
      <c r="I20" s="34">
        <v>-113209.01000000001</v>
      </c>
      <c r="J20" s="31">
        <v>-33345.24</v>
      </c>
      <c r="K20" s="31">
        <v>0</v>
      </c>
      <c r="L20" s="32">
        <f t="shared" si="1"/>
        <v>-146554.25</v>
      </c>
      <c r="M20" s="35">
        <f t="shared" si="2"/>
        <v>467430.75</v>
      </c>
    </row>
    <row r="21" spans="1:13" x14ac:dyDescent="0.2">
      <c r="A21" s="28">
        <v>47</v>
      </c>
      <c r="B21" s="29">
        <v>1808</v>
      </c>
      <c r="C21" s="30" t="s">
        <v>22</v>
      </c>
      <c r="D21" s="31">
        <v>50289.820000000007</v>
      </c>
      <c r="E21" s="31">
        <v>0</v>
      </c>
      <c r="F21" s="31">
        <v>0</v>
      </c>
      <c r="G21" s="32">
        <f t="shared" si="0"/>
        <v>50289.820000000007</v>
      </c>
      <c r="H21" s="33"/>
      <c r="I21" s="34">
        <v>-10839.96</v>
      </c>
      <c r="J21" s="31">
        <v>-3481.08</v>
      </c>
      <c r="K21" s="31">
        <v>0</v>
      </c>
      <c r="L21" s="32">
        <f t="shared" si="1"/>
        <v>-14321.039999999999</v>
      </c>
      <c r="M21" s="35">
        <f t="shared" si="2"/>
        <v>35968.780000000006</v>
      </c>
    </row>
    <row r="22" spans="1:13" x14ac:dyDescent="0.2">
      <c r="A22" s="28">
        <v>47</v>
      </c>
      <c r="B22" s="29">
        <v>1808</v>
      </c>
      <c r="C22" s="30" t="s">
        <v>23</v>
      </c>
      <c r="D22" s="31">
        <v>61363.87</v>
      </c>
      <c r="E22" s="31">
        <v>0</v>
      </c>
      <c r="F22" s="31">
        <v>0</v>
      </c>
      <c r="G22" s="32">
        <f t="shared" si="0"/>
        <v>61363.87</v>
      </c>
      <c r="H22" s="33"/>
      <c r="I22" s="34">
        <v>-56490.91</v>
      </c>
      <c r="J22" s="31">
        <v>-150</v>
      </c>
      <c r="K22" s="31">
        <v>0</v>
      </c>
      <c r="L22" s="32">
        <f t="shared" si="1"/>
        <v>-56640.91</v>
      </c>
      <c r="M22" s="35">
        <f t="shared" si="2"/>
        <v>4722.9599999999991</v>
      </c>
    </row>
    <row r="23" spans="1:13" x14ac:dyDescent="0.2">
      <c r="A23" s="28">
        <v>13</v>
      </c>
      <c r="B23" s="29">
        <v>1810</v>
      </c>
      <c r="C23" s="30" t="s">
        <v>24</v>
      </c>
      <c r="D23" s="31">
        <v>0</v>
      </c>
      <c r="E23" s="31">
        <v>0</v>
      </c>
      <c r="F23" s="31">
        <v>0</v>
      </c>
      <c r="G23" s="32">
        <f t="shared" si="0"/>
        <v>0</v>
      </c>
      <c r="H23" s="33"/>
      <c r="I23" s="34">
        <v>0</v>
      </c>
      <c r="J23" s="31">
        <v>0</v>
      </c>
      <c r="K23" s="31">
        <v>0</v>
      </c>
      <c r="L23" s="32">
        <f t="shared" si="1"/>
        <v>0</v>
      </c>
      <c r="M23" s="35">
        <f t="shared" si="2"/>
        <v>0</v>
      </c>
    </row>
    <row r="24" spans="1:13" x14ac:dyDescent="0.2">
      <c r="A24" s="28">
        <v>47</v>
      </c>
      <c r="B24" s="29">
        <v>1815</v>
      </c>
      <c r="C24" s="30" t="s">
        <v>25</v>
      </c>
      <c r="D24" s="31">
        <v>15031200.070000002</v>
      </c>
      <c r="E24" s="31">
        <v>125071.88</v>
      </c>
      <c r="F24" s="31">
        <v>0</v>
      </c>
      <c r="G24" s="32">
        <f t="shared" si="0"/>
        <v>15156271.950000003</v>
      </c>
      <c r="H24" s="33"/>
      <c r="I24" s="34">
        <v>-9373291.9499999993</v>
      </c>
      <c r="J24" s="31">
        <v>-570617.41</v>
      </c>
      <c r="K24" s="31">
        <v>0</v>
      </c>
      <c r="L24" s="32">
        <f t="shared" si="1"/>
        <v>-9943909.3599999994</v>
      </c>
      <c r="M24" s="35">
        <f t="shared" si="2"/>
        <v>5212362.5900000036</v>
      </c>
    </row>
    <row r="25" spans="1:13" x14ac:dyDescent="0.2">
      <c r="A25" s="28">
        <v>47</v>
      </c>
      <c r="B25" s="29">
        <v>1815</v>
      </c>
      <c r="C25" s="30" t="s">
        <v>26</v>
      </c>
      <c r="D25" s="31">
        <v>1734925.05</v>
      </c>
      <c r="E25" s="31">
        <v>103572.29000000001</v>
      </c>
      <c r="F25" s="31">
        <v>0</v>
      </c>
      <c r="G25" s="32">
        <f t="shared" si="0"/>
        <v>1838497.34</v>
      </c>
      <c r="H25" s="33"/>
      <c r="I25" s="34">
        <v>-421736.2</v>
      </c>
      <c r="J25" s="31">
        <v>-64965.96</v>
      </c>
      <c r="K25" s="31">
        <v>0</v>
      </c>
      <c r="L25" s="32">
        <f t="shared" si="1"/>
        <v>-486702.16000000003</v>
      </c>
      <c r="M25" s="35">
        <f t="shared" si="2"/>
        <v>1351795.1800000002</v>
      </c>
    </row>
    <row r="26" spans="1:13" x14ac:dyDescent="0.2">
      <c r="A26" s="28">
        <v>47</v>
      </c>
      <c r="B26" s="29">
        <v>1815</v>
      </c>
      <c r="C26" s="30" t="s">
        <v>27</v>
      </c>
      <c r="D26" s="31">
        <v>3333245.1500000004</v>
      </c>
      <c r="E26" s="31">
        <v>36460</v>
      </c>
      <c r="F26" s="31">
        <v>0</v>
      </c>
      <c r="G26" s="32">
        <f t="shared" si="0"/>
        <v>3369705.1500000004</v>
      </c>
      <c r="H26" s="33"/>
      <c r="I26" s="34">
        <v>-917743.44000000006</v>
      </c>
      <c r="J26" s="31">
        <v>-255134.44</v>
      </c>
      <c r="K26" s="31">
        <v>0</v>
      </c>
      <c r="L26" s="32">
        <f t="shared" si="1"/>
        <v>-1172877.8800000001</v>
      </c>
      <c r="M26" s="35">
        <f t="shared" si="2"/>
        <v>2196827.2700000005</v>
      </c>
    </row>
    <row r="27" spans="1:13" x14ac:dyDescent="0.2">
      <c r="A27" s="28">
        <v>47</v>
      </c>
      <c r="B27" s="29">
        <v>1815</v>
      </c>
      <c r="C27" s="30" t="s">
        <v>28</v>
      </c>
      <c r="D27" s="31">
        <v>12341512.239999998</v>
      </c>
      <c r="E27" s="31">
        <v>0</v>
      </c>
      <c r="F27" s="31">
        <v>0</v>
      </c>
      <c r="G27" s="32">
        <f t="shared" si="0"/>
        <v>12341512.239999998</v>
      </c>
      <c r="H27" s="33"/>
      <c r="I27" s="34">
        <v>-2458861.38</v>
      </c>
      <c r="J27" s="31">
        <v>-244209.24</v>
      </c>
      <c r="K27" s="31">
        <v>0</v>
      </c>
      <c r="L27" s="32">
        <f t="shared" si="1"/>
        <v>-2703070.62</v>
      </c>
      <c r="M27" s="35">
        <f t="shared" si="2"/>
        <v>9638441.6199999973</v>
      </c>
    </row>
    <row r="28" spans="1:13" x14ac:dyDescent="0.2">
      <c r="A28" s="28">
        <v>47</v>
      </c>
      <c r="B28" s="29">
        <v>1820</v>
      </c>
      <c r="C28" s="30" t="s">
        <v>29</v>
      </c>
      <c r="D28" s="31">
        <v>5597083</v>
      </c>
      <c r="E28" s="31">
        <v>0</v>
      </c>
      <c r="F28" s="31">
        <v>-473547.98</v>
      </c>
      <c r="G28" s="32">
        <f t="shared" si="0"/>
        <v>5123535.0199999996</v>
      </c>
      <c r="H28" s="33"/>
      <c r="I28" s="34">
        <v>-3600289.7600000002</v>
      </c>
      <c r="J28" s="31">
        <v>-89242.21</v>
      </c>
      <c r="K28" s="31">
        <v>444084.34</v>
      </c>
      <c r="L28" s="32">
        <f t="shared" si="1"/>
        <v>-3245447.6300000004</v>
      </c>
      <c r="M28" s="35">
        <f t="shared" si="2"/>
        <v>1878087.3899999992</v>
      </c>
    </row>
    <row r="29" spans="1:13" x14ac:dyDescent="0.2">
      <c r="A29" s="28">
        <v>47</v>
      </c>
      <c r="B29" s="29">
        <v>1825</v>
      </c>
      <c r="C29" s="30" t="s">
        <v>30</v>
      </c>
      <c r="D29" s="31">
        <v>0</v>
      </c>
      <c r="E29" s="31">
        <v>0</v>
      </c>
      <c r="F29" s="31">
        <v>0</v>
      </c>
      <c r="G29" s="32">
        <f t="shared" si="0"/>
        <v>0</v>
      </c>
      <c r="H29" s="33"/>
      <c r="I29" s="34">
        <v>0</v>
      </c>
      <c r="J29" s="31">
        <v>0</v>
      </c>
      <c r="K29" s="31">
        <v>0</v>
      </c>
      <c r="L29" s="32">
        <f t="shared" si="1"/>
        <v>0</v>
      </c>
      <c r="M29" s="35">
        <f t="shared" si="2"/>
        <v>0</v>
      </c>
    </row>
    <row r="30" spans="1:13" x14ac:dyDescent="0.2">
      <c r="A30" s="28">
        <v>47</v>
      </c>
      <c r="B30" s="29">
        <v>1830</v>
      </c>
      <c r="C30" s="30" t="s">
        <v>31</v>
      </c>
      <c r="D30" s="31">
        <v>69776950</v>
      </c>
      <c r="E30" s="31">
        <v>5079265.8600000003</v>
      </c>
      <c r="F30" s="31">
        <v>0</v>
      </c>
      <c r="G30" s="32">
        <f t="shared" si="0"/>
        <v>74856215.859999999</v>
      </c>
      <c r="H30" s="33"/>
      <c r="I30" s="34">
        <v>-26102041.930000003</v>
      </c>
      <c r="J30" s="31">
        <v>-1288473.96</v>
      </c>
      <c r="K30" s="31">
        <v>0</v>
      </c>
      <c r="L30" s="32">
        <f t="shared" si="1"/>
        <v>-27390515.890000004</v>
      </c>
      <c r="M30" s="35">
        <f t="shared" si="2"/>
        <v>47465699.969999999</v>
      </c>
    </row>
    <row r="31" spans="1:13" x14ac:dyDescent="0.2">
      <c r="A31" s="28">
        <v>47</v>
      </c>
      <c r="B31" s="29">
        <v>1835</v>
      </c>
      <c r="C31" s="30" t="s">
        <v>32</v>
      </c>
      <c r="D31" s="31">
        <v>35646660.559999995</v>
      </c>
      <c r="E31" s="31">
        <v>2709950.2199999993</v>
      </c>
      <c r="F31" s="31">
        <v>0</v>
      </c>
      <c r="G31" s="32">
        <f t="shared" si="0"/>
        <v>38356610.779999994</v>
      </c>
      <c r="H31" s="33"/>
      <c r="I31" s="34">
        <v>-11135775.59</v>
      </c>
      <c r="J31" s="31">
        <v>-724413.84</v>
      </c>
      <c r="K31" s="31">
        <v>0</v>
      </c>
      <c r="L31" s="32">
        <f t="shared" si="1"/>
        <v>-11860189.43</v>
      </c>
      <c r="M31" s="35">
        <f t="shared" si="2"/>
        <v>26496421.349999994</v>
      </c>
    </row>
    <row r="32" spans="1:13" x14ac:dyDescent="0.2">
      <c r="A32" s="28">
        <v>47</v>
      </c>
      <c r="B32" s="29">
        <v>1835</v>
      </c>
      <c r="C32" s="30" t="s">
        <v>33</v>
      </c>
      <c r="D32" s="31">
        <v>861523.54</v>
      </c>
      <c r="E32" s="31">
        <v>219181.65000000002</v>
      </c>
      <c r="F32" s="31">
        <v>0</v>
      </c>
      <c r="G32" s="32">
        <f t="shared" si="0"/>
        <v>1080705.19</v>
      </c>
      <c r="H32" s="33"/>
      <c r="I32" s="34">
        <v>-64363.56</v>
      </c>
      <c r="J32" s="31">
        <v>-36023.4</v>
      </c>
      <c r="K32" s="31">
        <v>0</v>
      </c>
      <c r="L32" s="32">
        <f t="shared" si="1"/>
        <v>-100386.95999999999</v>
      </c>
      <c r="M32" s="35">
        <f t="shared" si="2"/>
        <v>980318.23</v>
      </c>
    </row>
    <row r="33" spans="1:13" x14ac:dyDescent="0.2">
      <c r="A33" s="28">
        <v>47</v>
      </c>
      <c r="B33" s="29">
        <v>1835</v>
      </c>
      <c r="C33" s="30" t="s">
        <v>34</v>
      </c>
      <c r="D33" s="31">
        <v>1641740.71</v>
      </c>
      <c r="E33" s="31">
        <v>783923.63</v>
      </c>
      <c r="F33" s="31">
        <v>0</v>
      </c>
      <c r="G33" s="32">
        <f t="shared" si="0"/>
        <v>2425664.34</v>
      </c>
      <c r="H33" s="33"/>
      <c r="I33" s="34">
        <v>-191695.44</v>
      </c>
      <c r="J33" s="31">
        <v>-161711.04000000001</v>
      </c>
      <c r="K33" s="31">
        <v>0</v>
      </c>
      <c r="L33" s="32">
        <f t="shared" si="1"/>
        <v>-353406.48</v>
      </c>
      <c r="M33" s="35">
        <f t="shared" si="2"/>
        <v>2072257.8599999999</v>
      </c>
    </row>
    <row r="34" spans="1:13" x14ac:dyDescent="0.2">
      <c r="A34" s="28">
        <v>47</v>
      </c>
      <c r="B34" s="29">
        <v>1840</v>
      </c>
      <c r="C34" s="30" t="s">
        <v>35</v>
      </c>
      <c r="D34" s="31">
        <v>18659276.669999998</v>
      </c>
      <c r="E34" s="31">
        <v>3793786.6099999994</v>
      </c>
      <c r="F34" s="31">
        <v>0</v>
      </c>
      <c r="G34" s="32">
        <f t="shared" si="0"/>
        <v>22453063.279999997</v>
      </c>
      <c r="H34" s="33"/>
      <c r="I34" s="34">
        <v>-8416805.0299999993</v>
      </c>
      <c r="J34" s="31">
        <v>-326225.88</v>
      </c>
      <c r="K34" s="31">
        <v>0</v>
      </c>
      <c r="L34" s="32">
        <f t="shared" si="1"/>
        <v>-8743030.9100000001</v>
      </c>
      <c r="M34" s="35">
        <f t="shared" si="2"/>
        <v>13710032.369999997</v>
      </c>
    </row>
    <row r="35" spans="1:13" x14ac:dyDescent="0.2">
      <c r="A35" s="28">
        <v>47</v>
      </c>
      <c r="B35" s="29">
        <v>1845</v>
      </c>
      <c r="C35" s="30" t="s">
        <v>36</v>
      </c>
      <c r="D35" s="31">
        <v>41226702.04999999</v>
      </c>
      <c r="E35" s="31">
        <v>11761669.850000003</v>
      </c>
      <c r="F35" s="31">
        <v>0.01</v>
      </c>
      <c r="G35" s="32">
        <f t="shared" si="0"/>
        <v>52988371.909999989</v>
      </c>
      <c r="H35" s="33"/>
      <c r="I35" s="34">
        <v>-20029493.140000001</v>
      </c>
      <c r="J35" s="31">
        <v>-1192967.27</v>
      </c>
      <c r="K35" s="31">
        <v>0</v>
      </c>
      <c r="L35" s="32">
        <f t="shared" si="1"/>
        <v>-21222460.41</v>
      </c>
      <c r="M35" s="35">
        <f t="shared" si="2"/>
        <v>31765911.499999989</v>
      </c>
    </row>
    <row r="36" spans="1:13" x14ac:dyDescent="0.2">
      <c r="A36" s="28">
        <v>47</v>
      </c>
      <c r="B36" s="29">
        <v>1850</v>
      </c>
      <c r="C36" s="30" t="s">
        <v>37</v>
      </c>
      <c r="D36" s="31">
        <v>30218911.169999998</v>
      </c>
      <c r="E36" s="31">
        <v>1347428.77</v>
      </c>
      <c r="F36" s="31">
        <v>-199034.62</v>
      </c>
      <c r="G36" s="32">
        <f t="shared" si="0"/>
        <v>31367305.319999997</v>
      </c>
      <c r="H36" s="33"/>
      <c r="I36" s="34">
        <v>-14885540.379999999</v>
      </c>
      <c r="J36" s="31">
        <v>-443315.04</v>
      </c>
      <c r="K36" s="31">
        <v>0</v>
      </c>
      <c r="L36" s="32">
        <f t="shared" si="1"/>
        <v>-15328855.419999998</v>
      </c>
      <c r="M36" s="35">
        <f t="shared" si="2"/>
        <v>16038449.899999999</v>
      </c>
    </row>
    <row r="37" spans="1:13" x14ac:dyDescent="0.2">
      <c r="A37" s="28">
        <v>47</v>
      </c>
      <c r="B37" s="29">
        <v>1850</v>
      </c>
      <c r="C37" s="30" t="s">
        <v>38</v>
      </c>
      <c r="D37" s="31">
        <v>26418591.48</v>
      </c>
      <c r="E37" s="31">
        <v>1686703.81</v>
      </c>
      <c r="F37" s="31">
        <v>-41032.950000000004</v>
      </c>
      <c r="G37" s="32">
        <f t="shared" si="0"/>
        <v>28064262.34</v>
      </c>
      <c r="H37" s="33"/>
      <c r="I37" s="34">
        <v>-9207622.1300000008</v>
      </c>
      <c r="J37" s="31">
        <v>-702143.64</v>
      </c>
      <c r="K37" s="31">
        <v>0</v>
      </c>
      <c r="L37" s="32">
        <f t="shared" si="1"/>
        <v>-9909765.7700000014</v>
      </c>
      <c r="M37" s="35">
        <f t="shared" si="2"/>
        <v>18154496.57</v>
      </c>
    </row>
    <row r="38" spans="1:13" x14ac:dyDescent="0.2">
      <c r="A38" s="28">
        <v>47</v>
      </c>
      <c r="B38" s="29">
        <v>1855</v>
      </c>
      <c r="C38" s="30" t="s">
        <v>39</v>
      </c>
      <c r="D38" s="31">
        <v>10000235.379999999</v>
      </c>
      <c r="E38" s="31">
        <v>151283.05000000002</v>
      </c>
      <c r="F38" s="31">
        <v>0</v>
      </c>
      <c r="G38" s="32">
        <f t="shared" si="0"/>
        <v>10151518.43</v>
      </c>
      <c r="H38" s="33"/>
      <c r="I38" s="34">
        <v>-5148397.7</v>
      </c>
      <c r="J38" s="31">
        <v>-139544.76</v>
      </c>
      <c r="K38" s="31">
        <v>0</v>
      </c>
      <c r="L38" s="32">
        <f t="shared" si="1"/>
        <v>-5287942.46</v>
      </c>
      <c r="M38" s="35">
        <f t="shared" si="2"/>
        <v>4863575.97</v>
      </c>
    </row>
    <row r="39" spans="1:13" x14ac:dyDescent="0.2">
      <c r="A39" s="28">
        <v>47</v>
      </c>
      <c r="B39" s="29">
        <v>1855</v>
      </c>
      <c r="C39" s="30" t="s">
        <v>40</v>
      </c>
      <c r="D39" s="31">
        <v>16554336.139999999</v>
      </c>
      <c r="E39" s="31">
        <v>544345.59</v>
      </c>
      <c r="F39" s="31">
        <v>0</v>
      </c>
      <c r="G39" s="32">
        <f t="shared" si="0"/>
        <v>17098681.73</v>
      </c>
      <c r="H39" s="33"/>
      <c r="I39" s="34">
        <v>-7634290.0700000003</v>
      </c>
      <c r="J39" s="31">
        <v>-230732.28000000003</v>
      </c>
      <c r="K39" s="31">
        <v>0</v>
      </c>
      <c r="L39" s="32">
        <f t="shared" si="1"/>
        <v>-7865022.3500000006</v>
      </c>
      <c r="M39" s="35">
        <f t="shared" si="2"/>
        <v>9233659.379999999</v>
      </c>
    </row>
    <row r="40" spans="1:13" x14ac:dyDescent="0.2">
      <c r="A40" s="28">
        <v>47</v>
      </c>
      <c r="B40" s="29">
        <v>1860</v>
      </c>
      <c r="C40" s="30" t="s">
        <v>41</v>
      </c>
      <c r="D40" s="31">
        <v>35895.57</v>
      </c>
      <c r="E40" s="31">
        <v>0</v>
      </c>
      <c r="F40" s="31">
        <v>0</v>
      </c>
      <c r="G40" s="32">
        <f t="shared" si="0"/>
        <v>35895.57</v>
      </c>
      <c r="H40" s="33"/>
      <c r="I40" s="34">
        <v>-6612.84</v>
      </c>
      <c r="J40" s="31">
        <v>-1435.92</v>
      </c>
      <c r="K40" s="31">
        <v>0</v>
      </c>
      <c r="L40" s="32">
        <f t="shared" si="1"/>
        <v>-8048.76</v>
      </c>
      <c r="M40" s="35">
        <f t="shared" si="2"/>
        <v>27846.809999999998</v>
      </c>
    </row>
    <row r="41" spans="1:13" x14ac:dyDescent="0.2">
      <c r="A41" s="28">
        <v>47</v>
      </c>
      <c r="B41" s="29">
        <v>1860</v>
      </c>
      <c r="C41" s="30" t="s">
        <v>42</v>
      </c>
      <c r="D41" s="31">
        <v>2859089.0599999996</v>
      </c>
      <c r="E41" s="31">
        <v>790.71</v>
      </c>
      <c r="F41" s="31">
        <v>-790.71</v>
      </c>
      <c r="G41" s="32">
        <f t="shared" si="0"/>
        <v>2859089.0599999996</v>
      </c>
      <c r="H41" s="33"/>
      <c r="I41" s="34">
        <v>-1617385.3299999998</v>
      </c>
      <c r="J41" s="31">
        <v>-140845.83000000002</v>
      </c>
      <c r="K41" s="31">
        <v>0</v>
      </c>
      <c r="L41" s="32">
        <f t="shared" si="1"/>
        <v>-1758231.16</v>
      </c>
      <c r="M41" s="35">
        <f t="shared" si="2"/>
        <v>1100857.8999999997</v>
      </c>
    </row>
    <row r="42" spans="1:13" x14ac:dyDescent="0.2">
      <c r="A42" s="28">
        <v>47</v>
      </c>
      <c r="B42" s="29">
        <v>1860</v>
      </c>
      <c r="C42" s="30" t="s">
        <v>43</v>
      </c>
      <c r="D42" s="31">
        <v>1142342.209999999</v>
      </c>
      <c r="E42" s="31">
        <v>240707.94</v>
      </c>
      <c r="F42" s="31">
        <v>0</v>
      </c>
      <c r="G42" s="32">
        <f t="shared" si="0"/>
        <v>1383050.149999999</v>
      </c>
      <c r="H42" s="33"/>
      <c r="I42" s="34">
        <v>-178873.56</v>
      </c>
      <c r="J42" s="31">
        <v>-82371.72</v>
      </c>
      <c r="K42" s="31">
        <v>0</v>
      </c>
      <c r="L42" s="32">
        <f t="shared" si="1"/>
        <v>-261245.28</v>
      </c>
      <c r="M42" s="35">
        <f t="shared" si="2"/>
        <v>1121804.8699999989</v>
      </c>
    </row>
    <row r="43" spans="1:13" x14ac:dyDescent="0.2">
      <c r="A43" s="28">
        <v>47</v>
      </c>
      <c r="B43" s="29">
        <v>1860</v>
      </c>
      <c r="C43" s="30" t="s">
        <v>44</v>
      </c>
      <c r="D43" s="31">
        <v>1064325.78</v>
      </c>
      <c r="E43" s="31">
        <v>250571.21</v>
      </c>
      <c r="F43" s="31">
        <v>790.71</v>
      </c>
      <c r="G43" s="32">
        <f t="shared" si="0"/>
        <v>1315687.7</v>
      </c>
      <c r="H43" s="33"/>
      <c r="I43" s="34">
        <v>-146257.84000000003</v>
      </c>
      <c r="J43" s="31">
        <v>-87752.639999999999</v>
      </c>
      <c r="K43" s="31">
        <v>0</v>
      </c>
      <c r="L43" s="32">
        <f t="shared" si="1"/>
        <v>-234010.48000000004</v>
      </c>
      <c r="M43" s="35">
        <f t="shared" si="2"/>
        <v>1081677.22</v>
      </c>
    </row>
    <row r="44" spans="1:13" x14ac:dyDescent="0.2">
      <c r="A44" s="28">
        <v>47</v>
      </c>
      <c r="B44" s="29">
        <v>1860</v>
      </c>
      <c r="C44" s="30" t="s">
        <v>45</v>
      </c>
      <c r="D44" s="31">
        <v>7709608.0499999998</v>
      </c>
      <c r="E44" s="31">
        <v>0</v>
      </c>
      <c r="F44" s="31">
        <v>0</v>
      </c>
      <c r="G44" s="32">
        <f t="shared" si="0"/>
        <v>7709608.0499999998</v>
      </c>
      <c r="H44" s="33"/>
      <c r="I44" s="34">
        <v>-3122938.31</v>
      </c>
      <c r="J44" s="31">
        <v>-536248.56000000006</v>
      </c>
      <c r="K44" s="31">
        <v>0</v>
      </c>
      <c r="L44" s="32">
        <f t="shared" si="1"/>
        <v>-3659186.87</v>
      </c>
      <c r="M44" s="35">
        <f t="shared" si="2"/>
        <v>4050421.1799999997</v>
      </c>
    </row>
    <row r="45" spans="1:13" x14ac:dyDescent="0.2">
      <c r="A45" s="28">
        <v>47</v>
      </c>
      <c r="B45" s="29">
        <v>1860</v>
      </c>
      <c r="C45" s="30" t="s">
        <v>46</v>
      </c>
      <c r="D45" s="31">
        <v>589064.33000000007</v>
      </c>
      <c r="E45" s="31">
        <v>113659.26</v>
      </c>
      <c r="F45" s="31">
        <v>0</v>
      </c>
      <c r="G45" s="32">
        <f t="shared" si="0"/>
        <v>702723.59000000008</v>
      </c>
      <c r="H45" s="33"/>
      <c r="I45" s="34">
        <v>-407092.74</v>
      </c>
      <c r="J45" s="31">
        <v>-50276.88</v>
      </c>
      <c r="K45" s="31">
        <v>0</v>
      </c>
      <c r="L45" s="32">
        <f t="shared" si="1"/>
        <v>-457369.62</v>
      </c>
      <c r="M45" s="35">
        <f t="shared" si="2"/>
        <v>245353.97000000009</v>
      </c>
    </row>
    <row r="46" spans="1:13" x14ac:dyDescent="0.2">
      <c r="A46" s="28" t="s">
        <v>14</v>
      </c>
      <c r="B46" s="29">
        <v>1905</v>
      </c>
      <c r="C46" s="30" t="s">
        <v>15</v>
      </c>
      <c r="D46" s="31">
        <v>0</v>
      </c>
      <c r="E46" s="31">
        <v>0</v>
      </c>
      <c r="F46" s="31">
        <v>0</v>
      </c>
      <c r="G46" s="32">
        <f t="shared" si="0"/>
        <v>0</v>
      </c>
      <c r="H46" s="33"/>
      <c r="I46" s="34">
        <v>0</v>
      </c>
      <c r="J46" s="31">
        <v>0</v>
      </c>
      <c r="K46" s="31">
        <v>0</v>
      </c>
      <c r="L46" s="32">
        <f t="shared" si="1"/>
        <v>0</v>
      </c>
      <c r="M46" s="35">
        <f t="shared" si="2"/>
        <v>0</v>
      </c>
    </row>
    <row r="47" spans="1:13" x14ac:dyDescent="0.2">
      <c r="A47" s="28">
        <v>47</v>
      </c>
      <c r="B47" s="29">
        <v>1908</v>
      </c>
      <c r="C47" s="30" t="s">
        <v>47</v>
      </c>
      <c r="D47" s="31">
        <v>0</v>
      </c>
      <c r="E47" s="31">
        <v>0</v>
      </c>
      <c r="F47" s="31">
        <v>0</v>
      </c>
      <c r="G47" s="32">
        <f t="shared" si="0"/>
        <v>0</v>
      </c>
      <c r="H47" s="33"/>
      <c r="I47" s="34">
        <v>0</v>
      </c>
      <c r="J47" s="31">
        <v>0</v>
      </c>
      <c r="K47" s="31">
        <v>0</v>
      </c>
      <c r="L47" s="32">
        <f t="shared" si="1"/>
        <v>0</v>
      </c>
      <c r="M47" s="35">
        <f t="shared" si="2"/>
        <v>0</v>
      </c>
    </row>
    <row r="48" spans="1:13" x14ac:dyDescent="0.2">
      <c r="A48" s="28">
        <v>13</v>
      </c>
      <c r="B48" s="29">
        <v>1910</v>
      </c>
      <c r="C48" s="30" t="s">
        <v>24</v>
      </c>
      <c r="D48" s="31">
        <v>0</v>
      </c>
      <c r="E48" s="31">
        <v>0</v>
      </c>
      <c r="F48" s="31">
        <v>0</v>
      </c>
      <c r="G48" s="32">
        <f t="shared" si="0"/>
        <v>0</v>
      </c>
      <c r="H48" s="33"/>
      <c r="I48" s="34">
        <v>0</v>
      </c>
      <c r="J48" s="31">
        <v>0</v>
      </c>
      <c r="K48" s="31">
        <v>0</v>
      </c>
      <c r="L48" s="32">
        <f t="shared" si="1"/>
        <v>0</v>
      </c>
      <c r="M48" s="35">
        <f t="shared" si="2"/>
        <v>0</v>
      </c>
    </row>
    <row r="49" spans="1:13" x14ac:dyDescent="0.2">
      <c r="A49" s="28">
        <v>8</v>
      </c>
      <c r="B49" s="29">
        <v>1915</v>
      </c>
      <c r="C49" s="30" t="s">
        <v>48</v>
      </c>
      <c r="D49" s="31">
        <v>1567318.2499999998</v>
      </c>
      <c r="E49" s="31">
        <v>16708.519999999997</v>
      </c>
      <c r="F49" s="31">
        <v>0</v>
      </c>
      <c r="G49" s="32">
        <f t="shared" si="0"/>
        <v>1584026.7699999998</v>
      </c>
      <c r="H49" s="33"/>
      <c r="I49" s="34">
        <v>-1006593.9099999999</v>
      </c>
      <c r="J49" s="31">
        <v>-108298.48</v>
      </c>
      <c r="K49" s="31">
        <v>0</v>
      </c>
      <c r="L49" s="32">
        <f t="shared" si="1"/>
        <v>-1114892.3899999999</v>
      </c>
      <c r="M49" s="35">
        <f t="shared" si="2"/>
        <v>469134.37999999989</v>
      </c>
    </row>
    <row r="50" spans="1:13" x14ac:dyDescent="0.2">
      <c r="A50" s="36">
        <v>8</v>
      </c>
      <c r="B50" s="37">
        <v>1915</v>
      </c>
      <c r="C50" s="38" t="s">
        <v>49</v>
      </c>
      <c r="D50" s="31">
        <v>10005.39</v>
      </c>
      <c r="E50" s="31">
        <v>7510</v>
      </c>
      <c r="F50" s="31">
        <v>0</v>
      </c>
      <c r="G50" s="32">
        <f t="shared" si="0"/>
        <v>17515.39</v>
      </c>
      <c r="H50" s="33"/>
      <c r="I50" s="34">
        <v>-10005.39</v>
      </c>
      <c r="J50" s="31">
        <v>-1502.04</v>
      </c>
      <c r="K50" s="31">
        <v>0</v>
      </c>
      <c r="L50" s="32">
        <f t="shared" si="1"/>
        <v>-11507.43</v>
      </c>
      <c r="M50" s="35">
        <f t="shared" si="2"/>
        <v>6007.9599999999991</v>
      </c>
    </row>
    <row r="51" spans="1:13" x14ac:dyDescent="0.2">
      <c r="A51" s="28">
        <v>10</v>
      </c>
      <c r="B51" s="29">
        <v>1920</v>
      </c>
      <c r="C51" s="30" t="s">
        <v>50</v>
      </c>
      <c r="D51" s="31">
        <v>0</v>
      </c>
      <c r="E51" s="31">
        <v>0</v>
      </c>
      <c r="F51" s="31">
        <v>0</v>
      </c>
      <c r="G51" s="32">
        <f t="shared" si="0"/>
        <v>0</v>
      </c>
      <c r="H51" s="33"/>
      <c r="I51" s="34">
        <v>0</v>
      </c>
      <c r="J51" s="31">
        <v>0</v>
      </c>
      <c r="K51" s="31">
        <v>0</v>
      </c>
      <c r="L51" s="32">
        <f t="shared" si="1"/>
        <v>0</v>
      </c>
      <c r="M51" s="35">
        <f t="shared" si="2"/>
        <v>0</v>
      </c>
    </row>
    <row r="52" spans="1:13" ht="25.5" x14ac:dyDescent="0.2">
      <c r="A52" s="28">
        <v>45</v>
      </c>
      <c r="B52" s="29">
        <v>1920</v>
      </c>
      <c r="C52" s="30" t="s">
        <v>51</v>
      </c>
      <c r="D52" s="31">
        <v>0</v>
      </c>
      <c r="E52" s="31">
        <v>0</v>
      </c>
      <c r="F52" s="31">
        <v>0</v>
      </c>
      <c r="G52" s="32">
        <f t="shared" si="0"/>
        <v>0</v>
      </c>
      <c r="H52" s="33"/>
      <c r="I52" s="34">
        <v>0</v>
      </c>
      <c r="J52" s="31">
        <v>0</v>
      </c>
      <c r="K52" s="31">
        <v>0</v>
      </c>
      <c r="L52" s="32">
        <f t="shared" si="1"/>
        <v>0</v>
      </c>
      <c r="M52" s="35">
        <f t="shared" si="2"/>
        <v>0</v>
      </c>
    </row>
    <row r="53" spans="1:13" ht="25.5" x14ac:dyDescent="0.2">
      <c r="A53" s="28">
        <v>50</v>
      </c>
      <c r="B53" s="29">
        <v>1920</v>
      </c>
      <c r="C53" s="30" t="s">
        <v>52</v>
      </c>
      <c r="D53" s="31">
        <v>4196116.71</v>
      </c>
      <c r="E53" s="31">
        <v>140467.32</v>
      </c>
      <c r="F53" s="31">
        <v>6542.4</v>
      </c>
      <c r="G53" s="32">
        <f t="shared" si="0"/>
        <v>4343126.4300000006</v>
      </c>
      <c r="H53" s="33"/>
      <c r="I53" s="34">
        <v>-3909626.8899999997</v>
      </c>
      <c r="J53" s="31">
        <v>-146295.76</v>
      </c>
      <c r="K53" s="31">
        <v>0</v>
      </c>
      <c r="L53" s="32">
        <f t="shared" si="1"/>
        <v>-4055922.6499999994</v>
      </c>
      <c r="M53" s="35">
        <f t="shared" si="2"/>
        <v>287203.78000000119</v>
      </c>
    </row>
    <row r="54" spans="1:13" x14ac:dyDescent="0.2">
      <c r="A54" s="28">
        <v>10</v>
      </c>
      <c r="B54" s="29">
        <v>1930</v>
      </c>
      <c r="C54" s="30" t="s">
        <v>53</v>
      </c>
      <c r="D54" s="31">
        <v>37161.699999999997</v>
      </c>
      <c r="E54" s="31">
        <v>0</v>
      </c>
      <c r="F54" s="31">
        <v>0</v>
      </c>
      <c r="G54" s="32">
        <f t="shared" si="0"/>
        <v>37161.699999999997</v>
      </c>
      <c r="H54" s="33"/>
      <c r="I54" s="34">
        <v>-29729.279999999999</v>
      </c>
      <c r="J54" s="31">
        <v>-7432.42</v>
      </c>
      <c r="K54" s="31">
        <v>0</v>
      </c>
      <c r="L54" s="32">
        <f t="shared" si="1"/>
        <v>-37161.699999999997</v>
      </c>
      <c r="M54" s="35">
        <f t="shared" si="2"/>
        <v>0</v>
      </c>
    </row>
    <row r="55" spans="1:13" ht="25.5" x14ac:dyDescent="0.2">
      <c r="A55" s="28">
        <v>10</v>
      </c>
      <c r="B55" s="29">
        <v>1930</v>
      </c>
      <c r="C55" s="30" t="s">
        <v>54</v>
      </c>
      <c r="D55" s="31">
        <v>737546.95</v>
      </c>
      <c r="E55" s="31">
        <v>60734.6</v>
      </c>
      <c r="F55" s="31">
        <v>0</v>
      </c>
      <c r="G55" s="32">
        <f t="shared" si="0"/>
        <v>798281.54999999993</v>
      </c>
      <c r="H55" s="33"/>
      <c r="I55" s="34">
        <v>-346961.73</v>
      </c>
      <c r="J55" s="31">
        <v>-40259.160000000003</v>
      </c>
      <c r="K55" s="31">
        <v>0</v>
      </c>
      <c r="L55" s="32">
        <f t="shared" si="1"/>
        <v>-387220.89</v>
      </c>
      <c r="M55" s="35">
        <f t="shared" si="2"/>
        <v>411060.65999999992</v>
      </c>
    </row>
    <row r="56" spans="1:13" x14ac:dyDescent="0.2">
      <c r="A56" s="28">
        <v>10</v>
      </c>
      <c r="B56" s="29">
        <v>1930</v>
      </c>
      <c r="C56" s="30" t="s">
        <v>55</v>
      </c>
      <c r="D56" s="31">
        <v>1650798.2499999998</v>
      </c>
      <c r="E56" s="31">
        <v>56783.600000000006</v>
      </c>
      <c r="F56" s="31">
        <v>-30206.12</v>
      </c>
      <c r="G56" s="32">
        <f t="shared" si="0"/>
        <v>1677375.7299999997</v>
      </c>
      <c r="H56" s="33"/>
      <c r="I56" s="34">
        <v>-1201895.67</v>
      </c>
      <c r="J56" s="31">
        <v>-135637.56</v>
      </c>
      <c r="K56" s="31">
        <v>30206.12</v>
      </c>
      <c r="L56" s="32">
        <f t="shared" si="1"/>
        <v>-1307327.1099999999</v>
      </c>
      <c r="M56" s="35">
        <f t="shared" si="2"/>
        <v>370048.61999999988</v>
      </c>
    </row>
    <row r="57" spans="1:13" x14ac:dyDescent="0.2">
      <c r="A57" s="28">
        <v>10</v>
      </c>
      <c r="B57" s="29">
        <v>1930</v>
      </c>
      <c r="C57" s="30" t="s">
        <v>56</v>
      </c>
      <c r="D57" s="31">
        <v>6438667.9199999999</v>
      </c>
      <c r="E57" s="31">
        <v>460120.02</v>
      </c>
      <c r="F57" s="31">
        <v>-257175.9</v>
      </c>
      <c r="G57" s="32">
        <f t="shared" si="0"/>
        <v>6641612.0399999991</v>
      </c>
      <c r="H57" s="33"/>
      <c r="I57" s="34">
        <v>-3739328.5500000007</v>
      </c>
      <c r="J57" s="31">
        <v>-367291.8</v>
      </c>
      <c r="K57" s="31">
        <v>246188.87</v>
      </c>
      <c r="L57" s="32">
        <f t="shared" si="1"/>
        <v>-3860431.4800000004</v>
      </c>
      <c r="M57" s="35">
        <f t="shared" si="2"/>
        <v>2781180.5599999987</v>
      </c>
    </row>
    <row r="58" spans="1:13" x14ac:dyDescent="0.2">
      <c r="A58" s="28">
        <v>10</v>
      </c>
      <c r="B58" s="29">
        <v>1930</v>
      </c>
      <c r="C58" s="30" t="s">
        <v>57</v>
      </c>
      <c r="D58" s="31">
        <v>325429.46000000002</v>
      </c>
      <c r="E58" s="31">
        <v>0</v>
      </c>
      <c r="F58" s="31">
        <v>-73454.649999999994</v>
      </c>
      <c r="G58" s="32">
        <f t="shared" si="0"/>
        <v>251974.81000000003</v>
      </c>
      <c r="H58" s="33"/>
      <c r="I58" s="34">
        <v>-157538.16</v>
      </c>
      <c r="J58" s="31">
        <v>-54233.17</v>
      </c>
      <c r="K58" s="31">
        <v>44072.76</v>
      </c>
      <c r="L58" s="32">
        <f t="shared" si="1"/>
        <v>-167698.57</v>
      </c>
      <c r="M58" s="35">
        <f t="shared" si="2"/>
        <v>84276.24000000002</v>
      </c>
    </row>
    <row r="59" spans="1:13" x14ac:dyDescent="0.2">
      <c r="A59" s="28">
        <v>8</v>
      </c>
      <c r="B59" s="29">
        <v>1935</v>
      </c>
      <c r="C59" s="30" t="s">
        <v>58</v>
      </c>
      <c r="D59" s="31">
        <v>544135.25000000012</v>
      </c>
      <c r="E59" s="31">
        <v>111785.38</v>
      </c>
      <c r="F59" s="31">
        <v>0</v>
      </c>
      <c r="G59" s="32">
        <f t="shared" si="0"/>
        <v>655920.63000000012</v>
      </c>
      <c r="H59" s="33"/>
      <c r="I59" s="34">
        <v>-334794.06000000006</v>
      </c>
      <c r="J59" s="31">
        <v>-58283.040000000001</v>
      </c>
      <c r="K59" s="31">
        <v>0</v>
      </c>
      <c r="L59" s="32">
        <f t="shared" si="1"/>
        <v>-393077.10000000003</v>
      </c>
      <c r="M59" s="35">
        <f t="shared" si="2"/>
        <v>262843.53000000009</v>
      </c>
    </row>
    <row r="60" spans="1:13" x14ac:dyDescent="0.2">
      <c r="A60" s="28">
        <v>8</v>
      </c>
      <c r="B60" s="29">
        <v>1940</v>
      </c>
      <c r="C60" s="30" t="s">
        <v>59</v>
      </c>
      <c r="D60" s="31">
        <v>320660.5</v>
      </c>
      <c r="E60" s="31">
        <v>1258.95</v>
      </c>
      <c r="F60" s="31">
        <v>0</v>
      </c>
      <c r="G60" s="32">
        <f t="shared" si="0"/>
        <v>321919.45</v>
      </c>
      <c r="H60" s="33"/>
      <c r="I60" s="34">
        <v>-199479.08000000002</v>
      </c>
      <c r="J60" s="31">
        <v>-35109.24</v>
      </c>
      <c r="K60" s="31">
        <v>0</v>
      </c>
      <c r="L60" s="32">
        <f t="shared" si="1"/>
        <v>-234588.32</v>
      </c>
      <c r="M60" s="35">
        <f t="shared" si="2"/>
        <v>87331.13</v>
      </c>
    </row>
    <row r="61" spans="1:13" x14ac:dyDescent="0.2">
      <c r="A61" s="28">
        <v>8</v>
      </c>
      <c r="B61" s="29">
        <v>1940</v>
      </c>
      <c r="C61" s="30" t="s">
        <v>60</v>
      </c>
      <c r="D61" s="31">
        <v>1126122.3799999999</v>
      </c>
      <c r="E61" s="31">
        <v>56953.770000000004</v>
      </c>
      <c r="F61" s="31">
        <v>0</v>
      </c>
      <c r="G61" s="32">
        <f t="shared" si="0"/>
        <v>1183076.1499999999</v>
      </c>
      <c r="H61" s="33"/>
      <c r="I61" s="34">
        <v>-932857.35000000009</v>
      </c>
      <c r="J61" s="31">
        <v>-88428.35</v>
      </c>
      <c r="K61" s="31">
        <v>0</v>
      </c>
      <c r="L61" s="32">
        <f t="shared" si="1"/>
        <v>-1021285.7000000001</v>
      </c>
      <c r="M61" s="35">
        <f t="shared" si="2"/>
        <v>161790.44999999984</v>
      </c>
    </row>
    <row r="62" spans="1:13" x14ac:dyDescent="0.2">
      <c r="A62" s="28">
        <v>8</v>
      </c>
      <c r="B62" s="29">
        <v>1945</v>
      </c>
      <c r="C62" s="30" t="s">
        <v>61</v>
      </c>
      <c r="D62" s="31">
        <v>936864.0199999999</v>
      </c>
      <c r="E62" s="31">
        <v>1227.58</v>
      </c>
      <c r="F62" s="31">
        <v>0</v>
      </c>
      <c r="G62" s="32">
        <f t="shared" si="0"/>
        <v>938091.59999999986</v>
      </c>
      <c r="H62" s="33"/>
      <c r="I62" s="34">
        <v>-822059.64999999991</v>
      </c>
      <c r="J62" s="31">
        <v>-43446.62</v>
      </c>
      <c r="K62" s="31">
        <v>0</v>
      </c>
      <c r="L62" s="32">
        <f t="shared" si="1"/>
        <v>-865506.2699999999</v>
      </c>
      <c r="M62" s="35">
        <f t="shared" si="2"/>
        <v>72585.329999999958</v>
      </c>
    </row>
    <row r="63" spans="1:13" x14ac:dyDescent="0.2">
      <c r="A63" s="36">
        <v>8</v>
      </c>
      <c r="B63" s="37">
        <v>1950</v>
      </c>
      <c r="C63" s="38" t="s">
        <v>62</v>
      </c>
      <c r="D63" s="31">
        <v>0</v>
      </c>
      <c r="E63" s="31">
        <v>0</v>
      </c>
      <c r="F63" s="31">
        <v>0</v>
      </c>
      <c r="G63" s="32">
        <f t="shared" si="0"/>
        <v>0</v>
      </c>
      <c r="H63" s="33"/>
      <c r="I63" s="34">
        <v>0</v>
      </c>
      <c r="J63" s="31">
        <v>0</v>
      </c>
      <c r="K63" s="31">
        <v>0</v>
      </c>
      <c r="L63" s="32">
        <f t="shared" si="1"/>
        <v>0</v>
      </c>
      <c r="M63" s="35">
        <f t="shared" si="2"/>
        <v>0</v>
      </c>
    </row>
    <row r="64" spans="1:13" x14ac:dyDescent="0.2">
      <c r="A64" s="36">
        <v>8</v>
      </c>
      <c r="B64" s="37">
        <v>1955</v>
      </c>
      <c r="C64" s="38" t="s">
        <v>63</v>
      </c>
      <c r="D64" s="31">
        <v>583790.99000000011</v>
      </c>
      <c r="E64" s="31">
        <v>1091.52</v>
      </c>
      <c r="F64" s="31">
        <v>0</v>
      </c>
      <c r="G64" s="32">
        <f t="shared" si="0"/>
        <v>584882.51000000013</v>
      </c>
      <c r="H64" s="33"/>
      <c r="I64" s="34">
        <v>-361860.1</v>
      </c>
      <c r="J64" s="31">
        <v>-48368.71</v>
      </c>
      <c r="K64" s="31">
        <v>0</v>
      </c>
      <c r="L64" s="32">
        <f t="shared" si="1"/>
        <v>-410228.81</v>
      </c>
      <c r="M64" s="35">
        <f t="shared" si="2"/>
        <v>174653.70000000013</v>
      </c>
    </row>
    <row r="65" spans="1:13" ht="25.5" x14ac:dyDescent="0.2">
      <c r="A65" s="28">
        <v>8</v>
      </c>
      <c r="B65" s="29">
        <v>1955</v>
      </c>
      <c r="C65" s="30" t="s">
        <v>64</v>
      </c>
      <c r="D65" s="31">
        <v>169772.86</v>
      </c>
      <c r="E65" s="31">
        <v>52391.34</v>
      </c>
      <c r="F65" s="31">
        <v>0</v>
      </c>
      <c r="G65" s="32">
        <f t="shared" si="0"/>
        <v>222164.19999999998</v>
      </c>
      <c r="H65" s="33"/>
      <c r="I65" s="34">
        <v>-137478</v>
      </c>
      <c r="J65" s="31">
        <v>-31587.91</v>
      </c>
      <c r="K65" s="31">
        <v>0</v>
      </c>
      <c r="L65" s="32">
        <f t="shared" si="1"/>
        <v>-169065.91</v>
      </c>
      <c r="M65" s="35">
        <f t="shared" si="2"/>
        <v>53098.289999999979</v>
      </c>
    </row>
    <row r="66" spans="1:13" x14ac:dyDescent="0.2">
      <c r="A66" s="28">
        <v>8</v>
      </c>
      <c r="B66" s="29">
        <v>1955</v>
      </c>
      <c r="C66" s="30" t="s">
        <v>65</v>
      </c>
      <c r="D66" s="31">
        <v>176199.11999999997</v>
      </c>
      <c r="E66" s="31">
        <v>0</v>
      </c>
      <c r="F66" s="31">
        <v>0</v>
      </c>
      <c r="G66" s="32">
        <f t="shared" si="0"/>
        <v>176199.11999999997</v>
      </c>
      <c r="H66" s="33"/>
      <c r="I66" s="34">
        <v>-107047.20000000001</v>
      </c>
      <c r="J66" s="31">
        <v>-17619.84</v>
      </c>
      <c r="K66" s="31">
        <v>0</v>
      </c>
      <c r="L66" s="32">
        <f t="shared" si="1"/>
        <v>-124667.04000000001</v>
      </c>
      <c r="M66" s="35">
        <f t="shared" si="2"/>
        <v>51532.079999999958</v>
      </c>
    </row>
    <row r="67" spans="1:13" x14ac:dyDescent="0.2">
      <c r="A67" s="28">
        <v>8</v>
      </c>
      <c r="B67" s="29">
        <v>1955</v>
      </c>
      <c r="C67" s="30" t="s">
        <v>66</v>
      </c>
      <c r="D67" s="31">
        <v>0</v>
      </c>
      <c r="E67" s="31">
        <v>0</v>
      </c>
      <c r="F67" s="31">
        <v>0</v>
      </c>
      <c r="G67" s="32">
        <f t="shared" si="0"/>
        <v>0</v>
      </c>
      <c r="H67" s="33"/>
      <c r="I67" s="34">
        <v>0</v>
      </c>
      <c r="J67" s="31">
        <v>0</v>
      </c>
      <c r="K67" s="31">
        <v>0</v>
      </c>
      <c r="L67" s="32">
        <f t="shared" si="1"/>
        <v>0</v>
      </c>
      <c r="M67" s="35">
        <f t="shared" si="2"/>
        <v>0</v>
      </c>
    </row>
    <row r="68" spans="1:13" x14ac:dyDescent="0.2">
      <c r="A68" s="28">
        <v>8</v>
      </c>
      <c r="B68" s="29">
        <v>1960</v>
      </c>
      <c r="C68" s="30" t="s">
        <v>67</v>
      </c>
      <c r="D68" s="31">
        <v>2643170.1800000002</v>
      </c>
      <c r="E68" s="31">
        <v>2507.2199999999998</v>
      </c>
      <c r="F68" s="31">
        <v>0</v>
      </c>
      <c r="G68" s="32">
        <f t="shared" si="0"/>
        <v>2645677.4000000004</v>
      </c>
      <c r="H68" s="33"/>
      <c r="I68" s="34">
        <v>-1715550.73</v>
      </c>
      <c r="J68" s="31">
        <v>-243769.7</v>
      </c>
      <c r="K68" s="31">
        <v>0</v>
      </c>
      <c r="L68" s="32">
        <f t="shared" si="1"/>
        <v>-1959320.43</v>
      </c>
      <c r="M68" s="35">
        <f t="shared" si="2"/>
        <v>686356.97000000044</v>
      </c>
    </row>
    <row r="69" spans="1:13" ht="25.5" x14ac:dyDescent="0.2">
      <c r="A69" s="28">
        <v>47</v>
      </c>
      <c r="B69" s="29">
        <v>1970</v>
      </c>
      <c r="C69" s="30" t="s">
        <v>68</v>
      </c>
      <c r="D69" s="31">
        <v>0</v>
      </c>
      <c r="E69" s="31">
        <v>0</v>
      </c>
      <c r="F69" s="31">
        <v>0</v>
      </c>
      <c r="G69" s="32">
        <f t="shared" si="0"/>
        <v>0</v>
      </c>
      <c r="H69" s="33"/>
      <c r="I69" s="34">
        <v>0</v>
      </c>
      <c r="J69" s="31">
        <v>0</v>
      </c>
      <c r="K69" s="31">
        <v>0</v>
      </c>
      <c r="L69" s="32">
        <f t="shared" si="1"/>
        <v>0</v>
      </c>
      <c r="M69" s="35">
        <f t="shared" si="2"/>
        <v>0</v>
      </c>
    </row>
    <row r="70" spans="1:13" ht="25.5" x14ac:dyDescent="0.2">
      <c r="A70" s="28">
        <v>47</v>
      </c>
      <c r="B70" s="29">
        <v>1975</v>
      </c>
      <c r="C70" s="30" t="s">
        <v>69</v>
      </c>
      <c r="D70" s="31">
        <v>0</v>
      </c>
      <c r="E70" s="31">
        <v>0</v>
      </c>
      <c r="F70" s="31">
        <v>0</v>
      </c>
      <c r="G70" s="32">
        <f t="shared" si="0"/>
        <v>0</v>
      </c>
      <c r="H70" s="33"/>
      <c r="I70" s="34">
        <v>0</v>
      </c>
      <c r="J70" s="31">
        <v>0</v>
      </c>
      <c r="K70" s="31">
        <v>0</v>
      </c>
      <c r="L70" s="32">
        <f t="shared" si="1"/>
        <v>0</v>
      </c>
      <c r="M70" s="35">
        <f t="shared" si="2"/>
        <v>0</v>
      </c>
    </row>
    <row r="71" spans="1:13" x14ac:dyDescent="0.2">
      <c r="A71" s="28">
        <v>47</v>
      </c>
      <c r="B71" s="29">
        <v>1980</v>
      </c>
      <c r="C71" s="30" t="s">
        <v>70</v>
      </c>
      <c r="D71" s="31">
        <v>5049579.7699999996</v>
      </c>
      <c r="E71" s="31">
        <v>64976.350000000006</v>
      </c>
      <c r="F71" s="31">
        <v>0</v>
      </c>
      <c r="G71" s="32">
        <f t="shared" si="0"/>
        <v>5114556.1199999992</v>
      </c>
      <c r="H71" s="33"/>
      <c r="I71" s="34">
        <v>-2934946.9499999997</v>
      </c>
      <c r="J71" s="31">
        <v>-211421.77</v>
      </c>
      <c r="K71" s="31">
        <v>0</v>
      </c>
      <c r="L71" s="32">
        <f t="shared" si="1"/>
        <v>-3146368.7199999997</v>
      </c>
      <c r="M71" s="35">
        <f t="shared" si="2"/>
        <v>1968187.3999999994</v>
      </c>
    </row>
    <row r="72" spans="1:13" x14ac:dyDescent="0.2">
      <c r="A72" s="28">
        <v>47</v>
      </c>
      <c r="B72" s="29">
        <v>1985</v>
      </c>
      <c r="C72" s="30" t="s">
        <v>71</v>
      </c>
      <c r="D72" s="31">
        <v>0</v>
      </c>
      <c r="E72" s="31">
        <v>0</v>
      </c>
      <c r="F72" s="31">
        <v>0</v>
      </c>
      <c r="G72" s="32">
        <f t="shared" si="0"/>
        <v>0</v>
      </c>
      <c r="H72" s="33"/>
      <c r="I72" s="34">
        <v>0</v>
      </c>
      <c r="J72" s="31">
        <v>0</v>
      </c>
      <c r="K72" s="31">
        <v>0</v>
      </c>
      <c r="L72" s="32">
        <f t="shared" si="1"/>
        <v>0</v>
      </c>
      <c r="M72" s="35">
        <f t="shared" si="2"/>
        <v>0</v>
      </c>
    </row>
    <row r="73" spans="1:13" x14ac:dyDescent="0.2">
      <c r="A73" s="28">
        <v>47</v>
      </c>
      <c r="B73" s="29">
        <v>1990</v>
      </c>
      <c r="C73" s="30" t="s">
        <v>72</v>
      </c>
      <c r="D73" s="31">
        <v>0</v>
      </c>
      <c r="E73" s="31">
        <v>0</v>
      </c>
      <c r="F73" s="31">
        <v>0</v>
      </c>
      <c r="G73" s="32">
        <f t="shared" si="0"/>
        <v>0</v>
      </c>
      <c r="H73" s="33"/>
      <c r="I73" s="34">
        <v>0</v>
      </c>
      <c r="J73" s="31">
        <v>0</v>
      </c>
      <c r="K73" s="31">
        <v>0</v>
      </c>
      <c r="L73" s="32">
        <f t="shared" si="1"/>
        <v>0</v>
      </c>
      <c r="M73" s="35">
        <f t="shared" si="2"/>
        <v>0</v>
      </c>
    </row>
    <row r="74" spans="1:13" x14ac:dyDescent="0.2">
      <c r="A74" s="28">
        <v>47</v>
      </c>
      <c r="B74" s="29">
        <v>1995</v>
      </c>
      <c r="C74" s="30" t="s">
        <v>73</v>
      </c>
      <c r="D74" s="31">
        <v>-31831420</v>
      </c>
      <c r="E74" s="31">
        <v>0</v>
      </c>
      <c r="F74" s="31">
        <v>0</v>
      </c>
      <c r="G74" s="32">
        <f t="shared" si="0"/>
        <v>-31831420</v>
      </c>
      <c r="H74" s="33"/>
      <c r="I74" s="34">
        <v>10448904</v>
      </c>
      <c r="J74" s="31">
        <v>739530</v>
      </c>
      <c r="K74" s="31">
        <v>0</v>
      </c>
      <c r="L74" s="32">
        <f t="shared" si="1"/>
        <v>11188434</v>
      </c>
      <c r="M74" s="35">
        <f t="shared" si="2"/>
        <v>-20642986</v>
      </c>
    </row>
    <row r="75" spans="1:13" x14ac:dyDescent="0.2">
      <c r="A75" s="28">
        <v>47</v>
      </c>
      <c r="B75" s="29">
        <v>2440</v>
      </c>
      <c r="C75" s="30" t="s">
        <v>84</v>
      </c>
      <c r="D75" s="31">
        <v>0</v>
      </c>
      <c r="E75" s="31">
        <v>-24595.25</v>
      </c>
      <c r="F75" s="31">
        <v>0</v>
      </c>
      <c r="G75" s="32">
        <f t="shared" ref="G75:G83" si="3">D75+E75+F75</f>
        <v>-24595.25</v>
      </c>
      <c r="H75" s="33"/>
      <c r="I75" s="34">
        <v>0</v>
      </c>
      <c r="J75" s="31">
        <v>1639.68</v>
      </c>
      <c r="K75" s="31">
        <v>0</v>
      </c>
      <c r="L75" s="32">
        <f t="shared" ref="L75:L83" si="4">I75+J75+K75</f>
        <v>1639.68</v>
      </c>
      <c r="M75" s="35">
        <f t="shared" ref="M75:M82" si="5">G75+L75</f>
        <v>-22955.57</v>
      </c>
    </row>
    <row r="76" spans="1:13" x14ac:dyDescent="0.2">
      <c r="A76" s="28">
        <v>47</v>
      </c>
      <c r="B76" s="29">
        <v>2440</v>
      </c>
      <c r="C76" s="30" t="s">
        <v>85</v>
      </c>
      <c r="D76" s="31">
        <v>-860428.26</v>
      </c>
      <c r="E76" s="31">
        <v>-394191.07</v>
      </c>
      <c r="F76" s="31">
        <v>0</v>
      </c>
      <c r="G76" s="32">
        <f t="shared" si="3"/>
        <v>-1254619.33</v>
      </c>
      <c r="H76" s="33"/>
      <c r="I76" s="34">
        <v>24878.31</v>
      </c>
      <c r="J76" s="31">
        <v>27880.43</v>
      </c>
      <c r="K76" s="31">
        <v>0</v>
      </c>
      <c r="L76" s="32">
        <f t="shared" si="4"/>
        <v>52758.740000000005</v>
      </c>
      <c r="M76" s="35">
        <f t="shared" si="5"/>
        <v>-1201860.5900000001</v>
      </c>
    </row>
    <row r="77" spans="1:13" x14ac:dyDescent="0.2">
      <c r="A77" s="28">
        <v>47</v>
      </c>
      <c r="B77" s="29">
        <v>2440</v>
      </c>
      <c r="C77" s="30" t="s">
        <v>86</v>
      </c>
      <c r="D77" s="31">
        <v>-488363.86</v>
      </c>
      <c r="E77" s="31">
        <v>-223568.51</v>
      </c>
      <c r="F77" s="31">
        <v>0</v>
      </c>
      <c r="G77" s="32">
        <f t="shared" si="3"/>
        <v>-711932.37</v>
      </c>
      <c r="H77" s="33"/>
      <c r="I77" s="34">
        <v>14136.029999999999</v>
      </c>
      <c r="J77" s="31">
        <v>15820.719999999998</v>
      </c>
      <c r="K77" s="31">
        <v>0</v>
      </c>
      <c r="L77" s="32">
        <f t="shared" si="4"/>
        <v>29956.749999999996</v>
      </c>
      <c r="M77" s="35">
        <f t="shared" si="5"/>
        <v>-681975.62</v>
      </c>
    </row>
    <row r="78" spans="1:13" x14ac:dyDescent="0.2">
      <c r="A78" s="36">
        <v>47</v>
      </c>
      <c r="B78" s="37">
        <v>2440</v>
      </c>
      <c r="C78" s="38" t="s">
        <v>87</v>
      </c>
      <c r="D78" s="31">
        <v>-615174.96</v>
      </c>
      <c r="E78" s="31">
        <v>-2345593.17</v>
      </c>
      <c r="F78" s="31">
        <v>0</v>
      </c>
      <c r="G78" s="32">
        <f t="shared" si="3"/>
        <v>-2960768.13</v>
      </c>
      <c r="H78" s="33"/>
      <c r="I78" s="34">
        <v>13811.28</v>
      </c>
      <c r="J78" s="31">
        <v>59215.350000000006</v>
      </c>
      <c r="K78" s="31">
        <v>0</v>
      </c>
      <c r="L78" s="32">
        <f t="shared" si="4"/>
        <v>73026.63</v>
      </c>
      <c r="M78" s="35">
        <f t="shared" si="5"/>
        <v>-2887741.5</v>
      </c>
    </row>
    <row r="79" spans="1:13" x14ac:dyDescent="0.2">
      <c r="A79" s="28">
        <v>47</v>
      </c>
      <c r="B79" s="29">
        <v>2440</v>
      </c>
      <c r="C79" s="30" t="s">
        <v>88</v>
      </c>
      <c r="D79" s="31">
        <v>-1473793.1300000001</v>
      </c>
      <c r="E79" s="31">
        <v>-5614021.6600000001</v>
      </c>
      <c r="F79" s="31">
        <v>0</v>
      </c>
      <c r="G79" s="32">
        <f t="shared" si="3"/>
        <v>-7087814.79</v>
      </c>
      <c r="H79" s="33"/>
      <c r="I79" s="34">
        <v>47695.37</v>
      </c>
      <c r="J79" s="31">
        <v>202508.99</v>
      </c>
      <c r="K79" s="31">
        <v>0</v>
      </c>
      <c r="L79" s="32">
        <f t="shared" si="4"/>
        <v>250204.36</v>
      </c>
      <c r="M79" s="35">
        <f t="shared" si="5"/>
        <v>-6837610.4299999997</v>
      </c>
    </row>
    <row r="80" spans="1:13" x14ac:dyDescent="0.2">
      <c r="A80" s="39">
        <v>47</v>
      </c>
      <c r="B80" s="29">
        <v>2440</v>
      </c>
      <c r="C80" s="30" t="s">
        <v>89</v>
      </c>
      <c r="D80" s="31">
        <v>-2134626.5699999998</v>
      </c>
      <c r="E80" s="31">
        <v>-3637535.85</v>
      </c>
      <c r="F80" s="31">
        <v>0</v>
      </c>
      <c r="G80" s="32">
        <f t="shared" si="3"/>
        <v>-5772162.4199999999</v>
      </c>
      <c r="H80" s="33"/>
      <c r="I80" s="34">
        <v>72979.540000000008</v>
      </c>
      <c r="J80" s="31">
        <v>151899.02000000002</v>
      </c>
      <c r="K80" s="31">
        <v>0</v>
      </c>
      <c r="L80" s="32">
        <f t="shared" si="4"/>
        <v>224878.56000000003</v>
      </c>
      <c r="M80" s="35">
        <f t="shared" si="5"/>
        <v>-5547283.8600000003</v>
      </c>
    </row>
    <row r="81" spans="1:13" x14ac:dyDescent="0.2">
      <c r="A81" s="28">
        <v>47</v>
      </c>
      <c r="B81" s="29">
        <v>2440</v>
      </c>
      <c r="C81" s="30" t="s">
        <v>90</v>
      </c>
      <c r="D81" s="31">
        <v>-650041.09</v>
      </c>
      <c r="E81" s="31">
        <v>-379699.89</v>
      </c>
      <c r="F81" s="31">
        <v>0</v>
      </c>
      <c r="G81" s="32">
        <f t="shared" si="3"/>
        <v>-1029740.98</v>
      </c>
      <c r="H81" s="33"/>
      <c r="I81" s="34">
        <v>18593.53</v>
      </c>
      <c r="J81" s="31">
        <v>21015.13</v>
      </c>
      <c r="K81" s="31">
        <v>0</v>
      </c>
      <c r="L81" s="32">
        <f t="shared" si="4"/>
        <v>39608.660000000003</v>
      </c>
      <c r="M81" s="35">
        <f t="shared" si="5"/>
        <v>-990132.32</v>
      </c>
    </row>
    <row r="82" spans="1:13" x14ac:dyDescent="0.2">
      <c r="A82" s="28">
        <v>47</v>
      </c>
      <c r="B82" s="29">
        <v>2440</v>
      </c>
      <c r="C82" s="30" t="s">
        <v>91</v>
      </c>
      <c r="D82" s="31">
        <v>-19860.04</v>
      </c>
      <c r="E82" s="31">
        <v>-16998.88</v>
      </c>
      <c r="F82" s="31">
        <v>0</v>
      </c>
      <c r="G82" s="32">
        <f t="shared" si="3"/>
        <v>-36858.92</v>
      </c>
      <c r="H82" s="33"/>
      <c r="I82" s="34">
        <v>2378.5899999999997</v>
      </c>
      <c r="J82" s="31">
        <v>2457.2600000000002</v>
      </c>
      <c r="K82" s="31">
        <v>0</v>
      </c>
      <c r="L82" s="32">
        <f t="shared" si="4"/>
        <v>4835.8500000000004</v>
      </c>
      <c r="M82" s="35">
        <f t="shared" si="5"/>
        <v>-32023.07</v>
      </c>
    </row>
    <row r="83" spans="1:13" x14ac:dyDescent="0.2">
      <c r="A83" s="28"/>
      <c r="B83" s="29">
        <v>2005</v>
      </c>
      <c r="C83" s="30" t="s">
        <v>92</v>
      </c>
      <c r="D83" s="31">
        <v>0</v>
      </c>
      <c r="E83" s="31">
        <v>0</v>
      </c>
      <c r="F83" s="31">
        <v>0</v>
      </c>
      <c r="G83" s="32">
        <f t="shared" si="3"/>
        <v>0</v>
      </c>
      <c r="H83" s="33"/>
      <c r="I83" s="34">
        <v>0</v>
      </c>
      <c r="J83" s="31">
        <v>0</v>
      </c>
      <c r="K83" s="31">
        <v>0</v>
      </c>
      <c r="L83" s="32">
        <f t="shared" si="4"/>
        <v>0</v>
      </c>
      <c r="M83" s="35">
        <f>G83+L83</f>
        <v>0</v>
      </c>
    </row>
    <row r="84" spans="1:13" x14ac:dyDescent="0.2">
      <c r="A84" s="40"/>
      <c r="B84" s="41"/>
      <c r="C84" s="43" t="s">
        <v>74</v>
      </c>
      <c r="D84" s="43">
        <f>SUM(D10:D83)</f>
        <v>331035727.49999988</v>
      </c>
      <c r="E84" s="43">
        <f>SUM(E10:E83)</f>
        <v>18930874.640000001</v>
      </c>
      <c r="F84" s="43">
        <f>SUM(F10:F83)</f>
        <v>-1703868.8099999998</v>
      </c>
      <c r="G84" s="43">
        <f>SUM(G10:G83)</f>
        <v>348262733.3299998</v>
      </c>
      <c r="H84" s="43"/>
      <c r="I84" s="43">
        <f>SUM(I10:I83)</f>
        <v>-142282954.60999992</v>
      </c>
      <c r="J84" s="43">
        <f>SUM(J10:J83)</f>
        <v>-9043745.5199999977</v>
      </c>
      <c r="K84" s="43">
        <f>SUM(K10:K83)</f>
        <v>820612.14</v>
      </c>
      <c r="L84" s="43">
        <f>SUM(L10:L83)</f>
        <v>-150506087.98999992</v>
      </c>
      <c r="M84" s="44">
        <f>SUM(M10:M83)</f>
        <v>197756645.34000003</v>
      </c>
    </row>
    <row r="85" spans="1:13" ht="38.25" x14ac:dyDescent="0.25">
      <c r="A85" s="40"/>
      <c r="B85" s="41"/>
      <c r="C85" s="45" t="s">
        <v>93</v>
      </c>
      <c r="D85" s="42"/>
      <c r="E85" s="42"/>
      <c r="F85" s="42"/>
      <c r="G85" s="46">
        <f t="shared" ref="G85" si="6">D85+E85+F85</f>
        <v>0</v>
      </c>
      <c r="I85" s="42"/>
      <c r="J85" s="42"/>
      <c r="K85" s="42"/>
      <c r="L85" s="46">
        <f t="shared" ref="L85:L86" si="7">I85+J85+K85</f>
        <v>0</v>
      </c>
      <c r="M85" s="35">
        <f t="shared" ref="M85" si="8">G85+L85</f>
        <v>0</v>
      </c>
    </row>
    <row r="86" spans="1:13" ht="25.5" x14ac:dyDescent="0.25">
      <c r="A86" s="40"/>
      <c r="B86" s="41"/>
      <c r="C86" s="47" t="s">
        <v>94</v>
      </c>
      <c r="D86" s="42"/>
      <c r="E86" s="42"/>
      <c r="F86" s="42"/>
      <c r="G86" s="46">
        <f t="shared" ref="G86" si="9">D86+E86+F86</f>
        <v>0</v>
      </c>
      <c r="I86" s="42"/>
      <c r="J86" s="42"/>
      <c r="K86" s="42"/>
      <c r="L86" s="46">
        <f t="shared" si="7"/>
        <v>0</v>
      </c>
      <c r="M86" s="35">
        <f t="shared" ref="M86" si="10">G86+L86</f>
        <v>0</v>
      </c>
    </row>
    <row r="87" spans="1:13" x14ac:dyDescent="0.2">
      <c r="A87" s="40"/>
      <c r="B87" s="41"/>
      <c r="C87" s="43" t="s">
        <v>75</v>
      </c>
      <c r="D87" s="43">
        <f>SUM(D84:D86)</f>
        <v>331035727.49999988</v>
      </c>
      <c r="E87" s="43">
        <f t="shared" ref="E87:G87" si="11">SUM(E84:E86)</f>
        <v>18930874.640000001</v>
      </c>
      <c r="F87" s="43">
        <f t="shared" si="11"/>
        <v>-1703868.8099999998</v>
      </c>
      <c r="G87" s="43">
        <f t="shared" si="11"/>
        <v>348262733.3299998</v>
      </c>
      <c r="H87" s="43"/>
      <c r="I87" s="43">
        <f t="shared" ref="I87:M87" si="12">SUM(I84:I86)</f>
        <v>-142282954.60999992</v>
      </c>
      <c r="J87" s="43">
        <f t="shared" si="12"/>
        <v>-9043745.5199999977</v>
      </c>
      <c r="K87" s="43">
        <f t="shared" si="12"/>
        <v>820612.14</v>
      </c>
      <c r="L87" s="43">
        <f t="shared" si="12"/>
        <v>-150506087.98999992</v>
      </c>
      <c r="M87" s="44">
        <f t="shared" si="12"/>
        <v>197756645.34000003</v>
      </c>
    </row>
    <row r="88" spans="1:13" ht="15" x14ac:dyDescent="0.25">
      <c r="A88" s="40"/>
      <c r="B88" s="41"/>
      <c r="C88" s="89" t="s">
        <v>95</v>
      </c>
      <c r="D88" s="90"/>
      <c r="E88" s="90"/>
      <c r="F88" s="90"/>
      <c r="G88" s="90"/>
      <c r="H88" s="90"/>
      <c r="I88" s="91"/>
      <c r="J88" s="42"/>
      <c r="K88" s="48"/>
      <c r="L88" s="49"/>
      <c r="M88" s="50"/>
    </row>
    <row r="89" spans="1:13" ht="15" x14ac:dyDescent="0.25">
      <c r="A89" s="40"/>
      <c r="B89" s="41"/>
      <c r="C89" s="89" t="s">
        <v>76</v>
      </c>
      <c r="D89" s="90"/>
      <c r="E89" s="90"/>
      <c r="F89" s="90"/>
      <c r="G89" s="90"/>
      <c r="H89" s="90"/>
      <c r="I89" s="91"/>
      <c r="J89" s="43">
        <f>J87+J88</f>
        <v>-9043745.5199999977</v>
      </c>
      <c r="K89" s="48"/>
      <c r="L89" s="49"/>
      <c r="M89" s="50"/>
    </row>
    <row r="90" spans="1:13" x14ac:dyDescent="0.2">
      <c r="A90" s="39"/>
      <c r="B90" s="51"/>
      <c r="C90" s="9"/>
      <c r="D90" s="9"/>
      <c r="E90" s="9"/>
      <c r="F90" s="9"/>
      <c r="G90" s="9"/>
      <c r="I90" s="9"/>
      <c r="J90" s="9"/>
      <c r="K90" s="9"/>
      <c r="L90" s="9"/>
      <c r="M90" s="52"/>
    </row>
    <row r="91" spans="1:13" x14ac:dyDescent="0.2">
      <c r="A91" s="39"/>
      <c r="B91" s="51"/>
      <c r="C91" s="9"/>
      <c r="D91" s="9"/>
      <c r="E91" s="9"/>
      <c r="F91" s="9"/>
      <c r="G91" s="9"/>
      <c r="I91" s="86" t="s">
        <v>96</v>
      </c>
      <c r="J91" s="87"/>
      <c r="K91" s="88"/>
      <c r="L91" s="9"/>
      <c r="M91" s="52"/>
    </row>
    <row r="92" spans="1:13" x14ac:dyDescent="0.2">
      <c r="A92" s="39"/>
      <c r="B92" s="51"/>
      <c r="C92" s="9"/>
      <c r="D92" s="9"/>
      <c r="E92" s="9"/>
      <c r="F92" s="9"/>
      <c r="G92" s="9"/>
      <c r="I92" s="53" t="s">
        <v>77</v>
      </c>
      <c r="J92" s="54"/>
      <c r="K92" s="31">
        <f>SUM(J54:J58,J60:J61)</f>
        <v>-728391.7</v>
      </c>
      <c r="L92" s="9"/>
      <c r="M92" s="52"/>
    </row>
    <row r="93" spans="1:13" x14ac:dyDescent="0.2">
      <c r="A93" s="39"/>
      <c r="B93" s="51"/>
      <c r="C93" s="9"/>
      <c r="D93" s="9"/>
      <c r="E93" s="9"/>
      <c r="F93" s="55"/>
      <c r="G93" s="9"/>
      <c r="I93" s="53" t="s">
        <v>58</v>
      </c>
      <c r="J93" s="54"/>
      <c r="K93" s="56">
        <f>J59</f>
        <v>-58283.040000000001</v>
      </c>
      <c r="L93" s="9"/>
      <c r="M93" s="52"/>
    </row>
    <row r="94" spans="1:13" x14ac:dyDescent="0.2">
      <c r="A94" s="39"/>
      <c r="B94" s="51"/>
      <c r="C94" s="9"/>
      <c r="D94" s="9"/>
      <c r="E94" s="9"/>
      <c r="F94" s="9"/>
      <c r="G94" s="9"/>
      <c r="I94" s="57" t="s">
        <v>78</v>
      </c>
      <c r="J94" s="58"/>
      <c r="K94" s="31">
        <f>SUM(J75:J82)</f>
        <v>482436.58</v>
      </c>
      <c r="L94" s="9"/>
      <c r="M94" s="52"/>
    </row>
    <row r="95" spans="1:13" ht="13.5" thickBot="1" x14ac:dyDescent="0.25">
      <c r="A95" s="59"/>
      <c r="B95" s="60"/>
      <c r="C95" s="61"/>
      <c r="D95" s="61"/>
      <c r="E95" s="61"/>
      <c r="F95" s="61"/>
      <c r="G95" s="61"/>
      <c r="H95" s="61"/>
      <c r="I95" s="62" t="s">
        <v>79</v>
      </c>
      <c r="J95" s="61"/>
      <c r="K95" s="63">
        <f>+J87-K92-K93-K94</f>
        <v>-8739507.3599999975</v>
      </c>
      <c r="L95" s="61"/>
      <c r="M95" s="64"/>
    </row>
    <row r="97" spans="1:13" ht="15" x14ac:dyDescent="0.2">
      <c r="E97" s="4" t="s">
        <v>0</v>
      </c>
      <c r="F97" s="5" t="s">
        <v>1</v>
      </c>
      <c r="G97" s="6"/>
      <c r="H97" s="1"/>
    </row>
    <row r="98" spans="1:13" ht="15" x14ac:dyDescent="0.25">
      <c r="E98" s="4" t="s">
        <v>2</v>
      </c>
      <c r="F98" s="7">
        <v>2017</v>
      </c>
      <c r="G98" s="8"/>
    </row>
    <row r="99" spans="1:13" ht="13.5" thickBot="1" x14ac:dyDescent="0.25"/>
    <row r="100" spans="1:13" x14ac:dyDescent="0.2">
      <c r="A100" s="10"/>
      <c r="B100" s="11"/>
      <c r="C100" s="12"/>
      <c r="D100" s="92" t="s">
        <v>3</v>
      </c>
      <c r="E100" s="93"/>
      <c r="F100" s="93"/>
      <c r="G100" s="94"/>
      <c r="H100" s="12"/>
      <c r="I100" s="13"/>
      <c r="J100" s="14" t="s">
        <v>4</v>
      </c>
      <c r="K100" s="14"/>
      <c r="L100" s="15"/>
      <c r="M100" s="16"/>
    </row>
    <row r="101" spans="1:13" ht="25.5" x14ac:dyDescent="0.2">
      <c r="A101" s="17" t="s">
        <v>80</v>
      </c>
      <c r="B101" s="18" t="s">
        <v>81</v>
      </c>
      <c r="C101" s="19" t="s">
        <v>82</v>
      </c>
      <c r="D101" s="20" t="s">
        <v>5</v>
      </c>
      <c r="E101" s="21" t="s">
        <v>7</v>
      </c>
      <c r="F101" s="21" t="s">
        <v>83</v>
      </c>
      <c r="G101" s="20" t="s">
        <v>6</v>
      </c>
      <c r="H101" s="22"/>
      <c r="I101" s="23" t="s">
        <v>5</v>
      </c>
      <c r="J101" s="24" t="s">
        <v>7</v>
      </c>
      <c r="K101" s="24" t="s">
        <v>83</v>
      </c>
      <c r="L101" s="25" t="s">
        <v>6</v>
      </c>
      <c r="M101" s="26" t="s">
        <v>8</v>
      </c>
    </row>
    <row r="102" spans="1:13" x14ac:dyDescent="0.2">
      <c r="A102" s="28"/>
      <c r="B102" s="29">
        <v>1609</v>
      </c>
      <c r="C102" s="30" t="s">
        <v>9</v>
      </c>
      <c r="D102" s="84">
        <f>G10</f>
        <v>0</v>
      </c>
      <c r="E102" s="31">
        <v>0</v>
      </c>
      <c r="F102" s="31">
        <v>0</v>
      </c>
      <c r="G102" s="32">
        <f>D102+E102+F102</f>
        <v>0</v>
      </c>
      <c r="H102" s="33"/>
      <c r="I102" s="85">
        <f>L10</f>
        <v>0</v>
      </c>
      <c r="J102" s="31">
        <v>0</v>
      </c>
      <c r="K102" s="31">
        <v>0</v>
      </c>
      <c r="L102" s="32">
        <f>I102+J102+K102</f>
        <v>0</v>
      </c>
      <c r="M102" s="35">
        <f>G102+L102</f>
        <v>0</v>
      </c>
    </row>
    <row r="103" spans="1:13" ht="25.5" x14ac:dyDescent="0.2">
      <c r="A103" s="28">
        <v>12</v>
      </c>
      <c r="B103" s="29">
        <v>1611</v>
      </c>
      <c r="C103" s="30" t="s">
        <v>10</v>
      </c>
      <c r="D103" s="84">
        <f t="shared" ref="D103:D166" si="13">G11</f>
        <v>6837431.7699999986</v>
      </c>
      <c r="E103" s="31">
        <v>327877.40000000002</v>
      </c>
      <c r="F103" s="31">
        <v>0</v>
      </c>
      <c r="G103" s="32">
        <f t="shared" ref="G103:G166" si="14">D103+E103+F103</f>
        <v>7165309.169999999</v>
      </c>
      <c r="H103" s="33"/>
      <c r="I103" s="85">
        <f t="shared" ref="I103:I166" si="15">L11</f>
        <v>-6151431.5799999991</v>
      </c>
      <c r="J103" s="31">
        <v>-351558.69999999995</v>
      </c>
      <c r="K103" s="31">
        <v>0</v>
      </c>
      <c r="L103" s="32">
        <f t="shared" ref="L103:L166" si="16">I103+J103+K103</f>
        <v>-6502990.2799999993</v>
      </c>
      <c r="M103" s="35">
        <f t="shared" ref="M103:M166" si="17">G103+L103</f>
        <v>662318.88999999966</v>
      </c>
    </row>
    <row r="104" spans="1:13" ht="25.5" x14ac:dyDescent="0.2">
      <c r="A104" s="28">
        <v>12</v>
      </c>
      <c r="B104" s="29">
        <v>1611</v>
      </c>
      <c r="C104" s="30" t="s">
        <v>11</v>
      </c>
      <c r="D104" s="84">
        <f t="shared" si="13"/>
        <v>0</v>
      </c>
      <c r="E104" s="31">
        <v>1432720.78</v>
      </c>
      <c r="F104" s="31">
        <v>0</v>
      </c>
      <c r="G104" s="32">
        <f t="shared" si="14"/>
        <v>1432720.78</v>
      </c>
      <c r="H104" s="33"/>
      <c r="I104" s="85">
        <f t="shared" si="15"/>
        <v>0</v>
      </c>
      <c r="J104" s="31">
        <v>-286544.15999999997</v>
      </c>
      <c r="K104" s="31">
        <v>0</v>
      </c>
      <c r="L104" s="32">
        <f t="shared" si="16"/>
        <v>-286544.15999999997</v>
      </c>
      <c r="M104" s="35">
        <f t="shared" si="17"/>
        <v>1146176.6200000001</v>
      </c>
    </row>
    <row r="105" spans="1:13" ht="25.5" x14ac:dyDescent="0.2">
      <c r="A105" s="28" t="s">
        <v>12</v>
      </c>
      <c r="B105" s="29">
        <v>1612</v>
      </c>
      <c r="C105" s="30" t="s">
        <v>13</v>
      </c>
      <c r="D105" s="84">
        <f t="shared" si="13"/>
        <v>897917.6</v>
      </c>
      <c r="E105" s="31">
        <v>84332.18</v>
      </c>
      <c r="F105" s="31">
        <v>0</v>
      </c>
      <c r="G105" s="32">
        <f t="shared" si="14"/>
        <v>982249.78</v>
      </c>
      <c r="H105" s="33"/>
      <c r="I105" s="85">
        <f t="shared" si="15"/>
        <v>0</v>
      </c>
      <c r="J105" s="31">
        <v>0</v>
      </c>
      <c r="K105" s="31">
        <v>0</v>
      </c>
      <c r="L105" s="32">
        <f t="shared" si="16"/>
        <v>0</v>
      </c>
      <c r="M105" s="35">
        <f t="shared" si="17"/>
        <v>982249.78</v>
      </c>
    </row>
    <row r="106" spans="1:13" x14ac:dyDescent="0.2">
      <c r="A106" s="28" t="s">
        <v>14</v>
      </c>
      <c r="B106" s="29">
        <v>1805</v>
      </c>
      <c r="C106" s="30" t="s">
        <v>15</v>
      </c>
      <c r="D106" s="84">
        <f t="shared" si="13"/>
        <v>2308591.65</v>
      </c>
      <c r="E106" s="31">
        <v>0</v>
      </c>
      <c r="F106" s="31">
        <v>-8050.64</v>
      </c>
      <c r="G106" s="32">
        <f t="shared" si="14"/>
        <v>2300541.0099999998</v>
      </c>
      <c r="H106" s="33"/>
      <c r="I106" s="85">
        <f t="shared" si="15"/>
        <v>0</v>
      </c>
      <c r="J106" s="31">
        <v>0</v>
      </c>
      <c r="K106" s="31">
        <v>0</v>
      </c>
      <c r="L106" s="32">
        <f t="shared" si="16"/>
        <v>0</v>
      </c>
      <c r="M106" s="35">
        <f t="shared" si="17"/>
        <v>2300541.0099999998</v>
      </c>
    </row>
    <row r="107" spans="1:13" x14ac:dyDescent="0.2">
      <c r="A107" s="28">
        <v>47</v>
      </c>
      <c r="B107" s="29">
        <v>1808</v>
      </c>
      <c r="C107" s="30" t="s">
        <v>16</v>
      </c>
      <c r="D107" s="84">
        <f t="shared" si="13"/>
        <v>332181.15999999992</v>
      </c>
      <c r="E107" s="31">
        <v>281920.51</v>
      </c>
      <c r="F107" s="31">
        <v>-335103.95</v>
      </c>
      <c r="G107" s="32">
        <f t="shared" si="14"/>
        <v>278997.71999999991</v>
      </c>
      <c r="H107" s="33"/>
      <c r="I107" s="85">
        <f t="shared" si="15"/>
        <v>-192037.77000000002</v>
      </c>
      <c r="J107" s="31">
        <v>-5344.8</v>
      </c>
      <c r="K107" s="31">
        <v>33637.199999999997</v>
      </c>
      <c r="L107" s="32">
        <f t="shared" si="16"/>
        <v>-163745.37</v>
      </c>
      <c r="M107" s="35">
        <f t="shared" si="17"/>
        <v>115252.34999999992</v>
      </c>
    </row>
    <row r="108" spans="1:13" x14ac:dyDescent="0.2">
      <c r="A108" s="28">
        <v>47</v>
      </c>
      <c r="B108" s="29">
        <v>1808</v>
      </c>
      <c r="C108" s="30" t="s">
        <v>17</v>
      </c>
      <c r="D108" s="84">
        <f t="shared" si="13"/>
        <v>4623179.4399999995</v>
      </c>
      <c r="E108" s="31">
        <v>22431.11</v>
      </c>
      <c r="F108" s="31">
        <v>0</v>
      </c>
      <c r="G108" s="32">
        <f t="shared" si="14"/>
        <v>4645610.55</v>
      </c>
      <c r="H108" s="33"/>
      <c r="I108" s="85">
        <f t="shared" si="15"/>
        <v>-1129426.7600000002</v>
      </c>
      <c r="J108" s="31">
        <v>-74186.399999999994</v>
      </c>
      <c r="K108" s="31">
        <v>0</v>
      </c>
      <c r="L108" s="32">
        <f t="shared" si="16"/>
        <v>-1203613.1600000001</v>
      </c>
      <c r="M108" s="35">
        <f t="shared" si="17"/>
        <v>3441997.3899999997</v>
      </c>
    </row>
    <row r="109" spans="1:13" x14ac:dyDescent="0.2">
      <c r="A109" s="28">
        <v>47</v>
      </c>
      <c r="B109" s="29">
        <v>1808</v>
      </c>
      <c r="C109" s="30" t="s">
        <v>18</v>
      </c>
      <c r="D109" s="84">
        <f t="shared" si="13"/>
        <v>20326363.050000001</v>
      </c>
      <c r="E109" s="31">
        <v>180233.60000000001</v>
      </c>
      <c r="F109" s="31">
        <v>0</v>
      </c>
      <c r="G109" s="32">
        <f t="shared" si="14"/>
        <v>20506596.650000002</v>
      </c>
      <c r="H109" s="33"/>
      <c r="I109" s="85">
        <f t="shared" si="15"/>
        <v>-2006185.65</v>
      </c>
      <c r="J109" s="31">
        <v>-403548.72</v>
      </c>
      <c r="K109" s="31">
        <v>0</v>
      </c>
      <c r="L109" s="32">
        <f t="shared" si="16"/>
        <v>-2409734.37</v>
      </c>
      <c r="M109" s="35">
        <f t="shared" si="17"/>
        <v>18096862.280000001</v>
      </c>
    </row>
    <row r="110" spans="1:13" x14ac:dyDescent="0.2">
      <c r="A110" s="28">
        <v>47</v>
      </c>
      <c r="B110" s="29">
        <v>1808</v>
      </c>
      <c r="C110" s="30" t="s">
        <v>19</v>
      </c>
      <c r="D110" s="84">
        <f t="shared" si="13"/>
        <v>790898.79999999993</v>
      </c>
      <c r="E110" s="31">
        <v>0</v>
      </c>
      <c r="F110" s="31">
        <v>0</v>
      </c>
      <c r="G110" s="32">
        <f t="shared" si="14"/>
        <v>790898.79999999993</v>
      </c>
      <c r="H110" s="33"/>
      <c r="I110" s="85">
        <f t="shared" si="15"/>
        <v>-147861.44</v>
      </c>
      <c r="J110" s="31">
        <v>-33358.68</v>
      </c>
      <c r="K110" s="31">
        <v>0</v>
      </c>
      <c r="L110" s="32">
        <f t="shared" si="16"/>
        <v>-181220.12</v>
      </c>
      <c r="M110" s="35">
        <f t="shared" si="17"/>
        <v>609678.67999999993</v>
      </c>
    </row>
    <row r="111" spans="1:13" x14ac:dyDescent="0.2">
      <c r="A111" s="28">
        <v>47</v>
      </c>
      <c r="B111" s="29">
        <v>1808</v>
      </c>
      <c r="C111" s="30" t="s">
        <v>20</v>
      </c>
      <c r="D111" s="84">
        <f t="shared" si="13"/>
        <v>4258906.76</v>
      </c>
      <c r="E111" s="31">
        <v>6583</v>
      </c>
      <c r="F111" s="31">
        <v>0</v>
      </c>
      <c r="G111" s="32">
        <f t="shared" si="14"/>
        <v>4265489.76</v>
      </c>
      <c r="H111" s="33"/>
      <c r="I111" s="85">
        <f t="shared" si="15"/>
        <v>-1269025.3999999999</v>
      </c>
      <c r="J111" s="31">
        <v>-315686.52</v>
      </c>
      <c r="K111" s="31">
        <v>0</v>
      </c>
      <c r="L111" s="32">
        <f t="shared" si="16"/>
        <v>-1584711.92</v>
      </c>
      <c r="M111" s="35">
        <f t="shared" si="17"/>
        <v>2680777.84</v>
      </c>
    </row>
    <row r="112" spans="1:13" x14ac:dyDescent="0.2">
      <c r="A112" s="28">
        <v>47</v>
      </c>
      <c r="B112" s="29">
        <v>1808</v>
      </c>
      <c r="C112" s="30" t="s">
        <v>21</v>
      </c>
      <c r="D112" s="84">
        <f t="shared" si="13"/>
        <v>613985</v>
      </c>
      <c r="E112" s="31">
        <v>0</v>
      </c>
      <c r="F112" s="31">
        <v>0</v>
      </c>
      <c r="G112" s="32">
        <f t="shared" si="14"/>
        <v>613985</v>
      </c>
      <c r="H112" s="33"/>
      <c r="I112" s="85">
        <f t="shared" si="15"/>
        <v>-146554.25</v>
      </c>
      <c r="J112" s="31">
        <v>-33345.24</v>
      </c>
      <c r="K112" s="31">
        <v>0</v>
      </c>
      <c r="L112" s="32">
        <f t="shared" si="16"/>
        <v>-179899.49</v>
      </c>
      <c r="M112" s="35">
        <f t="shared" si="17"/>
        <v>434085.51</v>
      </c>
    </row>
    <row r="113" spans="1:13" x14ac:dyDescent="0.2">
      <c r="A113" s="28">
        <v>47</v>
      </c>
      <c r="B113" s="29">
        <v>1808</v>
      </c>
      <c r="C113" s="30" t="s">
        <v>22</v>
      </c>
      <c r="D113" s="84">
        <f t="shared" si="13"/>
        <v>50289.820000000007</v>
      </c>
      <c r="E113" s="31">
        <v>0</v>
      </c>
      <c r="F113" s="31">
        <v>0</v>
      </c>
      <c r="G113" s="32">
        <f t="shared" si="14"/>
        <v>50289.820000000007</v>
      </c>
      <c r="H113" s="33"/>
      <c r="I113" s="85">
        <f t="shared" si="15"/>
        <v>-14321.039999999999</v>
      </c>
      <c r="J113" s="31">
        <v>-3481.2</v>
      </c>
      <c r="K113" s="31">
        <v>0</v>
      </c>
      <c r="L113" s="32">
        <f t="shared" si="16"/>
        <v>-17802.239999999998</v>
      </c>
      <c r="M113" s="35">
        <f t="shared" si="17"/>
        <v>32487.580000000009</v>
      </c>
    </row>
    <row r="114" spans="1:13" x14ac:dyDescent="0.2">
      <c r="A114" s="28">
        <v>47</v>
      </c>
      <c r="B114" s="29">
        <v>1808</v>
      </c>
      <c r="C114" s="30" t="s">
        <v>23</v>
      </c>
      <c r="D114" s="84">
        <f t="shared" si="13"/>
        <v>61363.87</v>
      </c>
      <c r="E114" s="31">
        <v>0</v>
      </c>
      <c r="F114" s="31">
        <v>0</v>
      </c>
      <c r="G114" s="32">
        <f t="shared" si="14"/>
        <v>61363.87</v>
      </c>
      <c r="H114" s="33"/>
      <c r="I114" s="85">
        <f t="shared" si="15"/>
        <v>-56640.91</v>
      </c>
      <c r="J114" s="31">
        <v>-150</v>
      </c>
      <c r="K114" s="31">
        <v>0</v>
      </c>
      <c r="L114" s="32">
        <f t="shared" si="16"/>
        <v>-56790.91</v>
      </c>
      <c r="M114" s="35">
        <f t="shared" si="17"/>
        <v>4572.9599999999991</v>
      </c>
    </row>
    <row r="115" spans="1:13" x14ac:dyDescent="0.2">
      <c r="A115" s="28">
        <v>13</v>
      </c>
      <c r="B115" s="29">
        <v>1810</v>
      </c>
      <c r="C115" s="30" t="s">
        <v>24</v>
      </c>
      <c r="D115" s="84">
        <f t="shared" si="13"/>
        <v>0</v>
      </c>
      <c r="E115" s="31">
        <v>0</v>
      </c>
      <c r="F115" s="31">
        <v>0</v>
      </c>
      <c r="G115" s="32">
        <f t="shared" si="14"/>
        <v>0</v>
      </c>
      <c r="H115" s="33"/>
      <c r="I115" s="85">
        <f t="shared" si="15"/>
        <v>0</v>
      </c>
      <c r="J115" s="31">
        <v>0</v>
      </c>
      <c r="K115" s="31">
        <v>0</v>
      </c>
      <c r="L115" s="32">
        <f t="shared" si="16"/>
        <v>0</v>
      </c>
      <c r="M115" s="35">
        <f t="shared" si="17"/>
        <v>0</v>
      </c>
    </row>
    <row r="116" spans="1:13" x14ac:dyDescent="0.2">
      <c r="A116" s="28">
        <v>47</v>
      </c>
      <c r="B116" s="29">
        <v>1815</v>
      </c>
      <c r="C116" s="30" t="s">
        <v>25</v>
      </c>
      <c r="D116" s="84">
        <f t="shared" si="13"/>
        <v>15156271.950000003</v>
      </c>
      <c r="E116" s="31">
        <v>18670</v>
      </c>
      <c r="F116" s="31">
        <v>0</v>
      </c>
      <c r="G116" s="32">
        <f t="shared" si="14"/>
        <v>15174941.950000003</v>
      </c>
      <c r="H116" s="33"/>
      <c r="I116" s="85">
        <f t="shared" si="15"/>
        <v>-9943909.3599999994</v>
      </c>
      <c r="J116" s="31">
        <v>-570428.07999999996</v>
      </c>
      <c r="K116" s="31">
        <v>0</v>
      </c>
      <c r="L116" s="32">
        <f t="shared" si="16"/>
        <v>-10514337.439999999</v>
      </c>
      <c r="M116" s="35">
        <f t="shared" si="17"/>
        <v>4660604.5100000035</v>
      </c>
    </row>
    <row r="117" spans="1:13" x14ac:dyDescent="0.2">
      <c r="A117" s="28">
        <v>47</v>
      </c>
      <c r="B117" s="29">
        <v>1815</v>
      </c>
      <c r="C117" s="30" t="s">
        <v>26</v>
      </c>
      <c r="D117" s="84">
        <f t="shared" si="13"/>
        <v>1838497.34</v>
      </c>
      <c r="E117" s="31">
        <v>137102.44</v>
      </c>
      <c r="F117" s="31">
        <v>0</v>
      </c>
      <c r="G117" s="32">
        <f t="shared" si="14"/>
        <v>1975599.78</v>
      </c>
      <c r="H117" s="33"/>
      <c r="I117" s="85">
        <f t="shared" si="15"/>
        <v>-486702.16000000003</v>
      </c>
      <c r="J117" s="31">
        <v>-69536.039999999994</v>
      </c>
      <c r="K117" s="31">
        <v>0</v>
      </c>
      <c r="L117" s="32">
        <f t="shared" si="16"/>
        <v>-556238.20000000007</v>
      </c>
      <c r="M117" s="35">
        <f t="shared" si="17"/>
        <v>1419361.58</v>
      </c>
    </row>
    <row r="118" spans="1:13" x14ac:dyDescent="0.2">
      <c r="A118" s="28">
        <v>47</v>
      </c>
      <c r="B118" s="29">
        <v>1815</v>
      </c>
      <c r="C118" s="30" t="s">
        <v>27</v>
      </c>
      <c r="D118" s="84">
        <f t="shared" si="13"/>
        <v>3369705.1500000004</v>
      </c>
      <c r="E118" s="31">
        <v>152862.9</v>
      </c>
      <c r="F118" s="31">
        <v>0</v>
      </c>
      <c r="G118" s="32">
        <f t="shared" si="14"/>
        <v>3522568.0500000003</v>
      </c>
      <c r="H118" s="33"/>
      <c r="I118" s="85">
        <f t="shared" si="15"/>
        <v>-1172877.8800000001</v>
      </c>
      <c r="J118" s="31">
        <v>-265562.64</v>
      </c>
      <c r="K118" s="31">
        <v>0</v>
      </c>
      <c r="L118" s="32">
        <f t="shared" si="16"/>
        <v>-1438440.52</v>
      </c>
      <c r="M118" s="35">
        <f t="shared" si="17"/>
        <v>2084127.5300000003</v>
      </c>
    </row>
    <row r="119" spans="1:13" x14ac:dyDescent="0.2">
      <c r="A119" s="28">
        <v>47</v>
      </c>
      <c r="B119" s="29">
        <v>1815</v>
      </c>
      <c r="C119" s="30" t="s">
        <v>28</v>
      </c>
      <c r="D119" s="84">
        <f t="shared" si="13"/>
        <v>12341512.239999998</v>
      </c>
      <c r="E119" s="31">
        <v>0</v>
      </c>
      <c r="F119" s="31">
        <v>0</v>
      </c>
      <c r="G119" s="32">
        <f t="shared" si="14"/>
        <v>12341512.239999998</v>
      </c>
      <c r="H119" s="33"/>
      <c r="I119" s="85">
        <f t="shared" si="15"/>
        <v>-2703070.62</v>
      </c>
      <c r="J119" s="31">
        <v>-244209.24</v>
      </c>
      <c r="K119" s="31">
        <v>0</v>
      </c>
      <c r="L119" s="32">
        <f t="shared" si="16"/>
        <v>-2947279.8600000003</v>
      </c>
      <c r="M119" s="35">
        <f t="shared" si="17"/>
        <v>9394232.379999999</v>
      </c>
    </row>
    <row r="120" spans="1:13" x14ac:dyDescent="0.2">
      <c r="A120" s="28">
        <v>47</v>
      </c>
      <c r="B120" s="29">
        <v>1820</v>
      </c>
      <c r="C120" s="30" t="s">
        <v>29</v>
      </c>
      <c r="D120" s="84">
        <f t="shared" si="13"/>
        <v>5123535.0199999996</v>
      </c>
      <c r="E120" s="31">
        <v>339762.87</v>
      </c>
      <c r="F120" s="31">
        <v>-301983.7</v>
      </c>
      <c r="G120" s="32">
        <f t="shared" si="14"/>
        <v>5161314.1899999995</v>
      </c>
      <c r="H120" s="33"/>
      <c r="I120" s="85">
        <f t="shared" si="15"/>
        <v>-3245447.6300000004</v>
      </c>
      <c r="J120" s="31">
        <v>-96618.48</v>
      </c>
      <c r="K120" s="31">
        <v>292274.46999999997</v>
      </c>
      <c r="L120" s="32">
        <f t="shared" si="16"/>
        <v>-3049791.6400000006</v>
      </c>
      <c r="M120" s="35">
        <f t="shared" si="17"/>
        <v>2111522.5499999989</v>
      </c>
    </row>
    <row r="121" spans="1:13" x14ac:dyDescent="0.2">
      <c r="A121" s="28">
        <v>47</v>
      </c>
      <c r="B121" s="29">
        <v>1825</v>
      </c>
      <c r="C121" s="30" t="s">
        <v>30</v>
      </c>
      <c r="D121" s="84">
        <f t="shared" si="13"/>
        <v>0</v>
      </c>
      <c r="E121" s="31">
        <v>0</v>
      </c>
      <c r="F121" s="31">
        <v>0</v>
      </c>
      <c r="G121" s="32">
        <f t="shared" si="14"/>
        <v>0</v>
      </c>
      <c r="H121" s="33"/>
      <c r="I121" s="85">
        <f t="shared" si="15"/>
        <v>0</v>
      </c>
      <c r="J121" s="31">
        <v>0</v>
      </c>
      <c r="K121" s="31">
        <v>0</v>
      </c>
      <c r="L121" s="32">
        <f t="shared" si="16"/>
        <v>0</v>
      </c>
      <c r="M121" s="35">
        <f t="shared" si="17"/>
        <v>0</v>
      </c>
    </row>
    <row r="122" spans="1:13" x14ac:dyDescent="0.2">
      <c r="A122" s="28">
        <v>47</v>
      </c>
      <c r="B122" s="29">
        <v>1830</v>
      </c>
      <c r="C122" s="30" t="s">
        <v>31</v>
      </c>
      <c r="D122" s="84">
        <f t="shared" si="13"/>
        <v>74856215.859999999</v>
      </c>
      <c r="E122" s="31">
        <v>4737204.799999998</v>
      </c>
      <c r="F122" s="31">
        <v>-34999.33</v>
      </c>
      <c r="G122" s="32">
        <f t="shared" si="14"/>
        <v>79558421.329999998</v>
      </c>
      <c r="H122" s="33"/>
      <c r="I122" s="85">
        <f t="shared" si="15"/>
        <v>-27390515.890000004</v>
      </c>
      <c r="J122" s="31">
        <v>-1393433.4</v>
      </c>
      <c r="K122" s="31">
        <v>27891.13</v>
      </c>
      <c r="L122" s="32">
        <f t="shared" si="16"/>
        <v>-28756058.160000004</v>
      </c>
      <c r="M122" s="35">
        <f t="shared" si="17"/>
        <v>50802363.169999994</v>
      </c>
    </row>
    <row r="123" spans="1:13" x14ac:dyDescent="0.2">
      <c r="A123" s="28">
        <v>47</v>
      </c>
      <c r="B123" s="29">
        <v>1835</v>
      </c>
      <c r="C123" s="30" t="s">
        <v>32</v>
      </c>
      <c r="D123" s="84">
        <f t="shared" si="13"/>
        <v>38356610.779999994</v>
      </c>
      <c r="E123" s="31">
        <v>2794117.1599999997</v>
      </c>
      <c r="F123" s="31">
        <v>0</v>
      </c>
      <c r="G123" s="32">
        <f t="shared" si="14"/>
        <v>41150727.93999999</v>
      </c>
      <c r="H123" s="33"/>
      <c r="I123" s="85">
        <f t="shared" si="15"/>
        <v>-11860189.43</v>
      </c>
      <c r="J123" s="31">
        <v>-786505.25</v>
      </c>
      <c r="K123" s="31">
        <v>0</v>
      </c>
      <c r="L123" s="32">
        <f t="shared" si="16"/>
        <v>-12646694.68</v>
      </c>
      <c r="M123" s="35">
        <f t="shared" si="17"/>
        <v>28504033.25999999</v>
      </c>
    </row>
    <row r="124" spans="1:13" x14ac:dyDescent="0.2">
      <c r="A124" s="28">
        <v>47</v>
      </c>
      <c r="B124" s="29">
        <v>1835</v>
      </c>
      <c r="C124" s="30" t="s">
        <v>33</v>
      </c>
      <c r="D124" s="84">
        <f t="shared" si="13"/>
        <v>1080705.19</v>
      </c>
      <c r="E124" s="31">
        <v>207230.30999999997</v>
      </c>
      <c r="F124" s="31">
        <v>0</v>
      </c>
      <c r="G124" s="32">
        <f t="shared" si="14"/>
        <v>1287935.5</v>
      </c>
      <c r="H124" s="33"/>
      <c r="I124" s="85">
        <f t="shared" si="15"/>
        <v>-100386.95999999999</v>
      </c>
      <c r="J124" s="31">
        <v>-42931.08</v>
      </c>
      <c r="K124" s="31">
        <v>0</v>
      </c>
      <c r="L124" s="32">
        <f t="shared" si="16"/>
        <v>-143318.03999999998</v>
      </c>
      <c r="M124" s="35">
        <f t="shared" si="17"/>
        <v>1144617.46</v>
      </c>
    </row>
    <row r="125" spans="1:13" x14ac:dyDescent="0.2">
      <c r="A125" s="28">
        <v>47</v>
      </c>
      <c r="B125" s="29">
        <v>1835</v>
      </c>
      <c r="C125" s="30" t="s">
        <v>34</v>
      </c>
      <c r="D125" s="84">
        <f t="shared" si="13"/>
        <v>2425664.34</v>
      </c>
      <c r="E125" s="31">
        <v>10079.75</v>
      </c>
      <c r="F125" s="31">
        <v>0</v>
      </c>
      <c r="G125" s="32">
        <f t="shared" si="14"/>
        <v>2435744.09</v>
      </c>
      <c r="H125" s="33"/>
      <c r="I125" s="85">
        <f t="shared" si="15"/>
        <v>-353406.48</v>
      </c>
      <c r="J125" s="31">
        <v>-162382.92000000001</v>
      </c>
      <c r="K125" s="31">
        <v>0</v>
      </c>
      <c r="L125" s="32">
        <f t="shared" si="16"/>
        <v>-515789.4</v>
      </c>
      <c r="M125" s="35">
        <f t="shared" si="17"/>
        <v>1919954.69</v>
      </c>
    </row>
    <row r="126" spans="1:13" x14ac:dyDescent="0.2">
      <c r="A126" s="28">
        <v>47</v>
      </c>
      <c r="B126" s="29">
        <v>1840</v>
      </c>
      <c r="C126" s="30" t="s">
        <v>35</v>
      </c>
      <c r="D126" s="84">
        <f t="shared" si="13"/>
        <v>22453063.279999997</v>
      </c>
      <c r="E126" s="31">
        <v>956850.46</v>
      </c>
      <c r="F126" s="31">
        <v>0</v>
      </c>
      <c r="G126" s="32">
        <f t="shared" si="14"/>
        <v>23409913.739999998</v>
      </c>
      <c r="H126" s="33"/>
      <c r="I126" s="85">
        <f t="shared" si="15"/>
        <v>-8743030.9100000001</v>
      </c>
      <c r="J126" s="31">
        <v>-345362.88</v>
      </c>
      <c r="K126" s="31">
        <v>0</v>
      </c>
      <c r="L126" s="32">
        <f t="shared" si="16"/>
        <v>-9088393.790000001</v>
      </c>
      <c r="M126" s="35">
        <f t="shared" si="17"/>
        <v>14321519.949999997</v>
      </c>
    </row>
    <row r="127" spans="1:13" x14ac:dyDescent="0.2">
      <c r="A127" s="28">
        <v>47</v>
      </c>
      <c r="B127" s="29">
        <v>1845</v>
      </c>
      <c r="C127" s="30" t="s">
        <v>36</v>
      </c>
      <c r="D127" s="84">
        <f t="shared" si="13"/>
        <v>52988371.909999989</v>
      </c>
      <c r="E127" s="31">
        <v>2533856.17</v>
      </c>
      <c r="F127" s="31">
        <v>0</v>
      </c>
      <c r="G127" s="32">
        <f t="shared" si="14"/>
        <v>55522228.079999991</v>
      </c>
      <c r="H127" s="33"/>
      <c r="I127" s="85">
        <f t="shared" si="15"/>
        <v>-21222460.41</v>
      </c>
      <c r="J127" s="31">
        <v>-1255035.1000000001</v>
      </c>
      <c r="K127" s="31">
        <v>0</v>
      </c>
      <c r="L127" s="32">
        <f t="shared" si="16"/>
        <v>-22477495.510000002</v>
      </c>
      <c r="M127" s="35">
        <f t="shared" si="17"/>
        <v>33044732.569999989</v>
      </c>
    </row>
    <row r="128" spans="1:13" x14ac:dyDescent="0.2">
      <c r="A128" s="28">
        <v>47</v>
      </c>
      <c r="B128" s="29">
        <v>1850</v>
      </c>
      <c r="C128" s="30" t="s">
        <v>37</v>
      </c>
      <c r="D128" s="84">
        <f t="shared" si="13"/>
        <v>31367305.319999997</v>
      </c>
      <c r="E128" s="31">
        <v>1862118.7899999998</v>
      </c>
      <c r="F128" s="31">
        <v>-340865.02</v>
      </c>
      <c r="G128" s="32">
        <f t="shared" si="14"/>
        <v>32888559.089999996</v>
      </c>
      <c r="H128" s="33"/>
      <c r="I128" s="85">
        <f t="shared" si="15"/>
        <v>-15328855.419999998</v>
      </c>
      <c r="J128" s="31">
        <v>-478160.76</v>
      </c>
      <c r="K128" s="31">
        <v>74754.05</v>
      </c>
      <c r="L128" s="32">
        <f t="shared" si="16"/>
        <v>-15732262.129999997</v>
      </c>
      <c r="M128" s="35">
        <f t="shared" si="17"/>
        <v>17156296.960000001</v>
      </c>
    </row>
    <row r="129" spans="1:13" x14ac:dyDescent="0.2">
      <c r="A129" s="28">
        <v>47</v>
      </c>
      <c r="B129" s="29">
        <v>1850</v>
      </c>
      <c r="C129" s="30" t="s">
        <v>38</v>
      </c>
      <c r="D129" s="84">
        <f t="shared" si="13"/>
        <v>28064262.34</v>
      </c>
      <c r="E129" s="31">
        <v>1688855.6799999997</v>
      </c>
      <c r="F129" s="31">
        <v>-115604.85</v>
      </c>
      <c r="G129" s="32">
        <f t="shared" si="14"/>
        <v>29637513.169999998</v>
      </c>
      <c r="H129" s="33"/>
      <c r="I129" s="85">
        <f t="shared" si="15"/>
        <v>-9909765.7700000014</v>
      </c>
      <c r="J129" s="31">
        <v>-746597.4</v>
      </c>
      <c r="K129" s="31">
        <v>2897.16</v>
      </c>
      <c r="L129" s="32">
        <f t="shared" si="16"/>
        <v>-10653466.010000002</v>
      </c>
      <c r="M129" s="35">
        <f t="shared" si="17"/>
        <v>18984047.159999996</v>
      </c>
    </row>
    <row r="130" spans="1:13" x14ac:dyDescent="0.2">
      <c r="A130" s="28">
        <v>47</v>
      </c>
      <c r="B130" s="29">
        <v>1855</v>
      </c>
      <c r="C130" s="30" t="s">
        <v>39</v>
      </c>
      <c r="D130" s="84">
        <f t="shared" si="13"/>
        <v>10151518.43</v>
      </c>
      <c r="E130" s="31">
        <v>258767.03000000003</v>
      </c>
      <c r="F130" s="31">
        <v>0</v>
      </c>
      <c r="G130" s="32">
        <f t="shared" si="14"/>
        <v>10410285.459999999</v>
      </c>
      <c r="H130" s="33"/>
      <c r="I130" s="85">
        <f t="shared" si="15"/>
        <v>-5287942.46</v>
      </c>
      <c r="J130" s="31">
        <v>-145295.03999999998</v>
      </c>
      <c r="K130" s="31">
        <v>0</v>
      </c>
      <c r="L130" s="32">
        <f t="shared" si="16"/>
        <v>-5433237.5</v>
      </c>
      <c r="M130" s="35">
        <f t="shared" si="17"/>
        <v>4977047.959999999</v>
      </c>
    </row>
    <row r="131" spans="1:13" x14ac:dyDescent="0.2">
      <c r="A131" s="28">
        <v>47</v>
      </c>
      <c r="B131" s="29">
        <v>1855</v>
      </c>
      <c r="C131" s="30" t="s">
        <v>40</v>
      </c>
      <c r="D131" s="84">
        <f t="shared" si="13"/>
        <v>17098681.73</v>
      </c>
      <c r="E131" s="31">
        <v>962103.37999999989</v>
      </c>
      <c r="F131" s="31">
        <v>0</v>
      </c>
      <c r="G131" s="32">
        <f t="shared" si="14"/>
        <v>18060785.109999999</v>
      </c>
      <c r="H131" s="33"/>
      <c r="I131" s="85">
        <f t="shared" si="15"/>
        <v>-7865022.3500000006</v>
      </c>
      <c r="J131" s="31">
        <v>-249974.16</v>
      </c>
      <c r="K131" s="31">
        <v>0</v>
      </c>
      <c r="L131" s="32">
        <f t="shared" si="16"/>
        <v>-8114996.5100000007</v>
      </c>
      <c r="M131" s="35">
        <f t="shared" si="17"/>
        <v>9945788.5999999978</v>
      </c>
    </row>
    <row r="132" spans="1:13" x14ac:dyDescent="0.2">
      <c r="A132" s="28">
        <v>47</v>
      </c>
      <c r="B132" s="29">
        <v>1860</v>
      </c>
      <c r="C132" s="30" t="s">
        <v>41</v>
      </c>
      <c r="D132" s="84">
        <f t="shared" si="13"/>
        <v>35895.57</v>
      </c>
      <c r="E132" s="31">
        <v>0</v>
      </c>
      <c r="F132" s="31">
        <v>0</v>
      </c>
      <c r="G132" s="32">
        <f t="shared" si="14"/>
        <v>35895.57</v>
      </c>
      <c r="H132" s="33"/>
      <c r="I132" s="85">
        <f t="shared" si="15"/>
        <v>-8048.76</v>
      </c>
      <c r="J132" s="31">
        <v>-1435.8</v>
      </c>
      <c r="K132" s="31">
        <v>0</v>
      </c>
      <c r="L132" s="32">
        <f t="shared" si="16"/>
        <v>-9484.56</v>
      </c>
      <c r="M132" s="35">
        <f t="shared" si="17"/>
        <v>26411.010000000002</v>
      </c>
    </row>
    <row r="133" spans="1:13" x14ac:dyDescent="0.2">
      <c r="A133" s="28">
        <v>47</v>
      </c>
      <c r="B133" s="29">
        <v>1860</v>
      </c>
      <c r="C133" s="30" t="s">
        <v>42</v>
      </c>
      <c r="D133" s="84">
        <f t="shared" si="13"/>
        <v>2859089.0599999996</v>
      </c>
      <c r="E133" s="31">
        <v>0</v>
      </c>
      <c r="F133" s="31">
        <v>0</v>
      </c>
      <c r="G133" s="32">
        <f t="shared" si="14"/>
        <v>2859089.0599999996</v>
      </c>
      <c r="H133" s="33"/>
      <c r="I133" s="85">
        <f t="shared" si="15"/>
        <v>-1758231.16</v>
      </c>
      <c r="J133" s="31">
        <v>-135969.72</v>
      </c>
      <c r="K133" s="31">
        <v>0</v>
      </c>
      <c r="L133" s="32">
        <f t="shared" si="16"/>
        <v>-1894200.88</v>
      </c>
      <c r="M133" s="35">
        <f t="shared" si="17"/>
        <v>964888.1799999997</v>
      </c>
    </row>
    <row r="134" spans="1:13" x14ac:dyDescent="0.2">
      <c r="A134" s="28">
        <v>47</v>
      </c>
      <c r="B134" s="29">
        <v>1860</v>
      </c>
      <c r="C134" s="30" t="s">
        <v>43</v>
      </c>
      <c r="D134" s="84">
        <f t="shared" si="13"/>
        <v>1383050.149999999</v>
      </c>
      <c r="E134" s="31">
        <v>248473.52000000002</v>
      </c>
      <c r="F134" s="31">
        <v>0</v>
      </c>
      <c r="G134" s="32">
        <f t="shared" si="14"/>
        <v>1631523.669999999</v>
      </c>
      <c r="H134" s="33"/>
      <c r="I134" s="85">
        <f t="shared" si="15"/>
        <v>-261245.28</v>
      </c>
      <c r="J134" s="31">
        <v>-98936.760000000009</v>
      </c>
      <c r="K134" s="31">
        <v>0</v>
      </c>
      <c r="L134" s="32">
        <f t="shared" si="16"/>
        <v>-360182.04000000004</v>
      </c>
      <c r="M134" s="35">
        <f t="shared" si="17"/>
        <v>1271341.629999999</v>
      </c>
    </row>
    <row r="135" spans="1:13" x14ac:dyDescent="0.2">
      <c r="A135" s="28">
        <v>47</v>
      </c>
      <c r="B135" s="29">
        <v>1860</v>
      </c>
      <c r="C135" s="30" t="s">
        <v>44</v>
      </c>
      <c r="D135" s="84">
        <f t="shared" si="13"/>
        <v>1315687.7</v>
      </c>
      <c r="E135" s="31">
        <v>398573.06</v>
      </c>
      <c r="F135" s="31">
        <v>0</v>
      </c>
      <c r="G135" s="32">
        <f t="shared" si="14"/>
        <v>1714260.76</v>
      </c>
      <c r="H135" s="33"/>
      <c r="I135" s="85">
        <f t="shared" si="15"/>
        <v>-234010.48000000004</v>
      </c>
      <c r="J135" s="31">
        <v>-114324.12</v>
      </c>
      <c r="K135" s="31">
        <v>0</v>
      </c>
      <c r="L135" s="32">
        <f t="shared" si="16"/>
        <v>-348334.60000000003</v>
      </c>
      <c r="M135" s="35">
        <f t="shared" si="17"/>
        <v>1365926.16</v>
      </c>
    </row>
    <row r="136" spans="1:13" x14ac:dyDescent="0.2">
      <c r="A136" s="28">
        <v>47</v>
      </c>
      <c r="B136" s="29">
        <v>1860</v>
      </c>
      <c r="C136" s="30" t="s">
        <v>45</v>
      </c>
      <c r="D136" s="84">
        <f t="shared" si="13"/>
        <v>7709608.0499999998</v>
      </c>
      <c r="E136" s="31">
        <v>0</v>
      </c>
      <c r="F136" s="31">
        <v>0</v>
      </c>
      <c r="G136" s="32">
        <f t="shared" si="14"/>
        <v>7709608.0499999998</v>
      </c>
      <c r="H136" s="33"/>
      <c r="I136" s="85">
        <f t="shared" si="15"/>
        <v>-3659186.87</v>
      </c>
      <c r="J136" s="31">
        <v>-536248.56000000006</v>
      </c>
      <c r="K136" s="31">
        <v>0</v>
      </c>
      <c r="L136" s="32">
        <f t="shared" si="16"/>
        <v>-4195435.43</v>
      </c>
      <c r="M136" s="35">
        <f t="shared" si="17"/>
        <v>3514172.62</v>
      </c>
    </row>
    <row r="137" spans="1:13" x14ac:dyDescent="0.2">
      <c r="A137" s="28">
        <v>47</v>
      </c>
      <c r="B137" s="29">
        <v>1860</v>
      </c>
      <c r="C137" s="30" t="s">
        <v>46</v>
      </c>
      <c r="D137" s="84">
        <f t="shared" si="13"/>
        <v>702723.59000000008</v>
      </c>
      <c r="E137" s="31">
        <v>70546.87</v>
      </c>
      <c r="F137" s="31">
        <v>0</v>
      </c>
      <c r="G137" s="32">
        <f t="shared" si="14"/>
        <v>773270.46000000008</v>
      </c>
      <c r="H137" s="33"/>
      <c r="I137" s="85">
        <f t="shared" si="15"/>
        <v>-457369.62</v>
      </c>
      <c r="J137" s="31">
        <v>-54979.74</v>
      </c>
      <c r="K137" s="31">
        <v>0</v>
      </c>
      <c r="L137" s="32">
        <f t="shared" si="16"/>
        <v>-512349.36</v>
      </c>
      <c r="M137" s="35">
        <f t="shared" si="17"/>
        <v>260921.10000000009</v>
      </c>
    </row>
    <row r="138" spans="1:13" x14ac:dyDescent="0.2">
      <c r="A138" s="28" t="s">
        <v>14</v>
      </c>
      <c r="B138" s="29">
        <v>1905</v>
      </c>
      <c r="C138" s="30" t="s">
        <v>15</v>
      </c>
      <c r="D138" s="84">
        <f t="shared" si="13"/>
        <v>0</v>
      </c>
      <c r="E138" s="31">
        <v>0</v>
      </c>
      <c r="F138" s="31">
        <v>0</v>
      </c>
      <c r="G138" s="32">
        <f t="shared" si="14"/>
        <v>0</v>
      </c>
      <c r="H138" s="33"/>
      <c r="I138" s="85">
        <f t="shared" si="15"/>
        <v>0</v>
      </c>
      <c r="J138" s="31">
        <v>0</v>
      </c>
      <c r="K138" s="31">
        <v>0</v>
      </c>
      <c r="L138" s="32">
        <f t="shared" si="16"/>
        <v>0</v>
      </c>
      <c r="M138" s="35">
        <f t="shared" si="17"/>
        <v>0</v>
      </c>
    </row>
    <row r="139" spans="1:13" x14ac:dyDescent="0.2">
      <c r="A139" s="28">
        <v>47</v>
      </c>
      <c r="B139" s="29">
        <v>1908</v>
      </c>
      <c r="C139" s="30" t="s">
        <v>47</v>
      </c>
      <c r="D139" s="84">
        <f t="shared" si="13"/>
        <v>0</v>
      </c>
      <c r="E139" s="31">
        <v>0</v>
      </c>
      <c r="F139" s="31">
        <v>0</v>
      </c>
      <c r="G139" s="32">
        <f t="shared" si="14"/>
        <v>0</v>
      </c>
      <c r="H139" s="33"/>
      <c r="I139" s="85">
        <f t="shared" si="15"/>
        <v>0</v>
      </c>
      <c r="J139" s="31">
        <v>0</v>
      </c>
      <c r="K139" s="31">
        <v>0</v>
      </c>
      <c r="L139" s="32">
        <f t="shared" si="16"/>
        <v>0</v>
      </c>
      <c r="M139" s="35">
        <f t="shared" si="17"/>
        <v>0</v>
      </c>
    </row>
    <row r="140" spans="1:13" x14ac:dyDescent="0.2">
      <c r="A140" s="28">
        <v>13</v>
      </c>
      <c r="B140" s="29">
        <v>1910</v>
      </c>
      <c r="C140" s="30" t="s">
        <v>24</v>
      </c>
      <c r="D140" s="84">
        <f t="shared" si="13"/>
        <v>0</v>
      </c>
      <c r="E140" s="31">
        <v>0</v>
      </c>
      <c r="F140" s="31">
        <v>0</v>
      </c>
      <c r="G140" s="32">
        <f t="shared" si="14"/>
        <v>0</v>
      </c>
      <c r="H140" s="33"/>
      <c r="I140" s="85">
        <f t="shared" si="15"/>
        <v>0</v>
      </c>
      <c r="J140" s="31">
        <v>0</v>
      </c>
      <c r="K140" s="31">
        <v>0</v>
      </c>
      <c r="L140" s="32">
        <f t="shared" si="16"/>
        <v>0</v>
      </c>
      <c r="M140" s="35">
        <f t="shared" si="17"/>
        <v>0</v>
      </c>
    </row>
    <row r="141" spans="1:13" x14ac:dyDescent="0.2">
      <c r="A141" s="28">
        <v>8</v>
      </c>
      <c r="B141" s="29">
        <v>1915</v>
      </c>
      <c r="C141" s="30" t="s">
        <v>48</v>
      </c>
      <c r="D141" s="84">
        <f t="shared" si="13"/>
        <v>1584026.7699999998</v>
      </c>
      <c r="E141" s="31">
        <v>2710</v>
      </c>
      <c r="F141" s="31">
        <v>0</v>
      </c>
      <c r="G141" s="32">
        <f t="shared" si="14"/>
        <v>1586736.7699999998</v>
      </c>
      <c r="H141" s="33"/>
      <c r="I141" s="85">
        <f t="shared" si="15"/>
        <v>-1114892.3899999999</v>
      </c>
      <c r="J141" s="31">
        <v>-106150.33</v>
      </c>
      <c r="K141" s="31">
        <v>0</v>
      </c>
      <c r="L141" s="32">
        <f t="shared" si="16"/>
        <v>-1221042.72</v>
      </c>
      <c r="M141" s="35">
        <f t="shared" si="17"/>
        <v>365694.04999999981</v>
      </c>
    </row>
    <row r="142" spans="1:13" x14ac:dyDescent="0.2">
      <c r="A142" s="36">
        <v>8</v>
      </c>
      <c r="B142" s="37">
        <v>1915</v>
      </c>
      <c r="C142" s="38" t="s">
        <v>49</v>
      </c>
      <c r="D142" s="84">
        <f t="shared" si="13"/>
        <v>17515.39</v>
      </c>
      <c r="E142" s="31">
        <v>22557.489999999998</v>
      </c>
      <c r="F142" s="31">
        <v>0</v>
      </c>
      <c r="G142" s="32">
        <f t="shared" si="14"/>
        <v>40072.879999999997</v>
      </c>
      <c r="H142" s="33"/>
      <c r="I142" s="85">
        <f t="shared" si="15"/>
        <v>-11507.43</v>
      </c>
      <c r="J142" s="31">
        <v>-6013.56</v>
      </c>
      <c r="K142" s="31">
        <v>0</v>
      </c>
      <c r="L142" s="32">
        <f t="shared" si="16"/>
        <v>-17520.990000000002</v>
      </c>
      <c r="M142" s="35">
        <f t="shared" si="17"/>
        <v>22551.889999999996</v>
      </c>
    </row>
    <row r="143" spans="1:13" x14ac:dyDescent="0.2">
      <c r="A143" s="28">
        <v>10</v>
      </c>
      <c r="B143" s="29">
        <v>1920</v>
      </c>
      <c r="C143" s="30" t="s">
        <v>50</v>
      </c>
      <c r="D143" s="84">
        <f t="shared" si="13"/>
        <v>0</v>
      </c>
      <c r="E143" s="31">
        <v>0</v>
      </c>
      <c r="F143" s="31">
        <v>0</v>
      </c>
      <c r="G143" s="32">
        <f t="shared" si="14"/>
        <v>0</v>
      </c>
      <c r="H143" s="33"/>
      <c r="I143" s="85">
        <f t="shared" si="15"/>
        <v>0</v>
      </c>
      <c r="J143" s="31">
        <v>0</v>
      </c>
      <c r="K143" s="31">
        <v>0</v>
      </c>
      <c r="L143" s="32">
        <f t="shared" si="16"/>
        <v>0</v>
      </c>
      <c r="M143" s="35">
        <f t="shared" si="17"/>
        <v>0</v>
      </c>
    </row>
    <row r="144" spans="1:13" ht="25.5" x14ac:dyDescent="0.2">
      <c r="A144" s="28">
        <v>45</v>
      </c>
      <c r="B144" s="29">
        <v>1920</v>
      </c>
      <c r="C144" s="30" t="s">
        <v>51</v>
      </c>
      <c r="D144" s="84">
        <f t="shared" si="13"/>
        <v>0</v>
      </c>
      <c r="E144" s="31">
        <v>0</v>
      </c>
      <c r="F144" s="31">
        <v>0</v>
      </c>
      <c r="G144" s="32">
        <f t="shared" si="14"/>
        <v>0</v>
      </c>
      <c r="H144" s="33"/>
      <c r="I144" s="85">
        <f t="shared" si="15"/>
        <v>0</v>
      </c>
      <c r="J144" s="31">
        <v>0</v>
      </c>
      <c r="K144" s="31">
        <v>0</v>
      </c>
      <c r="L144" s="32">
        <f t="shared" si="16"/>
        <v>0</v>
      </c>
      <c r="M144" s="35">
        <f t="shared" si="17"/>
        <v>0</v>
      </c>
    </row>
    <row r="145" spans="1:13" ht="25.5" x14ac:dyDescent="0.2">
      <c r="A145" s="28">
        <v>50</v>
      </c>
      <c r="B145" s="29">
        <v>1920</v>
      </c>
      <c r="C145" s="30" t="s">
        <v>52</v>
      </c>
      <c r="D145" s="84">
        <f t="shared" si="13"/>
        <v>4343126.4300000006</v>
      </c>
      <c r="E145" s="31">
        <v>122517.28</v>
      </c>
      <c r="F145" s="31">
        <v>0</v>
      </c>
      <c r="G145" s="32">
        <f t="shared" si="14"/>
        <v>4465643.7100000009</v>
      </c>
      <c r="H145" s="33"/>
      <c r="I145" s="85">
        <f t="shared" si="15"/>
        <v>-4055922.6499999994</v>
      </c>
      <c r="J145" s="31">
        <v>-130051.91</v>
      </c>
      <c r="K145" s="31">
        <v>0</v>
      </c>
      <c r="L145" s="32">
        <f t="shared" si="16"/>
        <v>-4185974.5599999996</v>
      </c>
      <c r="M145" s="35">
        <f t="shared" si="17"/>
        <v>279669.1500000013</v>
      </c>
    </row>
    <row r="146" spans="1:13" x14ac:dyDescent="0.2">
      <c r="A146" s="28">
        <v>10</v>
      </c>
      <c r="B146" s="29">
        <v>1930</v>
      </c>
      <c r="C146" s="30" t="s">
        <v>53</v>
      </c>
      <c r="D146" s="84">
        <f t="shared" si="13"/>
        <v>37161.699999999997</v>
      </c>
      <c r="E146" s="31">
        <v>0</v>
      </c>
      <c r="F146" s="31">
        <v>0</v>
      </c>
      <c r="G146" s="32">
        <f t="shared" si="14"/>
        <v>37161.699999999997</v>
      </c>
      <c r="H146" s="33"/>
      <c r="I146" s="85">
        <f t="shared" si="15"/>
        <v>-37161.699999999997</v>
      </c>
      <c r="J146" s="31">
        <v>0</v>
      </c>
      <c r="K146" s="31">
        <v>0</v>
      </c>
      <c r="L146" s="32">
        <f t="shared" si="16"/>
        <v>-37161.699999999997</v>
      </c>
      <c r="M146" s="35">
        <f t="shared" si="17"/>
        <v>0</v>
      </c>
    </row>
    <row r="147" spans="1:13" ht="25.5" x14ac:dyDescent="0.2">
      <c r="A147" s="28">
        <v>10</v>
      </c>
      <c r="B147" s="29">
        <v>1930</v>
      </c>
      <c r="C147" s="30" t="s">
        <v>54</v>
      </c>
      <c r="D147" s="84">
        <f t="shared" si="13"/>
        <v>798281.54999999993</v>
      </c>
      <c r="E147" s="31">
        <v>25470.84</v>
      </c>
      <c r="F147" s="31">
        <v>0</v>
      </c>
      <c r="G147" s="32">
        <f t="shared" si="14"/>
        <v>823752.3899999999</v>
      </c>
      <c r="H147" s="33"/>
      <c r="I147" s="85">
        <f t="shared" si="15"/>
        <v>-387220.89</v>
      </c>
      <c r="J147" s="31">
        <v>-41956.68</v>
      </c>
      <c r="K147" s="31">
        <v>0</v>
      </c>
      <c r="L147" s="32">
        <f t="shared" si="16"/>
        <v>-429177.57</v>
      </c>
      <c r="M147" s="35">
        <f t="shared" si="17"/>
        <v>394574.81999999989</v>
      </c>
    </row>
    <row r="148" spans="1:13" x14ac:dyDescent="0.2">
      <c r="A148" s="28">
        <v>10</v>
      </c>
      <c r="B148" s="29">
        <v>1930</v>
      </c>
      <c r="C148" s="30" t="s">
        <v>55</v>
      </c>
      <c r="D148" s="84">
        <f t="shared" si="13"/>
        <v>1677375.7299999997</v>
      </c>
      <c r="E148" s="31">
        <v>38238.71</v>
      </c>
      <c r="F148" s="31">
        <v>-86176.54</v>
      </c>
      <c r="G148" s="32">
        <f t="shared" si="14"/>
        <v>1629437.8999999997</v>
      </c>
      <c r="H148" s="33"/>
      <c r="I148" s="85">
        <f t="shared" si="15"/>
        <v>-1307327.1099999999</v>
      </c>
      <c r="J148" s="31">
        <v>-136940.28</v>
      </c>
      <c r="K148" s="31">
        <v>85760.18</v>
      </c>
      <c r="L148" s="32">
        <f t="shared" si="16"/>
        <v>-1358507.21</v>
      </c>
      <c r="M148" s="35">
        <f t="shared" si="17"/>
        <v>270930.68999999971</v>
      </c>
    </row>
    <row r="149" spans="1:13" x14ac:dyDescent="0.2">
      <c r="A149" s="28">
        <v>10</v>
      </c>
      <c r="B149" s="29">
        <v>1930</v>
      </c>
      <c r="C149" s="30" t="s">
        <v>56</v>
      </c>
      <c r="D149" s="84">
        <f t="shared" si="13"/>
        <v>6641612.0399999991</v>
      </c>
      <c r="E149" s="31">
        <v>449181.3</v>
      </c>
      <c r="F149" s="31">
        <v>-279322.58</v>
      </c>
      <c r="G149" s="32">
        <f t="shared" si="14"/>
        <v>6811470.7599999988</v>
      </c>
      <c r="H149" s="33"/>
      <c r="I149" s="85">
        <f t="shared" si="15"/>
        <v>-3860431.4800000004</v>
      </c>
      <c r="J149" s="31">
        <v>-403650.93</v>
      </c>
      <c r="K149" s="31">
        <v>274922.44</v>
      </c>
      <c r="L149" s="32">
        <f t="shared" si="16"/>
        <v>-3989159.97</v>
      </c>
      <c r="M149" s="35">
        <f t="shared" si="17"/>
        <v>2822310.7899999986</v>
      </c>
    </row>
    <row r="150" spans="1:13" x14ac:dyDescent="0.2">
      <c r="A150" s="28">
        <v>10</v>
      </c>
      <c r="B150" s="29">
        <v>1930</v>
      </c>
      <c r="C150" s="30" t="s">
        <v>57</v>
      </c>
      <c r="D150" s="84">
        <f t="shared" si="13"/>
        <v>251974.81000000003</v>
      </c>
      <c r="E150" s="31">
        <v>0</v>
      </c>
      <c r="F150" s="31">
        <v>-59250</v>
      </c>
      <c r="G150" s="32">
        <f t="shared" si="14"/>
        <v>192724.81000000003</v>
      </c>
      <c r="H150" s="33"/>
      <c r="I150" s="85">
        <f t="shared" si="15"/>
        <v>-167698.57</v>
      </c>
      <c r="J150" s="31">
        <v>-31126.16</v>
      </c>
      <c r="K150" s="31">
        <v>23700</v>
      </c>
      <c r="L150" s="32">
        <f t="shared" si="16"/>
        <v>-175124.73</v>
      </c>
      <c r="M150" s="35">
        <f t="shared" si="17"/>
        <v>17600.080000000016</v>
      </c>
    </row>
    <row r="151" spans="1:13" x14ac:dyDescent="0.2">
      <c r="A151" s="28">
        <v>8</v>
      </c>
      <c r="B151" s="29">
        <v>1935</v>
      </c>
      <c r="C151" s="30" t="s">
        <v>58</v>
      </c>
      <c r="D151" s="84">
        <f t="shared" si="13"/>
        <v>655920.63000000012</v>
      </c>
      <c r="E151" s="31">
        <v>1000</v>
      </c>
      <c r="F151" s="31">
        <v>0</v>
      </c>
      <c r="G151" s="32">
        <f t="shared" si="14"/>
        <v>656920.63000000012</v>
      </c>
      <c r="H151" s="33"/>
      <c r="I151" s="85">
        <f t="shared" si="15"/>
        <v>-393077.10000000003</v>
      </c>
      <c r="J151" s="31">
        <v>-58383.14</v>
      </c>
      <c r="K151" s="31">
        <v>0</v>
      </c>
      <c r="L151" s="32">
        <f t="shared" si="16"/>
        <v>-451460.24000000005</v>
      </c>
      <c r="M151" s="35">
        <f t="shared" si="17"/>
        <v>205460.39000000007</v>
      </c>
    </row>
    <row r="152" spans="1:13" x14ac:dyDescent="0.2">
      <c r="A152" s="28">
        <v>8</v>
      </c>
      <c r="B152" s="29">
        <v>1940</v>
      </c>
      <c r="C152" s="30" t="s">
        <v>59</v>
      </c>
      <c r="D152" s="84">
        <f t="shared" si="13"/>
        <v>321919.45</v>
      </c>
      <c r="E152" s="31">
        <v>5100</v>
      </c>
      <c r="F152" s="31">
        <v>0</v>
      </c>
      <c r="G152" s="32">
        <f t="shared" si="14"/>
        <v>327019.45</v>
      </c>
      <c r="H152" s="33"/>
      <c r="I152" s="85">
        <f t="shared" si="15"/>
        <v>-234588.32</v>
      </c>
      <c r="J152" s="31">
        <v>-35746.92</v>
      </c>
      <c r="K152" s="31">
        <v>0</v>
      </c>
      <c r="L152" s="32">
        <f t="shared" si="16"/>
        <v>-270335.24</v>
      </c>
      <c r="M152" s="35">
        <f t="shared" si="17"/>
        <v>56684.210000000021</v>
      </c>
    </row>
    <row r="153" spans="1:13" x14ac:dyDescent="0.2">
      <c r="A153" s="28">
        <v>8</v>
      </c>
      <c r="B153" s="29">
        <v>1940</v>
      </c>
      <c r="C153" s="30" t="s">
        <v>60</v>
      </c>
      <c r="D153" s="84">
        <f t="shared" si="13"/>
        <v>1183076.1499999999</v>
      </c>
      <c r="E153" s="31">
        <v>27470.07</v>
      </c>
      <c r="F153" s="31">
        <v>0</v>
      </c>
      <c r="G153" s="32">
        <f t="shared" si="14"/>
        <v>1210546.22</v>
      </c>
      <c r="H153" s="33"/>
      <c r="I153" s="85">
        <f t="shared" si="15"/>
        <v>-1021285.7000000001</v>
      </c>
      <c r="J153" s="31">
        <v>-72696.83</v>
      </c>
      <c r="K153" s="31">
        <v>0</v>
      </c>
      <c r="L153" s="32">
        <f t="shared" si="16"/>
        <v>-1093982.53</v>
      </c>
      <c r="M153" s="35">
        <f t="shared" si="17"/>
        <v>116563.68999999994</v>
      </c>
    </row>
    <row r="154" spans="1:13" x14ac:dyDescent="0.2">
      <c r="A154" s="28">
        <v>8</v>
      </c>
      <c r="B154" s="29">
        <v>1945</v>
      </c>
      <c r="C154" s="30" t="s">
        <v>61</v>
      </c>
      <c r="D154" s="84">
        <f t="shared" si="13"/>
        <v>938091.59999999986</v>
      </c>
      <c r="E154" s="31">
        <v>29045</v>
      </c>
      <c r="F154" s="31">
        <v>0</v>
      </c>
      <c r="G154" s="32">
        <f t="shared" si="14"/>
        <v>967136.59999999986</v>
      </c>
      <c r="H154" s="33"/>
      <c r="I154" s="85">
        <f t="shared" si="15"/>
        <v>-865506.2699999999</v>
      </c>
      <c r="J154" s="31">
        <v>-42792.38</v>
      </c>
      <c r="K154" s="31">
        <v>0</v>
      </c>
      <c r="L154" s="32">
        <f t="shared" si="16"/>
        <v>-908298.64999999991</v>
      </c>
      <c r="M154" s="35">
        <f t="shared" si="17"/>
        <v>58837.949999999953</v>
      </c>
    </row>
    <row r="155" spans="1:13" x14ac:dyDescent="0.2">
      <c r="A155" s="36">
        <v>8</v>
      </c>
      <c r="B155" s="37">
        <v>1950</v>
      </c>
      <c r="C155" s="38" t="s">
        <v>62</v>
      </c>
      <c r="D155" s="84">
        <f t="shared" si="13"/>
        <v>0</v>
      </c>
      <c r="E155" s="31">
        <v>0</v>
      </c>
      <c r="F155" s="31">
        <v>0</v>
      </c>
      <c r="G155" s="32">
        <f t="shared" si="14"/>
        <v>0</v>
      </c>
      <c r="H155" s="33"/>
      <c r="I155" s="85">
        <f t="shared" si="15"/>
        <v>0</v>
      </c>
      <c r="J155" s="31">
        <v>0</v>
      </c>
      <c r="K155" s="31">
        <v>0</v>
      </c>
      <c r="L155" s="32">
        <f t="shared" si="16"/>
        <v>0</v>
      </c>
      <c r="M155" s="35">
        <f t="shared" si="17"/>
        <v>0</v>
      </c>
    </row>
    <row r="156" spans="1:13" x14ac:dyDescent="0.2">
      <c r="A156" s="36">
        <v>8</v>
      </c>
      <c r="B156" s="37">
        <v>1955</v>
      </c>
      <c r="C156" s="38" t="s">
        <v>63</v>
      </c>
      <c r="D156" s="84">
        <f t="shared" si="13"/>
        <v>584882.51000000013</v>
      </c>
      <c r="E156" s="31">
        <v>0</v>
      </c>
      <c r="F156" s="31">
        <v>0</v>
      </c>
      <c r="G156" s="32">
        <f t="shared" si="14"/>
        <v>584882.51000000013</v>
      </c>
      <c r="H156" s="33"/>
      <c r="I156" s="85">
        <f t="shared" si="15"/>
        <v>-410228.81</v>
      </c>
      <c r="J156" s="31">
        <v>-43600.68</v>
      </c>
      <c r="K156" s="31">
        <v>0</v>
      </c>
      <c r="L156" s="32">
        <f t="shared" si="16"/>
        <v>-453829.49</v>
      </c>
      <c r="M156" s="35">
        <f t="shared" si="17"/>
        <v>131053.02000000014</v>
      </c>
    </row>
    <row r="157" spans="1:13" ht="25.5" x14ac:dyDescent="0.2">
      <c r="A157" s="28">
        <v>8</v>
      </c>
      <c r="B157" s="29">
        <v>1955</v>
      </c>
      <c r="C157" s="30" t="s">
        <v>64</v>
      </c>
      <c r="D157" s="84">
        <f t="shared" si="13"/>
        <v>222164.19999999998</v>
      </c>
      <c r="E157" s="31">
        <v>0</v>
      </c>
      <c r="F157" s="31">
        <v>0</v>
      </c>
      <c r="G157" s="32">
        <f t="shared" si="14"/>
        <v>222164.19999999998</v>
      </c>
      <c r="H157" s="33"/>
      <c r="I157" s="85">
        <f t="shared" si="15"/>
        <v>-169065.91</v>
      </c>
      <c r="J157" s="31">
        <v>-9850.49</v>
      </c>
      <c r="K157" s="31">
        <v>0</v>
      </c>
      <c r="L157" s="32">
        <f t="shared" si="16"/>
        <v>-178916.4</v>
      </c>
      <c r="M157" s="35">
        <f t="shared" si="17"/>
        <v>43247.799999999988</v>
      </c>
    </row>
    <row r="158" spans="1:13" x14ac:dyDescent="0.2">
      <c r="A158" s="28">
        <v>8</v>
      </c>
      <c r="B158" s="29">
        <v>1955</v>
      </c>
      <c r="C158" s="30" t="s">
        <v>65</v>
      </c>
      <c r="D158" s="84">
        <f t="shared" si="13"/>
        <v>176199.11999999997</v>
      </c>
      <c r="E158" s="31">
        <v>0</v>
      </c>
      <c r="F158" s="31">
        <v>0</v>
      </c>
      <c r="G158" s="32">
        <f t="shared" si="14"/>
        <v>176199.11999999997</v>
      </c>
      <c r="H158" s="33"/>
      <c r="I158" s="85">
        <f t="shared" si="15"/>
        <v>-124667.04000000001</v>
      </c>
      <c r="J158" s="31">
        <v>-17619.96</v>
      </c>
      <c r="K158" s="31">
        <v>0</v>
      </c>
      <c r="L158" s="32">
        <f t="shared" si="16"/>
        <v>-142287</v>
      </c>
      <c r="M158" s="35">
        <f t="shared" si="17"/>
        <v>33912.119999999966</v>
      </c>
    </row>
    <row r="159" spans="1:13" x14ac:dyDescent="0.2">
      <c r="A159" s="28">
        <v>8</v>
      </c>
      <c r="B159" s="29">
        <v>1955</v>
      </c>
      <c r="C159" s="30" t="s">
        <v>66</v>
      </c>
      <c r="D159" s="84">
        <f t="shared" si="13"/>
        <v>0</v>
      </c>
      <c r="E159" s="31">
        <v>0</v>
      </c>
      <c r="F159" s="31">
        <v>0</v>
      </c>
      <c r="G159" s="32">
        <f t="shared" si="14"/>
        <v>0</v>
      </c>
      <c r="H159" s="33"/>
      <c r="I159" s="85">
        <f t="shared" si="15"/>
        <v>0</v>
      </c>
      <c r="J159" s="31">
        <v>0</v>
      </c>
      <c r="K159" s="31">
        <v>0</v>
      </c>
      <c r="L159" s="32">
        <f t="shared" si="16"/>
        <v>0</v>
      </c>
      <c r="M159" s="35">
        <f t="shared" si="17"/>
        <v>0</v>
      </c>
    </row>
    <row r="160" spans="1:13" x14ac:dyDescent="0.2">
      <c r="A160" s="28">
        <v>8</v>
      </c>
      <c r="B160" s="29">
        <v>1960</v>
      </c>
      <c r="C160" s="30" t="s">
        <v>67</v>
      </c>
      <c r="D160" s="84">
        <f t="shared" si="13"/>
        <v>2645677.4000000004</v>
      </c>
      <c r="E160" s="31">
        <v>21067.34</v>
      </c>
      <c r="F160" s="31">
        <v>-2507.25</v>
      </c>
      <c r="G160" s="32">
        <f t="shared" si="14"/>
        <v>2664237.4900000002</v>
      </c>
      <c r="H160" s="33"/>
      <c r="I160" s="85">
        <f t="shared" si="15"/>
        <v>-1959320.43</v>
      </c>
      <c r="J160" s="31">
        <v>-239437.61</v>
      </c>
      <c r="K160" s="31">
        <v>0</v>
      </c>
      <c r="L160" s="32">
        <f t="shared" si="16"/>
        <v>-2198758.04</v>
      </c>
      <c r="M160" s="35">
        <f t="shared" si="17"/>
        <v>465479.45000000019</v>
      </c>
    </row>
    <row r="161" spans="1:13" ht="25.5" x14ac:dyDescent="0.2">
      <c r="A161" s="28">
        <v>47</v>
      </c>
      <c r="B161" s="29">
        <v>1970</v>
      </c>
      <c r="C161" s="30" t="s">
        <v>68</v>
      </c>
      <c r="D161" s="84">
        <f t="shared" si="13"/>
        <v>0</v>
      </c>
      <c r="E161" s="31">
        <v>0</v>
      </c>
      <c r="F161" s="31">
        <v>0</v>
      </c>
      <c r="G161" s="32">
        <f t="shared" si="14"/>
        <v>0</v>
      </c>
      <c r="H161" s="33"/>
      <c r="I161" s="85">
        <f t="shared" si="15"/>
        <v>0</v>
      </c>
      <c r="J161" s="31">
        <v>0</v>
      </c>
      <c r="K161" s="31">
        <v>0</v>
      </c>
      <c r="L161" s="32">
        <f t="shared" si="16"/>
        <v>0</v>
      </c>
      <c r="M161" s="35">
        <f t="shared" si="17"/>
        <v>0</v>
      </c>
    </row>
    <row r="162" spans="1:13" ht="25.5" x14ac:dyDescent="0.2">
      <c r="A162" s="28">
        <v>47</v>
      </c>
      <c r="B162" s="29">
        <v>1975</v>
      </c>
      <c r="C162" s="30" t="s">
        <v>69</v>
      </c>
      <c r="D162" s="84">
        <f t="shared" si="13"/>
        <v>0</v>
      </c>
      <c r="E162" s="31">
        <v>0</v>
      </c>
      <c r="F162" s="31">
        <v>0</v>
      </c>
      <c r="G162" s="32">
        <f t="shared" si="14"/>
        <v>0</v>
      </c>
      <c r="H162" s="33"/>
      <c r="I162" s="85">
        <f t="shared" si="15"/>
        <v>0</v>
      </c>
      <c r="J162" s="31">
        <v>0</v>
      </c>
      <c r="K162" s="31">
        <v>0</v>
      </c>
      <c r="L162" s="32">
        <f t="shared" si="16"/>
        <v>0</v>
      </c>
      <c r="M162" s="35">
        <f t="shared" si="17"/>
        <v>0</v>
      </c>
    </row>
    <row r="163" spans="1:13" x14ac:dyDescent="0.2">
      <c r="A163" s="28">
        <v>47</v>
      </c>
      <c r="B163" s="29">
        <v>1980</v>
      </c>
      <c r="C163" s="30" t="s">
        <v>70</v>
      </c>
      <c r="D163" s="84">
        <f t="shared" si="13"/>
        <v>5114556.1199999992</v>
      </c>
      <c r="E163" s="31">
        <v>12466.23</v>
      </c>
      <c r="F163" s="31">
        <v>0</v>
      </c>
      <c r="G163" s="32">
        <f t="shared" si="14"/>
        <v>5127022.3499999996</v>
      </c>
      <c r="H163" s="33"/>
      <c r="I163" s="85">
        <f t="shared" si="15"/>
        <v>-3146368.7199999997</v>
      </c>
      <c r="J163" s="31">
        <v>-212021.41</v>
      </c>
      <c r="K163" s="31">
        <v>0</v>
      </c>
      <c r="L163" s="32">
        <f t="shared" si="16"/>
        <v>-3358390.13</v>
      </c>
      <c r="M163" s="35">
        <f t="shared" si="17"/>
        <v>1768632.2199999997</v>
      </c>
    </row>
    <row r="164" spans="1:13" x14ac:dyDescent="0.2">
      <c r="A164" s="28">
        <v>47</v>
      </c>
      <c r="B164" s="29">
        <v>1985</v>
      </c>
      <c r="C164" s="30" t="s">
        <v>71</v>
      </c>
      <c r="D164" s="84">
        <f t="shared" si="13"/>
        <v>0</v>
      </c>
      <c r="E164" s="31">
        <v>0</v>
      </c>
      <c r="F164" s="31">
        <v>0</v>
      </c>
      <c r="G164" s="32">
        <f t="shared" si="14"/>
        <v>0</v>
      </c>
      <c r="H164" s="33"/>
      <c r="I164" s="85">
        <f t="shared" si="15"/>
        <v>0</v>
      </c>
      <c r="J164" s="31">
        <v>0</v>
      </c>
      <c r="K164" s="31">
        <v>0</v>
      </c>
      <c r="L164" s="32">
        <f t="shared" si="16"/>
        <v>0</v>
      </c>
      <c r="M164" s="35">
        <f t="shared" si="17"/>
        <v>0</v>
      </c>
    </row>
    <row r="165" spans="1:13" x14ac:dyDescent="0.2">
      <c r="A165" s="28">
        <v>47</v>
      </c>
      <c r="B165" s="29">
        <v>1990</v>
      </c>
      <c r="C165" s="30" t="s">
        <v>72</v>
      </c>
      <c r="D165" s="84">
        <f t="shared" si="13"/>
        <v>0</v>
      </c>
      <c r="E165" s="31">
        <v>0</v>
      </c>
      <c r="F165" s="31">
        <v>0</v>
      </c>
      <c r="G165" s="32">
        <f t="shared" si="14"/>
        <v>0</v>
      </c>
      <c r="H165" s="33"/>
      <c r="I165" s="85">
        <f t="shared" si="15"/>
        <v>0</v>
      </c>
      <c r="J165" s="31">
        <v>0</v>
      </c>
      <c r="K165" s="31">
        <v>0</v>
      </c>
      <c r="L165" s="32">
        <f t="shared" si="16"/>
        <v>0</v>
      </c>
      <c r="M165" s="35">
        <f t="shared" si="17"/>
        <v>0</v>
      </c>
    </row>
    <row r="166" spans="1:13" x14ac:dyDescent="0.2">
      <c r="A166" s="28">
        <v>47</v>
      </c>
      <c r="B166" s="29">
        <v>1995</v>
      </c>
      <c r="C166" s="30" t="s">
        <v>73</v>
      </c>
      <c r="D166" s="84">
        <f t="shared" si="13"/>
        <v>-31831420</v>
      </c>
      <c r="E166" s="31">
        <v>0</v>
      </c>
      <c r="F166" s="31">
        <v>0</v>
      </c>
      <c r="G166" s="32">
        <f t="shared" si="14"/>
        <v>-31831420</v>
      </c>
      <c r="H166" s="33"/>
      <c r="I166" s="85">
        <f t="shared" si="15"/>
        <v>11188434</v>
      </c>
      <c r="J166" s="31">
        <v>738533</v>
      </c>
      <c r="K166" s="31">
        <v>0</v>
      </c>
      <c r="L166" s="32">
        <f t="shared" si="16"/>
        <v>11926967</v>
      </c>
      <c r="M166" s="35">
        <f t="shared" si="17"/>
        <v>-19904453</v>
      </c>
    </row>
    <row r="167" spans="1:13" x14ac:dyDescent="0.2">
      <c r="A167" s="28">
        <v>47</v>
      </c>
      <c r="B167" s="29">
        <v>2440</v>
      </c>
      <c r="C167" s="30" t="s">
        <v>84</v>
      </c>
      <c r="D167" s="84">
        <f t="shared" ref="D167:D175" si="18">G75</f>
        <v>-24595.25</v>
      </c>
      <c r="E167" s="31">
        <v>0</v>
      </c>
      <c r="F167" s="31">
        <v>0</v>
      </c>
      <c r="G167" s="32">
        <f t="shared" ref="G167:G175" si="19">D167+E167+F167</f>
        <v>-24595.25</v>
      </c>
      <c r="H167" s="33"/>
      <c r="I167" s="85">
        <f t="shared" ref="I167:I175" si="20">L75</f>
        <v>1639.68</v>
      </c>
      <c r="J167" s="31">
        <v>1639.68</v>
      </c>
      <c r="K167" s="31">
        <v>0</v>
      </c>
      <c r="L167" s="32">
        <f t="shared" ref="L167:L175" si="21">I167+J167+K167</f>
        <v>3279.36</v>
      </c>
      <c r="M167" s="35">
        <f t="shared" ref="M167:M174" si="22">G167+L167</f>
        <v>-21315.89</v>
      </c>
    </row>
    <row r="168" spans="1:13" x14ac:dyDescent="0.2">
      <c r="A168" s="28">
        <v>47</v>
      </c>
      <c r="B168" s="29">
        <v>2440</v>
      </c>
      <c r="C168" s="30" t="s">
        <v>85</v>
      </c>
      <c r="D168" s="84">
        <f t="shared" si="18"/>
        <v>-1254619.33</v>
      </c>
      <c r="E168" s="31">
        <v>-352048.39</v>
      </c>
      <c r="F168" s="31">
        <v>0</v>
      </c>
      <c r="G168" s="32">
        <f t="shared" si="19"/>
        <v>-1606667.7200000002</v>
      </c>
      <c r="H168" s="33"/>
      <c r="I168" s="85">
        <f t="shared" si="20"/>
        <v>52758.740000000005</v>
      </c>
      <c r="J168" s="31">
        <v>35703.730000000003</v>
      </c>
      <c r="K168" s="31">
        <v>0</v>
      </c>
      <c r="L168" s="32">
        <f t="shared" si="21"/>
        <v>88462.47</v>
      </c>
      <c r="M168" s="35">
        <f t="shared" si="22"/>
        <v>-1518205.2500000002</v>
      </c>
    </row>
    <row r="169" spans="1:13" x14ac:dyDescent="0.2">
      <c r="A169" s="28">
        <v>47</v>
      </c>
      <c r="B169" s="29">
        <v>2440</v>
      </c>
      <c r="C169" s="30" t="s">
        <v>86</v>
      </c>
      <c r="D169" s="84">
        <f t="shared" si="18"/>
        <v>-711932.37</v>
      </c>
      <c r="E169" s="31">
        <v>-199866.81</v>
      </c>
      <c r="F169" s="31">
        <v>0</v>
      </c>
      <c r="G169" s="32">
        <f t="shared" si="19"/>
        <v>-911799.17999999993</v>
      </c>
      <c r="H169" s="33"/>
      <c r="I169" s="85">
        <f t="shared" si="20"/>
        <v>29956.749999999996</v>
      </c>
      <c r="J169" s="31">
        <v>20262.199999999997</v>
      </c>
      <c r="K169" s="31">
        <v>0</v>
      </c>
      <c r="L169" s="32">
        <f t="shared" si="21"/>
        <v>50218.95</v>
      </c>
      <c r="M169" s="35">
        <f t="shared" si="22"/>
        <v>-861580.23</v>
      </c>
    </row>
    <row r="170" spans="1:13" x14ac:dyDescent="0.2">
      <c r="A170" s="36">
        <v>47</v>
      </c>
      <c r="B170" s="37">
        <v>2440</v>
      </c>
      <c r="C170" s="38" t="s">
        <v>87</v>
      </c>
      <c r="D170" s="84">
        <f t="shared" si="18"/>
        <v>-2960768.13</v>
      </c>
      <c r="E170" s="31">
        <v>-547329.64</v>
      </c>
      <c r="F170" s="31">
        <v>0</v>
      </c>
      <c r="G170" s="32">
        <f t="shared" si="19"/>
        <v>-3508097.77</v>
      </c>
      <c r="H170" s="33"/>
      <c r="I170" s="85">
        <f t="shared" si="20"/>
        <v>73026.63</v>
      </c>
      <c r="J170" s="31">
        <v>70161.94</v>
      </c>
      <c r="K170" s="31">
        <v>0</v>
      </c>
      <c r="L170" s="32">
        <f t="shared" si="21"/>
        <v>143188.57</v>
      </c>
      <c r="M170" s="35">
        <f t="shared" si="22"/>
        <v>-3364909.2</v>
      </c>
    </row>
    <row r="171" spans="1:13" x14ac:dyDescent="0.2">
      <c r="A171" s="28">
        <v>47</v>
      </c>
      <c r="B171" s="29">
        <v>2440</v>
      </c>
      <c r="C171" s="30" t="s">
        <v>88</v>
      </c>
      <c r="D171" s="84">
        <f t="shared" si="18"/>
        <v>-7087814.79</v>
      </c>
      <c r="E171" s="31">
        <v>-1387526.2</v>
      </c>
      <c r="F171" s="31">
        <v>0</v>
      </c>
      <c r="G171" s="32">
        <f t="shared" si="19"/>
        <v>-8475340.9900000002</v>
      </c>
      <c r="H171" s="33"/>
      <c r="I171" s="85">
        <f t="shared" si="20"/>
        <v>250204.36</v>
      </c>
      <c r="J171" s="31">
        <v>242152.59999999998</v>
      </c>
      <c r="K171" s="31">
        <v>0</v>
      </c>
      <c r="L171" s="32">
        <f t="shared" si="21"/>
        <v>492356.95999999996</v>
      </c>
      <c r="M171" s="35">
        <f t="shared" si="22"/>
        <v>-7982984.0300000003</v>
      </c>
    </row>
    <row r="172" spans="1:13" x14ac:dyDescent="0.2">
      <c r="A172" s="39">
        <v>47</v>
      </c>
      <c r="B172" s="29">
        <v>2440</v>
      </c>
      <c r="C172" s="30" t="s">
        <v>89</v>
      </c>
      <c r="D172" s="84">
        <f t="shared" si="18"/>
        <v>-5772162.4199999999</v>
      </c>
      <c r="E172" s="31">
        <v>-1637061.95</v>
      </c>
      <c r="F172" s="31">
        <v>0</v>
      </c>
      <c r="G172" s="32">
        <f t="shared" si="19"/>
        <v>-7409224.3700000001</v>
      </c>
      <c r="H172" s="33"/>
      <c r="I172" s="85">
        <f t="shared" si="20"/>
        <v>224878.56000000003</v>
      </c>
      <c r="J172" s="31">
        <v>194979.60000000003</v>
      </c>
      <c r="K172" s="31">
        <v>0</v>
      </c>
      <c r="L172" s="32">
        <f t="shared" si="21"/>
        <v>419858.16000000003</v>
      </c>
      <c r="M172" s="35">
        <f t="shared" si="22"/>
        <v>-6989366.21</v>
      </c>
    </row>
    <row r="173" spans="1:13" x14ac:dyDescent="0.2">
      <c r="A173" s="28">
        <v>47</v>
      </c>
      <c r="B173" s="29">
        <v>2440</v>
      </c>
      <c r="C173" s="30" t="s">
        <v>90</v>
      </c>
      <c r="D173" s="84">
        <f t="shared" si="18"/>
        <v>-1029740.98</v>
      </c>
      <c r="E173" s="31">
        <v>-432271.03</v>
      </c>
      <c r="F173" s="31">
        <v>0</v>
      </c>
      <c r="G173" s="32">
        <f t="shared" si="19"/>
        <v>-1462012.01</v>
      </c>
      <c r="H173" s="33"/>
      <c r="I173" s="85">
        <f t="shared" si="20"/>
        <v>39608.660000000003</v>
      </c>
      <c r="J173" s="31">
        <v>29836.99</v>
      </c>
      <c r="K173" s="31">
        <v>0</v>
      </c>
      <c r="L173" s="32">
        <f t="shared" si="21"/>
        <v>69445.650000000009</v>
      </c>
      <c r="M173" s="35">
        <f t="shared" si="22"/>
        <v>-1392566.36</v>
      </c>
    </row>
    <row r="174" spans="1:13" x14ac:dyDescent="0.2">
      <c r="A174" s="28">
        <v>47</v>
      </c>
      <c r="B174" s="29">
        <v>2440</v>
      </c>
      <c r="C174" s="30" t="s">
        <v>91</v>
      </c>
      <c r="D174" s="84">
        <f t="shared" si="18"/>
        <v>-36858.92</v>
      </c>
      <c r="E174" s="31">
        <v>-22397.43</v>
      </c>
      <c r="F174" s="31">
        <v>0</v>
      </c>
      <c r="G174" s="32">
        <f t="shared" si="19"/>
        <v>-59256.35</v>
      </c>
      <c r="H174" s="33"/>
      <c r="I174" s="85">
        <f t="shared" si="20"/>
        <v>4835.8500000000004</v>
      </c>
      <c r="J174" s="31">
        <v>3950.42</v>
      </c>
      <c r="K174" s="31">
        <v>0</v>
      </c>
      <c r="L174" s="32">
        <f t="shared" si="21"/>
        <v>8786.27</v>
      </c>
      <c r="M174" s="35">
        <f t="shared" si="22"/>
        <v>-50470.080000000002</v>
      </c>
    </row>
    <row r="175" spans="1:13" x14ac:dyDescent="0.2">
      <c r="A175" s="28"/>
      <c r="B175" s="29">
        <v>2005</v>
      </c>
      <c r="C175" s="30" t="s">
        <v>92</v>
      </c>
      <c r="D175" s="84">
        <f t="shared" si="18"/>
        <v>0</v>
      </c>
      <c r="E175" s="31">
        <v>0</v>
      </c>
      <c r="F175" s="31">
        <v>0</v>
      </c>
      <c r="G175" s="32">
        <f t="shared" si="19"/>
        <v>0</v>
      </c>
      <c r="H175" s="33"/>
      <c r="I175" s="85">
        <f t="shared" si="20"/>
        <v>0</v>
      </c>
      <c r="J175" s="31">
        <v>0</v>
      </c>
      <c r="K175" s="31">
        <v>0</v>
      </c>
      <c r="L175" s="32">
        <f t="shared" si="21"/>
        <v>0</v>
      </c>
      <c r="M175" s="35">
        <f>G175+L175</f>
        <v>0</v>
      </c>
    </row>
    <row r="176" spans="1:13" x14ac:dyDescent="0.2">
      <c r="A176" s="40"/>
      <c r="B176" s="41"/>
      <c r="C176" s="43" t="s">
        <v>74</v>
      </c>
      <c r="D176" s="43">
        <f>SUM(D102:D175)</f>
        <v>348262733.3299998</v>
      </c>
      <c r="E176" s="43">
        <f>SUM(E102:E175)</f>
        <v>15891596.58</v>
      </c>
      <c r="F176" s="43">
        <f>SUM(F102:F175)</f>
        <v>-1563863.86</v>
      </c>
      <c r="G176" s="43">
        <f>SUM(G102:G175)</f>
        <v>362590466.04999989</v>
      </c>
      <c r="H176" s="43"/>
      <c r="I176" s="43">
        <f>SUM(I102:I175)</f>
        <v>-150506087.98999992</v>
      </c>
      <c r="J176" s="43">
        <f>SUM(J102:J175)</f>
        <v>-9551950.700000003</v>
      </c>
      <c r="K176" s="43">
        <f>SUM(K102:K175)</f>
        <v>815836.62999999989</v>
      </c>
      <c r="L176" s="43">
        <f>SUM(L102:L175)</f>
        <v>-159242202.06000003</v>
      </c>
      <c r="M176" s="44">
        <f>SUM(M102:M175)</f>
        <v>203348263.98999995</v>
      </c>
    </row>
    <row r="177" spans="1:13" ht="38.25" x14ac:dyDescent="0.25">
      <c r="A177" s="40"/>
      <c r="B177" s="41"/>
      <c r="C177" s="45" t="s">
        <v>93</v>
      </c>
      <c r="D177" s="42"/>
      <c r="E177" s="42"/>
      <c r="F177" s="42"/>
      <c r="G177" s="46">
        <f t="shared" ref="G177:G178" si="23">D177+E177+F177</f>
        <v>0</v>
      </c>
      <c r="I177" s="42"/>
      <c r="J177" s="42"/>
      <c r="K177" s="42"/>
      <c r="L177" s="46">
        <f t="shared" ref="L177:L178" si="24">I177+J177+K177</f>
        <v>0</v>
      </c>
      <c r="M177" s="35">
        <f t="shared" ref="M177:M178" si="25">G177+L177</f>
        <v>0</v>
      </c>
    </row>
    <row r="178" spans="1:13" ht="25.5" x14ac:dyDescent="0.25">
      <c r="A178" s="40"/>
      <c r="B178" s="41"/>
      <c r="C178" s="47" t="s">
        <v>94</v>
      </c>
      <c r="D178" s="42"/>
      <c r="E178" s="42"/>
      <c r="F178" s="42"/>
      <c r="G178" s="46">
        <f t="shared" si="23"/>
        <v>0</v>
      </c>
      <c r="I178" s="42"/>
      <c r="J178" s="42"/>
      <c r="K178" s="42"/>
      <c r="L178" s="46">
        <f t="shared" si="24"/>
        <v>0</v>
      </c>
      <c r="M178" s="35">
        <f t="shared" si="25"/>
        <v>0</v>
      </c>
    </row>
    <row r="179" spans="1:13" x14ac:dyDescent="0.2">
      <c r="A179" s="40"/>
      <c r="B179" s="41"/>
      <c r="C179" s="43" t="s">
        <v>75</v>
      </c>
      <c r="D179" s="43">
        <f>SUM(D176:D178)</f>
        <v>348262733.3299998</v>
      </c>
      <c r="E179" s="43">
        <f t="shared" ref="E179:G179" si="26">SUM(E176:E178)</f>
        <v>15891596.58</v>
      </c>
      <c r="F179" s="43">
        <f t="shared" si="26"/>
        <v>-1563863.86</v>
      </c>
      <c r="G179" s="43">
        <f t="shared" si="26"/>
        <v>362590466.04999989</v>
      </c>
      <c r="H179" s="43"/>
      <c r="I179" s="43">
        <f t="shared" ref="I179:M179" si="27">SUM(I176:I178)</f>
        <v>-150506087.98999992</v>
      </c>
      <c r="J179" s="43">
        <f t="shared" si="27"/>
        <v>-9551950.700000003</v>
      </c>
      <c r="K179" s="43">
        <f t="shared" si="27"/>
        <v>815836.62999999989</v>
      </c>
      <c r="L179" s="43">
        <f t="shared" si="27"/>
        <v>-159242202.06000003</v>
      </c>
      <c r="M179" s="44">
        <f t="shared" si="27"/>
        <v>203348263.98999995</v>
      </c>
    </row>
    <row r="180" spans="1:13" ht="15" x14ac:dyDescent="0.25">
      <c r="A180" s="40"/>
      <c r="B180" s="41"/>
      <c r="C180" s="89" t="s">
        <v>95</v>
      </c>
      <c r="D180" s="90"/>
      <c r="E180" s="90"/>
      <c r="F180" s="90"/>
      <c r="G180" s="90"/>
      <c r="H180" s="90"/>
      <c r="I180" s="91"/>
      <c r="J180" s="42"/>
      <c r="K180" s="48"/>
      <c r="L180" s="49"/>
      <c r="M180" s="50"/>
    </row>
    <row r="181" spans="1:13" ht="15" x14ac:dyDescent="0.25">
      <c r="A181" s="40"/>
      <c r="B181" s="41"/>
      <c r="C181" s="89" t="s">
        <v>76</v>
      </c>
      <c r="D181" s="90"/>
      <c r="E181" s="90"/>
      <c r="F181" s="90"/>
      <c r="G181" s="90"/>
      <c r="H181" s="90"/>
      <c r="I181" s="91"/>
      <c r="J181" s="43">
        <f>J179+J180</f>
        <v>-9551950.700000003</v>
      </c>
      <c r="K181" s="48"/>
      <c r="L181" s="49"/>
      <c r="M181" s="50"/>
    </row>
    <row r="182" spans="1:13" x14ac:dyDescent="0.2">
      <c r="A182" s="39"/>
      <c r="B182" s="51"/>
      <c r="C182" s="9"/>
      <c r="D182" s="9"/>
      <c r="E182" s="9"/>
      <c r="F182" s="9"/>
      <c r="G182" s="9"/>
      <c r="I182" s="9"/>
      <c r="J182" s="9"/>
      <c r="K182" s="9"/>
      <c r="L182" s="9"/>
      <c r="M182" s="52"/>
    </row>
    <row r="183" spans="1:13" x14ac:dyDescent="0.2">
      <c r="A183" s="39"/>
      <c r="B183" s="51"/>
      <c r="C183" s="9"/>
      <c r="D183" s="9"/>
      <c r="E183" s="9"/>
      <c r="F183" s="9"/>
      <c r="G183" s="9"/>
      <c r="I183" s="86" t="s">
        <v>96</v>
      </c>
      <c r="J183" s="87"/>
      <c r="K183" s="88"/>
      <c r="L183" s="9"/>
      <c r="M183" s="52"/>
    </row>
    <row r="184" spans="1:13" x14ac:dyDescent="0.2">
      <c r="A184" s="39"/>
      <c r="B184" s="51"/>
      <c r="C184" s="9"/>
      <c r="D184" s="9"/>
      <c r="E184" s="9"/>
      <c r="F184" s="9"/>
      <c r="G184" s="9"/>
      <c r="I184" s="53" t="s">
        <v>77</v>
      </c>
      <c r="J184" s="54"/>
      <c r="K184" s="31">
        <f>SUM(J146:J150,J152:J153)</f>
        <v>-722117.8</v>
      </c>
      <c r="L184" s="9"/>
      <c r="M184" s="52"/>
    </row>
    <row r="185" spans="1:13" x14ac:dyDescent="0.2">
      <c r="A185" s="39"/>
      <c r="B185" s="51"/>
      <c r="C185" s="9"/>
      <c r="D185" s="9"/>
      <c r="E185" s="9"/>
      <c r="F185" s="55"/>
      <c r="G185" s="9"/>
      <c r="I185" s="53" t="s">
        <v>58</v>
      </c>
      <c r="J185" s="54"/>
      <c r="K185" s="56">
        <f>J151</f>
        <v>-58383.14</v>
      </c>
      <c r="L185" s="9"/>
      <c r="M185" s="52"/>
    </row>
    <row r="186" spans="1:13" x14ac:dyDescent="0.2">
      <c r="A186" s="39"/>
      <c r="B186" s="51"/>
      <c r="C186" s="9"/>
      <c r="D186" s="9"/>
      <c r="E186" s="9"/>
      <c r="F186" s="9"/>
      <c r="G186" s="9"/>
      <c r="I186" s="57" t="s">
        <v>78</v>
      </c>
      <c r="J186" s="58"/>
      <c r="K186" s="31">
        <f>SUM(J167:J174)</f>
        <v>598687.16</v>
      </c>
      <c r="L186" s="9"/>
      <c r="M186" s="52"/>
    </row>
    <row r="187" spans="1:13" ht="13.5" thickBot="1" x14ac:dyDescent="0.25">
      <c r="A187" s="59"/>
      <c r="B187" s="60"/>
      <c r="C187" s="61"/>
      <c r="D187" s="61"/>
      <c r="E187" s="61"/>
      <c r="F187" s="61"/>
      <c r="G187" s="61"/>
      <c r="H187" s="61"/>
      <c r="I187" s="62" t="s">
        <v>79</v>
      </c>
      <c r="J187" s="61"/>
      <c r="K187" s="63">
        <f>+J179-K184-K185-K186</f>
        <v>-9370136.9200000018</v>
      </c>
      <c r="L187" s="61"/>
      <c r="M187" s="64"/>
    </row>
    <row r="189" spans="1:13" ht="15" x14ac:dyDescent="0.2">
      <c r="E189" s="4" t="s">
        <v>0</v>
      </c>
      <c r="F189" s="5" t="s">
        <v>1</v>
      </c>
      <c r="G189" s="6"/>
      <c r="H189" s="1"/>
    </row>
    <row r="190" spans="1:13" ht="15" x14ac:dyDescent="0.25">
      <c r="E190" s="4" t="s">
        <v>2</v>
      </c>
      <c r="F190" s="7">
        <v>2018</v>
      </c>
      <c r="G190" s="8"/>
    </row>
    <row r="191" spans="1:13" ht="13.5" thickBot="1" x14ac:dyDescent="0.25"/>
    <row r="192" spans="1:13" x14ac:dyDescent="0.2">
      <c r="A192" s="10"/>
      <c r="B192" s="11"/>
      <c r="C192" s="12"/>
      <c r="D192" s="92" t="s">
        <v>3</v>
      </c>
      <c r="E192" s="93"/>
      <c r="F192" s="93"/>
      <c r="G192" s="94"/>
      <c r="H192" s="12"/>
      <c r="I192" s="13"/>
      <c r="J192" s="14" t="s">
        <v>4</v>
      </c>
      <c r="K192" s="14"/>
      <c r="L192" s="15"/>
      <c r="M192" s="16"/>
    </row>
    <row r="193" spans="1:13" ht="25.5" x14ac:dyDescent="0.2">
      <c r="A193" s="17" t="s">
        <v>80</v>
      </c>
      <c r="B193" s="18" t="s">
        <v>81</v>
      </c>
      <c r="C193" s="19" t="s">
        <v>82</v>
      </c>
      <c r="D193" s="20" t="s">
        <v>5</v>
      </c>
      <c r="E193" s="21" t="s">
        <v>7</v>
      </c>
      <c r="F193" s="21" t="s">
        <v>83</v>
      </c>
      <c r="G193" s="20" t="s">
        <v>6</v>
      </c>
      <c r="H193" s="22"/>
      <c r="I193" s="23" t="s">
        <v>5</v>
      </c>
      <c r="J193" s="24" t="s">
        <v>7</v>
      </c>
      <c r="K193" s="24" t="s">
        <v>83</v>
      </c>
      <c r="L193" s="25" t="s">
        <v>6</v>
      </c>
      <c r="M193" s="26" t="s">
        <v>8</v>
      </c>
    </row>
    <row r="194" spans="1:13" x14ac:dyDescent="0.2">
      <c r="A194" s="28"/>
      <c r="B194" s="29">
        <v>1609</v>
      </c>
      <c r="C194" s="30" t="s">
        <v>9</v>
      </c>
      <c r="D194" s="84">
        <f>G102</f>
        <v>0</v>
      </c>
      <c r="E194" s="31">
        <v>0</v>
      </c>
      <c r="F194" s="31">
        <v>0</v>
      </c>
      <c r="G194" s="32">
        <f>D194+E194+F194</f>
        <v>0</v>
      </c>
      <c r="H194" s="33"/>
      <c r="I194" s="85">
        <f>L102</f>
        <v>0</v>
      </c>
      <c r="J194" s="31">
        <v>0</v>
      </c>
      <c r="K194" s="31">
        <v>0</v>
      </c>
      <c r="L194" s="32">
        <f>I194+J194+K194</f>
        <v>0</v>
      </c>
      <c r="M194" s="35">
        <f>G194+L194</f>
        <v>0</v>
      </c>
    </row>
    <row r="195" spans="1:13" ht="25.5" x14ac:dyDescent="0.2">
      <c r="A195" s="28">
        <v>12</v>
      </c>
      <c r="B195" s="29">
        <v>1611</v>
      </c>
      <c r="C195" s="30" t="s">
        <v>10</v>
      </c>
      <c r="D195" s="84">
        <f t="shared" ref="D195:D258" si="28">G103</f>
        <v>7165309.169999999</v>
      </c>
      <c r="E195" s="31">
        <v>529216.32000000007</v>
      </c>
      <c r="F195" s="31">
        <v>0</v>
      </c>
      <c r="G195" s="32">
        <f t="shared" ref="G195:G258" si="29">D195+E195+F195</f>
        <v>7694525.4899999993</v>
      </c>
      <c r="H195" s="33"/>
      <c r="I195" s="85">
        <f t="shared" ref="I195:I258" si="30">L103</f>
        <v>-6502990.2799999993</v>
      </c>
      <c r="J195" s="31">
        <v>-388743.03</v>
      </c>
      <c r="K195" s="31">
        <v>0</v>
      </c>
      <c r="L195" s="32">
        <f t="shared" ref="L195:L258" si="31">I195+J195+K195</f>
        <v>-6891733.3099999996</v>
      </c>
      <c r="M195" s="35">
        <f t="shared" ref="M195:M258" si="32">G195+L195</f>
        <v>802792.1799999997</v>
      </c>
    </row>
    <row r="196" spans="1:13" ht="25.5" x14ac:dyDescent="0.2">
      <c r="A196" s="28">
        <v>12</v>
      </c>
      <c r="B196" s="29">
        <v>1611</v>
      </c>
      <c r="C196" s="30" t="s">
        <v>11</v>
      </c>
      <c r="D196" s="84">
        <f t="shared" si="28"/>
        <v>1432720.78</v>
      </c>
      <c r="E196" s="31">
        <v>451354.65</v>
      </c>
      <c r="F196" s="31">
        <v>0</v>
      </c>
      <c r="G196" s="32">
        <f t="shared" si="29"/>
        <v>1884075.4300000002</v>
      </c>
      <c r="H196" s="33"/>
      <c r="I196" s="85">
        <f t="shared" si="30"/>
        <v>-286544.15999999997</v>
      </c>
      <c r="J196" s="31">
        <v>-376814.64</v>
      </c>
      <c r="K196" s="31">
        <v>0</v>
      </c>
      <c r="L196" s="32">
        <f t="shared" si="31"/>
        <v>-663358.80000000005</v>
      </c>
      <c r="M196" s="35">
        <f t="shared" si="32"/>
        <v>1220716.6300000001</v>
      </c>
    </row>
    <row r="197" spans="1:13" ht="25.5" x14ac:dyDescent="0.2">
      <c r="A197" s="28" t="s">
        <v>12</v>
      </c>
      <c r="B197" s="29">
        <v>1612</v>
      </c>
      <c r="C197" s="30" t="s">
        <v>13</v>
      </c>
      <c r="D197" s="84">
        <f t="shared" si="28"/>
        <v>982249.78</v>
      </c>
      <c r="E197" s="31">
        <v>77374.929999999993</v>
      </c>
      <c r="F197" s="31">
        <v>0</v>
      </c>
      <c r="G197" s="32">
        <f t="shared" si="29"/>
        <v>1059624.71</v>
      </c>
      <c r="H197" s="33"/>
      <c r="I197" s="85">
        <f t="shared" si="30"/>
        <v>0</v>
      </c>
      <c r="J197" s="31">
        <v>0</v>
      </c>
      <c r="K197" s="31">
        <v>0</v>
      </c>
      <c r="L197" s="32">
        <f t="shared" si="31"/>
        <v>0</v>
      </c>
      <c r="M197" s="35">
        <f t="shared" si="32"/>
        <v>1059624.71</v>
      </c>
    </row>
    <row r="198" spans="1:13" x14ac:dyDescent="0.2">
      <c r="A198" s="28" t="s">
        <v>14</v>
      </c>
      <c r="B198" s="29">
        <v>1805</v>
      </c>
      <c r="C198" s="30" t="s">
        <v>15</v>
      </c>
      <c r="D198" s="84">
        <f t="shared" si="28"/>
        <v>2300541.0099999998</v>
      </c>
      <c r="E198" s="31">
        <v>0</v>
      </c>
      <c r="F198" s="31">
        <v>0</v>
      </c>
      <c r="G198" s="32">
        <f t="shared" si="29"/>
        <v>2300541.0099999998</v>
      </c>
      <c r="H198" s="33"/>
      <c r="I198" s="85">
        <f t="shared" si="30"/>
        <v>0</v>
      </c>
      <c r="J198" s="31">
        <v>0</v>
      </c>
      <c r="K198" s="31">
        <v>0</v>
      </c>
      <c r="L198" s="32">
        <f t="shared" si="31"/>
        <v>0</v>
      </c>
      <c r="M198" s="35">
        <f t="shared" si="32"/>
        <v>2300541.0099999998</v>
      </c>
    </row>
    <row r="199" spans="1:13" x14ac:dyDescent="0.2">
      <c r="A199" s="28">
        <v>47</v>
      </c>
      <c r="B199" s="29">
        <v>1808</v>
      </c>
      <c r="C199" s="30" t="s">
        <v>16</v>
      </c>
      <c r="D199" s="84">
        <f t="shared" si="28"/>
        <v>278997.71999999991</v>
      </c>
      <c r="E199" s="31">
        <v>0</v>
      </c>
      <c r="F199" s="31">
        <v>0</v>
      </c>
      <c r="G199" s="32">
        <f t="shared" si="29"/>
        <v>278997.71999999991</v>
      </c>
      <c r="H199" s="33"/>
      <c r="I199" s="85">
        <f t="shared" si="30"/>
        <v>-163745.37</v>
      </c>
      <c r="J199" s="31">
        <v>-5344.56</v>
      </c>
      <c r="K199" s="31">
        <v>0</v>
      </c>
      <c r="L199" s="32">
        <f t="shared" si="31"/>
        <v>-169089.93</v>
      </c>
      <c r="M199" s="35">
        <f t="shared" si="32"/>
        <v>109907.78999999992</v>
      </c>
    </row>
    <row r="200" spans="1:13" x14ac:dyDescent="0.2">
      <c r="A200" s="28">
        <v>47</v>
      </c>
      <c r="B200" s="29">
        <v>1808</v>
      </c>
      <c r="C200" s="30" t="s">
        <v>17</v>
      </c>
      <c r="D200" s="84">
        <f t="shared" si="28"/>
        <v>4645610.55</v>
      </c>
      <c r="E200" s="31">
        <v>109904.11</v>
      </c>
      <c r="F200" s="31">
        <v>0</v>
      </c>
      <c r="G200" s="32">
        <f t="shared" si="29"/>
        <v>4755514.66</v>
      </c>
      <c r="H200" s="33"/>
      <c r="I200" s="85">
        <f t="shared" si="30"/>
        <v>-1203613.1600000001</v>
      </c>
      <c r="J200" s="31">
        <v>-76018.2</v>
      </c>
      <c r="K200" s="31">
        <v>0</v>
      </c>
      <c r="L200" s="32">
        <f t="shared" si="31"/>
        <v>-1279631.3600000001</v>
      </c>
      <c r="M200" s="35">
        <f t="shared" si="32"/>
        <v>3475883.3</v>
      </c>
    </row>
    <row r="201" spans="1:13" x14ac:dyDescent="0.2">
      <c r="A201" s="28">
        <v>47</v>
      </c>
      <c r="B201" s="29">
        <v>1808</v>
      </c>
      <c r="C201" s="30" t="s">
        <v>18</v>
      </c>
      <c r="D201" s="84">
        <f t="shared" si="28"/>
        <v>20506596.650000002</v>
      </c>
      <c r="E201" s="31">
        <v>4930</v>
      </c>
      <c r="F201" s="31">
        <v>0</v>
      </c>
      <c r="G201" s="32">
        <f t="shared" si="29"/>
        <v>20511526.650000002</v>
      </c>
      <c r="H201" s="33"/>
      <c r="I201" s="85">
        <f t="shared" si="30"/>
        <v>-2409734.37</v>
      </c>
      <c r="J201" s="31">
        <v>-403647.72</v>
      </c>
      <c r="K201" s="31">
        <v>0</v>
      </c>
      <c r="L201" s="32">
        <f t="shared" si="31"/>
        <v>-2813382.09</v>
      </c>
      <c r="M201" s="35">
        <f t="shared" si="32"/>
        <v>17698144.560000002</v>
      </c>
    </row>
    <row r="202" spans="1:13" x14ac:dyDescent="0.2">
      <c r="A202" s="28">
        <v>47</v>
      </c>
      <c r="B202" s="29">
        <v>1808</v>
      </c>
      <c r="C202" s="30" t="s">
        <v>19</v>
      </c>
      <c r="D202" s="84">
        <f t="shared" si="28"/>
        <v>790898.79999999993</v>
      </c>
      <c r="E202" s="31">
        <v>25465</v>
      </c>
      <c r="F202" s="31">
        <v>0</v>
      </c>
      <c r="G202" s="32">
        <f t="shared" si="29"/>
        <v>816363.79999999993</v>
      </c>
      <c r="H202" s="33"/>
      <c r="I202" s="85">
        <f t="shared" si="30"/>
        <v>-181220.12</v>
      </c>
      <c r="J202" s="31">
        <v>-34377.120000000003</v>
      </c>
      <c r="K202" s="31">
        <v>0</v>
      </c>
      <c r="L202" s="32">
        <f t="shared" si="31"/>
        <v>-215597.24</v>
      </c>
      <c r="M202" s="35">
        <f t="shared" si="32"/>
        <v>600766.55999999994</v>
      </c>
    </row>
    <row r="203" spans="1:13" x14ac:dyDescent="0.2">
      <c r="A203" s="28">
        <v>47</v>
      </c>
      <c r="B203" s="29">
        <v>1808</v>
      </c>
      <c r="C203" s="30" t="s">
        <v>20</v>
      </c>
      <c r="D203" s="84">
        <f t="shared" si="28"/>
        <v>4265489.76</v>
      </c>
      <c r="E203" s="31">
        <v>0</v>
      </c>
      <c r="F203" s="31">
        <v>0</v>
      </c>
      <c r="G203" s="32">
        <f t="shared" si="29"/>
        <v>4265489.76</v>
      </c>
      <c r="H203" s="33"/>
      <c r="I203" s="85">
        <f t="shared" si="30"/>
        <v>-1584711.92</v>
      </c>
      <c r="J203" s="31">
        <v>-315686.52</v>
      </c>
      <c r="K203" s="31">
        <v>0</v>
      </c>
      <c r="L203" s="32">
        <f t="shared" si="31"/>
        <v>-1900398.44</v>
      </c>
      <c r="M203" s="35">
        <f t="shared" si="32"/>
        <v>2365091.3199999998</v>
      </c>
    </row>
    <row r="204" spans="1:13" x14ac:dyDescent="0.2">
      <c r="A204" s="28">
        <v>47</v>
      </c>
      <c r="B204" s="29">
        <v>1808</v>
      </c>
      <c r="C204" s="30" t="s">
        <v>21</v>
      </c>
      <c r="D204" s="84">
        <f t="shared" si="28"/>
        <v>613985</v>
      </c>
      <c r="E204" s="31">
        <v>0</v>
      </c>
      <c r="F204" s="31">
        <v>0</v>
      </c>
      <c r="G204" s="32">
        <f t="shared" si="29"/>
        <v>613985</v>
      </c>
      <c r="H204" s="33"/>
      <c r="I204" s="85">
        <f t="shared" si="30"/>
        <v>-179899.49</v>
      </c>
      <c r="J204" s="31">
        <v>-33345.24</v>
      </c>
      <c r="K204" s="31">
        <v>0</v>
      </c>
      <c r="L204" s="32">
        <f t="shared" si="31"/>
        <v>-213244.72999999998</v>
      </c>
      <c r="M204" s="35">
        <f t="shared" si="32"/>
        <v>400740.27</v>
      </c>
    </row>
    <row r="205" spans="1:13" x14ac:dyDescent="0.2">
      <c r="A205" s="28">
        <v>47</v>
      </c>
      <c r="B205" s="29">
        <v>1808</v>
      </c>
      <c r="C205" s="30" t="s">
        <v>22</v>
      </c>
      <c r="D205" s="84">
        <f t="shared" si="28"/>
        <v>50289.820000000007</v>
      </c>
      <c r="E205" s="31">
        <v>0</v>
      </c>
      <c r="F205" s="31">
        <v>0</v>
      </c>
      <c r="G205" s="32">
        <f t="shared" si="29"/>
        <v>50289.820000000007</v>
      </c>
      <c r="H205" s="33"/>
      <c r="I205" s="85">
        <f t="shared" si="30"/>
        <v>-17802.239999999998</v>
      </c>
      <c r="J205" s="31">
        <v>-3481.2</v>
      </c>
      <c r="K205" s="31">
        <v>0</v>
      </c>
      <c r="L205" s="32">
        <f t="shared" si="31"/>
        <v>-21283.439999999999</v>
      </c>
      <c r="M205" s="35">
        <f t="shared" si="32"/>
        <v>29006.380000000008</v>
      </c>
    </row>
    <row r="206" spans="1:13" x14ac:dyDescent="0.2">
      <c r="A206" s="28">
        <v>47</v>
      </c>
      <c r="B206" s="29">
        <v>1808</v>
      </c>
      <c r="C206" s="30" t="s">
        <v>23</v>
      </c>
      <c r="D206" s="84">
        <f t="shared" si="28"/>
        <v>61363.87</v>
      </c>
      <c r="E206" s="31">
        <v>0</v>
      </c>
      <c r="F206" s="31">
        <v>0</v>
      </c>
      <c r="G206" s="32">
        <f t="shared" si="29"/>
        <v>61363.87</v>
      </c>
      <c r="H206" s="33"/>
      <c r="I206" s="85">
        <f t="shared" si="30"/>
        <v>-56790.91</v>
      </c>
      <c r="J206" s="31">
        <v>-150</v>
      </c>
      <c r="K206" s="31">
        <v>0</v>
      </c>
      <c r="L206" s="32">
        <f t="shared" si="31"/>
        <v>-56940.91</v>
      </c>
      <c r="M206" s="35">
        <f t="shared" si="32"/>
        <v>4422.9599999999991</v>
      </c>
    </row>
    <row r="207" spans="1:13" x14ac:dyDescent="0.2">
      <c r="A207" s="28">
        <v>13</v>
      </c>
      <c r="B207" s="29">
        <v>1810</v>
      </c>
      <c r="C207" s="30" t="s">
        <v>24</v>
      </c>
      <c r="D207" s="84">
        <f t="shared" si="28"/>
        <v>0</v>
      </c>
      <c r="E207" s="31">
        <v>0</v>
      </c>
      <c r="F207" s="31">
        <v>0</v>
      </c>
      <c r="G207" s="32">
        <f t="shared" si="29"/>
        <v>0</v>
      </c>
      <c r="H207" s="33"/>
      <c r="I207" s="85">
        <f t="shared" si="30"/>
        <v>0</v>
      </c>
      <c r="J207" s="31">
        <v>0</v>
      </c>
      <c r="K207" s="31">
        <v>0</v>
      </c>
      <c r="L207" s="32">
        <f t="shared" si="31"/>
        <v>0</v>
      </c>
      <c r="M207" s="35">
        <f t="shared" si="32"/>
        <v>0</v>
      </c>
    </row>
    <row r="208" spans="1:13" x14ac:dyDescent="0.2">
      <c r="A208" s="28">
        <v>47</v>
      </c>
      <c r="B208" s="29">
        <v>1815</v>
      </c>
      <c r="C208" s="30" t="s">
        <v>25</v>
      </c>
      <c r="D208" s="84">
        <f t="shared" si="28"/>
        <v>15174941.950000003</v>
      </c>
      <c r="E208" s="31">
        <v>98731.65</v>
      </c>
      <c r="F208" s="31">
        <v>0</v>
      </c>
      <c r="G208" s="32">
        <f t="shared" si="29"/>
        <v>15273673.600000003</v>
      </c>
      <c r="H208" s="33"/>
      <c r="I208" s="85">
        <f t="shared" si="30"/>
        <v>-10514337.439999999</v>
      </c>
      <c r="J208" s="31">
        <v>-487291.68</v>
      </c>
      <c r="K208" s="31">
        <v>0</v>
      </c>
      <c r="L208" s="32">
        <f t="shared" si="31"/>
        <v>-11001629.119999999</v>
      </c>
      <c r="M208" s="35">
        <f t="shared" si="32"/>
        <v>4272044.4800000042</v>
      </c>
    </row>
    <row r="209" spans="1:13" x14ac:dyDescent="0.2">
      <c r="A209" s="28">
        <v>47</v>
      </c>
      <c r="B209" s="29">
        <v>1815</v>
      </c>
      <c r="C209" s="30" t="s">
        <v>26</v>
      </c>
      <c r="D209" s="84">
        <f t="shared" si="28"/>
        <v>1975599.78</v>
      </c>
      <c r="E209" s="31">
        <v>232515.83000000002</v>
      </c>
      <c r="F209" s="31">
        <v>0</v>
      </c>
      <c r="G209" s="32">
        <f t="shared" si="29"/>
        <v>2208115.61</v>
      </c>
      <c r="H209" s="33"/>
      <c r="I209" s="85">
        <f t="shared" si="30"/>
        <v>-556238.20000000007</v>
      </c>
      <c r="J209" s="31">
        <v>-77286.48</v>
      </c>
      <c r="K209" s="31">
        <v>0</v>
      </c>
      <c r="L209" s="32">
        <f t="shared" si="31"/>
        <v>-633524.68000000005</v>
      </c>
      <c r="M209" s="35">
        <f t="shared" si="32"/>
        <v>1574590.9299999997</v>
      </c>
    </row>
    <row r="210" spans="1:13" x14ac:dyDescent="0.2">
      <c r="A210" s="28">
        <v>47</v>
      </c>
      <c r="B210" s="29">
        <v>1815</v>
      </c>
      <c r="C210" s="30" t="s">
        <v>27</v>
      </c>
      <c r="D210" s="84">
        <f t="shared" si="28"/>
        <v>3522568.0500000003</v>
      </c>
      <c r="E210" s="31">
        <v>444070.52</v>
      </c>
      <c r="F210" s="31">
        <v>0</v>
      </c>
      <c r="G210" s="32">
        <f t="shared" si="29"/>
        <v>3966638.5700000003</v>
      </c>
      <c r="H210" s="33"/>
      <c r="I210" s="85">
        <f t="shared" si="30"/>
        <v>-1438440.52</v>
      </c>
      <c r="J210" s="31">
        <v>-295166.28000000003</v>
      </c>
      <c r="K210" s="31">
        <v>0</v>
      </c>
      <c r="L210" s="32">
        <f t="shared" si="31"/>
        <v>-1733606.8</v>
      </c>
      <c r="M210" s="35">
        <f t="shared" si="32"/>
        <v>2233031.7700000005</v>
      </c>
    </row>
    <row r="211" spans="1:13" x14ac:dyDescent="0.2">
      <c r="A211" s="28">
        <v>47</v>
      </c>
      <c r="B211" s="29">
        <v>1815</v>
      </c>
      <c r="C211" s="30" t="s">
        <v>28</v>
      </c>
      <c r="D211" s="84">
        <f t="shared" si="28"/>
        <v>12341512.239999998</v>
      </c>
      <c r="E211" s="31">
        <v>83676.479999999996</v>
      </c>
      <c r="F211" s="31">
        <v>0</v>
      </c>
      <c r="G211" s="32">
        <f t="shared" si="29"/>
        <v>12425188.719999999</v>
      </c>
      <c r="H211" s="33"/>
      <c r="I211" s="85">
        <f t="shared" si="30"/>
        <v>-2947279.8600000003</v>
      </c>
      <c r="J211" s="31">
        <v>-245882.76</v>
      </c>
      <c r="K211" s="31">
        <v>0</v>
      </c>
      <c r="L211" s="32">
        <f t="shared" si="31"/>
        <v>-3193162.62</v>
      </c>
      <c r="M211" s="35">
        <f t="shared" si="32"/>
        <v>9232026.0999999978</v>
      </c>
    </row>
    <row r="212" spans="1:13" x14ac:dyDescent="0.2">
      <c r="A212" s="28">
        <v>47</v>
      </c>
      <c r="B212" s="29">
        <v>1820</v>
      </c>
      <c r="C212" s="30" t="s">
        <v>29</v>
      </c>
      <c r="D212" s="84">
        <f t="shared" si="28"/>
        <v>5161314.1899999995</v>
      </c>
      <c r="E212" s="31">
        <v>0</v>
      </c>
      <c r="F212" s="31">
        <v>0</v>
      </c>
      <c r="G212" s="32">
        <f t="shared" si="29"/>
        <v>5161314.1899999995</v>
      </c>
      <c r="H212" s="33"/>
      <c r="I212" s="85">
        <f t="shared" si="30"/>
        <v>-3049791.6400000006</v>
      </c>
      <c r="J212" s="31">
        <v>-91777.82</v>
      </c>
      <c r="K212" s="31">
        <v>0</v>
      </c>
      <c r="L212" s="32">
        <f t="shared" si="31"/>
        <v>-3141569.4600000004</v>
      </c>
      <c r="M212" s="35">
        <f t="shared" si="32"/>
        <v>2019744.7299999991</v>
      </c>
    </row>
    <row r="213" spans="1:13" x14ac:dyDescent="0.2">
      <c r="A213" s="28">
        <v>47</v>
      </c>
      <c r="B213" s="29">
        <v>1825</v>
      </c>
      <c r="C213" s="30" t="s">
        <v>30</v>
      </c>
      <c r="D213" s="84">
        <f t="shared" si="28"/>
        <v>0</v>
      </c>
      <c r="E213" s="31">
        <v>0</v>
      </c>
      <c r="F213" s="31">
        <v>0</v>
      </c>
      <c r="G213" s="32">
        <f t="shared" si="29"/>
        <v>0</v>
      </c>
      <c r="H213" s="33"/>
      <c r="I213" s="85">
        <f t="shared" si="30"/>
        <v>0</v>
      </c>
      <c r="J213" s="31">
        <v>0</v>
      </c>
      <c r="K213" s="31">
        <v>0</v>
      </c>
      <c r="L213" s="32">
        <f t="shared" si="31"/>
        <v>0</v>
      </c>
      <c r="M213" s="35">
        <f t="shared" si="32"/>
        <v>0</v>
      </c>
    </row>
    <row r="214" spans="1:13" x14ac:dyDescent="0.2">
      <c r="A214" s="28">
        <v>47</v>
      </c>
      <c r="B214" s="29">
        <v>1830</v>
      </c>
      <c r="C214" s="30" t="s">
        <v>31</v>
      </c>
      <c r="D214" s="84">
        <f t="shared" si="28"/>
        <v>79558421.329999998</v>
      </c>
      <c r="E214" s="31">
        <v>4736271.7400000021</v>
      </c>
      <c r="F214" s="31">
        <v>0</v>
      </c>
      <c r="G214" s="32">
        <f t="shared" si="29"/>
        <v>84294693.069999993</v>
      </c>
      <c r="H214" s="33"/>
      <c r="I214" s="85">
        <f t="shared" si="30"/>
        <v>-28756058.160000004</v>
      </c>
      <c r="J214" s="31">
        <v>-1498683.96</v>
      </c>
      <c r="K214" s="31">
        <v>0</v>
      </c>
      <c r="L214" s="32">
        <f t="shared" si="31"/>
        <v>-30254742.120000005</v>
      </c>
      <c r="M214" s="35">
        <f t="shared" si="32"/>
        <v>54039950.949999988</v>
      </c>
    </row>
    <row r="215" spans="1:13" x14ac:dyDescent="0.2">
      <c r="A215" s="28">
        <v>47</v>
      </c>
      <c r="B215" s="29">
        <v>1835</v>
      </c>
      <c r="C215" s="30" t="s">
        <v>32</v>
      </c>
      <c r="D215" s="84">
        <f t="shared" si="28"/>
        <v>41150727.93999999</v>
      </c>
      <c r="E215" s="31">
        <v>2582727.0699999994</v>
      </c>
      <c r="F215" s="31">
        <v>0</v>
      </c>
      <c r="G215" s="32">
        <f t="shared" si="29"/>
        <v>43733455.00999999</v>
      </c>
      <c r="H215" s="33"/>
      <c r="I215" s="85">
        <f t="shared" si="30"/>
        <v>-12646694.68</v>
      </c>
      <c r="J215" s="31">
        <v>-825162.08</v>
      </c>
      <c r="K215" s="31">
        <v>0</v>
      </c>
      <c r="L215" s="32">
        <f t="shared" si="31"/>
        <v>-13471856.76</v>
      </c>
      <c r="M215" s="35">
        <f t="shared" si="32"/>
        <v>30261598.249999993</v>
      </c>
    </row>
    <row r="216" spans="1:13" x14ac:dyDescent="0.2">
      <c r="A216" s="28">
        <v>47</v>
      </c>
      <c r="B216" s="29">
        <v>1835</v>
      </c>
      <c r="C216" s="30" t="s">
        <v>33</v>
      </c>
      <c r="D216" s="84">
        <f t="shared" si="28"/>
        <v>1287935.5</v>
      </c>
      <c r="E216" s="31">
        <v>175378.56999999998</v>
      </c>
      <c r="F216" s="31">
        <v>0</v>
      </c>
      <c r="G216" s="32">
        <f t="shared" si="29"/>
        <v>1463314.07</v>
      </c>
      <c r="H216" s="33"/>
      <c r="I216" s="85">
        <f t="shared" si="30"/>
        <v>-143318.03999999998</v>
      </c>
      <c r="J216" s="31">
        <v>-48776.88</v>
      </c>
      <c r="K216" s="31">
        <v>0</v>
      </c>
      <c r="L216" s="32">
        <f t="shared" si="31"/>
        <v>-192094.91999999998</v>
      </c>
      <c r="M216" s="35">
        <f t="shared" si="32"/>
        <v>1271219.1500000001</v>
      </c>
    </row>
    <row r="217" spans="1:13" x14ac:dyDescent="0.2">
      <c r="A217" s="28">
        <v>47</v>
      </c>
      <c r="B217" s="29">
        <v>1835</v>
      </c>
      <c r="C217" s="30" t="s">
        <v>34</v>
      </c>
      <c r="D217" s="84">
        <f t="shared" si="28"/>
        <v>2435744.09</v>
      </c>
      <c r="E217" s="31">
        <v>25686.27</v>
      </c>
      <c r="F217" s="31">
        <v>0</v>
      </c>
      <c r="G217" s="32">
        <f t="shared" si="29"/>
        <v>2461430.36</v>
      </c>
      <c r="H217" s="33"/>
      <c r="I217" s="85">
        <f t="shared" si="30"/>
        <v>-515789.4</v>
      </c>
      <c r="J217" s="31">
        <v>-164095.44</v>
      </c>
      <c r="K217" s="31">
        <v>0</v>
      </c>
      <c r="L217" s="32">
        <f t="shared" si="31"/>
        <v>-679884.84000000008</v>
      </c>
      <c r="M217" s="35">
        <f t="shared" si="32"/>
        <v>1781545.5199999998</v>
      </c>
    </row>
    <row r="218" spans="1:13" x14ac:dyDescent="0.2">
      <c r="A218" s="28">
        <v>47</v>
      </c>
      <c r="B218" s="29">
        <v>1840</v>
      </c>
      <c r="C218" s="30" t="s">
        <v>35</v>
      </c>
      <c r="D218" s="84">
        <f t="shared" si="28"/>
        <v>23409913.739999998</v>
      </c>
      <c r="E218" s="31">
        <v>1440326.0199999998</v>
      </c>
      <c r="F218" s="31">
        <v>0</v>
      </c>
      <c r="G218" s="32">
        <f t="shared" si="29"/>
        <v>24850239.759999998</v>
      </c>
      <c r="H218" s="33"/>
      <c r="I218" s="85">
        <f t="shared" si="30"/>
        <v>-9088393.790000001</v>
      </c>
      <c r="J218" s="31">
        <v>-374169</v>
      </c>
      <c r="K218" s="31">
        <v>0</v>
      </c>
      <c r="L218" s="32">
        <f t="shared" si="31"/>
        <v>-9462562.790000001</v>
      </c>
      <c r="M218" s="35">
        <f t="shared" si="32"/>
        <v>15387676.969999997</v>
      </c>
    </row>
    <row r="219" spans="1:13" x14ac:dyDescent="0.2">
      <c r="A219" s="28">
        <v>47</v>
      </c>
      <c r="B219" s="29">
        <v>1845</v>
      </c>
      <c r="C219" s="30" t="s">
        <v>36</v>
      </c>
      <c r="D219" s="84">
        <f t="shared" si="28"/>
        <v>55522228.079999991</v>
      </c>
      <c r="E219" s="31">
        <v>2619170.15</v>
      </c>
      <c r="F219" s="31">
        <v>0</v>
      </c>
      <c r="G219" s="32">
        <f t="shared" si="29"/>
        <v>58141398.229999989</v>
      </c>
      <c r="H219" s="33"/>
      <c r="I219" s="85">
        <f t="shared" si="30"/>
        <v>-22477495.510000002</v>
      </c>
      <c r="J219" s="31">
        <v>-1323798.05</v>
      </c>
      <c r="K219" s="31">
        <v>0</v>
      </c>
      <c r="L219" s="32">
        <f t="shared" si="31"/>
        <v>-23801293.560000002</v>
      </c>
      <c r="M219" s="35">
        <f t="shared" si="32"/>
        <v>34340104.669999987</v>
      </c>
    </row>
    <row r="220" spans="1:13" x14ac:dyDescent="0.2">
      <c r="A220" s="28">
        <v>47</v>
      </c>
      <c r="B220" s="29">
        <v>1850</v>
      </c>
      <c r="C220" s="30" t="s">
        <v>37</v>
      </c>
      <c r="D220" s="84">
        <f t="shared" si="28"/>
        <v>32888559.089999996</v>
      </c>
      <c r="E220" s="31">
        <v>1579216.6200000003</v>
      </c>
      <c r="F220" s="31">
        <v>-197799.62</v>
      </c>
      <c r="G220" s="32">
        <f t="shared" si="29"/>
        <v>34269976.089999996</v>
      </c>
      <c r="H220" s="33"/>
      <c r="I220" s="85">
        <f t="shared" si="30"/>
        <v>-15732262.129999997</v>
      </c>
      <c r="J220" s="31">
        <v>-508425.48</v>
      </c>
      <c r="K220" s="31">
        <v>0</v>
      </c>
      <c r="L220" s="32">
        <f t="shared" si="31"/>
        <v>-16240687.609999998</v>
      </c>
      <c r="M220" s="35">
        <f t="shared" si="32"/>
        <v>18029288.479999997</v>
      </c>
    </row>
    <row r="221" spans="1:13" x14ac:dyDescent="0.2">
      <c r="A221" s="28">
        <v>47</v>
      </c>
      <c r="B221" s="29">
        <v>1850</v>
      </c>
      <c r="C221" s="30" t="s">
        <v>38</v>
      </c>
      <c r="D221" s="84">
        <f t="shared" si="28"/>
        <v>29637513.169999998</v>
      </c>
      <c r="E221" s="31">
        <v>1409097.9299999997</v>
      </c>
      <c r="F221" s="31">
        <v>-92215.02</v>
      </c>
      <c r="G221" s="32">
        <f t="shared" si="29"/>
        <v>30954396.079999998</v>
      </c>
      <c r="H221" s="33"/>
      <c r="I221" s="85">
        <f t="shared" si="30"/>
        <v>-10653466.010000002</v>
      </c>
      <c r="J221" s="31">
        <v>-783776.52</v>
      </c>
      <c r="K221" s="31">
        <v>0</v>
      </c>
      <c r="L221" s="32">
        <f t="shared" si="31"/>
        <v>-11437242.530000001</v>
      </c>
      <c r="M221" s="35">
        <f t="shared" si="32"/>
        <v>19517153.549999997</v>
      </c>
    </row>
    <row r="222" spans="1:13" x14ac:dyDescent="0.2">
      <c r="A222" s="28">
        <v>47</v>
      </c>
      <c r="B222" s="29">
        <v>1855</v>
      </c>
      <c r="C222" s="30" t="s">
        <v>39</v>
      </c>
      <c r="D222" s="84">
        <f t="shared" si="28"/>
        <v>10410285.459999999</v>
      </c>
      <c r="E222" s="31">
        <v>314092.99</v>
      </c>
      <c r="F222" s="31">
        <v>0</v>
      </c>
      <c r="G222" s="32">
        <f t="shared" si="29"/>
        <v>10724378.449999999</v>
      </c>
      <c r="H222" s="33"/>
      <c r="I222" s="85">
        <f t="shared" si="30"/>
        <v>-5433237.5</v>
      </c>
      <c r="J222" s="31">
        <v>-152275.20000000001</v>
      </c>
      <c r="K222" s="31">
        <v>0</v>
      </c>
      <c r="L222" s="32">
        <f t="shared" si="31"/>
        <v>-5585512.7000000002</v>
      </c>
      <c r="M222" s="35">
        <f t="shared" si="32"/>
        <v>5138865.7499999991</v>
      </c>
    </row>
    <row r="223" spans="1:13" x14ac:dyDescent="0.2">
      <c r="A223" s="28">
        <v>47</v>
      </c>
      <c r="B223" s="29">
        <v>1855</v>
      </c>
      <c r="C223" s="30" t="s">
        <v>40</v>
      </c>
      <c r="D223" s="84">
        <f t="shared" si="28"/>
        <v>18060785.109999999</v>
      </c>
      <c r="E223" s="31">
        <v>714805.39000000013</v>
      </c>
      <c r="F223" s="31">
        <v>0</v>
      </c>
      <c r="G223" s="32">
        <f t="shared" si="29"/>
        <v>18775590.5</v>
      </c>
      <c r="H223" s="33"/>
      <c r="I223" s="85">
        <f t="shared" si="30"/>
        <v>-8114996.5100000007</v>
      </c>
      <c r="J223" s="31">
        <v>-264270</v>
      </c>
      <c r="K223" s="31">
        <v>0</v>
      </c>
      <c r="L223" s="32">
        <f t="shared" si="31"/>
        <v>-8379266.5100000007</v>
      </c>
      <c r="M223" s="35">
        <f t="shared" si="32"/>
        <v>10396323.989999998</v>
      </c>
    </row>
    <row r="224" spans="1:13" x14ac:dyDescent="0.2">
      <c r="A224" s="28">
        <v>47</v>
      </c>
      <c r="B224" s="29">
        <v>1860</v>
      </c>
      <c r="C224" s="30" t="s">
        <v>41</v>
      </c>
      <c r="D224" s="84">
        <f t="shared" si="28"/>
        <v>35895.57</v>
      </c>
      <c r="E224" s="31">
        <v>11942.869999999999</v>
      </c>
      <c r="F224" s="31">
        <v>0</v>
      </c>
      <c r="G224" s="32">
        <f t="shared" si="29"/>
        <v>47838.44</v>
      </c>
      <c r="H224" s="33"/>
      <c r="I224" s="85">
        <f t="shared" si="30"/>
        <v>-9484.56</v>
      </c>
      <c r="J224" s="31">
        <v>-1913.6399999999999</v>
      </c>
      <c r="K224" s="31">
        <v>0</v>
      </c>
      <c r="L224" s="32">
        <f t="shared" si="31"/>
        <v>-11398.199999999999</v>
      </c>
      <c r="M224" s="35">
        <f t="shared" si="32"/>
        <v>36440.240000000005</v>
      </c>
    </row>
    <row r="225" spans="1:13" x14ac:dyDescent="0.2">
      <c r="A225" s="28">
        <v>47</v>
      </c>
      <c r="B225" s="29">
        <v>1860</v>
      </c>
      <c r="C225" s="30" t="s">
        <v>42</v>
      </c>
      <c r="D225" s="84">
        <f t="shared" si="28"/>
        <v>2859089.0599999996</v>
      </c>
      <c r="E225" s="31">
        <v>0</v>
      </c>
      <c r="F225" s="31">
        <v>0</v>
      </c>
      <c r="G225" s="32">
        <f t="shared" si="29"/>
        <v>2859089.0599999996</v>
      </c>
      <c r="H225" s="33"/>
      <c r="I225" s="85">
        <f t="shared" si="30"/>
        <v>-1894200.88</v>
      </c>
      <c r="J225" s="31">
        <v>-133286.24</v>
      </c>
      <c r="K225" s="31">
        <v>0</v>
      </c>
      <c r="L225" s="32">
        <f t="shared" si="31"/>
        <v>-2027487.1199999999</v>
      </c>
      <c r="M225" s="35">
        <f t="shared" si="32"/>
        <v>831601.93999999971</v>
      </c>
    </row>
    <row r="226" spans="1:13" x14ac:dyDescent="0.2">
      <c r="A226" s="28">
        <v>47</v>
      </c>
      <c r="B226" s="29">
        <v>1860</v>
      </c>
      <c r="C226" s="30" t="s">
        <v>43</v>
      </c>
      <c r="D226" s="84">
        <f t="shared" si="28"/>
        <v>1631523.669999999</v>
      </c>
      <c r="E226" s="31">
        <v>300696.67</v>
      </c>
      <c r="F226" s="31">
        <v>0</v>
      </c>
      <c r="G226" s="32">
        <f t="shared" si="29"/>
        <v>1932220.3399999989</v>
      </c>
      <c r="H226" s="33"/>
      <c r="I226" s="85">
        <f t="shared" si="30"/>
        <v>-360182.04000000004</v>
      </c>
      <c r="J226" s="31">
        <v>-118983.12</v>
      </c>
      <c r="K226" s="31">
        <v>0</v>
      </c>
      <c r="L226" s="32">
        <f t="shared" si="31"/>
        <v>-479165.16000000003</v>
      </c>
      <c r="M226" s="35">
        <f t="shared" si="32"/>
        <v>1453055.1799999988</v>
      </c>
    </row>
    <row r="227" spans="1:13" x14ac:dyDescent="0.2">
      <c r="A227" s="28">
        <v>47</v>
      </c>
      <c r="B227" s="29">
        <v>1860</v>
      </c>
      <c r="C227" s="30" t="s">
        <v>44</v>
      </c>
      <c r="D227" s="84">
        <f t="shared" si="28"/>
        <v>1714260.76</v>
      </c>
      <c r="E227" s="31">
        <v>209739.55999999997</v>
      </c>
      <c r="F227" s="31">
        <v>0</v>
      </c>
      <c r="G227" s="32">
        <f t="shared" si="29"/>
        <v>1924000.32</v>
      </c>
      <c r="H227" s="33"/>
      <c r="I227" s="85">
        <f t="shared" si="30"/>
        <v>-348334.60000000003</v>
      </c>
      <c r="J227" s="31">
        <v>-128306.88</v>
      </c>
      <c r="K227" s="31">
        <v>0</v>
      </c>
      <c r="L227" s="32">
        <f t="shared" si="31"/>
        <v>-476641.48000000004</v>
      </c>
      <c r="M227" s="35">
        <f t="shared" si="32"/>
        <v>1447358.84</v>
      </c>
    </row>
    <row r="228" spans="1:13" x14ac:dyDescent="0.2">
      <c r="A228" s="28">
        <v>47</v>
      </c>
      <c r="B228" s="29">
        <v>1860</v>
      </c>
      <c r="C228" s="30" t="s">
        <v>45</v>
      </c>
      <c r="D228" s="84">
        <f t="shared" si="28"/>
        <v>7709608.0499999998</v>
      </c>
      <c r="E228" s="31">
        <v>0</v>
      </c>
      <c r="F228" s="31">
        <v>0</v>
      </c>
      <c r="G228" s="32">
        <f t="shared" si="29"/>
        <v>7709608.0499999998</v>
      </c>
      <c r="H228" s="33"/>
      <c r="I228" s="85">
        <f t="shared" si="30"/>
        <v>-4195435.43</v>
      </c>
      <c r="J228" s="31">
        <v>-536248.68000000005</v>
      </c>
      <c r="K228" s="31">
        <v>0</v>
      </c>
      <c r="L228" s="32">
        <f t="shared" si="31"/>
        <v>-4731684.1099999994</v>
      </c>
      <c r="M228" s="35">
        <f t="shared" si="32"/>
        <v>2977923.9400000004</v>
      </c>
    </row>
    <row r="229" spans="1:13" x14ac:dyDescent="0.2">
      <c r="A229" s="28">
        <v>47</v>
      </c>
      <c r="B229" s="29">
        <v>1860</v>
      </c>
      <c r="C229" s="30" t="s">
        <v>46</v>
      </c>
      <c r="D229" s="84">
        <f t="shared" si="28"/>
        <v>773270.46000000008</v>
      </c>
      <c r="E229" s="31">
        <v>0</v>
      </c>
      <c r="F229" s="31">
        <v>0</v>
      </c>
      <c r="G229" s="32">
        <f t="shared" si="29"/>
        <v>773270.46000000008</v>
      </c>
      <c r="H229" s="33"/>
      <c r="I229" s="85">
        <f t="shared" si="30"/>
        <v>-512349.36</v>
      </c>
      <c r="J229" s="31">
        <v>-54780.78</v>
      </c>
      <c r="K229" s="31">
        <v>0</v>
      </c>
      <c r="L229" s="32">
        <f t="shared" si="31"/>
        <v>-567130.14</v>
      </c>
      <c r="M229" s="35">
        <f t="shared" si="32"/>
        <v>206140.32000000007</v>
      </c>
    </row>
    <row r="230" spans="1:13" x14ac:dyDescent="0.2">
      <c r="A230" s="28" t="s">
        <v>14</v>
      </c>
      <c r="B230" s="29">
        <v>1905</v>
      </c>
      <c r="C230" s="30" t="s">
        <v>15</v>
      </c>
      <c r="D230" s="84">
        <f t="shared" si="28"/>
        <v>0</v>
      </c>
      <c r="E230" s="31">
        <v>0</v>
      </c>
      <c r="F230" s="31">
        <v>0</v>
      </c>
      <c r="G230" s="32">
        <f t="shared" si="29"/>
        <v>0</v>
      </c>
      <c r="H230" s="33"/>
      <c r="I230" s="85">
        <f t="shared" si="30"/>
        <v>0</v>
      </c>
      <c r="J230" s="31">
        <v>0</v>
      </c>
      <c r="K230" s="31">
        <v>0</v>
      </c>
      <c r="L230" s="32">
        <f t="shared" si="31"/>
        <v>0</v>
      </c>
      <c r="M230" s="35">
        <f t="shared" si="32"/>
        <v>0</v>
      </c>
    </row>
    <row r="231" spans="1:13" x14ac:dyDescent="0.2">
      <c r="A231" s="28">
        <v>47</v>
      </c>
      <c r="B231" s="29">
        <v>1908</v>
      </c>
      <c r="C231" s="30" t="s">
        <v>47</v>
      </c>
      <c r="D231" s="84">
        <f t="shared" si="28"/>
        <v>0</v>
      </c>
      <c r="E231" s="31">
        <v>0</v>
      </c>
      <c r="F231" s="31">
        <v>0</v>
      </c>
      <c r="G231" s="32">
        <f t="shared" si="29"/>
        <v>0</v>
      </c>
      <c r="H231" s="33"/>
      <c r="I231" s="85">
        <f t="shared" si="30"/>
        <v>0</v>
      </c>
      <c r="J231" s="31">
        <v>0</v>
      </c>
      <c r="K231" s="31">
        <v>0</v>
      </c>
      <c r="L231" s="32">
        <f t="shared" si="31"/>
        <v>0</v>
      </c>
      <c r="M231" s="35">
        <f t="shared" si="32"/>
        <v>0</v>
      </c>
    </row>
    <row r="232" spans="1:13" x14ac:dyDescent="0.2">
      <c r="A232" s="28">
        <v>13</v>
      </c>
      <c r="B232" s="29">
        <v>1910</v>
      </c>
      <c r="C232" s="30" t="s">
        <v>24</v>
      </c>
      <c r="D232" s="84">
        <f t="shared" si="28"/>
        <v>0</v>
      </c>
      <c r="E232" s="31">
        <v>0</v>
      </c>
      <c r="F232" s="31">
        <v>0</v>
      </c>
      <c r="G232" s="32">
        <f t="shared" si="29"/>
        <v>0</v>
      </c>
      <c r="H232" s="33"/>
      <c r="I232" s="85">
        <f t="shared" si="30"/>
        <v>0</v>
      </c>
      <c r="J232" s="31">
        <v>0</v>
      </c>
      <c r="K232" s="31">
        <v>0</v>
      </c>
      <c r="L232" s="32">
        <f t="shared" si="31"/>
        <v>0</v>
      </c>
      <c r="M232" s="35">
        <f t="shared" si="32"/>
        <v>0</v>
      </c>
    </row>
    <row r="233" spans="1:13" x14ac:dyDescent="0.2">
      <c r="A233" s="28">
        <v>8</v>
      </c>
      <c r="B233" s="29">
        <v>1915</v>
      </c>
      <c r="C233" s="30" t="s">
        <v>48</v>
      </c>
      <c r="D233" s="84">
        <f t="shared" si="28"/>
        <v>1586736.7699999998</v>
      </c>
      <c r="E233" s="31">
        <v>12409.29</v>
      </c>
      <c r="F233" s="31">
        <v>0</v>
      </c>
      <c r="G233" s="32">
        <f t="shared" si="29"/>
        <v>1599146.0599999998</v>
      </c>
      <c r="H233" s="33"/>
      <c r="I233" s="85">
        <f t="shared" si="30"/>
        <v>-1221042.72</v>
      </c>
      <c r="J233" s="31">
        <v>-106845.36</v>
      </c>
      <c r="K233" s="31">
        <v>0</v>
      </c>
      <c r="L233" s="32">
        <f t="shared" si="31"/>
        <v>-1327888.08</v>
      </c>
      <c r="M233" s="35">
        <f t="shared" si="32"/>
        <v>271257.97999999975</v>
      </c>
    </row>
    <row r="234" spans="1:13" x14ac:dyDescent="0.2">
      <c r="A234" s="36">
        <v>8</v>
      </c>
      <c r="B234" s="37">
        <v>1915</v>
      </c>
      <c r="C234" s="38" t="s">
        <v>49</v>
      </c>
      <c r="D234" s="84">
        <f t="shared" si="28"/>
        <v>40072.879999999997</v>
      </c>
      <c r="E234" s="31">
        <v>45817.62</v>
      </c>
      <c r="F234" s="31">
        <v>0</v>
      </c>
      <c r="G234" s="32">
        <f t="shared" si="29"/>
        <v>85890.5</v>
      </c>
      <c r="H234" s="33"/>
      <c r="I234" s="85">
        <f t="shared" si="30"/>
        <v>-17520.990000000002</v>
      </c>
      <c r="J234" s="31">
        <v>-15177</v>
      </c>
      <c r="K234" s="31">
        <v>0</v>
      </c>
      <c r="L234" s="32">
        <f t="shared" si="31"/>
        <v>-32697.99</v>
      </c>
      <c r="M234" s="35">
        <f t="shared" si="32"/>
        <v>53192.509999999995</v>
      </c>
    </row>
    <row r="235" spans="1:13" x14ac:dyDescent="0.2">
      <c r="A235" s="28">
        <v>10</v>
      </c>
      <c r="B235" s="29">
        <v>1920</v>
      </c>
      <c r="C235" s="30" t="s">
        <v>50</v>
      </c>
      <c r="D235" s="84">
        <f t="shared" si="28"/>
        <v>0</v>
      </c>
      <c r="E235" s="31">
        <v>0</v>
      </c>
      <c r="F235" s="31">
        <v>0</v>
      </c>
      <c r="G235" s="32">
        <f t="shared" si="29"/>
        <v>0</v>
      </c>
      <c r="H235" s="33"/>
      <c r="I235" s="85">
        <f t="shared" si="30"/>
        <v>0</v>
      </c>
      <c r="J235" s="31">
        <v>0</v>
      </c>
      <c r="K235" s="31">
        <v>0</v>
      </c>
      <c r="L235" s="32">
        <f t="shared" si="31"/>
        <v>0</v>
      </c>
      <c r="M235" s="35">
        <f t="shared" si="32"/>
        <v>0</v>
      </c>
    </row>
    <row r="236" spans="1:13" ht="25.5" x14ac:dyDescent="0.2">
      <c r="A236" s="28">
        <v>45</v>
      </c>
      <c r="B236" s="29">
        <v>1920</v>
      </c>
      <c r="C236" s="30" t="s">
        <v>51</v>
      </c>
      <c r="D236" s="84">
        <f t="shared" si="28"/>
        <v>0</v>
      </c>
      <c r="E236" s="31">
        <v>0</v>
      </c>
      <c r="F236" s="31">
        <v>0</v>
      </c>
      <c r="G236" s="32">
        <f t="shared" si="29"/>
        <v>0</v>
      </c>
      <c r="H236" s="33"/>
      <c r="I236" s="85">
        <f t="shared" si="30"/>
        <v>0</v>
      </c>
      <c r="J236" s="31">
        <v>0</v>
      </c>
      <c r="K236" s="31">
        <v>0</v>
      </c>
      <c r="L236" s="32">
        <f t="shared" si="31"/>
        <v>0</v>
      </c>
      <c r="M236" s="35">
        <f t="shared" si="32"/>
        <v>0</v>
      </c>
    </row>
    <row r="237" spans="1:13" ht="25.5" x14ac:dyDescent="0.2">
      <c r="A237" s="28">
        <v>50</v>
      </c>
      <c r="B237" s="29">
        <v>1920</v>
      </c>
      <c r="C237" s="30" t="s">
        <v>52</v>
      </c>
      <c r="D237" s="84">
        <f t="shared" si="28"/>
        <v>4465643.7100000009</v>
      </c>
      <c r="E237" s="31">
        <v>202146.24000000002</v>
      </c>
      <c r="F237" s="31">
        <v>0</v>
      </c>
      <c r="G237" s="32">
        <f t="shared" si="29"/>
        <v>4667789.9500000011</v>
      </c>
      <c r="H237" s="33"/>
      <c r="I237" s="85">
        <f t="shared" si="30"/>
        <v>-4185974.5599999996</v>
      </c>
      <c r="J237" s="31">
        <v>-152911.28000000003</v>
      </c>
      <c r="K237" s="31">
        <v>0</v>
      </c>
      <c r="L237" s="32">
        <f t="shared" si="31"/>
        <v>-4338885.84</v>
      </c>
      <c r="M237" s="35">
        <f t="shared" si="32"/>
        <v>328904.11000000127</v>
      </c>
    </row>
    <row r="238" spans="1:13" x14ac:dyDescent="0.2">
      <c r="A238" s="28">
        <v>10</v>
      </c>
      <c r="B238" s="29">
        <v>1930</v>
      </c>
      <c r="C238" s="30" t="s">
        <v>53</v>
      </c>
      <c r="D238" s="84">
        <f t="shared" si="28"/>
        <v>37161.699999999997</v>
      </c>
      <c r="E238" s="31">
        <v>0</v>
      </c>
      <c r="F238" s="31">
        <v>0</v>
      </c>
      <c r="G238" s="32">
        <f t="shared" si="29"/>
        <v>37161.699999999997</v>
      </c>
      <c r="H238" s="33"/>
      <c r="I238" s="85">
        <f t="shared" si="30"/>
        <v>-37161.699999999997</v>
      </c>
      <c r="J238" s="31">
        <v>0</v>
      </c>
      <c r="K238" s="31">
        <v>0</v>
      </c>
      <c r="L238" s="32">
        <f t="shared" si="31"/>
        <v>-37161.699999999997</v>
      </c>
      <c r="M238" s="35">
        <f t="shared" si="32"/>
        <v>0</v>
      </c>
    </row>
    <row r="239" spans="1:13" ht="25.5" x14ac:dyDescent="0.2">
      <c r="A239" s="28">
        <v>10</v>
      </c>
      <c r="B239" s="29">
        <v>1930</v>
      </c>
      <c r="C239" s="30" t="s">
        <v>54</v>
      </c>
      <c r="D239" s="84">
        <f t="shared" si="28"/>
        <v>823752.3899999999</v>
      </c>
      <c r="E239" s="31">
        <v>3743.61</v>
      </c>
      <c r="F239" s="31">
        <v>0</v>
      </c>
      <c r="G239" s="32">
        <f t="shared" si="29"/>
        <v>827495.99999999988</v>
      </c>
      <c r="H239" s="33"/>
      <c r="I239" s="85">
        <f t="shared" si="30"/>
        <v>-429177.57</v>
      </c>
      <c r="J239" s="31">
        <v>-42206.76</v>
      </c>
      <c r="K239" s="31">
        <v>0</v>
      </c>
      <c r="L239" s="32">
        <f t="shared" si="31"/>
        <v>-471384.33</v>
      </c>
      <c r="M239" s="35">
        <f t="shared" si="32"/>
        <v>356111.66999999987</v>
      </c>
    </row>
    <row r="240" spans="1:13" x14ac:dyDescent="0.2">
      <c r="A240" s="28">
        <v>10</v>
      </c>
      <c r="B240" s="29">
        <v>1930</v>
      </c>
      <c r="C240" s="30" t="s">
        <v>55</v>
      </c>
      <c r="D240" s="84">
        <f t="shared" si="28"/>
        <v>1629437.8999999997</v>
      </c>
      <c r="E240" s="31">
        <v>0</v>
      </c>
      <c r="F240" s="31">
        <v>-96119.51</v>
      </c>
      <c r="G240" s="32">
        <f t="shared" si="29"/>
        <v>1533318.3899999997</v>
      </c>
      <c r="H240" s="33"/>
      <c r="I240" s="85">
        <f t="shared" si="30"/>
        <v>-1358507.21</v>
      </c>
      <c r="J240" s="31">
        <v>-127728.55</v>
      </c>
      <c r="K240" s="31">
        <v>96119.51</v>
      </c>
      <c r="L240" s="32">
        <f t="shared" si="31"/>
        <v>-1390116.25</v>
      </c>
      <c r="M240" s="35">
        <f t="shared" si="32"/>
        <v>143202.13999999966</v>
      </c>
    </row>
    <row r="241" spans="1:13" x14ac:dyDescent="0.2">
      <c r="A241" s="28">
        <v>10</v>
      </c>
      <c r="B241" s="29">
        <v>1930</v>
      </c>
      <c r="C241" s="30" t="s">
        <v>56</v>
      </c>
      <c r="D241" s="84">
        <f t="shared" si="28"/>
        <v>6811470.7599999988</v>
      </c>
      <c r="E241" s="31">
        <v>497425.89</v>
      </c>
      <c r="F241" s="31">
        <v>-1079524.3500000001</v>
      </c>
      <c r="G241" s="32">
        <f t="shared" si="29"/>
        <v>6229372.2999999989</v>
      </c>
      <c r="H241" s="33"/>
      <c r="I241" s="85">
        <f t="shared" si="30"/>
        <v>-3989159.97</v>
      </c>
      <c r="J241" s="31">
        <v>-432601.53</v>
      </c>
      <c r="K241" s="31">
        <v>1035121.22</v>
      </c>
      <c r="L241" s="32">
        <f t="shared" si="31"/>
        <v>-3386640.2800000003</v>
      </c>
      <c r="M241" s="35">
        <f t="shared" si="32"/>
        <v>2842732.0199999986</v>
      </c>
    </row>
    <row r="242" spans="1:13" x14ac:dyDescent="0.2">
      <c r="A242" s="28">
        <v>10</v>
      </c>
      <c r="B242" s="29">
        <v>1930</v>
      </c>
      <c r="C242" s="30" t="s">
        <v>57</v>
      </c>
      <c r="D242" s="84">
        <f t="shared" si="28"/>
        <v>192724.81000000003</v>
      </c>
      <c r="E242" s="31">
        <v>5842.630000000001</v>
      </c>
      <c r="F242" s="31">
        <v>-198567.44</v>
      </c>
      <c r="G242" s="32">
        <f t="shared" si="29"/>
        <v>0</v>
      </c>
      <c r="H242" s="33"/>
      <c r="I242" s="85">
        <f t="shared" si="30"/>
        <v>-175124.73</v>
      </c>
      <c r="J242" s="31">
        <v>0</v>
      </c>
      <c r="K242" s="31">
        <v>175124.73</v>
      </c>
      <c r="L242" s="32">
        <f t="shared" si="31"/>
        <v>0</v>
      </c>
      <c r="M242" s="35">
        <f t="shared" si="32"/>
        <v>0</v>
      </c>
    </row>
    <row r="243" spans="1:13" x14ac:dyDescent="0.2">
      <c r="A243" s="28">
        <v>8</v>
      </c>
      <c r="B243" s="29">
        <v>1935</v>
      </c>
      <c r="C243" s="30" t="s">
        <v>58</v>
      </c>
      <c r="D243" s="84">
        <f t="shared" si="28"/>
        <v>656920.63000000012</v>
      </c>
      <c r="E243" s="31">
        <v>43801.7</v>
      </c>
      <c r="F243" s="31">
        <v>-2810.94</v>
      </c>
      <c r="G243" s="32">
        <f t="shared" si="29"/>
        <v>697911.39000000013</v>
      </c>
      <c r="H243" s="33"/>
      <c r="I243" s="85">
        <f t="shared" si="30"/>
        <v>-451460.24000000005</v>
      </c>
      <c r="J243" s="31">
        <v>-52563</v>
      </c>
      <c r="K243" s="31">
        <v>2529.84</v>
      </c>
      <c r="L243" s="32">
        <f t="shared" si="31"/>
        <v>-501493.4</v>
      </c>
      <c r="M243" s="35">
        <f t="shared" si="32"/>
        <v>196417.99000000011</v>
      </c>
    </row>
    <row r="244" spans="1:13" x14ac:dyDescent="0.2">
      <c r="A244" s="28">
        <v>8</v>
      </c>
      <c r="B244" s="29">
        <v>1940</v>
      </c>
      <c r="C244" s="30" t="s">
        <v>59</v>
      </c>
      <c r="D244" s="84">
        <f t="shared" si="28"/>
        <v>327019.45</v>
      </c>
      <c r="E244" s="31">
        <v>3200</v>
      </c>
      <c r="F244" s="31">
        <v>0</v>
      </c>
      <c r="G244" s="32">
        <f t="shared" si="29"/>
        <v>330219.45</v>
      </c>
      <c r="H244" s="33"/>
      <c r="I244" s="85">
        <f t="shared" si="30"/>
        <v>-270335.24</v>
      </c>
      <c r="J244" s="31">
        <v>-36147</v>
      </c>
      <c r="K244" s="31">
        <v>0</v>
      </c>
      <c r="L244" s="32">
        <f t="shared" si="31"/>
        <v>-306482.24</v>
      </c>
      <c r="M244" s="35">
        <f t="shared" si="32"/>
        <v>23737.210000000021</v>
      </c>
    </row>
    <row r="245" spans="1:13" x14ac:dyDescent="0.2">
      <c r="A245" s="28">
        <v>8</v>
      </c>
      <c r="B245" s="29">
        <v>1940</v>
      </c>
      <c r="C245" s="30" t="s">
        <v>60</v>
      </c>
      <c r="D245" s="84">
        <f t="shared" si="28"/>
        <v>1210546.22</v>
      </c>
      <c r="E245" s="31">
        <v>83354.920000000013</v>
      </c>
      <c r="F245" s="31">
        <v>0</v>
      </c>
      <c r="G245" s="32">
        <f t="shared" si="29"/>
        <v>1293901.1399999999</v>
      </c>
      <c r="H245" s="33"/>
      <c r="I245" s="85">
        <f t="shared" si="30"/>
        <v>-1093982.53</v>
      </c>
      <c r="J245" s="31">
        <v>-75104.570000000007</v>
      </c>
      <c r="K245" s="31">
        <v>0</v>
      </c>
      <c r="L245" s="32">
        <f t="shared" si="31"/>
        <v>-1169087.1000000001</v>
      </c>
      <c r="M245" s="35">
        <f t="shared" si="32"/>
        <v>124814.0399999998</v>
      </c>
    </row>
    <row r="246" spans="1:13" x14ac:dyDescent="0.2">
      <c r="A246" s="28">
        <v>8</v>
      </c>
      <c r="B246" s="29">
        <v>1945</v>
      </c>
      <c r="C246" s="30" t="s">
        <v>61</v>
      </c>
      <c r="D246" s="84">
        <f t="shared" si="28"/>
        <v>967136.59999999986</v>
      </c>
      <c r="E246" s="31">
        <v>37821.49</v>
      </c>
      <c r="F246" s="31">
        <v>0</v>
      </c>
      <c r="G246" s="32">
        <f t="shared" si="29"/>
        <v>1004958.0899999999</v>
      </c>
      <c r="H246" s="33"/>
      <c r="I246" s="85">
        <f t="shared" si="30"/>
        <v>-908298.64999999991</v>
      </c>
      <c r="J246" s="31">
        <v>-29779.42</v>
      </c>
      <c r="K246" s="31">
        <v>0</v>
      </c>
      <c r="L246" s="32">
        <f t="shared" si="31"/>
        <v>-938078.07</v>
      </c>
      <c r="M246" s="35">
        <f t="shared" si="32"/>
        <v>66880.019999999902</v>
      </c>
    </row>
    <row r="247" spans="1:13" x14ac:dyDescent="0.2">
      <c r="A247" s="36">
        <v>8</v>
      </c>
      <c r="B247" s="37">
        <v>1950</v>
      </c>
      <c r="C247" s="38" t="s">
        <v>62</v>
      </c>
      <c r="D247" s="84">
        <f t="shared" si="28"/>
        <v>0</v>
      </c>
      <c r="E247" s="31">
        <v>0</v>
      </c>
      <c r="F247" s="31">
        <v>0</v>
      </c>
      <c r="G247" s="32">
        <f t="shared" si="29"/>
        <v>0</v>
      </c>
      <c r="H247" s="33"/>
      <c r="I247" s="85">
        <f t="shared" si="30"/>
        <v>0</v>
      </c>
      <c r="J247" s="31">
        <v>0</v>
      </c>
      <c r="K247" s="31">
        <v>0</v>
      </c>
      <c r="L247" s="32">
        <f t="shared" si="31"/>
        <v>0</v>
      </c>
      <c r="M247" s="35">
        <f t="shared" si="32"/>
        <v>0</v>
      </c>
    </row>
    <row r="248" spans="1:13" x14ac:dyDescent="0.2">
      <c r="A248" s="36">
        <v>8</v>
      </c>
      <c r="B248" s="37">
        <v>1955</v>
      </c>
      <c r="C248" s="38" t="s">
        <v>63</v>
      </c>
      <c r="D248" s="84">
        <f t="shared" si="28"/>
        <v>584882.51000000013</v>
      </c>
      <c r="E248" s="31">
        <v>0</v>
      </c>
      <c r="F248" s="31">
        <v>0</v>
      </c>
      <c r="G248" s="32">
        <f t="shared" si="29"/>
        <v>584882.51000000013</v>
      </c>
      <c r="H248" s="33"/>
      <c r="I248" s="85">
        <f t="shared" si="30"/>
        <v>-453829.49</v>
      </c>
      <c r="J248" s="31">
        <v>-43600.51</v>
      </c>
      <c r="K248" s="31">
        <v>0</v>
      </c>
      <c r="L248" s="32">
        <f t="shared" si="31"/>
        <v>-497430</v>
      </c>
      <c r="M248" s="35">
        <f t="shared" si="32"/>
        <v>87452.510000000126</v>
      </c>
    </row>
    <row r="249" spans="1:13" ht="25.5" x14ac:dyDescent="0.2">
      <c r="A249" s="28">
        <v>8</v>
      </c>
      <c r="B249" s="29">
        <v>1955</v>
      </c>
      <c r="C249" s="30" t="s">
        <v>64</v>
      </c>
      <c r="D249" s="84">
        <f t="shared" si="28"/>
        <v>222164.19999999998</v>
      </c>
      <c r="E249" s="31">
        <v>0</v>
      </c>
      <c r="F249" s="31">
        <v>0</v>
      </c>
      <c r="G249" s="32">
        <f t="shared" si="29"/>
        <v>222164.19999999998</v>
      </c>
      <c r="H249" s="33"/>
      <c r="I249" s="85">
        <f t="shared" si="30"/>
        <v>-178916.4</v>
      </c>
      <c r="J249" s="31">
        <v>-8963.64</v>
      </c>
      <c r="K249" s="31">
        <v>0</v>
      </c>
      <c r="L249" s="32">
        <f t="shared" si="31"/>
        <v>-187880.03999999998</v>
      </c>
      <c r="M249" s="35">
        <f t="shared" si="32"/>
        <v>34284.160000000003</v>
      </c>
    </row>
    <row r="250" spans="1:13" x14ac:dyDescent="0.2">
      <c r="A250" s="28">
        <v>8</v>
      </c>
      <c r="B250" s="29">
        <v>1955</v>
      </c>
      <c r="C250" s="30" t="s">
        <v>65</v>
      </c>
      <c r="D250" s="84">
        <f t="shared" si="28"/>
        <v>176199.11999999997</v>
      </c>
      <c r="E250" s="31">
        <v>0</v>
      </c>
      <c r="F250" s="31">
        <v>0</v>
      </c>
      <c r="G250" s="32">
        <f t="shared" si="29"/>
        <v>176199.11999999997</v>
      </c>
      <c r="H250" s="33"/>
      <c r="I250" s="85">
        <f t="shared" si="30"/>
        <v>-142287</v>
      </c>
      <c r="J250" s="31">
        <v>-17619.8</v>
      </c>
      <c r="K250" s="31">
        <v>0</v>
      </c>
      <c r="L250" s="32">
        <f t="shared" si="31"/>
        <v>-159906.79999999999</v>
      </c>
      <c r="M250" s="35">
        <f t="shared" si="32"/>
        <v>16292.319999999978</v>
      </c>
    </row>
    <row r="251" spans="1:13" x14ac:dyDescent="0.2">
      <c r="A251" s="28">
        <v>8</v>
      </c>
      <c r="B251" s="29">
        <v>1955</v>
      </c>
      <c r="C251" s="30" t="s">
        <v>66</v>
      </c>
      <c r="D251" s="84">
        <f t="shared" si="28"/>
        <v>0</v>
      </c>
      <c r="E251" s="31">
        <v>0</v>
      </c>
      <c r="F251" s="31">
        <v>0</v>
      </c>
      <c r="G251" s="32">
        <f t="shared" si="29"/>
        <v>0</v>
      </c>
      <c r="H251" s="33"/>
      <c r="I251" s="85">
        <f t="shared" si="30"/>
        <v>0</v>
      </c>
      <c r="J251" s="31">
        <v>0</v>
      </c>
      <c r="K251" s="31">
        <v>0</v>
      </c>
      <c r="L251" s="32">
        <f t="shared" si="31"/>
        <v>0</v>
      </c>
      <c r="M251" s="35">
        <f t="shared" si="32"/>
        <v>0</v>
      </c>
    </row>
    <row r="252" spans="1:13" x14ac:dyDescent="0.2">
      <c r="A252" s="28">
        <v>8</v>
      </c>
      <c r="B252" s="29">
        <v>1960</v>
      </c>
      <c r="C252" s="30" t="s">
        <v>67</v>
      </c>
      <c r="D252" s="84">
        <f t="shared" si="28"/>
        <v>2664237.4900000002</v>
      </c>
      <c r="E252" s="31">
        <v>38743.49</v>
      </c>
      <c r="F252" s="31">
        <v>0</v>
      </c>
      <c r="G252" s="32">
        <f t="shared" si="29"/>
        <v>2702980.9800000004</v>
      </c>
      <c r="H252" s="33"/>
      <c r="I252" s="85">
        <f t="shared" si="30"/>
        <v>-2198758.04</v>
      </c>
      <c r="J252" s="31">
        <v>-192673.46</v>
      </c>
      <c r="K252" s="31">
        <v>0</v>
      </c>
      <c r="L252" s="32">
        <f t="shared" si="31"/>
        <v>-2391431.5</v>
      </c>
      <c r="M252" s="35">
        <f t="shared" si="32"/>
        <v>311549.48000000045</v>
      </c>
    </row>
    <row r="253" spans="1:13" ht="25.5" x14ac:dyDescent="0.2">
      <c r="A253" s="28">
        <v>47</v>
      </c>
      <c r="B253" s="29">
        <v>1970</v>
      </c>
      <c r="C253" s="30" t="s">
        <v>68</v>
      </c>
      <c r="D253" s="84">
        <f t="shared" si="28"/>
        <v>0</v>
      </c>
      <c r="E253" s="31">
        <v>0</v>
      </c>
      <c r="F253" s="31">
        <v>0</v>
      </c>
      <c r="G253" s="32">
        <f t="shared" si="29"/>
        <v>0</v>
      </c>
      <c r="H253" s="33"/>
      <c r="I253" s="85">
        <f t="shared" si="30"/>
        <v>0</v>
      </c>
      <c r="J253" s="31">
        <v>0</v>
      </c>
      <c r="K253" s="31">
        <v>0</v>
      </c>
      <c r="L253" s="32">
        <f t="shared" si="31"/>
        <v>0</v>
      </c>
      <c r="M253" s="35">
        <f t="shared" si="32"/>
        <v>0</v>
      </c>
    </row>
    <row r="254" spans="1:13" ht="25.5" x14ac:dyDescent="0.2">
      <c r="A254" s="28">
        <v>47</v>
      </c>
      <c r="B254" s="29">
        <v>1975</v>
      </c>
      <c r="C254" s="30" t="s">
        <v>69</v>
      </c>
      <c r="D254" s="84">
        <f t="shared" si="28"/>
        <v>0</v>
      </c>
      <c r="E254" s="31">
        <v>0</v>
      </c>
      <c r="F254" s="31">
        <v>0</v>
      </c>
      <c r="G254" s="32">
        <f t="shared" si="29"/>
        <v>0</v>
      </c>
      <c r="H254" s="33"/>
      <c r="I254" s="85">
        <f t="shared" si="30"/>
        <v>0</v>
      </c>
      <c r="J254" s="31">
        <v>0</v>
      </c>
      <c r="K254" s="31">
        <v>0</v>
      </c>
      <c r="L254" s="32">
        <f t="shared" si="31"/>
        <v>0</v>
      </c>
      <c r="M254" s="35">
        <f t="shared" si="32"/>
        <v>0</v>
      </c>
    </row>
    <row r="255" spans="1:13" x14ac:dyDescent="0.2">
      <c r="A255" s="28">
        <v>47</v>
      </c>
      <c r="B255" s="29">
        <v>1980</v>
      </c>
      <c r="C255" s="30" t="s">
        <v>70</v>
      </c>
      <c r="D255" s="84">
        <f t="shared" si="28"/>
        <v>5127022.3499999996</v>
      </c>
      <c r="E255" s="31">
        <v>386731.89</v>
      </c>
      <c r="F255" s="31">
        <v>0</v>
      </c>
      <c r="G255" s="32">
        <f t="shared" si="29"/>
        <v>5513754.2399999993</v>
      </c>
      <c r="H255" s="33"/>
      <c r="I255" s="85">
        <f t="shared" si="30"/>
        <v>-3358390.13</v>
      </c>
      <c r="J255" s="31">
        <v>-234789.73</v>
      </c>
      <c r="K255" s="31">
        <v>0</v>
      </c>
      <c r="L255" s="32">
        <f t="shared" si="31"/>
        <v>-3593179.86</v>
      </c>
      <c r="M255" s="35">
        <f t="shared" si="32"/>
        <v>1920574.3799999994</v>
      </c>
    </row>
    <row r="256" spans="1:13" x14ac:dyDescent="0.2">
      <c r="A256" s="28">
        <v>47</v>
      </c>
      <c r="B256" s="29">
        <v>1985</v>
      </c>
      <c r="C256" s="30" t="s">
        <v>71</v>
      </c>
      <c r="D256" s="84">
        <f t="shared" si="28"/>
        <v>0</v>
      </c>
      <c r="E256" s="31">
        <v>0</v>
      </c>
      <c r="F256" s="31">
        <v>0</v>
      </c>
      <c r="G256" s="32">
        <f t="shared" si="29"/>
        <v>0</v>
      </c>
      <c r="H256" s="33"/>
      <c r="I256" s="85">
        <f t="shared" si="30"/>
        <v>0</v>
      </c>
      <c r="J256" s="31">
        <v>0</v>
      </c>
      <c r="K256" s="31">
        <v>0</v>
      </c>
      <c r="L256" s="32">
        <f t="shared" si="31"/>
        <v>0</v>
      </c>
      <c r="M256" s="35">
        <f t="shared" si="32"/>
        <v>0</v>
      </c>
    </row>
    <row r="257" spans="1:13" x14ac:dyDescent="0.2">
      <c r="A257" s="28">
        <v>47</v>
      </c>
      <c r="B257" s="29">
        <v>1990</v>
      </c>
      <c r="C257" s="30" t="s">
        <v>72</v>
      </c>
      <c r="D257" s="84">
        <f t="shared" si="28"/>
        <v>0</v>
      </c>
      <c r="E257" s="31">
        <v>0</v>
      </c>
      <c r="F257" s="31">
        <v>0</v>
      </c>
      <c r="G257" s="32">
        <f t="shared" si="29"/>
        <v>0</v>
      </c>
      <c r="H257" s="33"/>
      <c r="I257" s="85">
        <f t="shared" si="30"/>
        <v>0</v>
      </c>
      <c r="J257" s="31">
        <v>0</v>
      </c>
      <c r="K257" s="31">
        <v>0</v>
      </c>
      <c r="L257" s="32">
        <f t="shared" si="31"/>
        <v>0</v>
      </c>
      <c r="M257" s="35">
        <f t="shared" si="32"/>
        <v>0</v>
      </c>
    </row>
    <row r="258" spans="1:13" x14ac:dyDescent="0.2">
      <c r="A258" s="28">
        <v>47</v>
      </c>
      <c r="B258" s="29">
        <v>1995</v>
      </c>
      <c r="C258" s="30" t="s">
        <v>73</v>
      </c>
      <c r="D258" s="84">
        <f t="shared" si="28"/>
        <v>-31831420</v>
      </c>
      <c r="E258" s="31">
        <v>0</v>
      </c>
      <c r="F258" s="31">
        <v>0</v>
      </c>
      <c r="G258" s="32">
        <f t="shared" si="29"/>
        <v>-31831420</v>
      </c>
      <c r="H258" s="33"/>
      <c r="I258" s="85">
        <f t="shared" si="30"/>
        <v>11926967</v>
      </c>
      <c r="J258" s="31">
        <v>737255</v>
      </c>
      <c r="K258" s="31">
        <v>0</v>
      </c>
      <c r="L258" s="32">
        <f t="shared" si="31"/>
        <v>12664222</v>
      </c>
      <c r="M258" s="35">
        <f t="shared" si="32"/>
        <v>-19167198</v>
      </c>
    </row>
    <row r="259" spans="1:13" x14ac:dyDescent="0.2">
      <c r="A259" s="28">
        <v>47</v>
      </c>
      <c r="B259" s="29">
        <v>2440</v>
      </c>
      <c r="C259" s="30" t="s">
        <v>84</v>
      </c>
      <c r="D259" s="84">
        <f t="shared" ref="D259:D267" si="33">G167</f>
        <v>-24595.25</v>
      </c>
      <c r="E259" s="31">
        <v>0</v>
      </c>
      <c r="F259" s="31">
        <v>0</v>
      </c>
      <c r="G259" s="32">
        <f t="shared" ref="G259:G267" si="34">D259+E259+F259</f>
        <v>-24595.25</v>
      </c>
      <c r="H259" s="33"/>
      <c r="I259" s="85">
        <f t="shared" ref="I259:I267" si="35">L167</f>
        <v>3279.36</v>
      </c>
      <c r="J259" s="31">
        <v>1639.68</v>
      </c>
      <c r="K259" s="31">
        <v>0</v>
      </c>
      <c r="L259" s="32">
        <f t="shared" ref="L259:L267" si="36">I259+J259+K259</f>
        <v>4919.04</v>
      </c>
      <c r="M259" s="35">
        <f t="shared" ref="M259:M266" si="37">G259+L259</f>
        <v>-19676.21</v>
      </c>
    </row>
    <row r="260" spans="1:13" x14ac:dyDescent="0.2">
      <c r="A260" s="28">
        <v>47</v>
      </c>
      <c r="B260" s="29">
        <v>2440</v>
      </c>
      <c r="C260" s="30" t="s">
        <v>85</v>
      </c>
      <c r="D260" s="84">
        <f t="shared" si="33"/>
        <v>-1606667.7200000002</v>
      </c>
      <c r="E260" s="31">
        <v>-386170.67</v>
      </c>
      <c r="F260" s="31">
        <v>0</v>
      </c>
      <c r="G260" s="32">
        <f t="shared" si="34"/>
        <v>-1992838.3900000001</v>
      </c>
      <c r="H260" s="33"/>
      <c r="I260" s="85">
        <f t="shared" si="35"/>
        <v>88462.47</v>
      </c>
      <c r="J260" s="31">
        <v>44285.3</v>
      </c>
      <c r="K260" s="31">
        <v>0</v>
      </c>
      <c r="L260" s="32">
        <f t="shared" si="36"/>
        <v>132747.77000000002</v>
      </c>
      <c r="M260" s="35">
        <f t="shared" si="37"/>
        <v>-1860090.62</v>
      </c>
    </row>
    <row r="261" spans="1:13" x14ac:dyDescent="0.2">
      <c r="A261" s="28">
        <v>47</v>
      </c>
      <c r="B261" s="29">
        <v>2440</v>
      </c>
      <c r="C261" s="30" t="s">
        <v>86</v>
      </c>
      <c r="D261" s="84">
        <f t="shared" si="33"/>
        <v>-911799.17999999993</v>
      </c>
      <c r="E261" s="31">
        <v>-219954.23</v>
      </c>
      <c r="F261" s="31">
        <v>0</v>
      </c>
      <c r="G261" s="32">
        <f t="shared" si="34"/>
        <v>-1131753.4099999999</v>
      </c>
      <c r="H261" s="33"/>
      <c r="I261" s="85">
        <f t="shared" si="35"/>
        <v>50218.95</v>
      </c>
      <c r="J261" s="31">
        <v>25150.069999999996</v>
      </c>
      <c r="K261" s="31">
        <v>0</v>
      </c>
      <c r="L261" s="32">
        <f t="shared" si="36"/>
        <v>75369.01999999999</v>
      </c>
      <c r="M261" s="35">
        <f t="shared" si="37"/>
        <v>-1056384.3899999999</v>
      </c>
    </row>
    <row r="262" spans="1:13" x14ac:dyDescent="0.2">
      <c r="A262" s="36">
        <v>47</v>
      </c>
      <c r="B262" s="37">
        <v>2440</v>
      </c>
      <c r="C262" s="38" t="s">
        <v>87</v>
      </c>
      <c r="D262" s="84">
        <f t="shared" si="33"/>
        <v>-3508097.77</v>
      </c>
      <c r="E262" s="31">
        <v>-286097.62</v>
      </c>
      <c r="F262" s="31">
        <v>0</v>
      </c>
      <c r="G262" s="32">
        <f t="shared" si="34"/>
        <v>-3794195.39</v>
      </c>
      <c r="H262" s="33"/>
      <c r="I262" s="85">
        <f t="shared" si="35"/>
        <v>143188.57</v>
      </c>
      <c r="J262" s="31">
        <v>75883.89</v>
      </c>
      <c r="K262" s="31">
        <v>0</v>
      </c>
      <c r="L262" s="32">
        <f t="shared" si="36"/>
        <v>219072.46000000002</v>
      </c>
      <c r="M262" s="35">
        <f t="shared" si="37"/>
        <v>-3575122.93</v>
      </c>
    </row>
    <row r="263" spans="1:13" x14ac:dyDescent="0.2">
      <c r="A263" s="28">
        <v>47</v>
      </c>
      <c r="B263" s="29">
        <v>2440</v>
      </c>
      <c r="C263" s="30" t="s">
        <v>88</v>
      </c>
      <c r="D263" s="84">
        <f t="shared" si="33"/>
        <v>-8475340.9900000002</v>
      </c>
      <c r="E263" s="31">
        <v>-717984.64</v>
      </c>
      <c r="F263" s="31">
        <v>0</v>
      </c>
      <c r="G263" s="32">
        <f t="shared" si="34"/>
        <v>-9193325.6300000008</v>
      </c>
      <c r="H263" s="33"/>
      <c r="I263" s="85">
        <f t="shared" si="35"/>
        <v>492356.95999999996</v>
      </c>
      <c r="J263" s="31">
        <v>262666.44999999995</v>
      </c>
      <c r="K263" s="31">
        <v>0</v>
      </c>
      <c r="L263" s="32">
        <f t="shared" si="36"/>
        <v>755023.40999999992</v>
      </c>
      <c r="M263" s="35">
        <f t="shared" si="37"/>
        <v>-8438302.2200000007</v>
      </c>
    </row>
    <row r="264" spans="1:13" x14ac:dyDescent="0.2">
      <c r="A264" s="39">
        <v>47</v>
      </c>
      <c r="B264" s="29">
        <v>2440</v>
      </c>
      <c r="C264" s="30" t="s">
        <v>89</v>
      </c>
      <c r="D264" s="84">
        <f t="shared" si="33"/>
        <v>-7409224.3700000001</v>
      </c>
      <c r="E264" s="31">
        <v>-1043279.18</v>
      </c>
      <c r="F264" s="31">
        <v>0</v>
      </c>
      <c r="G264" s="32">
        <f t="shared" si="34"/>
        <v>-8452503.5500000007</v>
      </c>
      <c r="H264" s="33"/>
      <c r="I264" s="85">
        <f t="shared" si="35"/>
        <v>419858.16000000003</v>
      </c>
      <c r="J264" s="31">
        <v>222434.32000000004</v>
      </c>
      <c r="K264" s="31">
        <v>0</v>
      </c>
      <c r="L264" s="32">
        <f t="shared" si="36"/>
        <v>642292.4800000001</v>
      </c>
      <c r="M264" s="35">
        <f t="shared" si="37"/>
        <v>-7810211.0700000003</v>
      </c>
    </row>
    <row r="265" spans="1:13" x14ac:dyDescent="0.2">
      <c r="A265" s="28">
        <v>47</v>
      </c>
      <c r="B265" s="29">
        <v>2440</v>
      </c>
      <c r="C265" s="30" t="s">
        <v>90</v>
      </c>
      <c r="D265" s="84">
        <f t="shared" si="33"/>
        <v>-1462012.01</v>
      </c>
      <c r="E265" s="31">
        <v>-299940.01</v>
      </c>
      <c r="F265" s="31">
        <v>0</v>
      </c>
      <c r="G265" s="32">
        <f t="shared" si="34"/>
        <v>-1761952.02</v>
      </c>
      <c r="H265" s="33"/>
      <c r="I265" s="85">
        <f t="shared" si="35"/>
        <v>69445.650000000009</v>
      </c>
      <c r="J265" s="31">
        <v>35958.21</v>
      </c>
      <c r="K265" s="31">
        <v>0</v>
      </c>
      <c r="L265" s="32">
        <f t="shared" si="36"/>
        <v>105403.86000000002</v>
      </c>
      <c r="M265" s="35">
        <f t="shared" si="37"/>
        <v>-1656548.16</v>
      </c>
    </row>
    <row r="266" spans="1:13" x14ac:dyDescent="0.2">
      <c r="A266" s="28">
        <v>47</v>
      </c>
      <c r="B266" s="29">
        <v>2440</v>
      </c>
      <c r="C266" s="30" t="s">
        <v>91</v>
      </c>
      <c r="D266" s="84">
        <f t="shared" si="33"/>
        <v>-59256.35</v>
      </c>
      <c r="E266" s="31">
        <v>-15503.38</v>
      </c>
      <c r="F266" s="31">
        <v>0</v>
      </c>
      <c r="G266" s="32">
        <f t="shared" si="34"/>
        <v>-74759.73</v>
      </c>
      <c r="H266" s="33"/>
      <c r="I266" s="85">
        <f t="shared" si="35"/>
        <v>8786.27</v>
      </c>
      <c r="J266" s="31">
        <v>4983.9799999999996</v>
      </c>
      <c r="K266" s="31">
        <v>0</v>
      </c>
      <c r="L266" s="32">
        <f t="shared" si="36"/>
        <v>13770.25</v>
      </c>
      <c r="M266" s="35">
        <f t="shared" si="37"/>
        <v>-60989.479999999996</v>
      </c>
    </row>
    <row r="267" spans="1:13" x14ac:dyDescent="0.2">
      <c r="A267" s="28"/>
      <c r="B267" s="29">
        <v>2005</v>
      </c>
      <c r="C267" s="30" t="s">
        <v>92</v>
      </c>
      <c r="D267" s="84">
        <f t="shared" si="33"/>
        <v>0</v>
      </c>
      <c r="E267" s="31">
        <v>0</v>
      </c>
      <c r="F267" s="31">
        <v>0</v>
      </c>
      <c r="G267" s="32">
        <f t="shared" si="34"/>
        <v>0</v>
      </c>
      <c r="H267" s="33"/>
      <c r="I267" s="85">
        <f t="shared" si="35"/>
        <v>0</v>
      </c>
      <c r="J267" s="31">
        <v>0</v>
      </c>
      <c r="K267" s="31">
        <v>0</v>
      </c>
      <c r="L267" s="32">
        <f t="shared" si="36"/>
        <v>0</v>
      </c>
      <c r="M267" s="35">
        <f>G267+L267</f>
        <v>0</v>
      </c>
    </row>
    <row r="268" spans="1:13" x14ac:dyDescent="0.2">
      <c r="A268" s="40"/>
      <c r="B268" s="41"/>
      <c r="C268" s="43" t="s">
        <v>74</v>
      </c>
      <c r="D268" s="43">
        <f>SUM(D194:D267)</f>
        <v>362590466.04999989</v>
      </c>
      <c r="E268" s="43">
        <f>SUM(E194:E267)</f>
        <v>16568500.379999995</v>
      </c>
      <c r="F268" s="43">
        <f>SUM(F194:F267)</f>
        <v>-1667036.88</v>
      </c>
      <c r="G268" s="43">
        <f>SUM(G194:G267)</f>
        <v>377491929.54999977</v>
      </c>
      <c r="H268" s="43"/>
      <c r="I268" s="43">
        <f>SUM(I194:I267)</f>
        <v>-159242202.06000003</v>
      </c>
      <c r="J268" s="43">
        <f>SUM(J194:J267)</f>
        <v>-9910419.9099999964</v>
      </c>
      <c r="K268" s="43">
        <f>SUM(K194:K267)</f>
        <v>1308895.3</v>
      </c>
      <c r="L268" s="43">
        <f>SUM(L194:L267)</f>
        <v>-167843726.66999999</v>
      </c>
      <c r="M268" s="44">
        <f>SUM(M194:M267)</f>
        <v>209648202.87999997</v>
      </c>
    </row>
    <row r="269" spans="1:13" ht="38.25" x14ac:dyDescent="0.25">
      <c r="A269" s="40"/>
      <c r="B269" s="41"/>
      <c r="C269" s="45" t="s">
        <v>93</v>
      </c>
      <c r="D269" s="42"/>
      <c r="E269" s="42"/>
      <c r="F269" s="42"/>
      <c r="G269" s="46">
        <f t="shared" ref="G269:G270" si="38">D269+E269+F269</f>
        <v>0</v>
      </c>
      <c r="I269" s="42"/>
      <c r="J269" s="42"/>
      <c r="K269" s="42"/>
      <c r="L269" s="46">
        <f t="shared" ref="L269:L270" si="39">I269+J269+K269</f>
        <v>0</v>
      </c>
      <c r="M269" s="35">
        <f t="shared" ref="M269:M270" si="40">G269+L269</f>
        <v>0</v>
      </c>
    </row>
    <row r="270" spans="1:13" ht="25.5" x14ac:dyDescent="0.25">
      <c r="A270" s="40"/>
      <c r="B270" s="41"/>
      <c r="C270" s="47" t="s">
        <v>94</v>
      </c>
      <c r="D270" s="42"/>
      <c r="E270" s="42"/>
      <c r="F270" s="42"/>
      <c r="G270" s="46">
        <f t="shared" si="38"/>
        <v>0</v>
      </c>
      <c r="I270" s="42"/>
      <c r="J270" s="42"/>
      <c r="K270" s="42"/>
      <c r="L270" s="46">
        <f t="shared" si="39"/>
        <v>0</v>
      </c>
      <c r="M270" s="35">
        <f t="shared" si="40"/>
        <v>0</v>
      </c>
    </row>
    <row r="271" spans="1:13" x14ac:dyDescent="0.2">
      <c r="A271" s="40"/>
      <c r="B271" s="41"/>
      <c r="C271" s="43" t="s">
        <v>75</v>
      </c>
      <c r="D271" s="43">
        <f>SUM(D268:D270)</f>
        <v>362590466.04999989</v>
      </c>
      <c r="E271" s="43">
        <f t="shared" ref="E271:G271" si="41">SUM(E268:E270)</f>
        <v>16568500.379999995</v>
      </c>
      <c r="F271" s="43">
        <f t="shared" si="41"/>
        <v>-1667036.88</v>
      </c>
      <c r="G271" s="43">
        <f t="shared" si="41"/>
        <v>377491929.54999977</v>
      </c>
      <c r="H271" s="43"/>
      <c r="I271" s="43">
        <f t="shared" ref="I271:M271" si="42">SUM(I268:I270)</f>
        <v>-159242202.06000003</v>
      </c>
      <c r="J271" s="43">
        <f t="shared" si="42"/>
        <v>-9910419.9099999964</v>
      </c>
      <c r="K271" s="43">
        <f t="shared" si="42"/>
        <v>1308895.3</v>
      </c>
      <c r="L271" s="43">
        <f t="shared" si="42"/>
        <v>-167843726.66999999</v>
      </c>
      <c r="M271" s="44">
        <f t="shared" si="42"/>
        <v>209648202.87999997</v>
      </c>
    </row>
    <row r="272" spans="1:13" ht="15" x14ac:dyDescent="0.25">
      <c r="A272" s="40"/>
      <c r="B272" s="41"/>
      <c r="C272" s="89" t="s">
        <v>95</v>
      </c>
      <c r="D272" s="90"/>
      <c r="E272" s="90"/>
      <c r="F272" s="90"/>
      <c r="G272" s="90"/>
      <c r="H272" s="90"/>
      <c r="I272" s="91"/>
      <c r="J272" s="42"/>
      <c r="K272" s="48"/>
      <c r="L272" s="49"/>
      <c r="M272" s="50"/>
    </row>
    <row r="273" spans="1:13" ht="15" x14ac:dyDescent="0.25">
      <c r="A273" s="40"/>
      <c r="B273" s="41"/>
      <c r="C273" s="89" t="s">
        <v>76</v>
      </c>
      <c r="D273" s="90"/>
      <c r="E273" s="90"/>
      <c r="F273" s="90"/>
      <c r="G273" s="90"/>
      <c r="H273" s="90"/>
      <c r="I273" s="91"/>
      <c r="J273" s="43">
        <f>J271+J272</f>
        <v>-9910419.9099999964</v>
      </c>
      <c r="K273" s="48"/>
      <c r="L273" s="49"/>
      <c r="M273" s="50"/>
    </row>
    <row r="274" spans="1:13" x14ac:dyDescent="0.2">
      <c r="A274" s="39"/>
      <c r="B274" s="51"/>
      <c r="C274" s="9"/>
      <c r="D274" s="9"/>
      <c r="E274" s="9"/>
      <c r="F274" s="9"/>
      <c r="G274" s="9"/>
      <c r="I274" s="9"/>
      <c r="J274" s="9"/>
      <c r="K274" s="9"/>
      <c r="L274" s="9"/>
      <c r="M274" s="52"/>
    </row>
    <row r="275" spans="1:13" x14ac:dyDescent="0.2">
      <c r="A275" s="39"/>
      <c r="B275" s="51"/>
      <c r="C275" s="9"/>
      <c r="D275" s="9"/>
      <c r="E275" s="9"/>
      <c r="F275" s="9"/>
      <c r="G275" s="9"/>
      <c r="I275" s="86" t="s">
        <v>96</v>
      </c>
      <c r="J275" s="87"/>
      <c r="K275" s="88"/>
      <c r="L275" s="9"/>
      <c r="M275" s="52"/>
    </row>
    <row r="276" spans="1:13" x14ac:dyDescent="0.2">
      <c r="A276" s="39"/>
      <c r="B276" s="51"/>
      <c r="C276" s="9"/>
      <c r="D276" s="9"/>
      <c r="E276" s="9"/>
      <c r="F276" s="9"/>
      <c r="G276" s="9"/>
      <c r="I276" s="53" t="s">
        <v>77</v>
      </c>
      <c r="J276" s="54"/>
      <c r="K276" s="31">
        <f>SUM(J238:J242,J244:J245)</f>
        <v>-713788.41000000015</v>
      </c>
      <c r="L276" s="9"/>
      <c r="M276" s="52"/>
    </row>
    <row r="277" spans="1:13" x14ac:dyDescent="0.2">
      <c r="A277" s="39"/>
      <c r="B277" s="51"/>
      <c r="C277" s="9"/>
      <c r="D277" s="9"/>
      <c r="E277" s="9"/>
      <c r="F277" s="55"/>
      <c r="G277" s="9"/>
      <c r="I277" s="53" t="s">
        <v>58</v>
      </c>
      <c r="J277" s="54"/>
      <c r="K277" s="56">
        <f>J243</f>
        <v>-52563</v>
      </c>
      <c r="L277" s="9"/>
      <c r="M277" s="52"/>
    </row>
    <row r="278" spans="1:13" x14ac:dyDescent="0.2">
      <c r="A278" s="39"/>
      <c r="B278" s="51"/>
      <c r="C278" s="9"/>
      <c r="D278" s="9"/>
      <c r="E278" s="9"/>
      <c r="F278" s="9"/>
      <c r="G278" s="9"/>
      <c r="I278" s="57" t="s">
        <v>78</v>
      </c>
      <c r="J278" s="58"/>
      <c r="K278" s="31">
        <f>SUM(J259:J266)</f>
        <v>673001.89999999991</v>
      </c>
      <c r="L278" s="9"/>
      <c r="M278" s="52"/>
    </row>
    <row r="279" spans="1:13" ht="13.5" thickBot="1" x14ac:dyDescent="0.25">
      <c r="A279" s="59"/>
      <c r="B279" s="60"/>
      <c r="C279" s="61"/>
      <c r="D279" s="61"/>
      <c r="E279" s="61"/>
      <c r="F279" s="61"/>
      <c r="G279" s="61"/>
      <c r="H279" s="61"/>
      <c r="I279" s="62" t="s">
        <v>79</v>
      </c>
      <c r="J279" s="61"/>
      <c r="K279" s="63">
        <f>+J271-K276-K277-K278</f>
        <v>-9817070.3999999966</v>
      </c>
      <c r="L279" s="61"/>
      <c r="M279" s="64"/>
    </row>
    <row r="281" spans="1:13" ht="15" x14ac:dyDescent="0.2">
      <c r="E281" s="4" t="s">
        <v>0</v>
      </c>
      <c r="F281" s="5" t="s">
        <v>1</v>
      </c>
      <c r="G281" s="6"/>
      <c r="H281" s="1"/>
    </row>
    <row r="282" spans="1:13" ht="15" x14ac:dyDescent="0.25">
      <c r="E282" s="4" t="s">
        <v>2</v>
      </c>
      <c r="F282" s="7">
        <v>2019</v>
      </c>
      <c r="G282" s="8"/>
    </row>
    <row r="283" spans="1:13" ht="13.5" thickBot="1" x14ac:dyDescent="0.25"/>
    <row r="284" spans="1:13" x14ac:dyDescent="0.2">
      <c r="A284" s="10"/>
      <c r="B284" s="11"/>
      <c r="C284" s="12"/>
      <c r="D284" s="92" t="s">
        <v>3</v>
      </c>
      <c r="E284" s="93"/>
      <c r="F284" s="93"/>
      <c r="G284" s="94"/>
      <c r="H284" s="12"/>
      <c r="I284" s="13"/>
      <c r="J284" s="14" t="s">
        <v>4</v>
      </c>
      <c r="K284" s="14"/>
      <c r="L284" s="15"/>
      <c r="M284" s="16"/>
    </row>
    <row r="285" spans="1:13" ht="25.5" x14ac:dyDescent="0.2">
      <c r="A285" s="17" t="s">
        <v>80</v>
      </c>
      <c r="B285" s="18" t="s">
        <v>81</v>
      </c>
      <c r="C285" s="19" t="s">
        <v>82</v>
      </c>
      <c r="D285" s="20" t="s">
        <v>5</v>
      </c>
      <c r="E285" s="21" t="s">
        <v>7</v>
      </c>
      <c r="F285" s="21" t="s">
        <v>83</v>
      </c>
      <c r="G285" s="20" t="s">
        <v>6</v>
      </c>
      <c r="H285" s="22"/>
      <c r="I285" s="23" t="s">
        <v>5</v>
      </c>
      <c r="J285" s="24" t="s">
        <v>7</v>
      </c>
      <c r="K285" s="24" t="s">
        <v>83</v>
      </c>
      <c r="L285" s="25" t="s">
        <v>6</v>
      </c>
      <c r="M285" s="26" t="s">
        <v>8</v>
      </c>
    </row>
    <row r="286" spans="1:13" x14ac:dyDescent="0.2">
      <c r="A286" s="28"/>
      <c r="B286" s="29">
        <v>1609</v>
      </c>
      <c r="C286" s="30" t="s">
        <v>9</v>
      </c>
      <c r="D286" s="84">
        <f>G194</f>
        <v>0</v>
      </c>
      <c r="E286" s="31">
        <v>0</v>
      </c>
      <c r="F286" s="31">
        <v>0</v>
      </c>
      <c r="G286" s="32">
        <f>D286+E286+F286</f>
        <v>0</v>
      </c>
      <c r="H286" s="33"/>
      <c r="I286" s="85">
        <f>L194</f>
        <v>0</v>
      </c>
      <c r="J286" s="31">
        <v>0</v>
      </c>
      <c r="K286" s="31">
        <v>0</v>
      </c>
      <c r="L286" s="32">
        <f>I286+J286+K286</f>
        <v>0</v>
      </c>
      <c r="M286" s="35">
        <f>G286+L286</f>
        <v>0</v>
      </c>
    </row>
    <row r="287" spans="1:13" ht="25.5" x14ac:dyDescent="0.2">
      <c r="A287" s="28">
        <v>12</v>
      </c>
      <c r="B287" s="29">
        <v>1611</v>
      </c>
      <c r="C287" s="30" t="s">
        <v>10</v>
      </c>
      <c r="D287" s="84">
        <f t="shared" ref="D287:D350" si="43">G195</f>
        <v>7694525.4899999993</v>
      </c>
      <c r="E287" s="31">
        <v>235997.78000000003</v>
      </c>
      <c r="F287" s="31">
        <v>0</v>
      </c>
      <c r="G287" s="32">
        <f t="shared" ref="G287:G350" si="44">D287+E287+F287</f>
        <v>7930523.2699999996</v>
      </c>
      <c r="H287" s="33"/>
      <c r="I287" s="85">
        <f t="shared" ref="I287:I350" si="45">L195</f>
        <v>-6891733.3099999996</v>
      </c>
      <c r="J287" s="31">
        <v>-363634.94</v>
      </c>
      <c r="K287" s="31">
        <v>0</v>
      </c>
      <c r="L287" s="32">
        <f t="shared" ref="L287:L350" si="46">I287+J287+K287</f>
        <v>-7255368.25</v>
      </c>
      <c r="M287" s="35">
        <f t="shared" ref="M287:M350" si="47">G287+L287</f>
        <v>675155.01999999955</v>
      </c>
    </row>
    <row r="288" spans="1:13" ht="25.5" x14ac:dyDescent="0.2">
      <c r="A288" s="28">
        <v>12</v>
      </c>
      <c r="B288" s="29">
        <v>1611</v>
      </c>
      <c r="C288" s="30" t="s">
        <v>11</v>
      </c>
      <c r="D288" s="84">
        <f t="shared" si="43"/>
        <v>1884075.4300000002</v>
      </c>
      <c r="E288" s="31">
        <v>0</v>
      </c>
      <c r="F288" s="31">
        <v>0</v>
      </c>
      <c r="G288" s="32">
        <f t="shared" si="44"/>
        <v>1884075.4300000002</v>
      </c>
      <c r="H288" s="33"/>
      <c r="I288" s="85">
        <f t="shared" si="45"/>
        <v>-663358.80000000005</v>
      </c>
      <c r="J288" s="31">
        <v>-376815.35999999999</v>
      </c>
      <c r="K288" s="31">
        <v>0</v>
      </c>
      <c r="L288" s="32">
        <f t="shared" si="46"/>
        <v>-1040174.16</v>
      </c>
      <c r="M288" s="35">
        <f t="shared" si="47"/>
        <v>843901.27000000014</v>
      </c>
    </row>
    <row r="289" spans="1:13" ht="25.5" x14ac:dyDescent="0.2">
      <c r="A289" s="28" t="s">
        <v>12</v>
      </c>
      <c r="B289" s="29">
        <v>1612</v>
      </c>
      <c r="C289" s="30" t="s">
        <v>13</v>
      </c>
      <c r="D289" s="84">
        <f t="shared" si="43"/>
        <v>1059624.71</v>
      </c>
      <c r="E289" s="31">
        <v>64685.909999999996</v>
      </c>
      <c r="F289" s="31">
        <v>0</v>
      </c>
      <c r="G289" s="32">
        <f t="shared" si="44"/>
        <v>1124310.6199999999</v>
      </c>
      <c r="H289" s="33"/>
      <c r="I289" s="85">
        <f t="shared" si="45"/>
        <v>0</v>
      </c>
      <c r="J289" s="31">
        <v>0</v>
      </c>
      <c r="K289" s="31">
        <v>0</v>
      </c>
      <c r="L289" s="32">
        <f t="shared" si="46"/>
        <v>0</v>
      </c>
      <c r="M289" s="35">
        <f t="shared" si="47"/>
        <v>1124310.6199999999</v>
      </c>
    </row>
    <row r="290" spans="1:13" x14ac:dyDescent="0.2">
      <c r="A290" s="28" t="s">
        <v>14</v>
      </c>
      <c r="B290" s="29">
        <v>1805</v>
      </c>
      <c r="C290" s="30" t="s">
        <v>15</v>
      </c>
      <c r="D290" s="84">
        <f t="shared" si="43"/>
        <v>2300541.0099999998</v>
      </c>
      <c r="E290" s="31">
        <v>0</v>
      </c>
      <c r="F290" s="31">
        <v>0</v>
      </c>
      <c r="G290" s="32">
        <f t="shared" si="44"/>
        <v>2300541.0099999998</v>
      </c>
      <c r="H290" s="33"/>
      <c r="I290" s="85">
        <f t="shared" si="45"/>
        <v>0</v>
      </c>
      <c r="J290" s="31">
        <v>0</v>
      </c>
      <c r="K290" s="31">
        <v>0</v>
      </c>
      <c r="L290" s="32">
        <f t="shared" si="46"/>
        <v>0</v>
      </c>
      <c r="M290" s="35">
        <f t="shared" si="47"/>
        <v>2300541.0099999998</v>
      </c>
    </row>
    <row r="291" spans="1:13" x14ac:dyDescent="0.2">
      <c r="A291" s="28">
        <v>47</v>
      </c>
      <c r="B291" s="29">
        <v>1808</v>
      </c>
      <c r="C291" s="30" t="s">
        <v>16</v>
      </c>
      <c r="D291" s="84">
        <f t="shared" si="43"/>
        <v>278997.71999999991</v>
      </c>
      <c r="E291" s="31">
        <v>0</v>
      </c>
      <c r="F291" s="31">
        <v>0</v>
      </c>
      <c r="G291" s="32">
        <f t="shared" si="44"/>
        <v>278997.71999999991</v>
      </c>
      <c r="H291" s="33"/>
      <c r="I291" s="85">
        <f t="shared" si="45"/>
        <v>-169089.93</v>
      </c>
      <c r="J291" s="31">
        <v>-5344.92</v>
      </c>
      <c r="K291" s="31">
        <v>0</v>
      </c>
      <c r="L291" s="32">
        <f t="shared" si="46"/>
        <v>-174434.85</v>
      </c>
      <c r="M291" s="35">
        <f t="shared" si="47"/>
        <v>104562.86999999991</v>
      </c>
    </row>
    <row r="292" spans="1:13" x14ac:dyDescent="0.2">
      <c r="A292" s="28">
        <v>47</v>
      </c>
      <c r="B292" s="29">
        <v>1808</v>
      </c>
      <c r="C292" s="30" t="s">
        <v>17</v>
      </c>
      <c r="D292" s="84">
        <f t="shared" si="43"/>
        <v>4755514.66</v>
      </c>
      <c r="E292" s="31">
        <v>53213.72</v>
      </c>
      <c r="F292" s="31">
        <v>0</v>
      </c>
      <c r="G292" s="32">
        <f t="shared" si="44"/>
        <v>4808728.38</v>
      </c>
      <c r="H292" s="33"/>
      <c r="I292" s="85">
        <f t="shared" si="45"/>
        <v>-1279631.3600000001</v>
      </c>
      <c r="J292" s="31">
        <v>-76905.119999999995</v>
      </c>
      <c r="K292" s="31">
        <v>0</v>
      </c>
      <c r="L292" s="32">
        <f t="shared" si="46"/>
        <v>-1356536.48</v>
      </c>
      <c r="M292" s="35">
        <f t="shared" si="47"/>
        <v>3452191.9</v>
      </c>
    </row>
    <row r="293" spans="1:13" x14ac:dyDescent="0.2">
      <c r="A293" s="28">
        <v>47</v>
      </c>
      <c r="B293" s="29">
        <v>1808</v>
      </c>
      <c r="C293" s="30" t="s">
        <v>18</v>
      </c>
      <c r="D293" s="84">
        <f t="shared" si="43"/>
        <v>20511526.650000002</v>
      </c>
      <c r="E293" s="31">
        <v>0</v>
      </c>
      <c r="F293" s="31">
        <v>0</v>
      </c>
      <c r="G293" s="32">
        <f t="shared" si="44"/>
        <v>20511526.650000002</v>
      </c>
      <c r="H293" s="33"/>
      <c r="I293" s="85">
        <f t="shared" si="45"/>
        <v>-2813382.09</v>
      </c>
      <c r="J293" s="31">
        <v>-403647.48</v>
      </c>
      <c r="K293" s="31">
        <v>0</v>
      </c>
      <c r="L293" s="32">
        <f t="shared" si="46"/>
        <v>-3217029.57</v>
      </c>
      <c r="M293" s="35">
        <f t="shared" si="47"/>
        <v>17294497.080000002</v>
      </c>
    </row>
    <row r="294" spans="1:13" x14ac:dyDescent="0.2">
      <c r="A294" s="28">
        <v>47</v>
      </c>
      <c r="B294" s="29">
        <v>1808</v>
      </c>
      <c r="C294" s="30" t="s">
        <v>19</v>
      </c>
      <c r="D294" s="84">
        <f t="shared" si="43"/>
        <v>816363.79999999993</v>
      </c>
      <c r="E294" s="31">
        <v>0</v>
      </c>
      <c r="F294" s="31">
        <v>0</v>
      </c>
      <c r="G294" s="32">
        <f t="shared" si="44"/>
        <v>816363.79999999993</v>
      </c>
      <c r="H294" s="33"/>
      <c r="I294" s="85">
        <f t="shared" si="45"/>
        <v>-215597.24</v>
      </c>
      <c r="J294" s="31">
        <v>-34377.360000000001</v>
      </c>
      <c r="K294" s="31">
        <v>0</v>
      </c>
      <c r="L294" s="32">
        <f t="shared" si="46"/>
        <v>-249974.59999999998</v>
      </c>
      <c r="M294" s="35">
        <f t="shared" si="47"/>
        <v>566389.19999999995</v>
      </c>
    </row>
    <row r="295" spans="1:13" x14ac:dyDescent="0.2">
      <c r="A295" s="28">
        <v>47</v>
      </c>
      <c r="B295" s="29">
        <v>1808</v>
      </c>
      <c r="C295" s="30" t="s">
        <v>20</v>
      </c>
      <c r="D295" s="84">
        <f t="shared" si="43"/>
        <v>4265489.76</v>
      </c>
      <c r="E295" s="31">
        <v>8003.65</v>
      </c>
      <c r="F295" s="31">
        <v>0</v>
      </c>
      <c r="G295" s="32">
        <f t="shared" si="44"/>
        <v>4273493.41</v>
      </c>
      <c r="H295" s="33"/>
      <c r="I295" s="85">
        <f t="shared" si="45"/>
        <v>-1900398.44</v>
      </c>
      <c r="J295" s="31">
        <v>-316220.15999999997</v>
      </c>
      <c r="K295" s="31">
        <v>0</v>
      </c>
      <c r="L295" s="32">
        <f t="shared" si="46"/>
        <v>-2216618.6</v>
      </c>
      <c r="M295" s="35">
        <f t="shared" si="47"/>
        <v>2056874.81</v>
      </c>
    </row>
    <row r="296" spans="1:13" x14ac:dyDescent="0.2">
      <c r="A296" s="28">
        <v>47</v>
      </c>
      <c r="B296" s="29">
        <v>1808</v>
      </c>
      <c r="C296" s="30" t="s">
        <v>21</v>
      </c>
      <c r="D296" s="84">
        <f t="shared" si="43"/>
        <v>613985</v>
      </c>
      <c r="E296" s="31">
        <v>0</v>
      </c>
      <c r="F296" s="31">
        <v>0</v>
      </c>
      <c r="G296" s="32">
        <f t="shared" si="44"/>
        <v>613985</v>
      </c>
      <c r="H296" s="33"/>
      <c r="I296" s="85">
        <f t="shared" si="45"/>
        <v>-213244.72999999998</v>
      </c>
      <c r="J296" s="31">
        <v>-33345.24</v>
      </c>
      <c r="K296" s="31">
        <v>0</v>
      </c>
      <c r="L296" s="32">
        <f t="shared" si="46"/>
        <v>-246589.96999999997</v>
      </c>
      <c r="M296" s="35">
        <f t="shared" si="47"/>
        <v>367395.03</v>
      </c>
    </row>
    <row r="297" spans="1:13" x14ac:dyDescent="0.2">
      <c r="A297" s="28">
        <v>47</v>
      </c>
      <c r="B297" s="29">
        <v>1808</v>
      </c>
      <c r="C297" s="30" t="s">
        <v>22</v>
      </c>
      <c r="D297" s="84">
        <f t="shared" si="43"/>
        <v>50289.820000000007</v>
      </c>
      <c r="E297" s="31">
        <v>0</v>
      </c>
      <c r="F297" s="31">
        <v>0</v>
      </c>
      <c r="G297" s="32">
        <f t="shared" si="44"/>
        <v>50289.820000000007</v>
      </c>
      <c r="H297" s="33"/>
      <c r="I297" s="85">
        <f t="shared" si="45"/>
        <v>-21283.439999999999</v>
      </c>
      <c r="J297" s="31">
        <v>-3481.2</v>
      </c>
      <c r="K297" s="31">
        <v>0</v>
      </c>
      <c r="L297" s="32">
        <f t="shared" si="46"/>
        <v>-24764.639999999999</v>
      </c>
      <c r="M297" s="35">
        <f t="shared" si="47"/>
        <v>25525.180000000008</v>
      </c>
    </row>
    <row r="298" spans="1:13" x14ac:dyDescent="0.2">
      <c r="A298" s="28">
        <v>47</v>
      </c>
      <c r="B298" s="29">
        <v>1808</v>
      </c>
      <c r="C298" s="30" t="s">
        <v>23</v>
      </c>
      <c r="D298" s="84">
        <f t="shared" si="43"/>
        <v>61363.87</v>
      </c>
      <c r="E298" s="31">
        <v>0</v>
      </c>
      <c r="F298" s="31">
        <v>0</v>
      </c>
      <c r="G298" s="32">
        <f t="shared" si="44"/>
        <v>61363.87</v>
      </c>
      <c r="H298" s="33"/>
      <c r="I298" s="85">
        <f t="shared" si="45"/>
        <v>-56940.91</v>
      </c>
      <c r="J298" s="31">
        <v>-150</v>
      </c>
      <c r="K298" s="31">
        <v>0</v>
      </c>
      <c r="L298" s="32">
        <f t="shared" si="46"/>
        <v>-57090.91</v>
      </c>
      <c r="M298" s="35">
        <f t="shared" si="47"/>
        <v>4272.9599999999991</v>
      </c>
    </row>
    <row r="299" spans="1:13" x14ac:dyDescent="0.2">
      <c r="A299" s="28">
        <v>13</v>
      </c>
      <c r="B299" s="29">
        <v>1810</v>
      </c>
      <c r="C299" s="30" t="s">
        <v>24</v>
      </c>
      <c r="D299" s="84">
        <f t="shared" si="43"/>
        <v>0</v>
      </c>
      <c r="E299" s="31">
        <v>0</v>
      </c>
      <c r="F299" s="31">
        <v>0</v>
      </c>
      <c r="G299" s="32">
        <f t="shared" si="44"/>
        <v>0</v>
      </c>
      <c r="H299" s="33"/>
      <c r="I299" s="85">
        <f t="shared" si="45"/>
        <v>0</v>
      </c>
      <c r="J299" s="31">
        <v>0</v>
      </c>
      <c r="K299" s="31">
        <v>0</v>
      </c>
      <c r="L299" s="32">
        <f t="shared" si="46"/>
        <v>0</v>
      </c>
      <c r="M299" s="35">
        <f t="shared" si="47"/>
        <v>0</v>
      </c>
    </row>
    <row r="300" spans="1:13" x14ac:dyDescent="0.2">
      <c r="A300" s="28">
        <v>47</v>
      </c>
      <c r="B300" s="29">
        <v>1815</v>
      </c>
      <c r="C300" s="30" t="s">
        <v>25</v>
      </c>
      <c r="D300" s="84">
        <f t="shared" si="43"/>
        <v>15273673.600000003</v>
      </c>
      <c r="E300" s="31">
        <v>0</v>
      </c>
      <c r="F300" s="31">
        <v>0</v>
      </c>
      <c r="G300" s="32">
        <f t="shared" si="44"/>
        <v>15273673.600000003</v>
      </c>
      <c r="H300" s="33"/>
      <c r="I300" s="85">
        <f t="shared" si="45"/>
        <v>-11001629.119999999</v>
      </c>
      <c r="J300" s="31">
        <v>-444212.23</v>
      </c>
      <c r="K300" s="31">
        <v>0</v>
      </c>
      <c r="L300" s="32">
        <f t="shared" si="46"/>
        <v>-11445841.35</v>
      </c>
      <c r="M300" s="35">
        <f t="shared" si="47"/>
        <v>3827832.2500000037</v>
      </c>
    </row>
    <row r="301" spans="1:13" x14ac:dyDescent="0.2">
      <c r="A301" s="28">
        <v>47</v>
      </c>
      <c r="B301" s="29">
        <v>1815</v>
      </c>
      <c r="C301" s="30" t="s">
        <v>26</v>
      </c>
      <c r="D301" s="84">
        <f t="shared" si="43"/>
        <v>2208115.61</v>
      </c>
      <c r="E301" s="31">
        <v>424045.22</v>
      </c>
      <c r="F301" s="31">
        <v>0</v>
      </c>
      <c r="G301" s="32">
        <f t="shared" si="44"/>
        <v>2632160.83</v>
      </c>
      <c r="H301" s="33"/>
      <c r="I301" s="85">
        <f t="shared" si="45"/>
        <v>-633524.68000000005</v>
      </c>
      <c r="J301" s="31">
        <v>-91421.28</v>
      </c>
      <c r="K301" s="31">
        <v>0</v>
      </c>
      <c r="L301" s="32">
        <f t="shared" si="46"/>
        <v>-724945.96000000008</v>
      </c>
      <c r="M301" s="35">
        <f t="shared" si="47"/>
        <v>1907214.87</v>
      </c>
    </row>
    <row r="302" spans="1:13" x14ac:dyDescent="0.2">
      <c r="A302" s="28">
        <v>47</v>
      </c>
      <c r="B302" s="29">
        <v>1815</v>
      </c>
      <c r="C302" s="30" t="s">
        <v>27</v>
      </c>
      <c r="D302" s="84">
        <f t="shared" si="43"/>
        <v>3966638.5700000003</v>
      </c>
      <c r="E302" s="31">
        <v>83159.91</v>
      </c>
      <c r="F302" s="31">
        <v>0</v>
      </c>
      <c r="G302" s="32">
        <f t="shared" si="44"/>
        <v>4049798.4800000004</v>
      </c>
      <c r="H302" s="33"/>
      <c r="I302" s="85">
        <f t="shared" si="45"/>
        <v>-1733606.8</v>
      </c>
      <c r="J302" s="31">
        <v>-300711.12</v>
      </c>
      <c r="K302" s="31">
        <v>0</v>
      </c>
      <c r="L302" s="32">
        <f t="shared" si="46"/>
        <v>-2034317.92</v>
      </c>
      <c r="M302" s="35">
        <f t="shared" si="47"/>
        <v>2015480.5600000005</v>
      </c>
    </row>
    <row r="303" spans="1:13" x14ac:dyDescent="0.2">
      <c r="A303" s="28">
        <v>47</v>
      </c>
      <c r="B303" s="29">
        <v>1815</v>
      </c>
      <c r="C303" s="30" t="s">
        <v>28</v>
      </c>
      <c r="D303" s="84">
        <f t="shared" si="43"/>
        <v>12425188.719999999</v>
      </c>
      <c r="E303" s="31">
        <v>0</v>
      </c>
      <c r="F303" s="31">
        <v>0</v>
      </c>
      <c r="G303" s="32">
        <f t="shared" si="44"/>
        <v>12425188.719999999</v>
      </c>
      <c r="H303" s="33"/>
      <c r="I303" s="85">
        <f t="shared" si="45"/>
        <v>-3193162.62</v>
      </c>
      <c r="J303" s="31">
        <v>-245882.76</v>
      </c>
      <c r="K303" s="31">
        <v>0</v>
      </c>
      <c r="L303" s="32">
        <f t="shared" si="46"/>
        <v>-3439045.38</v>
      </c>
      <c r="M303" s="35">
        <f t="shared" si="47"/>
        <v>8986143.3399999999</v>
      </c>
    </row>
    <row r="304" spans="1:13" x14ac:dyDescent="0.2">
      <c r="A304" s="28">
        <v>47</v>
      </c>
      <c r="B304" s="29">
        <v>1820</v>
      </c>
      <c r="C304" s="30" t="s">
        <v>29</v>
      </c>
      <c r="D304" s="84">
        <f t="shared" si="43"/>
        <v>5161314.1899999995</v>
      </c>
      <c r="E304" s="31">
        <v>0</v>
      </c>
      <c r="F304" s="31">
        <v>0</v>
      </c>
      <c r="G304" s="32">
        <f t="shared" si="44"/>
        <v>5161314.1899999995</v>
      </c>
      <c r="H304" s="33"/>
      <c r="I304" s="85">
        <f t="shared" si="45"/>
        <v>-3141569.4600000004</v>
      </c>
      <c r="J304" s="31">
        <v>-89926.18</v>
      </c>
      <c r="K304" s="31">
        <v>0</v>
      </c>
      <c r="L304" s="32">
        <f t="shared" si="46"/>
        <v>-3231495.6400000006</v>
      </c>
      <c r="M304" s="35">
        <f t="shared" si="47"/>
        <v>1929818.5499999989</v>
      </c>
    </row>
    <row r="305" spans="1:13" x14ac:dyDescent="0.2">
      <c r="A305" s="28">
        <v>47</v>
      </c>
      <c r="B305" s="29">
        <v>1825</v>
      </c>
      <c r="C305" s="30" t="s">
        <v>30</v>
      </c>
      <c r="D305" s="84">
        <f t="shared" si="43"/>
        <v>0</v>
      </c>
      <c r="E305" s="31">
        <v>0</v>
      </c>
      <c r="F305" s="31">
        <v>0</v>
      </c>
      <c r="G305" s="32">
        <f t="shared" si="44"/>
        <v>0</v>
      </c>
      <c r="H305" s="33"/>
      <c r="I305" s="85">
        <f t="shared" si="45"/>
        <v>0</v>
      </c>
      <c r="J305" s="31">
        <v>0</v>
      </c>
      <c r="K305" s="31">
        <v>0</v>
      </c>
      <c r="L305" s="32">
        <f t="shared" si="46"/>
        <v>0</v>
      </c>
      <c r="M305" s="35">
        <f t="shared" si="47"/>
        <v>0</v>
      </c>
    </row>
    <row r="306" spans="1:13" x14ac:dyDescent="0.2">
      <c r="A306" s="28">
        <v>47</v>
      </c>
      <c r="B306" s="29">
        <v>1830</v>
      </c>
      <c r="C306" s="30" t="s">
        <v>31</v>
      </c>
      <c r="D306" s="84">
        <f t="shared" si="43"/>
        <v>84294693.069999993</v>
      </c>
      <c r="E306" s="31">
        <v>4018102.0499999993</v>
      </c>
      <c r="F306" s="31">
        <v>0</v>
      </c>
      <c r="G306" s="32">
        <f t="shared" si="44"/>
        <v>88312795.11999999</v>
      </c>
      <c r="H306" s="33"/>
      <c r="I306" s="85">
        <f t="shared" si="45"/>
        <v>-30254742.120000005</v>
      </c>
      <c r="J306" s="31">
        <v>-1587974.76</v>
      </c>
      <c r="K306" s="31">
        <v>0</v>
      </c>
      <c r="L306" s="32">
        <f t="shared" si="46"/>
        <v>-31842716.880000006</v>
      </c>
      <c r="M306" s="35">
        <f t="shared" si="47"/>
        <v>56470078.23999998</v>
      </c>
    </row>
    <row r="307" spans="1:13" x14ac:dyDescent="0.2">
      <c r="A307" s="28">
        <v>47</v>
      </c>
      <c r="B307" s="29">
        <v>1835</v>
      </c>
      <c r="C307" s="30" t="s">
        <v>32</v>
      </c>
      <c r="D307" s="84">
        <f t="shared" si="43"/>
        <v>43733455.00999999</v>
      </c>
      <c r="E307" s="31">
        <v>2345711.6400000011</v>
      </c>
      <c r="F307" s="31">
        <v>0</v>
      </c>
      <c r="G307" s="32">
        <f t="shared" si="44"/>
        <v>46079166.649999991</v>
      </c>
      <c r="H307" s="33"/>
      <c r="I307" s="85">
        <f t="shared" si="45"/>
        <v>-13471856.76</v>
      </c>
      <c r="J307" s="31">
        <v>-857700.24</v>
      </c>
      <c r="K307" s="31">
        <v>0</v>
      </c>
      <c r="L307" s="32">
        <f t="shared" si="46"/>
        <v>-14329557</v>
      </c>
      <c r="M307" s="35">
        <f t="shared" si="47"/>
        <v>31749609.649999991</v>
      </c>
    </row>
    <row r="308" spans="1:13" x14ac:dyDescent="0.2">
      <c r="A308" s="28">
        <v>47</v>
      </c>
      <c r="B308" s="29">
        <v>1835</v>
      </c>
      <c r="C308" s="30" t="s">
        <v>33</v>
      </c>
      <c r="D308" s="84">
        <f t="shared" si="43"/>
        <v>1463314.07</v>
      </c>
      <c r="E308" s="31">
        <v>174683.39</v>
      </c>
      <c r="F308" s="31">
        <v>0</v>
      </c>
      <c r="G308" s="32">
        <f t="shared" si="44"/>
        <v>1637997.46</v>
      </c>
      <c r="H308" s="33"/>
      <c r="I308" s="85">
        <f t="shared" si="45"/>
        <v>-192094.91999999998</v>
      </c>
      <c r="J308" s="31">
        <v>-54599.64</v>
      </c>
      <c r="K308" s="31">
        <v>0</v>
      </c>
      <c r="L308" s="32">
        <f t="shared" si="46"/>
        <v>-246694.56</v>
      </c>
      <c r="M308" s="35">
        <f t="shared" si="47"/>
        <v>1391302.9</v>
      </c>
    </row>
    <row r="309" spans="1:13" x14ac:dyDescent="0.2">
      <c r="A309" s="28">
        <v>47</v>
      </c>
      <c r="B309" s="29">
        <v>1835</v>
      </c>
      <c r="C309" s="30" t="s">
        <v>34</v>
      </c>
      <c r="D309" s="84">
        <f t="shared" si="43"/>
        <v>2461430.36</v>
      </c>
      <c r="E309" s="31">
        <v>322165.44</v>
      </c>
      <c r="F309" s="31">
        <v>0</v>
      </c>
      <c r="G309" s="32">
        <f t="shared" si="44"/>
        <v>2783595.8</v>
      </c>
      <c r="H309" s="33"/>
      <c r="I309" s="85">
        <f t="shared" si="45"/>
        <v>-679884.84000000008</v>
      </c>
      <c r="J309" s="31">
        <v>-185573.04</v>
      </c>
      <c r="K309" s="31">
        <v>0</v>
      </c>
      <c r="L309" s="32">
        <f t="shared" si="46"/>
        <v>-865457.88000000012</v>
      </c>
      <c r="M309" s="35">
        <f t="shared" si="47"/>
        <v>1918137.9199999997</v>
      </c>
    </row>
    <row r="310" spans="1:13" x14ac:dyDescent="0.2">
      <c r="A310" s="28">
        <v>47</v>
      </c>
      <c r="B310" s="29">
        <v>1840</v>
      </c>
      <c r="C310" s="30" t="s">
        <v>35</v>
      </c>
      <c r="D310" s="84">
        <f t="shared" si="43"/>
        <v>24850239.759999998</v>
      </c>
      <c r="E310" s="31">
        <v>1477608.47</v>
      </c>
      <c r="F310" s="31">
        <v>0</v>
      </c>
      <c r="G310" s="32">
        <f t="shared" si="44"/>
        <v>26327848.229999997</v>
      </c>
      <c r="H310" s="33"/>
      <c r="I310" s="85">
        <f t="shared" si="45"/>
        <v>-9462562.790000001</v>
      </c>
      <c r="J310" s="31">
        <v>-403727.88</v>
      </c>
      <c r="K310" s="31">
        <v>0</v>
      </c>
      <c r="L310" s="32">
        <f t="shared" si="46"/>
        <v>-9866290.6700000018</v>
      </c>
      <c r="M310" s="35">
        <f t="shared" si="47"/>
        <v>16461557.559999995</v>
      </c>
    </row>
    <row r="311" spans="1:13" x14ac:dyDescent="0.2">
      <c r="A311" s="28">
        <v>47</v>
      </c>
      <c r="B311" s="29">
        <v>1845</v>
      </c>
      <c r="C311" s="30" t="s">
        <v>36</v>
      </c>
      <c r="D311" s="84">
        <f t="shared" si="43"/>
        <v>58141398.229999989</v>
      </c>
      <c r="E311" s="31">
        <v>2380771.0700000008</v>
      </c>
      <c r="F311" s="31">
        <v>0</v>
      </c>
      <c r="G311" s="32">
        <f t="shared" si="44"/>
        <v>60522169.29999999</v>
      </c>
      <c r="H311" s="33"/>
      <c r="I311" s="85">
        <f t="shared" si="45"/>
        <v>-23801293.560000002</v>
      </c>
      <c r="J311" s="31">
        <v>-1381279.18</v>
      </c>
      <c r="K311" s="31">
        <v>0</v>
      </c>
      <c r="L311" s="32">
        <f t="shared" si="46"/>
        <v>-25182572.740000002</v>
      </c>
      <c r="M311" s="35">
        <f t="shared" si="47"/>
        <v>35339596.559999987</v>
      </c>
    </row>
    <row r="312" spans="1:13" x14ac:dyDescent="0.2">
      <c r="A312" s="28">
        <v>47</v>
      </c>
      <c r="B312" s="29">
        <v>1850</v>
      </c>
      <c r="C312" s="30" t="s">
        <v>37</v>
      </c>
      <c r="D312" s="84">
        <f t="shared" si="43"/>
        <v>34269976.089999996</v>
      </c>
      <c r="E312" s="31">
        <v>1571026.7700000003</v>
      </c>
      <c r="F312" s="31">
        <v>-240634.35</v>
      </c>
      <c r="G312" s="32">
        <f t="shared" si="44"/>
        <v>35600368.509999998</v>
      </c>
      <c r="H312" s="33"/>
      <c r="I312" s="85">
        <f t="shared" si="45"/>
        <v>-16240687.609999998</v>
      </c>
      <c r="J312" s="31">
        <v>-542046.12</v>
      </c>
      <c r="K312" s="31">
        <v>0</v>
      </c>
      <c r="L312" s="32">
        <f t="shared" si="46"/>
        <v>-16782733.729999997</v>
      </c>
      <c r="M312" s="35">
        <f t="shared" si="47"/>
        <v>18817634.780000001</v>
      </c>
    </row>
    <row r="313" spans="1:13" x14ac:dyDescent="0.2">
      <c r="A313" s="28">
        <v>47</v>
      </c>
      <c r="B313" s="29">
        <v>1850</v>
      </c>
      <c r="C313" s="30" t="s">
        <v>38</v>
      </c>
      <c r="D313" s="84">
        <f t="shared" si="43"/>
        <v>30954396.079999998</v>
      </c>
      <c r="E313" s="31">
        <v>2117839.62</v>
      </c>
      <c r="F313" s="31">
        <v>0</v>
      </c>
      <c r="G313" s="32">
        <f t="shared" si="44"/>
        <v>33072235.699999999</v>
      </c>
      <c r="H313" s="33"/>
      <c r="I313" s="85">
        <f t="shared" si="45"/>
        <v>-11437242.530000001</v>
      </c>
      <c r="J313" s="31">
        <v>-846209.04</v>
      </c>
      <c r="K313" s="31">
        <v>0</v>
      </c>
      <c r="L313" s="32">
        <f t="shared" si="46"/>
        <v>-12283451.57</v>
      </c>
      <c r="M313" s="35">
        <f t="shared" si="47"/>
        <v>20788784.129999999</v>
      </c>
    </row>
    <row r="314" spans="1:13" x14ac:dyDescent="0.2">
      <c r="A314" s="28">
        <v>47</v>
      </c>
      <c r="B314" s="29">
        <v>1855</v>
      </c>
      <c r="C314" s="30" t="s">
        <v>39</v>
      </c>
      <c r="D314" s="84">
        <f t="shared" si="43"/>
        <v>10724378.449999999</v>
      </c>
      <c r="E314" s="31">
        <v>253196.59000000003</v>
      </c>
      <c r="F314" s="31">
        <v>0</v>
      </c>
      <c r="G314" s="32">
        <f t="shared" si="44"/>
        <v>10977575.039999999</v>
      </c>
      <c r="H314" s="33"/>
      <c r="I314" s="85">
        <f t="shared" si="45"/>
        <v>-5585512.7000000002</v>
      </c>
      <c r="J314" s="31">
        <v>-157901.51999999999</v>
      </c>
      <c r="K314" s="31">
        <v>0</v>
      </c>
      <c r="L314" s="32">
        <f t="shared" si="46"/>
        <v>-5743414.2199999997</v>
      </c>
      <c r="M314" s="35">
        <f t="shared" si="47"/>
        <v>5234160.8199999994</v>
      </c>
    </row>
    <row r="315" spans="1:13" x14ac:dyDescent="0.2">
      <c r="A315" s="28">
        <v>47</v>
      </c>
      <c r="B315" s="29">
        <v>1855</v>
      </c>
      <c r="C315" s="30" t="s">
        <v>40</v>
      </c>
      <c r="D315" s="84">
        <f t="shared" si="43"/>
        <v>18775590.5</v>
      </c>
      <c r="E315" s="31">
        <v>952185.78</v>
      </c>
      <c r="F315" s="31">
        <v>0</v>
      </c>
      <c r="G315" s="32">
        <f t="shared" si="44"/>
        <v>19727776.280000001</v>
      </c>
      <c r="H315" s="33"/>
      <c r="I315" s="85">
        <f t="shared" si="45"/>
        <v>-8379266.5100000007</v>
      </c>
      <c r="J315" s="31">
        <v>-283313.88</v>
      </c>
      <c r="K315" s="31">
        <v>0</v>
      </c>
      <c r="L315" s="32">
        <f t="shared" si="46"/>
        <v>-8662580.3900000006</v>
      </c>
      <c r="M315" s="35">
        <f t="shared" si="47"/>
        <v>11065195.890000001</v>
      </c>
    </row>
    <row r="316" spans="1:13" x14ac:dyDescent="0.2">
      <c r="A316" s="28">
        <v>47</v>
      </c>
      <c r="B316" s="29">
        <v>1860</v>
      </c>
      <c r="C316" s="30" t="s">
        <v>41</v>
      </c>
      <c r="D316" s="84">
        <f t="shared" si="43"/>
        <v>47838.44</v>
      </c>
      <c r="E316" s="31">
        <v>46152.38</v>
      </c>
      <c r="F316" s="31">
        <v>0</v>
      </c>
      <c r="G316" s="32">
        <f t="shared" si="44"/>
        <v>93990.82</v>
      </c>
      <c r="H316" s="33"/>
      <c r="I316" s="85">
        <f t="shared" si="45"/>
        <v>-11398.199999999999</v>
      </c>
      <c r="J316" s="31">
        <v>-3759.6</v>
      </c>
      <c r="K316" s="31">
        <v>0</v>
      </c>
      <c r="L316" s="32">
        <f t="shared" si="46"/>
        <v>-15157.8</v>
      </c>
      <c r="M316" s="35">
        <f t="shared" si="47"/>
        <v>78833.02</v>
      </c>
    </row>
    <row r="317" spans="1:13" x14ac:dyDescent="0.2">
      <c r="A317" s="28">
        <v>47</v>
      </c>
      <c r="B317" s="29">
        <v>1860</v>
      </c>
      <c r="C317" s="30" t="s">
        <v>42</v>
      </c>
      <c r="D317" s="84">
        <f t="shared" si="43"/>
        <v>2859089.0599999996</v>
      </c>
      <c r="E317" s="31">
        <v>0</v>
      </c>
      <c r="F317" s="31">
        <v>0</v>
      </c>
      <c r="G317" s="32">
        <f t="shared" si="44"/>
        <v>2859089.0599999996</v>
      </c>
      <c r="H317" s="33"/>
      <c r="I317" s="85">
        <f t="shared" si="45"/>
        <v>-2027487.1199999999</v>
      </c>
      <c r="J317" s="31">
        <v>-131878.95000000001</v>
      </c>
      <c r="K317" s="31">
        <v>0</v>
      </c>
      <c r="L317" s="32">
        <f t="shared" si="46"/>
        <v>-2159366.0699999998</v>
      </c>
      <c r="M317" s="35">
        <f t="shared" si="47"/>
        <v>699722.98999999976</v>
      </c>
    </row>
    <row r="318" spans="1:13" x14ac:dyDescent="0.2">
      <c r="A318" s="28">
        <v>47</v>
      </c>
      <c r="B318" s="29">
        <v>1860</v>
      </c>
      <c r="C318" s="30" t="s">
        <v>43</v>
      </c>
      <c r="D318" s="84">
        <f t="shared" si="43"/>
        <v>1932220.3399999989</v>
      </c>
      <c r="E318" s="31">
        <v>303728.2</v>
      </c>
      <c r="F318" s="31">
        <v>0</v>
      </c>
      <c r="G318" s="32">
        <f t="shared" si="44"/>
        <v>2235948.5399999991</v>
      </c>
      <c r="H318" s="33"/>
      <c r="I318" s="85">
        <f t="shared" si="45"/>
        <v>-479165.16000000003</v>
      </c>
      <c r="J318" s="31">
        <v>-139231.92000000001</v>
      </c>
      <c r="K318" s="31">
        <v>0</v>
      </c>
      <c r="L318" s="32">
        <f t="shared" si="46"/>
        <v>-618397.08000000007</v>
      </c>
      <c r="M318" s="35">
        <f t="shared" si="47"/>
        <v>1617551.459999999</v>
      </c>
    </row>
    <row r="319" spans="1:13" x14ac:dyDescent="0.2">
      <c r="A319" s="28">
        <v>47</v>
      </c>
      <c r="B319" s="29">
        <v>1860</v>
      </c>
      <c r="C319" s="30" t="s">
        <v>44</v>
      </c>
      <c r="D319" s="84">
        <f t="shared" si="43"/>
        <v>1924000.32</v>
      </c>
      <c r="E319" s="31">
        <v>563686.11</v>
      </c>
      <c r="F319" s="31">
        <v>0</v>
      </c>
      <c r="G319" s="32">
        <f t="shared" si="44"/>
        <v>2487686.4300000002</v>
      </c>
      <c r="H319" s="33"/>
      <c r="I319" s="85">
        <f t="shared" si="45"/>
        <v>-476641.48000000004</v>
      </c>
      <c r="J319" s="31">
        <v>-165885.72</v>
      </c>
      <c r="K319" s="31">
        <v>0</v>
      </c>
      <c r="L319" s="32">
        <f t="shared" si="46"/>
        <v>-642527.20000000007</v>
      </c>
      <c r="M319" s="35">
        <f t="shared" si="47"/>
        <v>1845159.23</v>
      </c>
    </row>
    <row r="320" spans="1:13" x14ac:dyDescent="0.2">
      <c r="A320" s="28">
        <v>47</v>
      </c>
      <c r="B320" s="29">
        <v>1860</v>
      </c>
      <c r="C320" s="30" t="s">
        <v>45</v>
      </c>
      <c r="D320" s="84">
        <f t="shared" si="43"/>
        <v>7709608.0499999998</v>
      </c>
      <c r="E320" s="31">
        <v>0</v>
      </c>
      <c r="F320" s="31">
        <v>0</v>
      </c>
      <c r="G320" s="32">
        <f t="shared" si="44"/>
        <v>7709608.0499999998</v>
      </c>
      <c r="H320" s="33"/>
      <c r="I320" s="85">
        <f t="shared" si="45"/>
        <v>-4731684.1099999994</v>
      </c>
      <c r="J320" s="31">
        <v>-536248.56000000006</v>
      </c>
      <c r="K320" s="31">
        <v>0</v>
      </c>
      <c r="L320" s="32">
        <f t="shared" si="46"/>
        <v>-5267932.67</v>
      </c>
      <c r="M320" s="35">
        <f t="shared" si="47"/>
        <v>2441675.38</v>
      </c>
    </row>
    <row r="321" spans="1:13" x14ac:dyDescent="0.2">
      <c r="A321" s="28">
        <v>47</v>
      </c>
      <c r="B321" s="29">
        <v>1860</v>
      </c>
      <c r="C321" s="30" t="s">
        <v>46</v>
      </c>
      <c r="D321" s="84">
        <f t="shared" si="43"/>
        <v>773270.46000000008</v>
      </c>
      <c r="E321" s="31">
        <v>270830.56</v>
      </c>
      <c r="F321" s="31">
        <v>0</v>
      </c>
      <c r="G321" s="32">
        <f t="shared" si="44"/>
        <v>1044101.02</v>
      </c>
      <c r="H321" s="33"/>
      <c r="I321" s="85">
        <f t="shared" si="45"/>
        <v>-567130.14</v>
      </c>
      <c r="J321" s="31">
        <v>-47073.85</v>
      </c>
      <c r="K321" s="31">
        <v>0</v>
      </c>
      <c r="L321" s="32">
        <f t="shared" si="46"/>
        <v>-614203.99</v>
      </c>
      <c r="M321" s="35">
        <f t="shared" si="47"/>
        <v>429897.03</v>
      </c>
    </row>
    <row r="322" spans="1:13" x14ac:dyDescent="0.2">
      <c r="A322" s="28" t="s">
        <v>14</v>
      </c>
      <c r="B322" s="29">
        <v>1905</v>
      </c>
      <c r="C322" s="30" t="s">
        <v>15</v>
      </c>
      <c r="D322" s="84">
        <f t="shared" si="43"/>
        <v>0</v>
      </c>
      <c r="E322" s="31">
        <v>0</v>
      </c>
      <c r="F322" s="31">
        <v>0</v>
      </c>
      <c r="G322" s="32">
        <f t="shared" si="44"/>
        <v>0</v>
      </c>
      <c r="H322" s="33"/>
      <c r="I322" s="85">
        <f t="shared" si="45"/>
        <v>0</v>
      </c>
      <c r="J322" s="31">
        <v>0</v>
      </c>
      <c r="K322" s="31">
        <v>0</v>
      </c>
      <c r="L322" s="32">
        <f t="shared" si="46"/>
        <v>0</v>
      </c>
      <c r="M322" s="35">
        <f t="shared" si="47"/>
        <v>0</v>
      </c>
    </row>
    <row r="323" spans="1:13" x14ac:dyDescent="0.2">
      <c r="A323" s="28">
        <v>47</v>
      </c>
      <c r="B323" s="29">
        <v>1908</v>
      </c>
      <c r="C323" s="30" t="s">
        <v>47</v>
      </c>
      <c r="D323" s="84">
        <f t="shared" si="43"/>
        <v>0</v>
      </c>
      <c r="E323" s="31">
        <v>0</v>
      </c>
      <c r="F323" s="31">
        <v>0</v>
      </c>
      <c r="G323" s="32">
        <f t="shared" si="44"/>
        <v>0</v>
      </c>
      <c r="H323" s="33"/>
      <c r="I323" s="85">
        <f t="shared" si="45"/>
        <v>0</v>
      </c>
      <c r="J323" s="31">
        <v>0</v>
      </c>
      <c r="K323" s="31">
        <v>0</v>
      </c>
      <c r="L323" s="32">
        <f t="shared" si="46"/>
        <v>0</v>
      </c>
      <c r="M323" s="35">
        <f t="shared" si="47"/>
        <v>0</v>
      </c>
    </row>
    <row r="324" spans="1:13" x14ac:dyDescent="0.2">
      <c r="A324" s="28">
        <v>13</v>
      </c>
      <c r="B324" s="29">
        <v>1910</v>
      </c>
      <c r="C324" s="30" t="s">
        <v>24</v>
      </c>
      <c r="D324" s="84">
        <f t="shared" si="43"/>
        <v>0</v>
      </c>
      <c r="E324" s="31">
        <v>0</v>
      </c>
      <c r="F324" s="31">
        <v>0</v>
      </c>
      <c r="G324" s="32">
        <f t="shared" si="44"/>
        <v>0</v>
      </c>
      <c r="H324" s="33"/>
      <c r="I324" s="85">
        <f t="shared" si="45"/>
        <v>0</v>
      </c>
      <c r="J324" s="31">
        <v>0</v>
      </c>
      <c r="K324" s="31">
        <v>0</v>
      </c>
      <c r="L324" s="32">
        <f t="shared" si="46"/>
        <v>0</v>
      </c>
      <c r="M324" s="35">
        <f t="shared" si="47"/>
        <v>0</v>
      </c>
    </row>
    <row r="325" spans="1:13" x14ac:dyDescent="0.2">
      <c r="A325" s="28">
        <v>8</v>
      </c>
      <c r="B325" s="29">
        <v>1915</v>
      </c>
      <c r="C325" s="30" t="s">
        <v>48</v>
      </c>
      <c r="D325" s="84">
        <f t="shared" si="43"/>
        <v>1599146.0599999998</v>
      </c>
      <c r="E325" s="31">
        <v>5093.8500000000004</v>
      </c>
      <c r="F325" s="31">
        <v>0</v>
      </c>
      <c r="G325" s="32">
        <f t="shared" si="44"/>
        <v>1604239.91</v>
      </c>
      <c r="H325" s="33"/>
      <c r="I325" s="85">
        <f t="shared" si="45"/>
        <v>-1327888.08</v>
      </c>
      <c r="J325" s="31">
        <v>-105471.39</v>
      </c>
      <c r="K325" s="31">
        <v>0</v>
      </c>
      <c r="L325" s="32">
        <f t="shared" si="46"/>
        <v>-1433359.47</v>
      </c>
      <c r="M325" s="35">
        <f t="shared" si="47"/>
        <v>170880.43999999994</v>
      </c>
    </row>
    <row r="326" spans="1:13" x14ac:dyDescent="0.2">
      <c r="A326" s="36">
        <v>8</v>
      </c>
      <c r="B326" s="37">
        <v>1915</v>
      </c>
      <c r="C326" s="38" t="s">
        <v>49</v>
      </c>
      <c r="D326" s="84">
        <f t="shared" si="43"/>
        <v>85890.5</v>
      </c>
      <c r="E326" s="31">
        <v>28391.49</v>
      </c>
      <c r="F326" s="31">
        <v>0</v>
      </c>
      <c r="G326" s="32">
        <f t="shared" si="44"/>
        <v>114281.99</v>
      </c>
      <c r="H326" s="33"/>
      <c r="I326" s="85">
        <f t="shared" si="45"/>
        <v>-32697.99</v>
      </c>
      <c r="J326" s="31">
        <v>-20855.28</v>
      </c>
      <c r="K326" s="31">
        <v>0</v>
      </c>
      <c r="L326" s="32">
        <f t="shared" si="46"/>
        <v>-53553.270000000004</v>
      </c>
      <c r="M326" s="35">
        <f t="shared" si="47"/>
        <v>60728.72</v>
      </c>
    </row>
    <row r="327" spans="1:13" x14ac:dyDescent="0.2">
      <c r="A327" s="28">
        <v>10</v>
      </c>
      <c r="B327" s="29">
        <v>1920</v>
      </c>
      <c r="C327" s="30" t="s">
        <v>50</v>
      </c>
      <c r="D327" s="84">
        <f t="shared" si="43"/>
        <v>0</v>
      </c>
      <c r="E327" s="31">
        <v>0</v>
      </c>
      <c r="F327" s="31">
        <v>0</v>
      </c>
      <c r="G327" s="32">
        <f t="shared" si="44"/>
        <v>0</v>
      </c>
      <c r="H327" s="33"/>
      <c r="I327" s="85">
        <f t="shared" si="45"/>
        <v>0</v>
      </c>
      <c r="J327" s="31">
        <v>0</v>
      </c>
      <c r="K327" s="31">
        <v>0</v>
      </c>
      <c r="L327" s="32">
        <f t="shared" si="46"/>
        <v>0</v>
      </c>
      <c r="M327" s="35">
        <f t="shared" si="47"/>
        <v>0</v>
      </c>
    </row>
    <row r="328" spans="1:13" ht="25.5" x14ac:dyDescent="0.2">
      <c r="A328" s="28">
        <v>45</v>
      </c>
      <c r="B328" s="29">
        <v>1920</v>
      </c>
      <c r="C328" s="30" t="s">
        <v>51</v>
      </c>
      <c r="D328" s="84">
        <f t="shared" si="43"/>
        <v>0</v>
      </c>
      <c r="E328" s="31">
        <v>0</v>
      </c>
      <c r="F328" s="31">
        <v>0</v>
      </c>
      <c r="G328" s="32">
        <f t="shared" si="44"/>
        <v>0</v>
      </c>
      <c r="H328" s="33"/>
      <c r="I328" s="85">
        <f t="shared" si="45"/>
        <v>0</v>
      </c>
      <c r="J328" s="31">
        <v>0</v>
      </c>
      <c r="K328" s="31">
        <v>0</v>
      </c>
      <c r="L328" s="32">
        <f t="shared" si="46"/>
        <v>0</v>
      </c>
      <c r="M328" s="35">
        <f t="shared" si="47"/>
        <v>0</v>
      </c>
    </row>
    <row r="329" spans="1:13" ht="25.5" x14ac:dyDescent="0.2">
      <c r="A329" s="28">
        <v>50</v>
      </c>
      <c r="B329" s="29">
        <v>1920</v>
      </c>
      <c r="C329" s="30" t="s">
        <v>52</v>
      </c>
      <c r="D329" s="84">
        <f t="shared" si="43"/>
        <v>4667789.9500000011</v>
      </c>
      <c r="E329" s="31">
        <v>226841.02000000002</v>
      </c>
      <c r="F329" s="31">
        <v>0</v>
      </c>
      <c r="G329" s="32">
        <f t="shared" si="44"/>
        <v>4894630.9700000007</v>
      </c>
      <c r="H329" s="33"/>
      <c r="I329" s="85">
        <f t="shared" si="45"/>
        <v>-4338885.84</v>
      </c>
      <c r="J329" s="31">
        <v>-167863.84999999998</v>
      </c>
      <c r="K329" s="31">
        <v>0</v>
      </c>
      <c r="L329" s="32">
        <f t="shared" si="46"/>
        <v>-4506749.6899999995</v>
      </c>
      <c r="M329" s="35">
        <f t="shared" si="47"/>
        <v>387881.28000000119</v>
      </c>
    </row>
    <row r="330" spans="1:13" x14ac:dyDescent="0.2">
      <c r="A330" s="28">
        <v>10</v>
      </c>
      <c r="B330" s="29">
        <v>1930</v>
      </c>
      <c r="C330" s="30" t="s">
        <v>53</v>
      </c>
      <c r="D330" s="84">
        <f t="shared" si="43"/>
        <v>37161.699999999997</v>
      </c>
      <c r="E330" s="31">
        <v>0</v>
      </c>
      <c r="F330" s="31">
        <v>0</v>
      </c>
      <c r="G330" s="32">
        <f t="shared" si="44"/>
        <v>37161.699999999997</v>
      </c>
      <c r="H330" s="33"/>
      <c r="I330" s="85">
        <f t="shared" si="45"/>
        <v>-37161.699999999997</v>
      </c>
      <c r="J330" s="31">
        <v>0</v>
      </c>
      <c r="K330" s="31">
        <v>0</v>
      </c>
      <c r="L330" s="32">
        <f t="shared" si="46"/>
        <v>-37161.699999999997</v>
      </c>
      <c r="M330" s="35">
        <f t="shared" si="47"/>
        <v>0</v>
      </c>
    </row>
    <row r="331" spans="1:13" ht="25.5" x14ac:dyDescent="0.2">
      <c r="A331" s="28">
        <v>10</v>
      </c>
      <c r="B331" s="29">
        <v>1930</v>
      </c>
      <c r="C331" s="30" t="s">
        <v>54</v>
      </c>
      <c r="D331" s="84">
        <f t="shared" si="43"/>
        <v>827495.99999999988</v>
      </c>
      <c r="E331" s="31">
        <v>60674.54</v>
      </c>
      <c r="F331" s="31">
        <v>0</v>
      </c>
      <c r="G331" s="32">
        <f t="shared" si="44"/>
        <v>888170.53999999992</v>
      </c>
      <c r="H331" s="33"/>
      <c r="I331" s="85">
        <f t="shared" si="45"/>
        <v>-471384.33</v>
      </c>
      <c r="J331" s="31">
        <v>-46251.12</v>
      </c>
      <c r="K331" s="31">
        <v>0</v>
      </c>
      <c r="L331" s="32">
        <f t="shared" si="46"/>
        <v>-517635.45</v>
      </c>
      <c r="M331" s="35">
        <f t="shared" si="47"/>
        <v>370535.08999999991</v>
      </c>
    </row>
    <row r="332" spans="1:13" x14ac:dyDescent="0.2">
      <c r="A332" s="28">
        <v>10</v>
      </c>
      <c r="B332" s="29">
        <v>1930</v>
      </c>
      <c r="C332" s="30" t="s">
        <v>55</v>
      </c>
      <c r="D332" s="84">
        <f t="shared" si="43"/>
        <v>1533318.3899999997</v>
      </c>
      <c r="E332" s="31">
        <v>243174.84000000003</v>
      </c>
      <c r="F332" s="31">
        <v>-31438.44</v>
      </c>
      <c r="G332" s="32">
        <f t="shared" si="44"/>
        <v>1745054.7899999998</v>
      </c>
      <c r="H332" s="33"/>
      <c r="I332" s="85">
        <f t="shared" si="45"/>
        <v>-1390116.25</v>
      </c>
      <c r="J332" s="31">
        <v>-102942</v>
      </c>
      <c r="K332" s="31">
        <v>31438.44</v>
      </c>
      <c r="L332" s="32">
        <f t="shared" si="46"/>
        <v>-1461619.81</v>
      </c>
      <c r="M332" s="35">
        <f t="shared" si="47"/>
        <v>283434.97999999975</v>
      </c>
    </row>
    <row r="333" spans="1:13" x14ac:dyDescent="0.2">
      <c r="A333" s="28">
        <v>10</v>
      </c>
      <c r="B333" s="29">
        <v>1930</v>
      </c>
      <c r="C333" s="30" t="s">
        <v>56</v>
      </c>
      <c r="D333" s="84">
        <f t="shared" si="43"/>
        <v>6229372.2999999989</v>
      </c>
      <c r="E333" s="31">
        <v>414438.24</v>
      </c>
      <c r="F333" s="31">
        <v>0</v>
      </c>
      <c r="G333" s="32">
        <f t="shared" si="44"/>
        <v>6643810.5399999991</v>
      </c>
      <c r="H333" s="33"/>
      <c r="I333" s="85">
        <f t="shared" si="45"/>
        <v>-3386640.2800000003</v>
      </c>
      <c r="J333" s="31">
        <v>-457793.88</v>
      </c>
      <c r="K333" s="31">
        <v>0</v>
      </c>
      <c r="L333" s="32">
        <f t="shared" si="46"/>
        <v>-3844434.16</v>
      </c>
      <c r="M333" s="35">
        <f t="shared" si="47"/>
        <v>2799376.379999999</v>
      </c>
    </row>
    <row r="334" spans="1:13" x14ac:dyDescent="0.2">
      <c r="A334" s="28">
        <v>10</v>
      </c>
      <c r="B334" s="29">
        <v>1930</v>
      </c>
      <c r="C334" s="30" t="s">
        <v>57</v>
      </c>
      <c r="D334" s="84">
        <f t="shared" si="43"/>
        <v>0</v>
      </c>
      <c r="E334" s="31">
        <v>0</v>
      </c>
      <c r="F334" s="31">
        <v>0</v>
      </c>
      <c r="G334" s="32">
        <f t="shared" si="44"/>
        <v>0</v>
      </c>
      <c r="H334" s="33"/>
      <c r="I334" s="85">
        <f t="shared" si="45"/>
        <v>0</v>
      </c>
      <c r="J334" s="31">
        <v>0</v>
      </c>
      <c r="K334" s="31">
        <v>0</v>
      </c>
      <c r="L334" s="32">
        <f t="shared" si="46"/>
        <v>0</v>
      </c>
      <c r="M334" s="35">
        <f t="shared" si="47"/>
        <v>0</v>
      </c>
    </row>
    <row r="335" spans="1:13" x14ac:dyDescent="0.2">
      <c r="A335" s="28">
        <v>8</v>
      </c>
      <c r="B335" s="29">
        <v>1935</v>
      </c>
      <c r="C335" s="30" t="s">
        <v>58</v>
      </c>
      <c r="D335" s="84">
        <f t="shared" si="43"/>
        <v>697911.39000000013</v>
      </c>
      <c r="E335" s="31">
        <v>0</v>
      </c>
      <c r="F335" s="31">
        <v>0</v>
      </c>
      <c r="G335" s="32">
        <f t="shared" si="44"/>
        <v>697911.39000000013</v>
      </c>
      <c r="H335" s="33"/>
      <c r="I335" s="85">
        <f t="shared" si="45"/>
        <v>-501493.4</v>
      </c>
      <c r="J335" s="31">
        <v>-52563.09</v>
      </c>
      <c r="K335" s="31">
        <v>0</v>
      </c>
      <c r="L335" s="32">
        <f t="shared" si="46"/>
        <v>-554056.49</v>
      </c>
      <c r="M335" s="35">
        <f t="shared" si="47"/>
        <v>143854.90000000014</v>
      </c>
    </row>
    <row r="336" spans="1:13" x14ac:dyDescent="0.2">
      <c r="A336" s="28">
        <v>8</v>
      </c>
      <c r="B336" s="29">
        <v>1940</v>
      </c>
      <c r="C336" s="30" t="s">
        <v>59</v>
      </c>
      <c r="D336" s="84">
        <f t="shared" si="43"/>
        <v>330219.45</v>
      </c>
      <c r="E336" s="31">
        <v>24230.02</v>
      </c>
      <c r="F336" s="31">
        <v>0</v>
      </c>
      <c r="G336" s="32">
        <f t="shared" si="44"/>
        <v>354449.47000000003</v>
      </c>
      <c r="H336" s="33"/>
      <c r="I336" s="85">
        <f t="shared" si="45"/>
        <v>-306482.24</v>
      </c>
      <c r="J336" s="31">
        <v>-15400.62</v>
      </c>
      <c r="K336" s="31">
        <v>0</v>
      </c>
      <c r="L336" s="32">
        <f t="shared" si="46"/>
        <v>-321882.86</v>
      </c>
      <c r="M336" s="35">
        <f t="shared" si="47"/>
        <v>32566.610000000044</v>
      </c>
    </row>
    <row r="337" spans="1:13" x14ac:dyDescent="0.2">
      <c r="A337" s="28">
        <v>8</v>
      </c>
      <c r="B337" s="29">
        <v>1940</v>
      </c>
      <c r="C337" s="30" t="s">
        <v>60</v>
      </c>
      <c r="D337" s="84">
        <f t="shared" si="43"/>
        <v>1293901.1399999999</v>
      </c>
      <c r="E337" s="31">
        <v>41020.04</v>
      </c>
      <c r="F337" s="31">
        <v>0</v>
      </c>
      <c r="G337" s="32">
        <f t="shared" si="44"/>
        <v>1334921.18</v>
      </c>
      <c r="H337" s="33"/>
      <c r="I337" s="85">
        <f t="shared" si="45"/>
        <v>-1169087.1000000001</v>
      </c>
      <c r="J337" s="31">
        <v>-60626.12</v>
      </c>
      <c r="K337" s="31">
        <v>0</v>
      </c>
      <c r="L337" s="32">
        <f t="shared" si="46"/>
        <v>-1229713.2200000002</v>
      </c>
      <c r="M337" s="35">
        <f t="shared" si="47"/>
        <v>105207.95999999973</v>
      </c>
    </row>
    <row r="338" spans="1:13" x14ac:dyDescent="0.2">
      <c r="A338" s="28">
        <v>8</v>
      </c>
      <c r="B338" s="29">
        <v>1945</v>
      </c>
      <c r="C338" s="30" t="s">
        <v>61</v>
      </c>
      <c r="D338" s="84">
        <f t="shared" si="43"/>
        <v>1004958.0899999999</v>
      </c>
      <c r="E338" s="31">
        <v>33320</v>
      </c>
      <c r="F338" s="31">
        <v>0</v>
      </c>
      <c r="G338" s="32">
        <f t="shared" si="44"/>
        <v>1038278.0899999999</v>
      </c>
      <c r="H338" s="33"/>
      <c r="I338" s="85">
        <f t="shared" si="45"/>
        <v>-938078.07</v>
      </c>
      <c r="J338" s="31">
        <v>-20999.31</v>
      </c>
      <c r="K338" s="31">
        <v>0</v>
      </c>
      <c r="L338" s="32">
        <f t="shared" si="46"/>
        <v>-959077.38</v>
      </c>
      <c r="M338" s="35">
        <f t="shared" si="47"/>
        <v>79200.709999999846</v>
      </c>
    </row>
    <row r="339" spans="1:13" x14ac:dyDescent="0.2">
      <c r="A339" s="36">
        <v>8</v>
      </c>
      <c r="B339" s="37">
        <v>1950</v>
      </c>
      <c r="C339" s="38" t="s">
        <v>62</v>
      </c>
      <c r="D339" s="84">
        <f t="shared" si="43"/>
        <v>0</v>
      </c>
      <c r="E339" s="31">
        <v>0</v>
      </c>
      <c r="F339" s="31">
        <v>0</v>
      </c>
      <c r="G339" s="32">
        <f t="shared" si="44"/>
        <v>0</v>
      </c>
      <c r="H339" s="33"/>
      <c r="I339" s="85">
        <f t="shared" si="45"/>
        <v>0</v>
      </c>
      <c r="J339" s="31">
        <v>0</v>
      </c>
      <c r="K339" s="31">
        <v>0</v>
      </c>
      <c r="L339" s="32">
        <f t="shared" si="46"/>
        <v>0</v>
      </c>
      <c r="M339" s="35">
        <f t="shared" si="47"/>
        <v>0</v>
      </c>
    </row>
    <row r="340" spans="1:13" x14ac:dyDescent="0.2">
      <c r="A340" s="36">
        <v>8</v>
      </c>
      <c r="B340" s="37">
        <v>1955</v>
      </c>
      <c r="C340" s="38" t="s">
        <v>63</v>
      </c>
      <c r="D340" s="84">
        <f t="shared" si="43"/>
        <v>584882.51000000013</v>
      </c>
      <c r="E340" s="31">
        <v>188899.4</v>
      </c>
      <c r="F340" s="31">
        <v>-537610.35</v>
      </c>
      <c r="G340" s="32">
        <f t="shared" si="44"/>
        <v>236171.56000000017</v>
      </c>
      <c r="H340" s="33"/>
      <c r="I340" s="85">
        <f t="shared" si="45"/>
        <v>-497430</v>
      </c>
      <c r="J340" s="31">
        <v>-23617.08</v>
      </c>
      <c r="K340" s="31">
        <v>468194.16</v>
      </c>
      <c r="L340" s="32">
        <f t="shared" si="46"/>
        <v>-52852.920000000042</v>
      </c>
      <c r="M340" s="35">
        <f t="shared" si="47"/>
        <v>183318.64000000013</v>
      </c>
    </row>
    <row r="341" spans="1:13" ht="25.5" x14ac:dyDescent="0.2">
      <c r="A341" s="28">
        <v>8</v>
      </c>
      <c r="B341" s="29">
        <v>1955</v>
      </c>
      <c r="C341" s="30" t="s">
        <v>64</v>
      </c>
      <c r="D341" s="84">
        <f t="shared" si="43"/>
        <v>222164.19999999998</v>
      </c>
      <c r="E341" s="31">
        <v>0</v>
      </c>
      <c r="F341" s="31">
        <v>0</v>
      </c>
      <c r="G341" s="32">
        <f t="shared" si="44"/>
        <v>222164.19999999998</v>
      </c>
      <c r="H341" s="33"/>
      <c r="I341" s="85">
        <f t="shared" si="45"/>
        <v>-187880.03999999998</v>
      </c>
      <c r="J341" s="31">
        <v>-7837.6</v>
      </c>
      <c r="K341" s="31">
        <v>0</v>
      </c>
      <c r="L341" s="32">
        <f t="shared" si="46"/>
        <v>-195717.63999999998</v>
      </c>
      <c r="M341" s="35">
        <f t="shared" si="47"/>
        <v>26446.559999999998</v>
      </c>
    </row>
    <row r="342" spans="1:13" x14ac:dyDescent="0.2">
      <c r="A342" s="28">
        <v>8</v>
      </c>
      <c r="B342" s="29">
        <v>1955</v>
      </c>
      <c r="C342" s="30" t="s">
        <v>65</v>
      </c>
      <c r="D342" s="84">
        <f t="shared" si="43"/>
        <v>176199.11999999997</v>
      </c>
      <c r="E342" s="31">
        <v>1292.3499999999999</v>
      </c>
      <c r="F342" s="31">
        <v>0</v>
      </c>
      <c r="G342" s="32">
        <f t="shared" si="44"/>
        <v>177491.46999999997</v>
      </c>
      <c r="H342" s="33"/>
      <c r="I342" s="85">
        <f t="shared" si="45"/>
        <v>-159906.79999999999</v>
      </c>
      <c r="J342" s="31">
        <v>-6978.3600000000006</v>
      </c>
      <c r="K342" s="31">
        <v>0</v>
      </c>
      <c r="L342" s="32">
        <f t="shared" si="46"/>
        <v>-166885.15999999997</v>
      </c>
      <c r="M342" s="35">
        <f t="shared" si="47"/>
        <v>10606.309999999998</v>
      </c>
    </row>
    <row r="343" spans="1:13" x14ac:dyDescent="0.2">
      <c r="A343" s="28">
        <v>8</v>
      </c>
      <c r="B343" s="29">
        <v>1955</v>
      </c>
      <c r="C343" s="30" t="s">
        <v>66</v>
      </c>
      <c r="D343" s="84">
        <f t="shared" si="43"/>
        <v>0</v>
      </c>
      <c r="E343" s="31">
        <v>0</v>
      </c>
      <c r="F343" s="31">
        <v>0</v>
      </c>
      <c r="G343" s="32">
        <f t="shared" si="44"/>
        <v>0</v>
      </c>
      <c r="H343" s="33"/>
      <c r="I343" s="85">
        <f t="shared" si="45"/>
        <v>0</v>
      </c>
      <c r="J343" s="31">
        <v>0</v>
      </c>
      <c r="K343" s="31">
        <v>0</v>
      </c>
      <c r="L343" s="32">
        <f t="shared" si="46"/>
        <v>0</v>
      </c>
      <c r="M343" s="35">
        <f t="shared" si="47"/>
        <v>0</v>
      </c>
    </row>
    <row r="344" spans="1:13" x14ac:dyDescent="0.2">
      <c r="A344" s="28">
        <v>8</v>
      </c>
      <c r="B344" s="29">
        <v>1960</v>
      </c>
      <c r="C344" s="30" t="s">
        <v>67</v>
      </c>
      <c r="D344" s="84">
        <f t="shared" si="43"/>
        <v>2702980.9800000004</v>
      </c>
      <c r="E344" s="31">
        <v>12422</v>
      </c>
      <c r="F344" s="31">
        <v>0</v>
      </c>
      <c r="G344" s="32">
        <f t="shared" si="44"/>
        <v>2715402.9800000004</v>
      </c>
      <c r="H344" s="33"/>
      <c r="I344" s="85">
        <f t="shared" si="45"/>
        <v>-2391431.5</v>
      </c>
      <c r="J344" s="31">
        <v>-135933.06</v>
      </c>
      <c r="K344" s="31">
        <v>0</v>
      </c>
      <c r="L344" s="32">
        <f t="shared" si="46"/>
        <v>-2527364.56</v>
      </c>
      <c r="M344" s="35">
        <f t="shared" si="47"/>
        <v>188038.42000000039</v>
      </c>
    </row>
    <row r="345" spans="1:13" ht="25.5" x14ac:dyDescent="0.2">
      <c r="A345" s="28">
        <v>47</v>
      </c>
      <c r="B345" s="29">
        <v>1970</v>
      </c>
      <c r="C345" s="30" t="s">
        <v>68</v>
      </c>
      <c r="D345" s="84">
        <f t="shared" si="43"/>
        <v>0</v>
      </c>
      <c r="E345" s="31">
        <v>0</v>
      </c>
      <c r="F345" s="31">
        <v>0</v>
      </c>
      <c r="G345" s="32">
        <f t="shared" si="44"/>
        <v>0</v>
      </c>
      <c r="H345" s="33"/>
      <c r="I345" s="85">
        <f t="shared" si="45"/>
        <v>0</v>
      </c>
      <c r="J345" s="31">
        <v>0</v>
      </c>
      <c r="K345" s="31">
        <v>0</v>
      </c>
      <c r="L345" s="32">
        <f t="shared" si="46"/>
        <v>0</v>
      </c>
      <c r="M345" s="35">
        <f t="shared" si="47"/>
        <v>0</v>
      </c>
    </row>
    <row r="346" spans="1:13" ht="25.5" x14ac:dyDescent="0.2">
      <c r="A346" s="28">
        <v>47</v>
      </c>
      <c r="B346" s="29">
        <v>1975</v>
      </c>
      <c r="C346" s="30" t="s">
        <v>69</v>
      </c>
      <c r="D346" s="84">
        <f t="shared" si="43"/>
        <v>0</v>
      </c>
      <c r="E346" s="31">
        <v>0</v>
      </c>
      <c r="F346" s="31">
        <v>0</v>
      </c>
      <c r="G346" s="32">
        <f t="shared" si="44"/>
        <v>0</v>
      </c>
      <c r="H346" s="33"/>
      <c r="I346" s="85">
        <f t="shared" si="45"/>
        <v>0</v>
      </c>
      <c r="J346" s="31">
        <v>0</v>
      </c>
      <c r="K346" s="31">
        <v>0</v>
      </c>
      <c r="L346" s="32">
        <f t="shared" si="46"/>
        <v>0</v>
      </c>
      <c r="M346" s="35">
        <f t="shared" si="47"/>
        <v>0</v>
      </c>
    </row>
    <row r="347" spans="1:13" x14ac:dyDescent="0.2">
      <c r="A347" s="28">
        <v>47</v>
      </c>
      <c r="B347" s="29">
        <v>1980</v>
      </c>
      <c r="C347" s="30" t="s">
        <v>70</v>
      </c>
      <c r="D347" s="84">
        <f t="shared" si="43"/>
        <v>5513754.2399999993</v>
      </c>
      <c r="E347" s="31">
        <v>704479.04999999993</v>
      </c>
      <c r="F347" s="31">
        <v>0</v>
      </c>
      <c r="G347" s="32">
        <f t="shared" si="44"/>
        <v>6218233.2899999991</v>
      </c>
      <c r="H347" s="33"/>
      <c r="I347" s="85">
        <f t="shared" si="45"/>
        <v>-3593179.86</v>
      </c>
      <c r="J347" s="31">
        <v>-276289.46000000002</v>
      </c>
      <c r="K347" s="31">
        <v>0</v>
      </c>
      <c r="L347" s="32">
        <f t="shared" si="46"/>
        <v>-3869469.32</v>
      </c>
      <c r="M347" s="35">
        <f t="shared" si="47"/>
        <v>2348763.9699999993</v>
      </c>
    </row>
    <row r="348" spans="1:13" x14ac:dyDescent="0.2">
      <c r="A348" s="28">
        <v>47</v>
      </c>
      <c r="B348" s="29">
        <v>1985</v>
      </c>
      <c r="C348" s="30" t="s">
        <v>71</v>
      </c>
      <c r="D348" s="84">
        <f t="shared" si="43"/>
        <v>0</v>
      </c>
      <c r="E348" s="31">
        <v>0</v>
      </c>
      <c r="F348" s="31">
        <v>0</v>
      </c>
      <c r="G348" s="32">
        <f t="shared" si="44"/>
        <v>0</v>
      </c>
      <c r="H348" s="33"/>
      <c r="I348" s="85">
        <f t="shared" si="45"/>
        <v>0</v>
      </c>
      <c r="J348" s="31">
        <v>0</v>
      </c>
      <c r="K348" s="31">
        <v>0</v>
      </c>
      <c r="L348" s="32">
        <f t="shared" si="46"/>
        <v>0</v>
      </c>
      <c r="M348" s="35">
        <f t="shared" si="47"/>
        <v>0</v>
      </c>
    </row>
    <row r="349" spans="1:13" x14ac:dyDescent="0.2">
      <c r="A349" s="28">
        <v>47</v>
      </c>
      <c r="B349" s="29">
        <v>1990</v>
      </c>
      <c r="C349" s="30" t="s">
        <v>72</v>
      </c>
      <c r="D349" s="84">
        <f t="shared" si="43"/>
        <v>0</v>
      </c>
      <c r="E349" s="31">
        <v>0</v>
      </c>
      <c r="F349" s="31">
        <v>0</v>
      </c>
      <c r="G349" s="32">
        <f t="shared" si="44"/>
        <v>0</v>
      </c>
      <c r="H349" s="33"/>
      <c r="I349" s="85">
        <f t="shared" si="45"/>
        <v>0</v>
      </c>
      <c r="J349" s="31">
        <v>0</v>
      </c>
      <c r="K349" s="31">
        <v>0</v>
      </c>
      <c r="L349" s="32">
        <f t="shared" si="46"/>
        <v>0</v>
      </c>
      <c r="M349" s="35">
        <f t="shared" si="47"/>
        <v>0</v>
      </c>
    </row>
    <row r="350" spans="1:13" x14ac:dyDescent="0.2">
      <c r="A350" s="28">
        <v>47</v>
      </c>
      <c r="B350" s="29">
        <v>1995</v>
      </c>
      <c r="C350" s="30" t="s">
        <v>73</v>
      </c>
      <c r="D350" s="84">
        <f t="shared" si="43"/>
        <v>-31831420</v>
      </c>
      <c r="E350" s="31">
        <v>0</v>
      </c>
      <c r="F350" s="31">
        <v>0</v>
      </c>
      <c r="G350" s="32">
        <f t="shared" si="44"/>
        <v>-31831420</v>
      </c>
      <c r="H350" s="33"/>
      <c r="I350" s="85">
        <f t="shared" si="45"/>
        <v>12664222</v>
      </c>
      <c r="J350" s="31">
        <v>735693</v>
      </c>
      <c r="K350" s="31">
        <v>0</v>
      </c>
      <c r="L350" s="32">
        <f t="shared" si="46"/>
        <v>13399915</v>
      </c>
      <c r="M350" s="35">
        <f t="shared" si="47"/>
        <v>-18431505</v>
      </c>
    </row>
    <row r="351" spans="1:13" x14ac:dyDescent="0.2">
      <c r="A351" s="28">
        <v>47</v>
      </c>
      <c r="B351" s="29">
        <v>2440</v>
      </c>
      <c r="C351" s="30" t="s">
        <v>84</v>
      </c>
      <c r="D351" s="84">
        <f t="shared" ref="D351:D359" si="48">G259</f>
        <v>-24595.25</v>
      </c>
      <c r="E351" s="31">
        <v>0</v>
      </c>
      <c r="F351" s="31">
        <v>0</v>
      </c>
      <c r="G351" s="32">
        <f t="shared" ref="G351:G359" si="49">D351+E351+F351</f>
        <v>-24595.25</v>
      </c>
      <c r="H351" s="33"/>
      <c r="I351" s="85">
        <f t="shared" ref="I351:I359" si="50">L259</f>
        <v>4919.04</v>
      </c>
      <c r="J351" s="31">
        <v>1227.98</v>
      </c>
      <c r="K351" s="31">
        <v>0</v>
      </c>
      <c r="L351" s="32">
        <f t="shared" ref="L351:L359" si="51">I351+J351+K351</f>
        <v>6147.02</v>
      </c>
      <c r="M351" s="35">
        <f t="shared" ref="M351:M358" si="52">G351+L351</f>
        <v>-18448.23</v>
      </c>
    </row>
    <row r="352" spans="1:13" x14ac:dyDescent="0.2">
      <c r="A352" s="28">
        <v>47</v>
      </c>
      <c r="B352" s="29">
        <v>2440</v>
      </c>
      <c r="C352" s="30" t="s">
        <v>85</v>
      </c>
      <c r="D352" s="84">
        <f t="shared" si="48"/>
        <v>-1992838.3900000001</v>
      </c>
      <c r="E352" s="31">
        <v>-254509.51187999998</v>
      </c>
      <c r="F352" s="31">
        <v>0</v>
      </c>
      <c r="G352" s="32">
        <f t="shared" si="49"/>
        <v>-2247347.9018800003</v>
      </c>
      <c r="H352" s="33"/>
      <c r="I352" s="85">
        <f t="shared" si="50"/>
        <v>132747.77000000002</v>
      </c>
      <c r="J352" s="31">
        <v>49941.066930666668</v>
      </c>
      <c r="K352" s="31">
        <v>0</v>
      </c>
      <c r="L352" s="32">
        <f t="shared" si="51"/>
        <v>182688.8369306667</v>
      </c>
      <c r="M352" s="35">
        <f t="shared" si="52"/>
        <v>-2064659.0649493337</v>
      </c>
    </row>
    <row r="353" spans="1:13" x14ac:dyDescent="0.2">
      <c r="A353" s="28">
        <v>47</v>
      </c>
      <c r="B353" s="29">
        <v>2440</v>
      </c>
      <c r="C353" s="30" t="s">
        <v>86</v>
      </c>
      <c r="D353" s="84">
        <f t="shared" si="48"/>
        <v>-1131753.4099999999</v>
      </c>
      <c r="E353" s="31">
        <v>-146279.66998999997</v>
      </c>
      <c r="F353" s="31">
        <v>0</v>
      </c>
      <c r="G353" s="32">
        <f t="shared" si="49"/>
        <v>-1278033.07999</v>
      </c>
      <c r="H353" s="33"/>
      <c r="I353" s="85">
        <f t="shared" si="50"/>
        <v>75369.01999999999</v>
      </c>
      <c r="J353" s="31">
        <v>28400.729333111107</v>
      </c>
      <c r="K353" s="31">
        <v>0</v>
      </c>
      <c r="L353" s="32">
        <f t="shared" si="51"/>
        <v>103769.7493331111</v>
      </c>
      <c r="M353" s="35">
        <f t="shared" si="52"/>
        <v>-1174263.3306568889</v>
      </c>
    </row>
    <row r="354" spans="1:13" x14ac:dyDescent="0.2">
      <c r="A354" s="36">
        <v>47</v>
      </c>
      <c r="B354" s="37">
        <v>2440</v>
      </c>
      <c r="C354" s="38" t="s">
        <v>87</v>
      </c>
      <c r="D354" s="84">
        <f t="shared" si="48"/>
        <v>-3794195.39</v>
      </c>
      <c r="E354" s="31">
        <v>-54976.176019999999</v>
      </c>
      <c r="F354" s="31">
        <v>0</v>
      </c>
      <c r="G354" s="32">
        <f t="shared" si="49"/>
        <v>-3849171.5660200003</v>
      </c>
      <c r="H354" s="33"/>
      <c r="I354" s="85">
        <f t="shared" si="50"/>
        <v>219072.46000000002</v>
      </c>
      <c r="J354" s="31">
        <v>76983.413520400005</v>
      </c>
      <c r="K354" s="31">
        <v>0</v>
      </c>
      <c r="L354" s="32">
        <f t="shared" si="51"/>
        <v>296055.87352040003</v>
      </c>
      <c r="M354" s="35">
        <f t="shared" si="52"/>
        <v>-3553115.6924996004</v>
      </c>
    </row>
    <row r="355" spans="1:13" x14ac:dyDescent="0.2">
      <c r="A355" s="28">
        <v>47</v>
      </c>
      <c r="B355" s="29">
        <v>2440</v>
      </c>
      <c r="C355" s="30" t="s">
        <v>88</v>
      </c>
      <c r="D355" s="84">
        <f t="shared" si="48"/>
        <v>-9193325.6300000008</v>
      </c>
      <c r="E355" s="31">
        <v>-183846.93412000002</v>
      </c>
      <c r="F355" s="31">
        <v>0</v>
      </c>
      <c r="G355" s="32">
        <f t="shared" si="49"/>
        <v>-9377172.5641200002</v>
      </c>
      <c r="H355" s="33"/>
      <c r="I355" s="85">
        <f t="shared" si="50"/>
        <v>755023.40999999992</v>
      </c>
      <c r="J355" s="31">
        <v>267919.21954628569</v>
      </c>
      <c r="K355" s="31">
        <v>0</v>
      </c>
      <c r="L355" s="32">
        <f t="shared" si="51"/>
        <v>1022942.6295462856</v>
      </c>
      <c r="M355" s="35">
        <f t="shared" si="52"/>
        <v>-8354229.9345737146</v>
      </c>
    </row>
    <row r="356" spans="1:13" x14ac:dyDescent="0.2">
      <c r="A356" s="39">
        <v>47</v>
      </c>
      <c r="B356" s="29">
        <v>2440</v>
      </c>
      <c r="C356" s="30" t="s">
        <v>89</v>
      </c>
      <c r="D356" s="84">
        <f t="shared" si="48"/>
        <v>-8452503.5500000007</v>
      </c>
      <c r="E356" s="31">
        <v>-961074.93397000001</v>
      </c>
      <c r="F356" s="31">
        <v>0</v>
      </c>
      <c r="G356" s="32">
        <f t="shared" si="49"/>
        <v>-9413578.4839700013</v>
      </c>
      <c r="H356" s="33"/>
      <c r="I356" s="85">
        <f t="shared" si="50"/>
        <v>642292.4800000001</v>
      </c>
      <c r="J356" s="31">
        <v>247725.76563078951</v>
      </c>
      <c r="K356" s="31">
        <v>0</v>
      </c>
      <c r="L356" s="32">
        <f t="shared" si="51"/>
        <v>890018.24563078955</v>
      </c>
      <c r="M356" s="35">
        <f t="shared" si="52"/>
        <v>-8523560.2383392118</v>
      </c>
    </row>
    <row r="357" spans="1:13" x14ac:dyDescent="0.2">
      <c r="A357" s="28">
        <v>47</v>
      </c>
      <c r="B357" s="29">
        <v>2440</v>
      </c>
      <c r="C357" s="30" t="s">
        <v>90</v>
      </c>
      <c r="D357" s="84">
        <f t="shared" si="48"/>
        <v>-1761952.02</v>
      </c>
      <c r="E357" s="31">
        <v>-464804.93205999996</v>
      </c>
      <c r="F357" s="31">
        <v>0</v>
      </c>
      <c r="G357" s="32">
        <f t="shared" si="49"/>
        <v>-2226756.95206</v>
      </c>
      <c r="H357" s="33"/>
      <c r="I357" s="85">
        <f t="shared" si="50"/>
        <v>105403.86000000002</v>
      </c>
      <c r="J357" s="31">
        <v>45444.024939999996</v>
      </c>
      <c r="K357" s="31">
        <v>0</v>
      </c>
      <c r="L357" s="32">
        <f t="shared" si="51"/>
        <v>150847.88494000002</v>
      </c>
      <c r="M357" s="35">
        <f t="shared" si="52"/>
        <v>-2075909.06712</v>
      </c>
    </row>
    <row r="358" spans="1:13" x14ac:dyDescent="0.2">
      <c r="A358" s="28">
        <v>47</v>
      </c>
      <c r="B358" s="29">
        <v>2440</v>
      </c>
      <c r="C358" s="30" t="s">
        <v>91</v>
      </c>
      <c r="D358" s="84">
        <f t="shared" si="48"/>
        <v>-74759.73</v>
      </c>
      <c r="E358" s="31">
        <v>-45447.281960000008</v>
      </c>
      <c r="F358" s="31">
        <v>0</v>
      </c>
      <c r="G358" s="32">
        <f t="shared" si="49"/>
        <v>-120207.01196</v>
      </c>
      <c r="H358" s="33"/>
      <c r="I358" s="85">
        <f t="shared" si="50"/>
        <v>13770.25</v>
      </c>
      <c r="J358" s="31">
        <v>8013.7987973333329</v>
      </c>
      <c r="K358" s="31">
        <v>0</v>
      </c>
      <c r="L358" s="32">
        <f t="shared" si="51"/>
        <v>21784.048797333333</v>
      </c>
      <c r="M358" s="35">
        <f t="shared" si="52"/>
        <v>-98422.963162666667</v>
      </c>
    </row>
    <row r="359" spans="1:13" x14ac:dyDescent="0.2">
      <c r="A359" s="28"/>
      <c r="B359" s="29">
        <v>2005</v>
      </c>
      <c r="C359" s="30" t="s">
        <v>92</v>
      </c>
      <c r="D359" s="84">
        <f t="shared" si="48"/>
        <v>0</v>
      </c>
      <c r="E359" s="31">
        <v>0</v>
      </c>
      <c r="F359" s="31">
        <v>0</v>
      </c>
      <c r="G359" s="32">
        <f t="shared" si="49"/>
        <v>0</v>
      </c>
      <c r="H359" s="33"/>
      <c r="I359" s="85">
        <f t="shared" si="50"/>
        <v>0</v>
      </c>
      <c r="J359" s="31">
        <v>0</v>
      </c>
      <c r="K359" s="31">
        <v>0</v>
      </c>
      <c r="L359" s="32">
        <f t="shared" si="51"/>
        <v>0</v>
      </c>
      <c r="M359" s="35">
        <f>G359+L359</f>
        <v>0</v>
      </c>
    </row>
    <row r="360" spans="1:13" x14ac:dyDescent="0.2">
      <c r="A360" s="40"/>
      <c r="B360" s="41"/>
      <c r="C360" s="43" t="s">
        <v>74</v>
      </c>
      <c r="D360" s="43">
        <f>SUM(D286:D359)</f>
        <v>377491929.54999977</v>
      </c>
      <c r="E360" s="43">
        <f>SUM(E286:E359)</f>
        <v>17540131.659999996</v>
      </c>
      <c r="F360" s="43">
        <f>SUM(F286:F359)</f>
        <v>-809683.1399999999</v>
      </c>
      <c r="G360" s="43">
        <f>SUM(G286:G359)</f>
        <v>394222378.07000011</v>
      </c>
      <c r="H360" s="43"/>
      <c r="I360" s="43">
        <f>SUM(I286:I359)</f>
        <v>-167843726.66999999</v>
      </c>
      <c r="J360" s="43">
        <f>SUM(J286:J359)</f>
        <v>-10150552.47130141</v>
      </c>
      <c r="K360" s="43">
        <f>SUM(K286:K359)</f>
        <v>499632.6</v>
      </c>
      <c r="L360" s="43">
        <f>SUM(L286:L359)</f>
        <v>-177494646.54130137</v>
      </c>
      <c r="M360" s="44">
        <f>SUM(M286:M359)</f>
        <v>216727731.52869859</v>
      </c>
    </row>
    <row r="361" spans="1:13" ht="38.25" x14ac:dyDescent="0.25">
      <c r="A361" s="40"/>
      <c r="B361" s="41"/>
      <c r="C361" s="45" t="s">
        <v>93</v>
      </c>
      <c r="D361" s="42"/>
      <c r="E361" s="42"/>
      <c r="F361" s="42"/>
      <c r="G361" s="46">
        <f t="shared" ref="G361:G362" si="53">D361+E361+F361</f>
        <v>0</v>
      </c>
      <c r="I361" s="42"/>
      <c r="J361" s="42"/>
      <c r="K361" s="42"/>
      <c r="L361" s="46">
        <f t="shared" ref="L361:L362" si="54">I361+J361+K361</f>
        <v>0</v>
      </c>
      <c r="M361" s="35">
        <f t="shared" ref="M361:M362" si="55">G361+L361</f>
        <v>0</v>
      </c>
    </row>
    <row r="362" spans="1:13" ht="25.5" x14ac:dyDescent="0.25">
      <c r="A362" s="40"/>
      <c r="B362" s="41"/>
      <c r="C362" s="47" t="s">
        <v>94</v>
      </c>
      <c r="D362" s="42"/>
      <c r="E362" s="42"/>
      <c r="F362" s="42"/>
      <c r="G362" s="46">
        <f t="shared" si="53"/>
        <v>0</v>
      </c>
      <c r="I362" s="42"/>
      <c r="J362" s="42"/>
      <c r="K362" s="42"/>
      <c r="L362" s="46">
        <f t="shared" si="54"/>
        <v>0</v>
      </c>
      <c r="M362" s="35">
        <f t="shared" si="55"/>
        <v>0</v>
      </c>
    </row>
    <row r="363" spans="1:13" x14ac:dyDescent="0.2">
      <c r="A363" s="40"/>
      <c r="B363" s="41"/>
      <c r="C363" s="43" t="s">
        <v>75</v>
      </c>
      <c r="D363" s="43">
        <f>SUM(D360:D362)</f>
        <v>377491929.54999977</v>
      </c>
      <c r="E363" s="43">
        <f t="shared" ref="E363:G363" si="56">SUM(E360:E362)</f>
        <v>17540131.659999996</v>
      </c>
      <c r="F363" s="43">
        <f t="shared" si="56"/>
        <v>-809683.1399999999</v>
      </c>
      <c r="G363" s="43">
        <f t="shared" si="56"/>
        <v>394222378.07000011</v>
      </c>
      <c r="H363" s="43"/>
      <c r="I363" s="43">
        <f t="shared" ref="I363:M363" si="57">SUM(I360:I362)</f>
        <v>-167843726.66999999</v>
      </c>
      <c r="J363" s="43">
        <f t="shared" si="57"/>
        <v>-10150552.47130141</v>
      </c>
      <c r="K363" s="43">
        <f t="shared" si="57"/>
        <v>499632.6</v>
      </c>
      <c r="L363" s="43">
        <f t="shared" si="57"/>
        <v>-177494646.54130137</v>
      </c>
      <c r="M363" s="44">
        <f t="shared" si="57"/>
        <v>216727731.52869859</v>
      </c>
    </row>
    <row r="364" spans="1:13" ht="15" x14ac:dyDescent="0.25">
      <c r="A364" s="40"/>
      <c r="B364" s="41"/>
      <c r="C364" s="89" t="s">
        <v>95</v>
      </c>
      <c r="D364" s="90"/>
      <c r="E364" s="90"/>
      <c r="F364" s="90"/>
      <c r="G364" s="90"/>
      <c r="H364" s="90"/>
      <c r="I364" s="91"/>
      <c r="J364" s="42"/>
      <c r="K364" s="48"/>
      <c r="L364" s="49"/>
      <c r="M364" s="50"/>
    </row>
    <row r="365" spans="1:13" ht="15" x14ac:dyDescent="0.25">
      <c r="A365" s="40"/>
      <c r="B365" s="41"/>
      <c r="C365" s="89" t="s">
        <v>76</v>
      </c>
      <c r="D365" s="90"/>
      <c r="E365" s="90"/>
      <c r="F365" s="90"/>
      <c r="G365" s="90"/>
      <c r="H365" s="90"/>
      <c r="I365" s="91"/>
      <c r="J365" s="43">
        <f>J363+J364</f>
        <v>-10150552.47130141</v>
      </c>
      <c r="K365" s="48"/>
      <c r="L365" s="49"/>
      <c r="M365" s="50"/>
    </row>
    <row r="366" spans="1:13" x14ac:dyDescent="0.2">
      <c r="A366" s="39"/>
      <c r="B366" s="51"/>
      <c r="C366" s="9"/>
      <c r="D366" s="9"/>
      <c r="E366" s="9"/>
      <c r="F366" s="9"/>
      <c r="G366" s="9"/>
      <c r="I366" s="9"/>
      <c r="J366" s="9"/>
      <c r="K366" s="9"/>
      <c r="L366" s="9"/>
      <c r="M366" s="52"/>
    </row>
    <row r="367" spans="1:13" x14ac:dyDescent="0.2">
      <c r="A367" s="39"/>
      <c r="B367" s="51"/>
      <c r="C367" s="9"/>
      <c r="D367" s="9"/>
      <c r="E367" s="9"/>
      <c r="F367" s="9"/>
      <c r="G367" s="9"/>
      <c r="I367" s="86" t="s">
        <v>96</v>
      </c>
      <c r="J367" s="87"/>
      <c r="K367" s="88"/>
      <c r="L367" s="9"/>
      <c r="M367" s="52"/>
    </row>
    <row r="368" spans="1:13" x14ac:dyDescent="0.2">
      <c r="A368" s="39"/>
      <c r="B368" s="51"/>
      <c r="C368" s="9"/>
      <c r="D368" s="9"/>
      <c r="E368" s="9"/>
      <c r="F368" s="9"/>
      <c r="G368" s="9"/>
      <c r="I368" s="53" t="s">
        <v>77</v>
      </c>
      <c r="J368" s="54"/>
      <c r="K368" s="31">
        <f>SUM(J330:J334,J336:J337)</f>
        <v>-683013.74</v>
      </c>
      <c r="L368" s="9"/>
      <c r="M368" s="52"/>
    </row>
    <row r="369" spans="1:13" x14ac:dyDescent="0.2">
      <c r="A369" s="39"/>
      <c r="B369" s="51"/>
      <c r="C369" s="9"/>
      <c r="D369" s="9"/>
      <c r="E369" s="9"/>
      <c r="F369" s="55"/>
      <c r="G369" s="9"/>
      <c r="I369" s="53" t="s">
        <v>58</v>
      </c>
      <c r="J369" s="54"/>
      <c r="K369" s="56">
        <f>J335</f>
        <v>-52563.09</v>
      </c>
      <c r="L369" s="9"/>
      <c r="M369" s="52"/>
    </row>
    <row r="370" spans="1:13" x14ac:dyDescent="0.2">
      <c r="A370" s="39"/>
      <c r="B370" s="51"/>
      <c r="C370" s="9"/>
      <c r="D370" s="9"/>
      <c r="E370" s="9"/>
      <c r="F370" s="9"/>
      <c r="G370" s="9"/>
      <c r="I370" s="57" t="s">
        <v>78</v>
      </c>
      <c r="J370" s="58"/>
      <c r="K370" s="31">
        <f>SUM(J351:J358)</f>
        <v>725655.99869858648</v>
      </c>
      <c r="L370" s="9"/>
      <c r="M370" s="52"/>
    </row>
    <row r="371" spans="1:13" ht="13.5" thickBot="1" x14ac:dyDescent="0.25">
      <c r="A371" s="59"/>
      <c r="B371" s="60"/>
      <c r="C371" s="61"/>
      <c r="D371" s="61"/>
      <c r="E371" s="61"/>
      <c r="F371" s="61"/>
      <c r="G371" s="61"/>
      <c r="H371" s="61"/>
      <c r="I371" s="62" t="s">
        <v>79</v>
      </c>
      <c r="J371" s="61"/>
      <c r="K371" s="63">
        <f>+J363-K368-K369-K370</f>
        <v>-10140631.639999997</v>
      </c>
      <c r="L371" s="61"/>
      <c r="M371" s="64"/>
    </row>
    <row r="373" spans="1:13" ht="15" x14ac:dyDescent="0.2">
      <c r="E373" s="4" t="s">
        <v>0</v>
      </c>
      <c r="F373" s="5" t="s">
        <v>1</v>
      </c>
      <c r="G373" s="6"/>
      <c r="H373" s="1"/>
    </row>
    <row r="374" spans="1:13" ht="15" x14ac:dyDescent="0.25">
      <c r="E374" s="4" t="s">
        <v>2</v>
      </c>
      <c r="F374" s="7">
        <v>2020</v>
      </c>
      <c r="G374" s="8"/>
    </row>
    <row r="375" spans="1:13" ht="13.5" thickBot="1" x14ac:dyDescent="0.25"/>
    <row r="376" spans="1:13" x14ac:dyDescent="0.2">
      <c r="A376" s="10"/>
      <c r="B376" s="11"/>
      <c r="C376" s="12"/>
      <c r="D376" s="92" t="s">
        <v>3</v>
      </c>
      <c r="E376" s="93"/>
      <c r="F376" s="93"/>
      <c r="G376" s="94"/>
      <c r="H376" s="12"/>
      <c r="I376" s="13"/>
      <c r="J376" s="14" t="s">
        <v>4</v>
      </c>
      <c r="K376" s="14"/>
      <c r="L376" s="15"/>
      <c r="M376" s="16"/>
    </row>
    <row r="377" spans="1:13" ht="25.5" x14ac:dyDescent="0.2">
      <c r="A377" s="17" t="s">
        <v>80</v>
      </c>
      <c r="B377" s="18" t="s">
        <v>81</v>
      </c>
      <c r="C377" s="19" t="s">
        <v>82</v>
      </c>
      <c r="D377" s="20" t="s">
        <v>5</v>
      </c>
      <c r="E377" s="21" t="s">
        <v>7</v>
      </c>
      <c r="F377" s="21" t="s">
        <v>83</v>
      </c>
      <c r="G377" s="20" t="s">
        <v>6</v>
      </c>
      <c r="H377" s="22"/>
      <c r="I377" s="23" t="s">
        <v>5</v>
      </c>
      <c r="J377" s="24" t="s">
        <v>7</v>
      </c>
      <c r="K377" s="24" t="s">
        <v>83</v>
      </c>
      <c r="L377" s="25" t="s">
        <v>6</v>
      </c>
      <c r="M377" s="26" t="s">
        <v>8</v>
      </c>
    </row>
    <row r="378" spans="1:13" x14ac:dyDescent="0.2">
      <c r="A378" s="28"/>
      <c r="B378" s="29">
        <v>1609</v>
      </c>
      <c r="C378" s="30" t="s">
        <v>9</v>
      </c>
      <c r="D378" s="84">
        <f>G286</f>
        <v>0</v>
      </c>
      <c r="E378" s="31">
        <v>0</v>
      </c>
      <c r="F378" s="31">
        <v>0</v>
      </c>
      <c r="G378" s="32">
        <f>D378+E378+F378</f>
        <v>0</v>
      </c>
      <c r="H378" s="33"/>
      <c r="I378" s="85">
        <f>L286</f>
        <v>0</v>
      </c>
      <c r="J378" s="31">
        <v>0</v>
      </c>
      <c r="K378" s="31">
        <v>0</v>
      </c>
      <c r="L378" s="32">
        <f>I378+J378+K378</f>
        <v>0</v>
      </c>
      <c r="M378" s="35">
        <f>G378+L378</f>
        <v>0</v>
      </c>
    </row>
    <row r="379" spans="1:13" ht="25.5" x14ac:dyDescent="0.2">
      <c r="A379" s="28">
        <v>12</v>
      </c>
      <c r="B379" s="29">
        <v>1611</v>
      </c>
      <c r="C379" s="30" t="s">
        <v>10</v>
      </c>
      <c r="D379" s="84">
        <f t="shared" ref="D379:D442" si="58">G287</f>
        <v>7930523.2699999996</v>
      </c>
      <c r="E379" s="31">
        <v>2049750.04</v>
      </c>
      <c r="F379" s="31">
        <v>0</v>
      </c>
      <c r="G379" s="32">
        <f t="shared" ref="G379:G442" si="59">D379+E379+F379</f>
        <v>9980273.3099999987</v>
      </c>
      <c r="H379" s="33"/>
      <c r="I379" s="85">
        <f t="shared" ref="I379:I442" si="60">L287</f>
        <v>-7255368.25</v>
      </c>
      <c r="J379" s="31">
        <v>-666244.33800000011</v>
      </c>
      <c r="K379" s="31">
        <v>0</v>
      </c>
      <c r="L379" s="32">
        <f t="shared" ref="L379:L442" si="61">I379+J379+K379</f>
        <v>-7921612.5880000005</v>
      </c>
      <c r="M379" s="35">
        <f t="shared" ref="M379:M442" si="62">G379+L379</f>
        <v>2058660.7219999982</v>
      </c>
    </row>
    <row r="380" spans="1:13" ht="25.5" x14ac:dyDescent="0.2">
      <c r="A380" s="28">
        <v>12</v>
      </c>
      <c r="B380" s="29">
        <v>1611</v>
      </c>
      <c r="C380" s="30" t="s">
        <v>11</v>
      </c>
      <c r="D380" s="84">
        <f t="shared" si="58"/>
        <v>1884075.4300000002</v>
      </c>
      <c r="E380" s="31">
        <v>0</v>
      </c>
      <c r="F380" s="31">
        <v>0</v>
      </c>
      <c r="G380" s="32">
        <f t="shared" si="59"/>
        <v>1884075.4300000002</v>
      </c>
      <c r="H380" s="33"/>
      <c r="I380" s="85">
        <f t="shared" si="60"/>
        <v>-1040174.16</v>
      </c>
      <c r="J380" s="31">
        <v>-376815.35999999993</v>
      </c>
      <c r="K380" s="31">
        <v>0</v>
      </c>
      <c r="L380" s="32">
        <f t="shared" si="61"/>
        <v>-1416989.52</v>
      </c>
      <c r="M380" s="35">
        <f t="shared" si="62"/>
        <v>467085.91000000015</v>
      </c>
    </row>
    <row r="381" spans="1:13" ht="25.5" x14ac:dyDescent="0.2">
      <c r="A381" s="28" t="s">
        <v>12</v>
      </c>
      <c r="B381" s="29">
        <v>1612</v>
      </c>
      <c r="C381" s="30" t="s">
        <v>13</v>
      </c>
      <c r="D381" s="84">
        <f t="shared" si="58"/>
        <v>1124310.6199999999</v>
      </c>
      <c r="E381" s="31">
        <v>85233</v>
      </c>
      <c r="F381" s="31">
        <v>0</v>
      </c>
      <c r="G381" s="32">
        <f t="shared" si="59"/>
        <v>1209543.6199999999</v>
      </c>
      <c r="H381" s="33"/>
      <c r="I381" s="85">
        <f t="shared" si="60"/>
        <v>0</v>
      </c>
      <c r="J381" s="31">
        <v>0</v>
      </c>
      <c r="K381" s="31">
        <v>0</v>
      </c>
      <c r="L381" s="32">
        <f t="shared" si="61"/>
        <v>0</v>
      </c>
      <c r="M381" s="35">
        <f t="shared" si="62"/>
        <v>1209543.6199999999</v>
      </c>
    </row>
    <row r="382" spans="1:13" x14ac:dyDescent="0.2">
      <c r="A382" s="28" t="s">
        <v>14</v>
      </c>
      <c r="B382" s="29">
        <v>1805</v>
      </c>
      <c r="C382" s="30" t="s">
        <v>15</v>
      </c>
      <c r="D382" s="84">
        <f t="shared" si="58"/>
        <v>2300541.0099999998</v>
      </c>
      <c r="E382" s="31">
        <v>0</v>
      </c>
      <c r="F382" s="31">
        <v>0</v>
      </c>
      <c r="G382" s="32">
        <f t="shared" si="59"/>
        <v>2300541.0099999998</v>
      </c>
      <c r="H382" s="33"/>
      <c r="I382" s="85">
        <f t="shared" si="60"/>
        <v>0</v>
      </c>
      <c r="J382" s="31">
        <v>0</v>
      </c>
      <c r="K382" s="31">
        <v>0</v>
      </c>
      <c r="L382" s="32">
        <f t="shared" si="61"/>
        <v>0</v>
      </c>
      <c r="M382" s="35">
        <f t="shared" si="62"/>
        <v>2300541.0099999998</v>
      </c>
    </row>
    <row r="383" spans="1:13" x14ac:dyDescent="0.2">
      <c r="A383" s="28">
        <v>47</v>
      </c>
      <c r="B383" s="29">
        <v>1808</v>
      </c>
      <c r="C383" s="30" t="s">
        <v>16</v>
      </c>
      <c r="D383" s="84">
        <f t="shared" si="58"/>
        <v>278997.71999999991</v>
      </c>
      <c r="E383" s="31">
        <v>0</v>
      </c>
      <c r="F383" s="31">
        <v>0</v>
      </c>
      <c r="G383" s="32">
        <f t="shared" si="59"/>
        <v>278997.71999999991</v>
      </c>
      <c r="H383" s="33"/>
      <c r="I383" s="85">
        <f t="shared" si="60"/>
        <v>-174434.85</v>
      </c>
      <c r="J383" s="31">
        <v>-5344.920000000001</v>
      </c>
      <c r="K383" s="31">
        <v>0</v>
      </c>
      <c r="L383" s="32">
        <f t="shared" si="61"/>
        <v>-179779.77000000002</v>
      </c>
      <c r="M383" s="35">
        <f t="shared" si="62"/>
        <v>99217.949999999895</v>
      </c>
    </row>
    <row r="384" spans="1:13" x14ac:dyDescent="0.2">
      <c r="A384" s="28">
        <v>47</v>
      </c>
      <c r="B384" s="29">
        <v>1808</v>
      </c>
      <c r="C384" s="30" t="s">
        <v>17</v>
      </c>
      <c r="D384" s="84">
        <f t="shared" si="58"/>
        <v>4808728.38</v>
      </c>
      <c r="E384" s="31">
        <v>15786.09</v>
      </c>
      <c r="F384" s="31">
        <v>0</v>
      </c>
      <c r="G384" s="32">
        <f t="shared" si="59"/>
        <v>4824514.47</v>
      </c>
      <c r="H384" s="33"/>
      <c r="I384" s="85">
        <f t="shared" si="60"/>
        <v>-1356536.48</v>
      </c>
      <c r="J384" s="31">
        <v>-77168.221500000014</v>
      </c>
      <c r="K384" s="31">
        <v>0</v>
      </c>
      <c r="L384" s="32">
        <f t="shared" si="61"/>
        <v>-1433704.7015</v>
      </c>
      <c r="M384" s="35">
        <f t="shared" si="62"/>
        <v>3390809.7684999998</v>
      </c>
    </row>
    <row r="385" spans="1:13" x14ac:dyDescent="0.2">
      <c r="A385" s="28">
        <v>47</v>
      </c>
      <c r="B385" s="29">
        <v>1808</v>
      </c>
      <c r="C385" s="30" t="s">
        <v>18</v>
      </c>
      <c r="D385" s="84">
        <f t="shared" si="58"/>
        <v>20511526.650000002</v>
      </c>
      <c r="E385" s="31">
        <v>0</v>
      </c>
      <c r="F385" s="31">
        <v>0</v>
      </c>
      <c r="G385" s="32">
        <f t="shared" si="59"/>
        <v>20511526.650000002</v>
      </c>
      <c r="H385" s="33"/>
      <c r="I385" s="85">
        <f t="shared" si="60"/>
        <v>-3217029.57</v>
      </c>
      <c r="J385" s="31">
        <v>-403647.48000000016</v>
      </c>
      <c r="K385" s="31">
        <v>0</v>
      </c>
      <c r="L385" s="32">
        <f t="shared" si="61"/>
        <v>-3620677.05</v>
      </c>
      <c r="M385" s="35">
        <f t="shared" si="62"/>
        <v>16890849.600000001</v>
      </c>
    </row>
    <row r="386" spans="1:13" x14ac:dyDescent="0.2">
      <c r="A386" s="28">
        <v>47</v>
      </c>
      <c r="B386" s="29">
        <v>1808</v>
      </c>
      <c r="C386" s="30" t="s">
        <v>19</v>
      </c>
      <c r="D386" s="84">
        <f t="shared" si="58"/>
        <v>816363.79999999993</v>
      </c>
      <c r="E386" s="31">
        <v>0</v>
      </c>
      <c r="F386" s="31">
        <v>0</v>
      </c>
      <c r="G386" s="32">
        <f t="shared" si="59"/>
        <v>816363.79999999993</v>
      </c>
      <c r="H386" s="33"/>
      <c r="I386" s="85">
        <f t="shared" si="60"/>
        <v>-249974.59999999998</v>
      </c>
      <c r="J386" s="31">
        <v>-34377.359999999993</v>
      </c>
      <c r="K386" s="31">
        <v>0</v>
      </c>
      <c r="L386" s="32">
        <f t="shared" si="61"/>
        <v>-284351.95999999996</v>
      </c>
      <c r="M386" s="35">
        <f t="shared" si="62"/>
        <v>532011.84</v>
      </c>
    </row>
    <row r="387" spans="1:13" x14ac:dyDescent="0.2">
      <c r="A387" s="28">
        <v>47</v>
      </c>
      <c r="B387" s="29">
        <v>1808</v>
      </c>
      <c r="C387" s="30" t="s">
        <v>20</v>
      </c>
      <c r="D387" s="84">
        <f t="shared" si="58"/>
        <v>4273493.41</v>
      </c>
      <c r="E387" s="31">
        <v>0</v>
      </c>
      <c r="F387" s="31">
        <v>0</v>
      </c>
      <c r="G387" s="32">
        <f t="shared" si="59"/>
        <v>4273493.41</v>
      </c>
      <c r="H387" s="33"/>
      <c r="I387" s="85">
        <f t="shared" si="60"/>
        <v>-2216618.6</v>
      </c>
      <c r="J387" s="31">
        <v>-316220.15999999992</v>
      </c>
      <c r="K387" s="31">
        <v>0</v>
      </c>
      <c r="L387" s="32">
        <f t="shared" si="61"/>
        <v>-2532838.7599999998</v>
      </c>
      <c r="M387" s="35">
        <f t="shared" si="62"/>
        <v>1740654.6500000004</v>
      </c>
    </row>
    <row r="388" spans="1:13" x14ac:dyDescent="0.2">
      <c r="A388" s="28">
        <v>47</v>
      </c>
      <c r="B388" s="29">
        <v>1808</v>
      </c>
      <c r="C388" s="30" t="s">
        <v>21</v>
      </c>
      <c r="D388" s="84">
        <f t="shared" si="58"/>
        <v>613985</v>
      </c>
      <c r="E388" s="31">
        <v>0</v>
      </c>
      <c r="F388" s="31">
        <v>0</v>
      </c>
      <c r="G388" s="32">
        <f t="shared" si="59"/>
        <v>613985</v>
      </c>
      <c r="H388" s="33"/>
      <c r="I388" s="85">
        <f t="shared" si="60"/>
        <v>-246589.96999999997</v>
      </c>
      <c r="J388" s="31">
        <v>-33345.24</v>
      </c>
      <c r="K388" s="31">
        <v>0</v>
      </c>
      <c r="L388" s="32">
        <f t="shared" si="61"/>
        <v>-279935.20999999996</v>
      </c>
      <c r="M388" s="35">
        <f t="shared" si="62"/>
        <v>334049.79000000004</v>
      </c>
    </row>
    <row r="389" spans="1:13" x14ac:dyDescent="0.2">
      <c r="A389" s="28">
        <v>47</v>
      </c>
      <c r="B389" s="29">
        <v>1808</v>
      </c>
      <c r="C389" s="30" t="s">
        <v>22</v>
      </c>
      <c r="D389" s="84">
        <f t="shared" si="58"/>
        <v>50289.820000000007</v>
      </c>
      <c r="E389" s="31">
        <v>0</v>
      </c>
      <c r="F389" s="31">
        <v>0</v>
      </c>
      <c r="G389" s="32">
        <f t="shared" si="59"/>
        <v>50289.820000000007</v>
      </c>
      <c r="H389" s="33"/>
      <c r="I389" s="85">
        <f t="shared" si="60"/>
        <v>-24764.639999999999</v>
      </c>
      <c r="J389" s="31">
        <v>-3481.2000000000003</v>
      </c>
      <c r="K389" s="31">
        <v>0</v>
      </c>
      <c r="L389" s="32">
        <f t="shared" si="61"/>
        <v>-28245.84</v>
      </c>
      <c r="M389" s="35">
        <f t="shared" si="62"/>
        <v>22043.980000000007</v>
      </c>
    </row>
    <row r="390" spans="1:13" x14ac:dyDescent="0.2">
      <c r="A390" s="28">
        <v>47</v>
      </c>
      <c r="B390" s="29">
        <v>1808</v>
      </c>
      <c r="C390" s="30" t="s">
        <v>23</v>
      </c>
      <c r="D390" s="84">
        <f t="shared" si="58"/>
        <v>61363.87</v>
      </c>
      <c r="E390" s="31">
        <v>0</v>
      </c>
      <c r="F390" s="31">
        <v>0</v>
      </c>
      <c r="G390" s="32">
        <f t="shared" si="59"/>
        <v>61363.87</v>
      </c>
      <c r="H390" s="33"/>
      <c r="I390" s="85">
        <f t="shared" si="60"/>
        <v>-57090.91</v>
      </c>
      <c r="J390" s="31">
        <v>-150</v>
      </c>
      <c r="K390" s="31">
        <v>0</v>
      </c>
      <c r="L390" s="32">
        <f t="shared" si="61"/>
        <v>-57240.91</v>
      </c>
      <c r="M390" s="35">
        <f t="shared" si="62"/>
        <v>4122.9599999999991</v>
      </c>
    </row>
    <row r="391" spans="1:13" x14ac:dyDescent="0.2">
      <c r="A391" s="28">
        <v>13</v>
      </c>
      <c r="B391" s="29">
        <v>1810</v>
      </c>
      <c r="C391" s="30" t="s">
        <v>24</v>
      </c>
      <c r="D391" s="84">
        <f t="shared" si="58"/>
        <v>0</v>
      </c>
      <c r="E391" s="31">
        <v>0</v>
      </c>
      <c r="F391" s="31">
        <v>0</v>
      </c>
      <c r="G391" s="32">
        <f t="shared" si="59"/>
        <v>0</v>
      </c>
      <c r="H391" s="33"/>
      <c r="I391" s="85">
        <f t="shared" si="60"/>
        <v>0</v>
      </c>
      <c r="J391" s="31">
        <v>0</v>
      </c>
      <c r="K391" s="31">
        <v>0</v>
      </c>
      <c r="L391" s="32">
        <f t="shared" si="61"/>
        <v>0</v>
      </c>
      <c r="M391" s="35">
        <f t="shared" si="62"/>
        <v>0</v>
      </c>
    </row>
    <row r="392" spans="1:13" x14ac:dyDescent="0.2">
      <c r="A392" s="28">
        <v>47</v>
      </c>
      <c r="B392" s="29">
        <v>1815</v>
      </c>
      <c r="C392" s="30" t="s">
        <v>25</v>
      </c>
      <c r="D392" s="84">
        <f t="shared" si="58"/>
        <v>15273673.600000003</v>
      </c>
      <c r="E392" s="31">
        <v>1210581.2</v>
      </c>
      <c r="F392" s="31">
        <v>0</v>
      </c>
      <c r="G392" s="32">
        <f t="shared" si="59"/>
        <v>16484254.800000003</v>
      </c>
      <c r="H392" s="33"/>
      <c r="I392" s="85">
        <f t="shared" si="60"/>
        <v>-11445841.35</v>
      </c>
      <c r="J392" s="31">
        <v>-476269.14666666661</v>
      </c>
      <c r="K392" s="31">
        <v>0</v>
      </c>
      <c r="L392" s="32">
        <f t="shared" si="61"/>
        <v>-11922110.496666666</v>
      </c>
      <c r="M392" s="35">
        <f t="shared" si="62"/>
        <v>4562144.3033333365</v>
      </c>
    </row>
    <row r="393" spans="1:13" x14ac:dyDescent="0.2">
      <c r="A393" s="28">
        <v>47</v>
      </c>
      <c r="B393" s="29">
        <v>1815</v>
      </c>
      <c r="C393" s="30" t="s">
        <v>26</v>
      </c>
      <c r="D393" s="84">
        <f t="shared" si="58"/>
        <v>2632160.83</v>
      </c>
      <c r="E393" s="31">
        <v>0</v>
      </c>
      <c r="F393" s="31">
        <v>0</v>
      </c>
      <c r="G393" s="32">
        <f t="shared" si="59"/>
        <v>2632160.83</v>
      </c>
      <c r="H393" s="33"/>
      <c r="I393" s="85">
        <f t="shared" si="60"/>
        <v>-724945.96000000008</v>
      </c>
      <c r="J393" s="31">
        <v>-91421.280000000013</v>
      </c>
      <c r="K393" s="31">
        <v>0</v>
      </c>
      <c r="L393" s="32">
        <f t="shared" si="61"/>
        <v>-816367.24000000011</v>
      </c>
      <c r="M393" s="35">
        <f t="shared" si="62"/>
        <v>1815793.5899999999</v>
      </c>
    </row>
    <row r="394" spans="1:13" x14ac:dyDescent="0.2">
      <c r="A394" s="28">
        <v>47</v>
      </c>
      <c r="B394" s="29">
        <v>1815</v>
      </c>
      <c r="C394" s="30" t="s">
        <v>27</v>
      </c>
      <c r="D394" s="84">
        <f t="shared" si="58"/>
        <v>4049798.4800000004</v>
      </c>
      <c r="E394" s="31">
        <v>0</v>
      </c>
      <c r="F394" s="31">
        <v>0</v>
      </c>
      <c r="G394" s="32">
        <f t="shared" si="59"/>
        <v>4049798.4800000004</v>
      </c>
      <c r="H394" s="33"/>
      <c r="I394" s="85">
        <f t="shared" si="60"/>
        <v>-2034317.92</v>
      </c>
      <c r="J394" s="31">
        <v>-300710.89</v>
      </c>
      <c r="K394" s="31">
        <v>0</v>
      </c>
      <c r="L394" s="32">
        <f t="shared" si="61"/>
        <v>-2335028.81</v>
      </c>
      <c r="M394" s="35">
        <f t="shared" si="62"/>
        <v>1714769.6700000004</v>
      </c>
    </row>
    <row r="395" spans="1:13" x14ac:dyDescent="0.2">
      <c r="A395" s="28">
        <v>47</v>
      </c>
      <c r="B395" s="29">
        <v>1815</v>
      </c>
      <c r="C395" s="30" t="s">
        <v>28</v>
      </c>
      <c r="D395" s="84">
        <f t="shared" si="58"/>
        <v>12425188.719999999</v>
      </c>
      <c r="E395" s="31">
        <v>0</v>
      </c>
      <c r="F395" s="31">
        <v>0</v>
      </c>
      <c r="G395" s="32">
        <f t="shared" si="59"/>
        <v>12425188.719999999</v>
      </c>
      <c r="H395" s="33"/>
      <c r="I395" s="85">
        <f t="shared" si="60"/>
        <v>-3439045.38</v>
      </c>
      <c r="J395" s="31">
        <v>-245882.75999999998</v>
      </c>
      <c r="K395" s="31">
        <v>0</v>
      </c>
      <c r="L395" s="32">
        <f t="shared" si="61"/>
        <v>-3684928.1399999997</v>
      </c>
      <c r="M395" s="35">
        <f t="shared" si="62"/>
        <v>8740260.5799999982</v>
      </c>
    </row>
    <row r="396" spans="1:13" x14ac:dyDescent="0.2">
      <c r="A396" s="28">
        <v>47</v>
      </c>
      <c r="B396" s="29">
        <v>1820</v>
      </c>
      <c r="C396" s="30" t="s">
        <v>29</v>
      </c>
      <c r="D396" s="84">
        <f t="shared" si="58"/>
        <v>5161314.1899999995</v>
      </c>
      <c r="E396" s="31">
        <v>126530</v>
      </c>
      <c r="F396" s="31">
        <v>0</v>
      </c>
      <c r="G396" s="32">
        <f t="shared" si="59"/>
        <v>5287844.1899999995</v>
      </c>
      <c r="H396" s="33"/>
      <c r="I396" s="85">
        <f t="shared" si="60"/>
        <v>-3231495.6400000006</v>
      </c>
      <c r="J396" s="31">
        <v>-77368.166666666672</v>
      </c>
      <c r="K396" s="31">
        <v>0</v>
      </c>
      <c r="L396" s="32">
        <f t="shared" si="61"/>
        <v>-3308863.8066666671</v>
      </c>
      <c r="M396" s="35">
        <f t="shared" si="62"/>
        <v>1978980.3833333324</v>
      </c>
    </row>
    <row r="397" spans="1:13" x14ac:dyDescent="0.2">
      <c r="A397" s="28">
        <v>47</v>
      </c>
      <c r="B397" s="29">
        <v>1825</v>
      </c>
      <c r="C397" s="30" t="s">
        <v>30</v>
      </c>
      <c r="D397" s="84">
        <f t="shared" si="58"/>
        <v>0</v>
      </c>
      <c r="E397" s="31">
        <v>0</v>
      </c>
      <c r="F397" s="31">
        <v>0</v>
      </c>
      <c r="G397" s="32">
        <f t="shared" si="59"/>
        <v>0</v>
      </c>
      <c r="H397" s="33"/>
      <c r="I397" s="85">
        <f t="shared" si="60"/>
        <v>0</v>
      </c>
      <c r="J397" s="31">
        <v>0</v>
      </c>
      <c r="K397" s="31">
        <v>0</v>
      </c>
      <c r="L397" s="32">
        <f t="shared" si="61"/>
        <v>0</v>
      </c>
      <c r="M397" s="35">
        <f t="shared" si="62"/>
        <v>0</v>
      </c>
    </row>
    <row r="398" spans="1:13" x14ac:dyDescent="0.2">
      <c r="A398" s="28">
        <v>47</v>
      </c>
      <c r="B398" s="29">
        <v>1830</v>
      </c>
      <c r="C398" s="30" t="s">
        <v>31</v>
      </c>
      <c r="D398" s="84">
        <f t="shared" si="58"/>
        <v>88312795.11999999</v>
      </c>
      <c r="E398" s="31">
        <v>4019070.6495000003</v>
      </c>
      <c r="F398" s="31">
        <v>0</v>
      </c>
      <c r="G398" s="32">
        <f t="shared" si="59"/>
        <v>92331865.769499987</v>
      </c>
      <c r="H398" s="33"/>
      <c r="I398" s="85">
        <f t="shared" si="60"/>
        <v>-31842716.880000006</v>
      </c>
      <c r="J398" s="31">
        <v>-1677287.4410999997</v>
      </c>
      <c r="K398" s="31">
        <v>0</v>
      </c>
      <c r="L398" s="32">
        <f t="shared" si="61"/>
        <v>-33520004.321100008</v>
      </c>
      <c r="M398" s="35">
        <f t="shared" si="62"/>
        <v>58811861.448399976</v>
      </c>
    </row>
    <row r="399" spans="1:13" x14ac:dyDescent="0.2">
      <c r="A399" s="28">
        <v>47</v>
      </c>
      <c r="B399" s="29">
        <v>1835</v>
      </c>
      <c r="C399" s="30" t="s">
        <v>32</v>
      </c>
      <c r="D399" s="84">
        <f t="shared" si="58"/>
        <v>46079166.649999991</v>
      </c>
      <c r="E399" s="31">
        <v>2100400.2110000001</v>
      </c>
      <c r="F399" s="31">
        <v>0</v>
      </c>
      <c r="G399" s="32">
        <f t="shared" si="59"/>
        <v>48179566.860999994</v>
      </c>
      <c r="H399" s="33"/>
      <c r="I399" s="85">
        <f t="shared" si="60"/>
        <v>-14329557</v>
      </c>
      <c r="J399" s="31">
        <v>-904375.8002444444</v>
      </c>
      <c r="K399" s="31">
        <v>0</v>
      </c>
      <c r="L399" s="32">
        <f t="shared" si="61"/>
        <v>-15233932.800244445</v>
      </c>
      <c r="M399" s="35">
        <f t="shared" si="62"/>
        <v>32945634.060755551</v>
      </c>
    </row>
    <row r="400" spans="1:13" x14ac:dyDescent="0.2">
      <c r="A400" s="28">
        <v>47</v>
      </c>
      <c r="B400" s="29">
        <v>1835</v>
      </c>
      <c r="C400" s="30" t="s">
        <v>33</v>
      </c>
      <c r="D400" s="84">
        <f t="shared" si="58"/>
        <v>1637997.46</v>
      </c>
      <c r="E400" s="31">
        <v>0</v>
      </c>
      <c r="F400" s="31">
        <v>0</v>
      </c>
      <c r="G400" s="32">
        <f t="shared" si="59"/>
        <v>1637997.46</v>
      </c>
      <c r="H400" s="33"/>
      <c r="I400" s="85">
        <f t="shared" si="60"/>
        <v>-246694.56</v>
      </c>
      <c r="J400" s="31">
        <v>-54599.64</v>
      </c>
      <c r="K400" s="31">
        <v>0</v>
      </c>
      <c r="L400" s="32">
        <f t="shared" si="61"/>
        <v>-301294.2</v>
      </c>
      <c r="M400" s="35">
        <f t="shared" si="62"/>
        <v>1336703.26</v>
      </c>
    </row>
    <row r="401" spans="1:13" x14ac:dyDescent="0.2">
      <c r="A401" s="28">
        <v>47</v>
      </c>
      <c r="B401" s="29">
        <v>1835</v>
      </c>
      <c r="C401" s="30" t="s">
        <v>34</v>
      </c>
      <c r="D401" s="84">
        <f t="shared" si="58"/>
        <v>2783595.8</v>
      </c>
      <c r="E401" s="31">
        <v>0</v>
      </c>
      <c r="F401" s="31">
        <v>0</v>
      </c>
      <c r="G401" s="32">
        <f t="shared" si="59"/>
        <v>2783595.8</v>
      </c>
      <c r="H401" s="33"/>
      <c r="I401" s="85">
        <f t="shared" si="60"/>
        <v>-865457.88000000012</v>
      </c>
      <c r="J401" s="31">
        <v>-203718.03999999998</v>
      </c>
      <c r="K401" s="31">
        <v>0</v>
      </c>
      <c r="L401" s="32">
        <f t="shared" si="61"/>
        <v>-1069175.9200000002</v>
      </c>
      <c r="M401" s="35">
        <f t="shared" si="62"/>
        <v>1714419.8799999997</v>
      </c>
    </row>
    <row r="402" spans="1:13" x14ac:dyDescent="0.2">
      <c r="A402" s="28">
        <v>47</v>
      </c>
      <c r="B402" s="29">
        <v>1840</v>
      </c>
      <c r="C402" s="30" t="s">
        <v>35</v>
      </c>
      <c r="D402" s="84">
        <f t="shared" si="58"/>
        <v>26327848.229999997</v>
      </c>
      <c r="E402" s="31">
        <v>1115694.7124999999</v>
      </c>
      <c r="F402" s="31">
        <v>0</v>
      </c>
      <c r="G402" s="32">
        <f t="shared" si="59"/>
        <v>27443542.942499995</v>
      </c>
      <c r="H402" s="33"/>
      <c r="I402" s="85">
        <f t="shared" si="60"/>
        <v>-9866290.6700000018</v>
      </c>
      <c r="J402" s="31">
        <v>-426041.77425000007</v>
      </c>
      <c r="K402" s="31">
        <v>0</v>
      </c>
      <c r="L402" s="32">
        <f t="shared" si="61"/>
        <v>-10292332.444250003</v>
      </c>
      <c r="M402" s="35">
        <f t="shared" si="62"/>
        <v>17151210.498249993</v>
      </c>
    </row>
    <row r="403" spans="1:13" x14ac:dyDescent="0.2">
      <c r="A403" s="28">
        <v>47</v>
      </c>
      <c r="B403" s="29">
        <v>1845</v>
      </c>
      <c r="C403" s="30" t="s">
        <v>36</v>
      </c>
      <c r="D403" s="84">
        <f t="shared" si="58"/>
        <v>60522169.29999999</v>
      </c>
      <c r="E403" s="31">
        <v>2122028.6289999997</v>
      </c>
      <c r="F403" s="31">
        <v>0</v>
      </c>
      <c r="G403" s="32">
        <f t="shared" si="59"/>
        <v>62644197.92899999</v>
      </c>
      <c r="H403" s="33"/>
      <c r="I403" s="85">
        <f t="shared" si="60"/>
        <v>-25182572.740000002</v>
      </c>
      <c r="J403" s="31">
        <v>-1428723.8294000006</v>
      </c>
      <c r="K403" s="31">
        <v>0</v>
      </c>
      <c r="L403" s="32">
        <f t="shared" si="61"/>
        <v>-26611296.569400001</v>
      </c>
      <c r="M403" s="35">
        <f t="shared" si="62"/>
        <v>36032901.359599993</v>
      </c>
    </row>
    <row r="404" spans="1:13" x14ac:dyDescent="0.2">
      <c r="A404" s="28">
        <v>47</v>
      </c>
      <c r="B404" s="29">
        <v>1850</v>
      </c>
      <c r="C404" s="30" t="s">
        <v>37</v>
      </c>
      <c r="D404" s="84">
        <f t="shared" si="58"/>
        <v>35600368.509999998</v>
      </c>
      <c r="E404" s="31">
        <v>2182108.9729999998</v>
      </c>
      <c r="F404" s="31">
        <v>0</v>
      </c>
      <c r="G404" s="32">
        <f t="shared" si="59"/>
        <v>37782477.482999995</v>
      </c>
      <c r="H404" s="33"/>
      <c r="I404" s="85">
        <f t="shared" si="60"/>
        <v>-16782733.729999997</v>
      </c>
      <c r="J404" s="31">
        <v>-590537.43051111116</v>
      </c>
      <c r="K404" s="31">
        <v>0</v>
      </c>
      <c r="L404" s="32">
        <f t="shared" si="61"/>
        <v>-17373271.160511106</v>
      </c>
      <c r="M404" s="35">
        <f t="shared" si="62"/>
        <v>20409206.322488889</v>
      </c>
    </row>
    <row r="405" spans="1:13" x14ac:dyDescent="0.2">
      <c r="A405" s="28">
        <v>47</v>
      </c>
      <c r="B405" s="29">
        <v>1850</v>
      </c>
      <c r="C405" s="30" t="s">
        <v>38</v>
      </c>
      <c r="D405" s="84">
        <f t="shared" si="58"/>
        <v>33072235.699999999</v>
      </c>
      <c r="E405" s="31">
        <v>2767346.8344999999</v>
      </c>
      <c r="F405" s="31">
        <v>0</v>
      </c>
      <c r="G405" s="32">
        <f t="shared" si="59"/>
        <v>35839582.534500003</v>
      </c>
      <c r="H405" s="33"/>
      <c r="I405" s="85">
        <f t="shared" si="60"/>
        <v>-12283451.57</v>
      </c>
      <c r="J405" s="31">
        <v>-925276.09241428552</v>
      </c>
      <c r="K405" s="31">
        <v>0</v>
      </c>
      <c r="L405" s="32">
        <f t="shared" si="61"/>
        <v>-13208727.662414286</v>
      </c>
      <c r="M405" s="35">
        <f t="shared" si="62"/>
        <v>22630854.872085717</v>
      </c>
    </row>
    <row r="406" spans="1:13" x14ac:dyDescent="0.2">
      <c r="A406" s="28">
        <v>47</v>
      </c>
      <c r="B406" s="29">
        <v>1855</v>
      </c>
      <c r="C406" s="30" t="s">
        <v>39</v>
      </c>
      <c r="D406" s="84">
        <f t="shared" si="58"/>
        <v>10977575.039999999</v>
      </c>
      <c r="E406" s="31">
        <v>489596.07649999997</v>
      </c>
      <c r="F406" s="31">
        <v>0</v>
      </c>
      <c r="G406" s="32">
        <f t="shared" si="59"/>
        <v>11467171.1165</v>
      </c>
      <c r="H406" s="33"/>
      <c r="I406" s="85">
        <f t="shared" si="60"/>
        <v>-5743414.2199999997</v>
      </c>
      <c r="J406" s="31">
        <v>-168781.4328111111</v>
      </c>
      <c r="K406" s="31">
        <v>0</v>
      </c>
      <c r="L406" s="32">
        <f t="shared" si="61"/>
        <v>-5912195.652811111</v>
      </c>
      <c r="M406" s="35">
        <f t="shared" si="62"/>
        <v>5554975.4636888886</v>
      </c>
    </row>
    <row r="407" spans="1:13" x14ac:dyDescent="0.2">
      <c r="A407" s="28">
        <v>47</v>
      </c>
      <c r="B407" s="29">
        <v>1855</v>
      </c>
      <c r="C407" s="30" t="s">
        <v>40</v>
      </c>
      <c r="D407" s="84">
        <f t="shared" si="58"/>
        <v>19727776.280000001</v>
      </c>
      <c r="E407" s="31">
        <v>797617.64399999997</v>
      </c>
      <c r="F407" s="31">
        <v>0</v>
      </c>
      <c r="G407" s="32">
        <f t="shared" si="59"/>
        <v>20525393.924000002</v>
      </c>
      <c r="H407" s="33"/>
      <c r="I407" s="85">
        <f t="shared" si="60"/>
        <v>-8662580.3900000006</v>
      </c>
      <c r="J407" s="31">
        <v>-299266.23287999997</v>
      </c>
      <c r="K407" s="31">
        <v>0</v>
      </c>
      <c r="L407" s="32">
        <f t="shared" si="61"/>
        <v>-8961846.6228800006</v>
      </c>
      <c r="M407" s="35">
        <f t="shared" si="62"/>
        <v>11563547.301120002</v>
      </c>
    </row>
    <row r="408" spans="1:13" x14ac:dyDescent="0.2">
      <c r="A408" s="28">
        <v>47</v>
      </c>
      <c r="B408" s="29">
        <v>1860</v>
      </c>
      <c r="C408" s="30" t="s">
        <v>41</v>
      </c>
      <c r="D408" s="84">
        <f t="shared" si="58"/>
        <v>93990.82</v>
      </c>
      <c r="E408" s="31">
        <v>0</v>
      </c>
      <c r="F408" s="31">
        <v>0</v>
      </c>
      <c r="G408" s="32">
        <f t="shared" si="59"/>
        <v>93990.82</v>
      </c>
      <c r="H408" s="33"/>
      <c r="I408" s="85">
        <f t="shared" si="60"/>
        <v>-15157.8</v>
      </c>
      <c r="J408" s="31">
        <v>-3759.6</v>
      </c>
      <c r="K408" s="31">
        <v>0</v>
      </c>
      <c r="L408" s="32">
        <f t="shared" si="61"/>
        <v>-18917.399999999998</v>
      </c>
      <c r="M408" s="35">
        <f t="shared" si="62"/>
        <v>75073.420000000013</v>
      </c>
    </row>
    <row r="409" spans="1:13" x14ac:dyDescent="0.2">
      <c r="A409" s="28">
        <v>47</v>
      </c>
      <c r="B409" s="29">
        <v>1860</v>
      </c>
      <c r="C409" s="30" t="s">
        <v>42</v>
      </c>
      <c r="D409" s="84">
        <f t="shared" si="58"/>
        <v>2859089.0599999996</v>
      </c>
      <c r="E409" s="31">
        <v>0</v>
      </c>
      <c r="F409" s="31">
        <v>0</v>
      </c>
      <c r="G409" s="32">
        <f t="shared" si="59"/>
        <v>2859089.0599999996</v>
      </c>
      <c r="H409" s="33"/>
      <c r="I409" s="85">
        <f t="shared" si="60"/>
        <v>-2159366.0699999998</v>
      </c>
      <c r="J409" s="31">
        <v>-128182.04000000001</v>
      </c>
      <c r="K409" s="31">
        <v>0</v>
      </c>
      <c r="L409" s="32">
        <f t="shared" si="61"/>
        <v>-2287548.11</v>
      </c>
      <c r="M409" s="35">
        <f t="shared" si="62"/>
        <v>571540.94999999972</v>
      </c>
    </row>
    <row r="410" spans="1:13" x14ac:dyDescent="0.2">
      <c r="A410" s="28">
        <v>47</v>
      </c>
      <c r="B410" s="29">
        <v>1860</v>
      </c>
      <c r="C410" s="30" t="s">
        <v>43</v>
      </c>
      <c r="D410" s="84">
        <f t="shared" si="58"/>
        <v>2235948.5399999991</v>
      </c>
      <c r="E410" s="31">
        <v>334193.17</v>
      </c>
      <c r="F410" s="31">
        <v>0</v>
      </c>
      <c r="G410" s="32">
        <f t="shared" si="59"/>
        <v>2570141.709999999</v>
      </c>
      <c r="H410" s="33"/>
      <c r="I410" s="85">
        <f t="shared" si="60"/>
        <v>-618397.08000000007</v>
      </c>
      <c r="J410" s="31">
        <v>-161511.46466666667</v>
      </c>
      <c r="K410" s="31">
        <v>0</v>
      </c>
      <c r="L410" s="32">
        <f t="shared" si="61"/>
        <v>-779908.54466666677</v>
      </c>
      <c r="M410" s="35">
        <f t="shared" si="62"/>
        <v>1790233.1653333323</v>
      </c>
    </row>
    <row r="411" spans="1:13" x14ac:dyDescent="0.2">
      <c r="A411" s="28">
        <v>47</v>
      </c>
      <c r="B411" s="29">
        <v>1860</v>
      </c>
      <c r="C411" s="30" t="s">
        <v>44</v>
      </c>
      <c r="D411" s="84">
        <f t="shared" si="58"/>
        <v>2487686.4300000002</v>
      </c>
      <c r="E411" s="31">
        <v>379793.37</v>
      </c>
      <c r="F411" s="31">
        <v>0</v>
      </c>
      <c r="G411" s="32">
        <f t="shared" si="59"/>
        <v>2867479.8000000003</v>
      </c>
      <c r="H411" s="33"/>
      <c r="I411" s="85">
        <f t="shared" si="60"/>
        <v>-642527.20000000007</v>
      </c>
      <c r="J411" s="31">
        <v>-191205.27799999999</v>
      </c>
      <c r="K411" s="31">
        <v>0</v>
      </c>
      <c r="L411" s="32">
        <f t="shared" si="61"/>
        <v>-833732.47800000012</v>
      </c>
      <c r="M411" s="35">
        <f t="shared" si="62"/>
        <v>2033747.3220000002</v>
      </c>
    </row>
    <row r="412" spans="1:13" x14ac:dyDescent="0.2">
      <c r="A412" s="28">
        <v>47</v>
      </c>
      <c r="B412" s="29">
        <v>1860</v>
      </c>
      <c r="C412" s="30" t="s">
        <v>45</v>
      </c>
      <c r="D412" s="84">
        <f t="shared" si="58"/>
        <v>7709608.0499999998</v>
      </c>
      <c r="E412" s="31">
        <v>0</v>
      </c>
      <c r="F412" s="31">
        <v>0</v>
      </c>
      <c r="G412" s="32">
        <f t="shared" si="59"/>
        <v>7709608.0499999998</v>
      </c>
      <c r="H412" s="33"/>
      <c r="I412" s="85">
        <f t="shared" si="60"/>
        <v>-5267932.67</v>
      </c>
      <c r="J412" s="31">
        <v>-536248.55999999994</v>
      </c>
      <c r="K412" s="31">
        <v>0</v>
      </c>
      <c r="L412" s="32">
        <f t="shared" si="61"/>
        <v>-5804181.2299999995</v>
      </c>
      <c r="M412" s="35">
        <f t="shared" si="62"/>
        <v>1905426.8200000003</v>
      </c>
    </row>
    <row r="413" spans="1:13" x14ac:dyDescent="0.2">
      <c r="A413" s="28">
        <v>47</v>
      </c>
      <c r="B413" s="29">
        <v>1860</v>
      </c>
      <c r="C413" s="30" t="s">
        <v>46</v>
      </c>
      <c r="D413" s="84">
        <f t="shared" si="58"/>
        <v>1044101.02</v>
      </c>
      <c r="E413" s="31">
        <v>46944</v>
      </c>
      <c r="F413" s="31">
        <v>0</v>
      </c>
      <c r="G413" s="32">
        <f t="shared" si="59"/>
        <v>1091045.02</v>
      </c>
      <c r="H413" s="33"/>
      <c r="I413" s="85">
        <f t="shared" si="60"/>
        <v>-614203.99</v>
      </c>
      <c r="J413" s="31">
        <v>-45367.6</v>
      </c>
      <c r="K413" s="31">
        <v>0</v>
      </c>
      <c r="L413" s="32">
        <f t="shared" si="61"/>
        <v>-659571.59</v>
      </c>
      <c r="M413" s="35">
        <f t="shared" si="62"/>
        <v>431473.43000000005</v>
      </c>
    </row>
    <row r="414" spans="1:13" x14ac:dyDescent="0.2">
      <c r="A414" s="28" t="s">
        <v>14</v>
      </c>
      <c r="B414" s="29">
        <v>1905</v>
      </c>
      <c r="C414" s="30" t="s">
        <v>15</v>
      </c>
      <c r="D414" s="84">
        <f t="shared" si="58"/>
        <v>0</v>
      </c>
      <c r="E414" s="31">
        <v>0</v>
      </c>
      <c r="F414" s="31">
        <v>0</v>
      </c>
      <c r="G414" s="32">
        <f t="shared" si="59"/>
        <v>0</v>
      </c>
      <c r="H414" s="33"/>
      <c r="I414" s="85">
        <f t="shared" si="60"/>
        <v>0</v>
      </c>
      <c r="J414" s="31">
        <v>0</v>
      </c>
      <c r="K414" s="31">
        <v>0</v>
      </c>
      <c r="L414" s="32">
        <f t="shared" si="61"/>
        <v>0</v>
      </c>
      <c r="M414" s="35">
        <f t="shared" si="62"/>
        <v>0</v>
      </c>
    </row>
    <row r="415" spans="1:13" x14ac:dyDescent="0.2">
      <c r="A415" s="28">
        <v>47</v>
      </c>
      <c r="B415" s="29">
        <v>1908</v>
      </c>
      <c r="C415" s="30" t="s">
        <v>47</v>
      </c>
      <c r="D415" s="84">
        <f t="shared" si="58"/>
        <v>0</v>
      </c>
      <c r="E415" s="31">
        <v>0</v>
      </c>
      <c r="F415" s="31">
        <v>0</v>
      </c>
      <c r="G415" s="32">
        <f t="shared" si="59"/>
        <v>0</v>
      </c>
      <c r="H415" s="33"/>
      <c r="I415" s="85">
        <f t="shared" si="60"/>
        <v>0</v>
      </c>
      <c r="J415" s="31">
        <v>0</v>
      </c>
      <c r="K415" s="31">
        <v>0</v>
      </c>
      <c r="L415" s="32">
        <f t="shared" si="61"/>
        <v>0</v>
      </c>
      <c r="M415" s="35">
        <f t="shared" si="62"/>
        <v>0</v>
      </c>
    </row>
    <row r="416" spans="1:13" x14ac:dyDescent="0.2">
      <c r="A416" s="28">
        <v>13</v>
      </c>
      <c r="B416" s="29">
        <v>1910</v>
      </c>
      <c r="C416" s="30" t="s">
        <v>24</v>
      </c>
      <c r="D416" s="84">
        <f t="shared" si="58"/>
        <v>0</v>
      </c>
      <c r="E416" s="31">
        <v>0</v>
      </c>
      <c r="F416" s="31">
        <v>0</v>
      </c>
      <c r="G416" s="32">
        <f t="shared" si="59"/>
        <v>0</v>
      </c>
      <c r="H416" s="33"/>
      <c r="I416" s="85">
        <f t="shared" si="60"/>
        <v>0</v>
      </c>
      <c r="J416" s="31">
        <v>0</v>
      </c>
      <c r="K416" s="31">
        <v>0</v>
      </c>
      <c r="L416" s="32">
        <f t="shared" si="61"/>
        <v>0</v>
      </c>
      <c r="M416" s="35">
        <f t="shared" si="62"/>
        <v>0</v>
      </c>
    </row>
    <row r="417" spans="1:13" x14ac:dyDescent="0.2">
      <c r="A417" s="28">
        <v>8</v>
      </c>
      <c r="B417" s="29">
        <v>1915</v>
      </c>
      <c r="C417" s="30" t="s">
        <v>48</v>
      </c>
      <c r="D417" s="84">
        <f t="shared" si="58"/>
        <v>1604239.91</v>
      </c>
      <c r="E417" s="31">
        <v>155066</v>
      </c>
      <c r="F417" s="31">
        <v>0</v>
      </c>
      <c r="G417" s="32">
        <f t="shared" si="59"/>
        <v>1759305.91</v>
      </c>
      <c r="H417" s="33"/>
      <c r="I417" s="85">
        <f t="shared" si="60"/>
        <v>-1433359.47</v>
      </c>
      <c r="J417" s="31">
        <v>-120485.37</v>
      </c>
      <c r="K417" s="31">
        <v>0</v>
      </c>
      <c r="L417" s="32">
        <f t="shared" si="61"/>
        <v>-1553844.8399999999</v>
      </c>
      <c r="M417" s="35">
        <f t="shared" si="62"/>
        <v>205461.07000000007</v>
      </c>
    </row>
    <row r="418" spans="1:13" x14ac:dyDescent="0.2">
      <c r="A418" s="36">
        <v>8</v>
      </c>
      <c r="B418" s="37">
        <v>1915</v>
      </c>
      <c r="C418" s="38" t="s">
        <v>49</v>
      </c>
      <c r="D418" s="84">
        <f t="shared" si="58"/>
        <v>114281.99</v>
      </c>
      <c r="E418" s="31">
        <v>0</v>
      </c>
      <c r="F418" s="31">
        <v>0</v>
      </c>
      <c r="G418" s="32">
        <f t="shared" si="59"/>
        <v>114281.99</v>
      </c>
      <c r="H418" s="33"/>
      <c r="I418" s="85">
        <f t="shared" si="60"/>
        <v>-53553.270000000004</v>
      </c>
      <c r="J418" s="31">
        <v>-20855.2</v>
      </c>
      <c r="K418" s="31">
        <v>0</v>
      </c>
      <c r="L418" s="32">
        <f t="shared" si="61"/>
        <v>-74408.47</v>
      </c>
      <c r="M418" s="35">
        <f t="shared" si="62"/>
        <v>39873.520000000004</v>
      </c>
    </row>
    <row r="419" spans="1:13" x14ac:dyDescent="0.2">
      <c r="A419" s="28">
        <v>10</v>
      </c>
      <c r="B419" s="29">
        <v>1920</v>
      </c>
      <c r="C419" s="30" t="s">
        <v>50</v>
      </c>
      <c r="D419" s="84">
        <f t="shared" si="58"/>
        <v>0</v>
      </c>
      <c r="E419" s="31">
        <v>0</v>
      </c>
      <c r="F419" s="31">
        <v>0</v>
      </c>
      <c r="G419" s="32">
        <f t="shared" si="59"/>
        <v>0</v>
      </c>
      <c r="H419" s="33"/>
      <c r="I419" s="85">
        <f t="shared" si="60"/>
        <v>0</v>
      </c>
      <c r="J419" s="31">
        <v>0</v>
      </c>
      <c r="K419" s="31">
        <v>0</v>
      </c>
      <c r="L419" s="32">
        <f t="shared" si="61"/>
        <v>0</v>
      </c>
      <c r="M419" s="35">
        <f t="shared" si="62"/>
        <v>0</v>
      </c>
    </row>
    <row r="420" spans="1:13" ht="25.5" x14ac:dyDescent="0.2">
      <c r="A420" s="28">
        <v>45</v>
      </c>
      <c r="B420" s="29">
        <v>1920</v>
      </c>
      <c r="C420" s="30" t="s">
        <v>51</v>
      </c>
      <c r="D420" s="84">
        <f t="shared" si="58"/>
        <v>0</v>
      </c>
      <c r="E420" s="31">
        <v>0</v>
      </c>
      <c r="F420" s="31">
        <v>0</v>
      </c>
      <c r="G420" s="32">
        <f t="shared" si="59"/>
        <v>0</v>
      </c>
      <c r="H420" s="33"/>
      <c r="I420" s="85">
        <f t="shared" si="60"/>
        <v>0</v>
      </c>
      <c r="J420" s="31">
        <v>0</v>
      </c>
      <c r="K420" s="31">
        <v>0</v>
      </c>
      <c r="L420" s="32">
        <f t="shared" si="61"/>
        <v>0</v>
      </c>
      <c r="M420" s="35">
        <f t="shared" si="62"/>
        <v>0</v>
      </c>
    </row>
    <row r="421" spans="1:13" ht="25.5" x14ac:dyDescent="0.2">
      <c r="A421" s="28">
        <v>50</v>
      </c>
      <c r="B421" s="29">
        <v>1920</v>
      </c>
      <c r="C421" s="30" t="s">
        <v>52</v>
      </c>
      <c r="D421" s="84">
        <f t="shared" si="58"/>
        <v>4894630.9700000007</v>
      </c>
      <c r="E421" s="31">
        <v>280053</v>
      </c>
      <c r="F421" s="31">
        <v>0</v>
      </c>
      <c r="G421" s="32">
        <f t="shared" si="59"/>
        <v>5174683.9700000007</v>
      </c>
      <c r="H421" s="33"/>
      <c r="I421" s="85">
        <f t="shared" si="60"/>
        <v>-4506749.6899999995</v>
      </c>
      <c r="J421" s="31">
        <v>-195712.49000000002</v>
      </c>
      <c r="K421" s="31">
        <v>0</v>
      </c>
      <c r="L421" s="32">
        <f t="shared" si="61"/>
        <v>-4702462.18</v>
      </c>
      <c r="M421" s="35">
        <f t="shared" si="62"/>
        <v>472221.79000000097</v>
      </c>
    </row>
    <row r="422" spans="1:13" x14ac:dyDescent="0.2">
      <c r="A422" s="28">
        <v>10</v>
      </c>
      <c r="B422" s="29">
        <v>1930</v>
      </c>
      <c r="C422" s="30" t="s">
        <v>53</v>
      </c>
      <c r="D422" s="84">
        <f t="shared" si="58"/>
        <v>37161.699999999997</v>
      </c>
      <c r="E422" s="31">
        <v>0</v>
      </c>
      <c r="F422" s="31">
        <v>0</v>
      </c>
      <c r="G422" s="32">
        <f t="shared" si="59"/>
        <v>37161.699999999997</v>
      </c>
      <c r="H422" s="33"/>
      <c r="I422" s="85">
        <f t="shared" si="60"/>
        <v>-37161.699999999997</v>
      </c>
      <c r="J422" s="31">
        <v>0</v>
      </c>
      <c r="K422" s="31">
        <v>0</v>
      </c>
      <c r="L422" s="32">
        <f t="shared" si="61"/>
        <v>-37161.699999999997</v>
      </c>
      <c r="M422" s="35">
        <f t="shared" si="62"/>
        <v>0</v>
      </c>
    </row>
    <row r="423" spans="1:13" ht="25.5" x14ac:dyDescent="0.2">
      <c r="A423" s="28">
        <v>10</v>
      </c>
      <c r="B423" s="29">
        <v>1930</v>
      </c>
      <c r="C423" s="30" t="s">
        <v>54</v>
      </c>
      <c r="D423" s="84">
        <f t="shared" si="58"/>
        <v>888170.53999999992</v>
      </c>
      <c r="E423" s="31">
        <v>23644.124500000002</v>
      </c>
      <c r="F423" s="31">
        <v>0</v>
      </c>
      <c r="G423" s="32">
        <f t="shared" si="59"/>
        <v>911814.66449999996</v>
      </c>
      <c r="H423" s="33"/>
      <c r="I423" s="85">
        <f t="shared" si="60"/>
        <v>-517635.45</v>
      </c>
      <c r="J423" s="31">
        <v>-47827.274966666671</v>
      </c>
      <c r="K423" s="31">
        <v>0</v>
      </c>
      <c r="L423" s="32">
        <f t="shared" si="61"/>
        <v>-565462.72496666666</v>
      </c>
      <c r="M423" s="35">
        <f t="shared" si="62"/>
        <v>346351.93953333329</v>
      </c>
    </row>
    <row r="424" spans="1:13" x14ac:dyDescent="0.2">
      <c r="A424" s="28">
        <v>10</v>
      </c>
      <c r="B424" s="29">
        <v>1930</v>
      </c>
      <c r="C424" s="30" t="s">
        <v>55</v>
      </c>
      <c r="D424" s="84">
        <f t="shared" si="58"/>
        <v>1745054.7899999998</v>
      </c>
      <c r="E424" s="31">
        <v>118220.6225</v>
      </c>
      <c r="F424" s="31">
        <v>0</v>
      </c>
      <c r="G424" s="32">
        <f t="shared" si="59"/>
        <v>1863275.4124999999</v>
      </c>
      <c r="H424" s="33"/>
      <c r="I424" s="85">
        <f t="shared" si="60"/>
        <v>-1461619.81</v>
      </c>
      <c r="J424" s="31">
        <v>-67240.397812499999</v>
      </c>
      <c r="K424" s="31">
        <v>0</v>
      </c>
      <c r="L424" s="32">
        <f t="shared" si="61"/>
        <v>-1528860.2078125</v>
      </c>
      <c r="M424" s="35">
        <f t="shared" si="62"/>
        <v>334415.20468749991</v>
      </c>
    </row>
    <row r="425" spans="1:13" x14ac:dyDescent="0.2">
      <c r="A425" s="28">
        <v>10</v>
      </c>
      <c r="B425" s="29">
        <v>1930</v>
      </c>
      <c r="C425" s="30" t="s">
        <v>56</v>
      </c>
      <c r="D425" s="84">
        <f t="shared" si="58"/>
        <v>6643810.5399999991</v>
      </c>
      <c r="E425" s="31">
        <v>331017.74299999996</v>
      </c>
      <c r="F425" s="31">
        <v>0</v>
      </c>
      <c r="G425" s="32">
        <f t="shared" si="59"/>
        <v>6974828.2829999989</v>
      </c>
      <c r="H425" s="33"/>
      <c r="I425" s="85">
        <f t="shared" si="60"/>
        <v>-3844434.16</v>
      </c>
      <c r="J425" s="31">
        <v>-485378.40191666654</v>
      </c>
      <c r="K425" s="31">
        <v>0</v>
      </c>
      <c r="L425" s="32">
        <f t="shared" si="61"/>
        <v>-4329812.561916667</v>
      </c>
      <c r="M425" s="35">
        <f t="shared" si="62"/>
        <v>2645015.7210833319</v>
      </c>
    </row>
    <row r="426" spans="1:13" x14ac:dyDescent="0.2">
      <c r="A426" s="28">
        <v>10</v>
      </c>
      <c r="B426" s="29">
        <v>1930</v>
      </c>
      <c r="C426" s="30" t="s">
        <v>57</v>
      </c>
      <c r="D426" s="84">
        <f t="shared" si="58"/>
        <v>0</v>
      </c>
      <c r="E426" s="31">
        <v>0</v>
      </c>
      <c r="F426" s="31">
        <v>0</v>
      </c>
      <c r="G426" s="32">
        <f t="shared" si="59"/>
        <v>0</v>
      </c>
      <c r="H426" s="33"/>
      <c r="I426" s="85">
        <f t="shared" si="60"/>
        <v>0</v>
      </c>
      <c r="J426" s="31">
        <v>0</v>
      </c>
      <c r="K426" s="31">
        <v>0</v>
      </c>
      <c r="L426" s="32">
        <f t="shared" si="61"/>
        <v>0</v>
      </c>
      <c r="M426" s="35">
        <f t="shared" si="62"/>
        <v>0</v>
      </c>
    </row>
    <row r="427" spans="1:13" x14ac:dyDescent="0.2">
      <c r="A427" s="28">
        <v>8</v>
      </c>
      <c r="B427" s="29">
        <v>1935</v>
      </c>
      <c r="C427" s="30" t="s">
        <v>58</v>
      </c>
      <c r="D427" s="84">
        <f t="shared" si="58"/>
        <v>697911.39000000013</v>
      </c>
      <c r="E427" s="31">
        <v>0</v>
      </c>
      <c r="F427" s="31">
        <v>0</v>
      </c>
      <c r="G427" s="32">
        <f t="shared" si="59"/>
        <v>697911.39000000013</v>
      </c>
      <c r="H427" s="33"/>
      <c r="I427" s="85">
        <f t="shared" si="60"/>
        <v>-554056.49</v>
      </c>
      <c r="J427" s="31">
        <v>-52292.79</v>
      </c>
      <c r="K427" s="31">
        <v>0</v>
      </c>
      <c r="L427" s="32">
        <f t="shared" si="61"/>
        <v>-606349.28</v>
      </c>
      <c r="M427" s="35">
        <f t="shared" si="62"/>
        <v>91562.110000000102</v>
      </c>
    </row>
    <row r="428" spans="1:13" x14ac:dyDescent="0.2">
      <c r="A428" s="28">
        <v>8</v>
      </c>
      <c r="B428" s="29">
        <v>1940</v>
      </c>
      <c r="C428" s="30" t="s">
        <v>59</v>
      </c>
      <c r="D428" s="84">
        <f t="shared" si="58"/>
        <v>354449.47000000003</v>
      </c>
      <c r="E428" s="31">
        <v>17500</v>
      </c>
      <c r="F428" s="31">
        <v>0</v>
      </c>
      <c r="G428" s="32">
        <f t="shared" si="59"/>
        <v>371949.47000000003</v>
      </c>
      <c r="H428" s="33"/>
      <c r="I428" s="85">
        <f t="shared" si="60"/>
        <v>-321882.86</v>
      </c>
      <c r="J428" s="31">
        <v>-9130.58</v>
      </c>
      <c r="K428" s="31">
        <v>0</v>
      </c>
      <c r="L428" s="32">
        <f t="shared" si="61"/>
        <v>-331013.44</v>
      </c>
      <c r="M428" s="35">
        <f t="shared" si="62"/>
        <v>40936.030000000028</v>
      </c>
    </row>
    <row r="429" spans="1:13" x14ac:dyDescent="0.2">
      <c r="A429" s="28">
        <v>8</v>
      </c>
      <c r="B429" s="29">
        <v>1940</v>
      </c>
      <c r="C429" s="30" t="s">
        <v>60</v>
      </c>
      <c r="D429" s="84">
        <f t="shared" si="58"/>
        <v>1334921.18</v>
      </c>
      <c r="E429" s="31">
        <v>17500</v>
      </c>
      <c r="F429" s="31">
        <v>0</v>
      </c>
      <c r="G429" s="32">
        <f t="shared" si="59"/>
        <v>1352421.18</v>
      </c>
      <c r="H429" s="33"/>
      <c r="I429" s="85">
        <f t="shared" si="60"/>
        <v>-1229713.2200000002</v>
      </c>
      <c r="J429" s="31">
        <v>-45259.869999999995</v>
      </c>
      <c r="K429" s="31">
        <v>0</v>
      </c>
      <c r="L429" s="32">
        <f t="shared" si="61"/>
        <v>-1274973.0900000003</v>
      </c>
      <c r="M429" s="35">
        <f t="shared" si="62"/>
        <v>77448.089999999618</v>
      </c>
    </row>
    <row r="430" spans="1:13" x14ac:dyDescent="0.2">
      <c r="A430" s="28">
        <v>8</v>
      </c>
      <c r="B430" s="29">
        <v>1945</v>
      </c>
      <c r="C430" s="30" t="s">
        <v>61</v>
      </c>
      <c r="D430" s="84">
        <f t="shared" si="58"/>
        <v>1038278.0899999999</v>
      </c>
      <c r="E430" s="31">
        <v>0</v>
      </c>
      <c r="F430" s="31">
        <v>0</v>
      </c>
      <c r="G430" s="32">
        <f t="shared" si="59"/>
        <v>1038278.0899999999</v>
      </c>
      <c r="H430" s="33"/>
      <c r="I430" s="85">
        <f t="shared" si="60"/>
        <v>-959077.38</v>
      </c>
      <c r="J430" s="31">
        <v>-20323.96</v>
      </c>
      <c r="K430" s="31">
        <v>0</v>
      </c>
      <c r="L430" s="32">
        <f t="shared" si="61"/>
        <v>-979401.34</v>
      </c>
      <c r="M430" s="35">
        <f t="shared" si="62"/>
        <v>58876.749999999884</v>
      </c>
    </row>
    <row r="431" spans="1:13" x14ac:dyDescent="0.2">
      <c r="A431" s="36">
        <v>8</v>
      </c>
      <c r="B431" s="37">
        <v>1950</v>
      </c>
      <c r="C431" s="38" t="s">
        <v>62</v>
      </c>
      <c r="D431" s="84">
        <f t="shared" si="58"/>
        <v>0</v>
      </c>
      <c r="E431" s="31">
        <v>0</v>
      </c>
      <c r="F431" s="31">
        <v>0</v>
      </c>
      <c r="G431" s="32">
        <f t="shared" si="59"/>
        <v>0</v>
      </c>
      <c r="H431" s="33"/>
      <c r="I431" s="85">
        <f t="shared" si="60"/>
        <v>0</v>
      </c>
      <c r="J431" s="31">
        <v>0</v>
      </c>
      <c r="K431" s="31">
        <v>0</v>
      </c>
      <c r="L431" s="32">
        <f t="shared" si="61"/>
        <v>0</v>
      </c>
      <c r="M431" s="35">
        <f t="shared" si="62"/>
        <v>0</v>
      </c>
    </row>
    <row r="432" spans="1:13" x14ac:dyDescent="0.2">
      <c r="A432" s="36">
        <v>8</v>
      </c>
      <c r="B432" s="37">
        <v>1955</v>
      </c>
      <c r="C432" s="38" t="s">
        <v>63</v>
      </c>
      <c r="D432" s="84">
        <f t="shared" si="58"/>
        <v>236171.56000000017</v>
      </c>
      <c r="E432" s="31">
        <v>0</v>
      </c>
      <c r="F432" s="31">
        <v>0</v>
      </c>
      <c r="G432" s="32">
        <f t="shared" si="59"/>
        <v>236171.56000000017</v>
      </c>
      <c r="H432" s="33"/>
      <c r="I432" s="85">
        <f t="shared" si="60"/>
        <v>-52852.920000000042</v>
      </c>
      <c r="J432" s="31">
        <v>-23617.079999999998</v>
      </c>
      <c r="K432" s="31">
        <v>0</v>
      </c>
      <c r="L432" s="32">
        <f t="shared" si="61"/>
        <v>-76470.000000000044</v>
      </c>
      <c r="M432" s="35">
        <f t="shared" si="62"/>
        <v>159701.56000000011</v>
      </c>
    </row>
    <row r="433" spans="1:13" ht="25.5" x14ac:dyDescent="0.2">
      <c r="A433" s="28">
        <v>8</v>
      </c>
      <c r="B433" s="29">
        <v>1955</v>
      </c>
      <c r="C433" s="30" t="s">
        <v>64</v>
      </c>
      <c r="D433" s="84">
        <f t="shared" si="58"/>
        <v>222164.19999999998</v>
      </c>
      <c r="E433" s="31">
        <v>0</v>
      </c>
      <c r="F433" s="31">
        <v>0</v>
      </c>
      <c r="G433" s="32">
        <f t="shared" si="59"/>
        <v>222164.19999999998</v>
      </c>
      <c r="H433" s="33"/>
      <c r="I433" s="85">
        <f t="shared" si="60"/>
        <v>-195717.63999999998</v>
      </c>
      <c r="J433" s="31">
        <v>-6799.68</v>
      </c>
      <c r="K433" s="31">
        <v>0</v>
      </c>
      <c r="L433" s="32">
        <f t="shared" si="61"/>
        <v>-202517.31999999998</v>
      </c>
      <c r="M433" s="35">
        <f t="shared" si="62"/>
        <v>19646.880000000005</v>
      </c>
    </row>
    <row r="434" spans="1:13" x14ac:dyDescent="0.2">
      <c r="A434" s="28">
        <v>8</v>
      </c>
      <c r="B434" s="29">
        <v>1955</v>
      </c>
      <c r="C434" s="30" t="s">
        <v>65</v>
      </c>
      <c r="D434" s="84">
        <f t="shared" si="58"/>
        <v>177491.46999999997</v>
      </c>
      <c r="E434" s="31">
        <v>0</v>
      </c>
      <c r="F434" s="31">
        <v>0</v>
      </c>
      <c r="G434" s="32">
        <f t="shared" si="59"/>
        <v>177491.46999999997</v>
      </c>
      <c r="H434" s="33"/>
      <c r="I434" s="85">
        <f t="shared" si="60"/>
        <v>-166885.15999999997</v>
      </c>
      <c r="J434" s="31">
        <v>-6952.49</v>
      </c>
      <c r="K434" s="31">
        <v>0</v>
      </c>
      <c r="L434" s="32">
        <f t="shared" si="61"/>
        <v>-173837.64999999997</v>
      </c>
      <c r="M434" s="35">
        <f t="shared" si="62"/>
        <v>3653.820000000007</v>
      </c>
    </row>
    <row r="435" spans="1:13" x14ac:dyDescent="0.2">
      <c r="A435" s="28">
        <v>8</v>
      </c>
      <c r="B435" s="29">
        <v>1955</v>
      </c>
      <c r="C435" s="30" t="s">
        <v>66</v>
      </c>
      <c r="D435" s="84">
        <f t="shared" si="58"/>
        <v>0</v>
      </c>
      <c r="E435" s="31">
        <v>0</v>
      </c>
      <c r="F435" s="31">
        <v>0</v>
      </c>
      <c r="G435" s="32">
        <f t="shared" si="59"/>
        <v>0</v>
      </c>
      <c r="H435" s="33"/>
      <c r="I435" s="85">
        <f t="shared" si="60"/>
        <v>0</v>
      </c>
      <c r="J435" s="31">
        <v>0</v>
      </c>
      <c r="K435" s="31">
        <v>0</v>
      </c>
      <c r="L435" s="32">
        <f t="shared" si="61"/>
        <v>0</v>
      </c>
      <c r="M435" s="35">
        <f t="shared" si="62"/>
        <v>0</v>
      </c>
    </row>
    <row r="436" spans="1:13" x14ac:dyDescent="0.2">
      <c r="A436" s="28">
        <v>8</v>
      </c>
      <c r="B436" s="29">
        <v>1960</v>
      </c>
      <c r="C436" s="30" t="s">
        <v>67</v>
      </c>
      <c r="D436" s="84">
        <f t="shared" si="58"/>
        <v>2715402.9800000004</v>
      </c>
      <c r="E436" s="31">
        <v>194100</v>
      </c>
      <c r="F436" s="31">
        <v>0</v>
      </c>
      <c r="G436" s="32">
        <f t="shared" si="59"/>
        <v>2909502.9800000004</v>
      </c>
      <c r="H436" s="33"/>
      <c r="I436" s="85">
        <f t="shared" si="60"/>
        <v>-2527364.56</v>
      </c>
      <c r="J436" s="31">
        <v>-120720.15000000002</v>
      </c>
      <c r="K436" s="31">
        <v>0</v>
      </c>
      <c r="L436" s="32">
        <f t="shared" si="61"/>
        <v>-2648084.71</v>
      </c>
      <c r="M436" s="35">
        <f t="shared" si="62"/>
        <v>261418.27000000048</v>
      </c>
    </row>
    <row r="437" spans="1:13" ht="25.5" x14ac:dyDescent="0.2">
      <c r="A437" s="28">
        <v>47</v>
      </c>
      <c r="B437" s="29">
        <v>1970</v>
      </c>
      <c r="C437" s="30" t="s">
        <v>68</v>
      </c>
      <c r="D437" s="84">
        <f t="shared" si="58"/>
        <v>0</v>
      </c>
      <c r="E437" s="31">
        <v>0</v>
      </c>
      <c r="F437" s="31">
        <v>0</v>
      </c>
      <c r="G437" s="32">
        <f t="shared" si="59"/>
        <v>0</v>
      </c>
      <c r="H437" s="33"/>
      <c r="I437" s="85">
        <f t="shared" si="60"/>
        <v>0</v>
      </c>
      <c r="J437" s="31">
        <v>0</v>
      </c>
      <c r="K437" s="31">
        <v>0</v>
      </c>
      <c r="L437" s="32">
        <f t="shared" si="61"/>
        <v>0</v>
      </c>
      <c r="M437" s="35">
        <f t="shared" si="62"/>
        <v>0</v>
      </c>
    </row>
    <row r="438" spans="1:13" ht="25.5" x14ac:dyDescent="0.2">
      <c r="A438" s="28">
        <v>47</v>
      </c>
      <c r="B438" s="29">
        <v>1975</v>
      </c>
      <c r="C438" s="30" t="s">
        <v>69</v>
      </c>
      <c r="D438" s="84">
        <f t="shared" si="58"/>
        <v>0</v>
      </c>
      <c r="E438" s="31">
        <v>0</v>
      </c>
      <c r="F438" s="31">
        <v>0</v>
      </c>
      <c r="G438" s="32">
        <f t="shared" si="59"/>
        <v>0</v>
      </c>
      <c r="H438" s="33"/>
      <c r="I438" s="85">
        <f t="shared" si="60"/>
        <v>0</v>
      </c>
      <c r="J438" s="31">
        <v>0</v>
      </c>
      <c r="K438" s="31">
        <v>0</v>
      </c>
      <c r="L438" s="32">
        <f t="shared" si="61"/>
        <v>0</v>
      </c>
      <c r="M438" s="35">
        <f t="shared" si="62"/>
        <v>0</v>
      </c>
    </row>
    <row r="439" spans="1:13" x14ac:dyDescent="0.2">
      <c r="A439" s="28">
        <v>47</v>
      </c>
      <c r="B439" s="29">
        <v>1980</v>
      </c>
      <c r="C439" s="30" t="s">
        <v>70</v>
      </c>
      <c r="D439" s="84">
        <f t="shared" si="58"/>
        <v>6218233.2899999991</v>
      </c>
      <c r="E439" s="31">
        <v>230764.04</v>
      </c>
      <c r="F439" s="31">
        <v>0</v>
      </c>
      <c r="G439" s="32">
        <f t="shared" si="59"/>
        <v>6448997.3299999991</v>
      </c>
      <c r="H439" s="33"/>
      <c r="I439" s="85">
        <f t="shared" si="60"/>
        <v>-3869469.32</v>
      </c>
      <c r="J439" s="31">
        <v>-288842.99933333334</v>
      </c>
      <c r="K439" s="31">
        <v>0</v>
      </c>
      <c r="L439" s="32">
        <f t="shared" si="61"/>
        <v>-4158312.3193333331</v>
      </c>
      <c r="M439" s="35">
        <f t="shared" si="62"/>
        <v>2290685.0106666661</v>
      </c>
    </row>
    <row r="440" spans="1:13" x14ac:dyDescent="0.2">
      <c r="A440" s="28">
        <v>47</v>
      </c>
      <c r="B440" s="29">
        <v>1985</v>
      </c>
      <c r="C440" s="30" t="s">
        <v>71</v>
      </c>
      <c r="D440" s="84">
        <f t="shared" si="58"/>
        <v>0</v>
      </c>
      <c r="E440" s="31">
        <v>0</v>
      </c>
      <c r="F440" s="31">
        <v>0</v>
      </c>
      <c r="G440" s="32">
        <f t="shared" si="59"/>
        <v>0</v>
      </c>
      <c r="H440" s="33"/>
      <c r="I440" s="85">
        <f t="shared" si="60"/>
        <v>0</v>
      </c>
      <c r="J440" s="31">
        <v>0</v>
      </c>
      <c r="K440" s="31">
        <v>0</v>
      </c>
      <c r="L440" s="32">
        <f t="shared" si="61"/>
        <v>0</v>
      </c>
      <c r="M440" s="35">
        <f t="shared" si="62"/>
        <v>0</v>
      </c>
    </row>
    <row r="441" spans="1:13" x14ac:dyDescent="0.2">
      <c r="A441" s="28">
        <v>47</v>
      </c>
      <c r="B441" s="29">
        <v>1990</v>
      </c>
      <c r="C441" s="30" t="s">
        <v>72</v>
      </c>
      <c r="D441" s="84">
        <f t="shared" si="58"/>
        <v>0</v>
      </c>
      <c r="E441" s="31">
        <v>0</v>
      </c>
      <c r="F441" s="31">
        <v>0</v>
      </c>
      <c r="G441" s="32">
        <f t="shared" si="59"/>
        <v>0</v>
      </c>
      <c r="H441" s="33"/>
      <c r="I441" s="85">
        <f t="shared" si="60"/>
        <v>0</v>
      </c>
      <c r="J441" s="31">
        <v>0</v>
      </c>
      <c r="K441" s="31">
        <v>0</v>
      </c>
      <c r="L441" s="32">
        <f t="shared" si="61"/>
        <v>0</v>
      </c>
      <c r="M441" s="35">
        <f t="shared" si="62"/>
        <v>0</v>
      </c>
    </row>
    <row r="442" spans="1:13" x14ac:dyDescent="0.2">
      <c r="A442" s="28">
        <v>47</v>
      </c>
      <c r="B442" s="29">
        <v>1995</v>
      </c>
      <c r="C442" s="30" t="s">
        <v>73</v>
      </c>
      <c r="D442" s="84">
        <f t="shared" si="58"/>
        <v>-31831420</v>
      </c>
      <c r="E442" s="31">
        <v>0</v>
      </c>
      <c r="F442" s="31">
        <v>0</v>
      </c>
      <c r="G442" s="32">
        <f t="shared" si="59"/>
        <v>-31831420</v>
      </c>
      <c r="H442" s="33"/>
      <c r="I442" s="85">
        <f t="shared" si="60"/>
        <v>13399915</v>
      </c>
      <c r="J442" s="31">
        <v>734912</v>
      </c>
      <c r="K442" s="31">
        <v>0</v>
      </c>
      <c r="L442" s="32">
        <f t="shared" si="61"/>
        <v>14134827</v>
      </c>
      <c r="M442" s="35">
        <f t="shared" si="62"/>
        <v>-17696593</v>
      </c>
    </row>
    <row r="443" spans="1:13" x14ac:dyDescent="0.2">
      <c r="A443" s="28">
        <v>47</v>
      </c>
      <c r="B443" s="29">
        <v>2440</v>
      </c>
      <c r="C443" s="30" t="s">
        <v>84</v>
      </c>
      <c r="D443" s="84">
        <f t="shared" ref="D443:D451" si="63">G351</f>
        <v>-24595.25</v>
      </c>
      <c r="E443" s="31">
        <v>0</v>
      </c>
      <c r="F443" s="31">
        <v>0</v>
      </c>
      <c r="G443" s="32">
        <f t="shared" ref="G443:G451" si="64">D443+E443+F443</f>
        <v>-24595.25</v>
      </c>
      <c r="H443" s="33"/>
      <c r="I443" s="85">
        <f t="shared" ref="I443:I451" si="65">L351</f>
        <v>6147.02</v>
      </c>
      <c r="J443" s="31">
        <v>1227.98</v>
      </c>
      <c r="K443" s="31">
        <v>0</v>
      </c>
      <c r="L443" s="32">
        <f t="shared" ref="L443:L451" si="66">I443+J443+K443</f>
        <v>7375</v>
      </c>
      <c r="M443" s="35">
        <f t="shared" ref="M443:M450" si="67">G443+L443</f>
        <v>-17220.25</v>
      </c>
    </row>
    <row r="444" spans="1:13" x14ac:dyDescent="0.2">
      <c r="A444" s="28">
        <v>47</v>
      </c>
      <c r="B444" s="29">
        <v>2440</v>
      </c>
      <c r="C444" s="30" t="s">
        <v>85</v>
      </c>
      <c r="D444" s="84">
        <f t="shared" si="63"/>
        <v>-2247347.9018800003</v>
      </c>
      <c r="E444" s="31">
        <v>-254391.28</v>
      </c>
      <c r="F444" s="31">
        <v>0</v>
      </c>
      <c r="G444" s="32">
        <f t="shared" si="64"/>
        <v>-2501739.18188</v>
      </c>
      <c r="H444" s="33"/>
      <c r="I444" s="85">
        <f t="shared" si="65"/>
        <v>182688.8369306667</v>
      </c>
      <c r="J444" s="31">
        <v>55594.206930666667</v>
      </c>
      <c r="K444" s="31">
        <v>0</v>
      </c>
      <c r="L444" s="32">
        <f t="shared" si="66"/>
        <v>238283.04386133337</v>
      </c>
      <c r="M444" s="35">
        <f t="shared" si="67"/>
        <v>-2263456.1380186668</v>
      </c>
    </row>
    <row r="445" spans="1:13" x14ac:dyDescent="0.2">
      <c r="A445" s="28">
        <v>47</v>
      </c>
      <c r="B445" s="29">
        <v>2440</v>
      </c>
      <c r="C445" s="30" t="s">
        <v>86</v>
      </c>
      <c r="D445" s="84">
        <f t="shared" si="63"/>
        <v>-1278033.07999</v>
      </c>
      <c r="E445" s="31">
        <v>-143828.92000000001</v>
      </c>
      <c r="F445" s="31">
        <v>0</v>
      </c>
      <c r="G445" s="32">
        <f t="shared" si="64"/>
        <v>-1421861.9999899999</v>
      </c>
      <c r="H445" s="33"/>
      <c r="I445" s="85">
        <f t="shared" si="65"/>
        <v>103769.7493331111</v>
      </c>
      <c r="J445" s="31">
        <v>31596.929333111108</v>
      </c>
      <c r="K445" s="31">
        <v>0</v>
      </c>
      <c r="L445" s="32">
        <f t="shared" si="66"/>
        <v>135366.6786662222</v>
      </c>
      <c r="M445" s="35">
        <f t="shared" si="67"/>
        <v>-1286495.3213237778</v>
      </c>
    </row>
    <row r="446" spans="1:13" x14ac:dyDescent="0.2">
      <c r="A446" s="36">
        <v>47</v>
      </c>
      <c r="B446" s="37">
        <v>2440</v>
      </c>
      <c r="C446" s="38" t="s">
        <v>87</v>
      </c>
      <c r="D446" s="84">
        <f t="shared" si="63"/>
        <v>-3849171.5660200003</v>
      </c>
      <c r="E446" s="31">
        <v>-123282.7</v>
      </c>
      <c r="F446" s="31">
        <v>0</v>
      </c>
      <c r="G446" s="32">
        <f t="shared" si="64"/>
        <v>-3972454.2660200004</v>
      </c>
      <c r="H446" s="33"/>
      <c r="I446" s="85">
        <f t="shared" si="65"/>
        <v>296055.87352040003</v>
      </c>
      <c r="J446" s="31">
        <v>79449.063520399999</v>
      </c>
      <c r="K446" s="31">
        <v>0</v>
      </c>
      <c r="L446" s="32">
        <f t="shared" si="66"/>
        <v>375504.9370408</v>
      </c>
      <c r="M446" s="35">
        <f t="shared" si="67"/>
        <v>-3596949.3289792007</v>
      </c>
    </row>
    <row r="447" spans="1:13" x14ac:dyDescent="0.2">
      <c r="A447" s="28">
        <v>47</v>
      </c>
      <c r="B447" s="29">
        <v>2440</v>
      </c>
      <c r="C447" s="30" t="s">
        <v>88</v>
      </c>
      <c r="D447" s="84">
        <f t="shared" si="63"/>
        <v>-9377172.5641200002</v>
      </c>
      <c r="E447" s="31">
        <v>-316357.48</v>
      </c>
      <c r="F447" s="31">
        <v>0</v>
      </c>
      <c r="G447" s="32">
        <f t="shared" si="64"/>
        <v>-9693530.0441200007</v>
      </c>
      <c r="H447" s="33"/>
      <c r="I447" s="85">
        <f t="shared" si="65"/>
        <v>1022942.6295462856</v>
      </c>
      <c r="J447" s="31">
        <v>276958.00954628567</v>
      </c>
      <c r="K447" s="31">
        <v>0</v>
      </c>
      <c r="L447" s="32">
        <f t="shared" si="66"/>
        <v>1299900.6390925713</v>
      </c>
      <c r="M447" s="35">
        <f t="shared" si="67"/>
        <v>-8393629.4050274286</v>
      </c>
    </row>
    <row r="448" spans="1:13" x14ac:dyDescent="0.2">
      <c r="A448" s="39">
        <v>47</v>
      </c>
      <c r="B448" s="29">
        <v>2440</v>
      </c>
      <c r="C448" s="30" t="s">
        <v>89</v>
      </c>
      <c r="D448" s="84">
        <f t="shared" si="63"/>
        <v>-9413578.4839700013</v>
      </c>
      <c r="E448" s="31">
        <v>-830215.98</v>
      </c>
      <c r="F448" s="31">
        <v>0</v>
      </c>
      <c r="G448" s="32">
        <f t="shared" si="64"/>
        <v>-10243794.463970002</v>
      </c>
      <c r="H448" s="33"/>
      <c r="I448" s="85">
        <f t="shared" si="65"/>
        <v>890018.24563078955</v>
      </c>
      <c r="J448" s="31">
        <v>269573.55563078949</v>
      </c>
      <c r="K448" s="31">
        <v>0</v>
      </c>
      <c r="L448" s="32">
        <f t="shared" si="66"/>
        <v>1159591.8012615792</v>
      </c>
      <c r="M448" s="35">
        <f t="shared" si="67"/>
        <v>-9084202.6627084222</v>
      </c>
    </row>
    <row r="449" spans="1:13" x14ac:dyDescent="0.2">
      <c r="A449" s="28">
        <v>47</v>
      </c>
      <c r="B449" s="29">
        <v>2440</v>
      </c>
      <c r="C449" s="30" t="s">
        <v>90</v>
      </c>
      <c r="D449" s="84">
        <f t="shared" si="63"/>
        <v>-2226756.95206</v>
      </c>
      <c r="E449" s="31">
        <v>-359280.2</v>
      </c>
      <c r="F449" s="31">
        <v>0</v>
      </c>
      <c r="G449" s="32">
        <f t="shared" si="64"/>
        <v>-2586037.1520600002</v>
      </c>
      <c r="H449" s="33"/>
      <c r="I449" s="85">
        <f t="shared" si="65"/>
        <v>150847.88494000002</v>
      </c>
      <c r="J449" s="31">
        <v>52776.274939999996</v>
      </c>
      <c r="K449" s="31">
        <v>0</v>
      </c>
      <c r="L449" s="32">
        <f t="shared" si="66"/>
        <v>203624.15988000002</v>
      </c>
      <c r="M449" s="35">
        <f t="shared" si="67"/>
        <v>-2382412.9921800001</v>
      </c>
    </row>
    <row r="450" spans="1:13" x14ac:dyDescent="0.2">
      <c r="A450" s="28">
        <v>47</v>
      </c>
      <c r="B450" s="29">
        <v>2440</v>
      </c>
      <c r="C450" s="30" t="s">
        <v>91</v>
      </c>
      <c r="D450" s="84">
        <f t="shared" si="63"/>
        <v>-120207.01196</v>
      </c>
      <c r="E450" s="31">
        <v>-38449.440000000002</v>
      </c>
      <c r="F450" s="31">
        <v>0</v>
      </c>
      <c r="G450" s="32">
        <f t="shared" si="64"/>
        <v>-158656.45196000001</v>
      </c>
      <c r="H450" s="33"/>
      <c r="I450" s="85">
        <f t="shared" si="65"/>
        <v>21784.048797333333</v>
      </c>
      <c r="J450" s="31">
        <v>10577.098797333332</v>
      </c>
      <c r="K450" s="31">
        <v>0</v>
      </c>
      <c r="L450" s="32">
        <f t="shared" si="66"/>
        <v>32361.147594666665</v>
      </c>
      <c r="M450" s="35">
        <f t="shared" si="67"/>
        <v>-126295.30436533334</v>
      </c>
    </row>
    <row r="451" spans="1:13" x14ac:dyDescent="0.2">
      <c r="A451" s="28"/>
      <c r="B451" s="29">
        <v>2005</v>
      </c>
      <c r="C451" s="30" t="s">
        <v>92</v>
      </c>
      <c r="D451" s="84">
        <f t="shared" si="63"/>
        <v>0</v>
      </c>
      <c r="E451" s="31">
        <v>0</v>
      </c>
      <c r="F451" s="31">
        <v>0</v>
      </c>
      <c r="G451" s="32">
        <f t="shared" si="64"/>
        <v>0</v>
      </c>
      <c r="H451" s="33"/>
      <c r="I451" s="85">
        <f t="shared" si="65"/>
        <v>0</v>
      </c>
      <c r="J451" s="31">
        <v>0</v>
      </c>
      <c r="K451" s="31">
        <v>0</v>
      </c>
      <c r="L451" s="32">
        <f t="shared" si="66"/>
        <v>0</v>
      </c>
      <c r="M451" s="35">
        <f>G451+L451</f>
        <v>0</v>
      </c>
    </row>
    <row r="452" spans="1:13" x14ac:dyDescent="0.2">
      <c r="A452" s="40"/>
      <c r="B452" s="41"/>
      <c r="C452" s="43" t="s">
        <v>74</v>
      </c>
      <c r="D452" s="43">
        <f>SUM(D378:D451)</f>
        <v>394222378.07000011</v>
      </c>
      <c r="E452" s="43">
        <f>SUM(E378:E451)</f>
        <v>19144734.129999999</v>
      </c>
      <c r="F452" s="43">
        <f>SUM(F378:F451)</f>
        <v>0</v>
      </c>
      <c r="G452" s="43">
        <f>SUM(G378:G451)</f>
        <v>413367112.20000005</v>
      </c>
      <c r="H452" s="43"/>
      <c r="I452" s="43">
        <f>SUM(I378:I451)</f>
        <v>-177494646.54130137</v>
      </c>
      <c r="J452" s="43">
        <f>SUM(J378:J451)</f>
        <v>-10852102.394441528</v>
      </c>
      <c r="K452" s="43">
        <f>SUM(K378:K451)</f>
        <v>0</v>
      </c>
      <c r="L452" s="43">
        <f>SUM(L378:L451)</f>
        <v>-188346748.935743</v>
      </c>
      <c r="M452" s="44">
        <f>SUM(M378:M451)</f>
        <v>225020363.26425704</v>
      </c>
    </row>
    <row r="453" spans="1:13" ht="38.25" x14ac:dyDescent="0.25">
      <c r="A453" s="40"/>
      <c r="B453" s="41"/>
      <c r="C453" s="45" t="s">
        <v>93</v>
      </c>
      <c r="D453" s="42"/>
      <c r="E453" s="42"/>
      <c r="F453" s="42"/>
      <c r="G453" s="46">
        <f t="shared" ref="G453:G454" si="68">D453+E453+F453</f>
        <v>0</v>
      </c>
      <c r="I453" s="42"/>
      <c r="J453" s="42"/>
      <c r="K453" s="42"/>
      <c r="L453" s="46">
        <f t="shared" ref="L453:L454" si="69">I453+J453+K453</f>
        <v>0</v>
      </c>
      <c r="M453" s="35">
        <f t="shared" ref="M453:M454" si="70">G453+L453</f>
        <v>0</v>
      </c>
    </row>
    <row r="454" spans="1:13" ht="25.5" x14ac:dyDescent="0.25">
      <c r="A454" s="40"/>
      <c r="B454" s="41"/>
      <c r="C454" s="47" t="s">
        <v>94</v>
      </c>
      <c r="D454" s="42"/>
      <c r="E454" s="42"/>
      <c r="F454" s="42"/>
      <c r="G454" s="46">
        <f t="shared" si="68"/>
        <v>0</v>
      </c>
      <c r="I454" s="42"/>
      <c r="J454" s="42"/>
      <c r="K454" s="42"/>
      <c r="L454" s="46">
        <f t="shared" si="69"/>
        <v>0</v>
      </c>
      <c r="M454" s="35">
        <f t="shared" si="70"/>
        <v>0</v>
      </c>
    </row>
    <row r="455" spans="1:13" x14ac:dyDescent="0.2">
      <c r="A455" s="40"/>
      <c r="B455" s="41"/>
      <c r="C455" s="43" t="s">
        <v>75</v>
      </c>
      <c r="D455" s="43">
        <f>SUM(D452:D454)</f>
        <v>394222378.07000011</v>
      </c>
      <c r="E455" s="43">
        <f t="shared" ref="E455:G455" si="71">SUM(E452:E454)</f>
        <v>19144734.129999999</v>
      </c>
      <c r="F455" s="43">
        <f t="shared" si="71"/>
        <v>0</v>
      </c>
      <c r="G455" s="43">
        <f t="shared" si="71"/>
        <v>413367112.20000005</v>
      </c>
      <c r="H455" s="43"/>
      <c r="I455" s="43">
        <f t="shared" ref="I455:M455" si="72">SUM(I452:I454)</f>
        <v>-177494646.54130137</v>
      </c>
      <c r="J455" s="43">
        <f t="shared" si="72"/>
        <v>-10852102.394441528</v>
      </c>
      <c r="K455" s="43">
        <f t="shared" si="72"/>
        <v>0</v>
      </c>
      <c r="L455" s="43">
        <f t="shared" si="72"/>
        <v>-188346748.935743</v>
      </c>
      <c r="M455" s="44">
        <f t="shared" si="72"/>
        <v>225020363.26425704</v>
      </c>
    </row>
    <row r="456" spans="1:13" ht="15" x14ac:dyDescent="0.25">
      <c r="A456" s="40"/>
      <c r="B456" s="41"/>
      <c r="C456" s="89" t="s">
        <v>95</v>
      </c>
      <c r="D456" s="90"/>
      <c r="E456" s="90"/>
      <c r="F456" s="90"/>
      <c r="G456" s="90"/>
      <c r="H456" s="90"/>
      <c r="I456" s="91"/>
      <c r="J456" s="42"/>
      <c r="K456" s="48"/>
      <c r="L456" s="49"/>
      <c r="M456" s="50"/>
    </row>
    <row r="457" spans="1:13" ht="15" x14ac:dyDescent="0.25">
      <c r="A457" s="40"/>
      <c r="B457" s="41"/>
      <c r="C457" s="89" t="s">
        <v>76</v>
      </c>
      <c r="D457" s="90"/>
      <c r="E457" s="90"/>
      <c r="F457" s="90"/>
      <c r="G457" s="90"/>
      <c r="H457" s="90"/>
      <c r="I457" s="91"/>
      <c r="J457" s="43">
        <f>J455+J456</f>
        <v>-10852102.394441528</v>
      </c>
      <c r="K457" s="48"/>
      <c r="L457" s="49"/>
      <c r="M457" s="50"/>
    </row>
    <row r="458" spans="1:13" x14ac:dyDescent="0.2">
      <c r="A458" s="39"/>
      <c r="B458" s="51"/>
      <c r="C458" s="9"/>
      <c r="D458" s="9"/>
      <c r="E458" s="9"/>
      <c r="F458" s="9"/>
      <c r="G458" s="9"/>
      <c r="I458" s="9"/>
      <c r="J458" s="9"/>
      <c r="K458" s="9"/>
      <c r="L458" s="9"/>
      <c r="M458" s="52"/>
    </row>
    <row r="459" spans="1:13" x14ac:dyDescent="0.2">
      <c r="A459" s="39"/>
      <c r="B459" s="51"/>
      <c r="C459" s="9"/>
      <c r="D459" s="9"/>
      <c r="E459" s="9"/>
      <c r="F459" s="9"/>
      <c r="G459" s="9"/>
      <c r="I459" s="86" t="s">
        <v>96</v>
      </c>
      <c r="J459" s="87"/>
      <c r="K459" s="88"/>
      <c r="L459" s="9"/>
      <c r="M459" s="52"/>
    </row>
    <row r="460" spans="1:13" x14ac:dyDescent="0.2">
      <c r="A460" s="39"/>
      <c r="B460" s="51"/>
      <c r="C460" s="9"/>
      <c r="D460" s="9"/>
      <c r="E460" s="9"/>
      <c r="F460" s="9"/>
      <c r="G460" s="9"/>
      <c r="I460" s="53" t="s">
        <v>77</v>
      </c>
      <c r="J460" s="54"/>
      <c r="K460" s="31">
        <f>SUM(J422:J426,J428:J429)</f>
        <v>-654836.52469583321</v>
      </c>
      <c r="L460" s="9"/>
      <c r="M460" s="52"/>
    </row>
    <row r="461" spans="1:13" x14ac:dyDescent="0.2">
      <c r="A461" s="39"/>
      <c r="B461" s="51"/>
      <c r="C461" s="9"/>
      <c r="D461" s="9"/>
      <c r="E461" s="9"/>
      <c r="F461" s="55"/>
      <c r="G461" s="9"/>
      <c r="I461" s="53" t="s">
        <v>58</v>
      </c>
      <c r="J461" s="54"/>
      <c r="K461" s="56">
        <f>J427</f>
        <v>-52292.79</v>
      </c>
      <c r="L461" s="9"/>
      <c r="M461" s="52"/>
    </row>
    <row r="462" spans="1:13" x14ac:dyDescent="0.2">
      <c r="A462" s="39"/>
      <c r="B462" s="51"/>
      <c r="C462" s="9"/>
      <c r="D462" s="9"/>
      <c r="E462" s="9"/>
      <c r="F462" s="9"/>
      <c r="G462" s="9"/>
      <c r="I462" s="57" t="s">
        <v>78</v>
      </c>
      <c r="J462" s="58"/>
      <c r="K462" s="31">
        <f>SUM(J443:J450)</f>
        <v>777753.11869858624</v>
      </c>
      <c r="L462" s="9"/>
      <c r="M462" s="52"/>
    </row>
    <row r="463" spans="1:13" ht="13.5" thickBot="1" x14ac:dyDescent="0.25">
      <c r="A463" s="59"/>
      <c r="B463" s="60"/>
      <c r="C463" s="61"/>
      <c r="D463" s="61"/>
      <c r="E463" s="61"/>
      <c r="F463" s="61"/>
      <c r="G463" s="61"/>
      <c r="H463" s="61"/>
      <c r="I463" s="62" t="s">
        <v>79</v>
      </c>
      <c r="J463" s="61"/>
      <c r="K463" s="63">
        <f>+J455-K460-K461-K462</f>
        <v>-10922726.198444281</v>
      </c>
      <c r="L463" s="61"/>
      <c r="M463" s="64"/>
    </row>
    <row r="465" spans="1:13" ht="15" x14ac:dyDescent="0.2">
      <c r="E465" s="4" t="s">
        <v>0</v>
      </c>
      <c r="F465" s="5" t="s">
        <v>1</v>
      </c>
      <c r="G465" s="6"/>
      <c r="H465" s="1"/>
    </row>
    <row r="466" spans="1:13" ht="15" x14ac:dyDescent="0.25">
      <c r="E466" s="4" t="s">
        <v>2</v>
      </c>
      <c r="F466" s="7">
        <v>2021</v>
      </c>
      <c r="G466" s="8"/>
    </row>
    <row r="467" spans="1:13" ht="13.5" thickBot="1" x14ac:dyDescent="0.25"/>
    <row r="468" spans="1:13" x14ac:dyDescent="0.2">
      <c r="A468" s="10"/>
      <c r="B468" s="11"/>
      <c r="C468" s="12"/>
      <c r="D468" s="92" t="s">
        <v>3</v>
      </c>
      <c r="E468" s="93"/>
      <c r="F468" s="93"/>
      <c r="G468" s="94"/>
      <c r="H468" s="12"/>
      <c r="I468" s="13"/>
      <c r="J468" s="14" t="s">
        <v>4</v>
      </c>
      <c r="K468" s="14"/>
      <c r="L468" s="15"/>
      <c r="M468" s="16"/>
    </row>
    <row r="469" spans="1:13" ht="25.5" x14ac:dyDescent="0.2">
      <c r="A469" s="17" t="s">
        <v>80</v>
      </c>
      <c r="B469" s="18" t="s">
        <v>81</v>
      </c>
      <c r="C469" s="19" t="s">
        <v>82</v>
      </c>
      <c r="D469" s="20" t="s">
        <v>5</v>
      </c>
      <c r="E469" s="21" t="s">
        <v>7</v>
      </c>
      <c r="F469" s="21" t="s">
        <v>83</v>
      </c>
      <c r="G469" s="20" t="s">
        <v>6</v>
      </c>
      <c r="H469" s="22"/>
      <c r="I469" s="23" t="s">
        <v>5</v>
      </c>
      <c r="J469" s="24" t="s">
        <v>7</v>
      </c>
      <c r="K469" s="24" t="s">
        <v>83</v>
      </c>
      <c r="L469" s="25" t="s">
        <v>6</v>
      </c>
      <c r="M469" s="26" t="s">
        <v>8</v>
      </c>
    </row>
    <row r="470" spans="1:13" x14ac:dyDescent="0.2">
      <c r="A470" s="28"/>
      <c r="B470" s="29">
        <v>1609</v>
      </c>
      <c r="C470" s="30" t="s">
        <v>9</v>
      </c>
      <c r="D470" s="84">
        <f>G378</f>
        <v>0</v>
      </c>
      <c r="E470" s="31">
        <v>0</v>
      </c>
      <c r="F470" s="31">
        <v>0</v>
      </c>
      <c r="G470" s="32">
        <f>D470+E470+F470</f>
        <v>0</v>
      </c>
      <c r="H470" s="33"/>
      <c r="I470" s="85">
        <f>L378</f>
        <v>0</v>
      </c>
      <c r="J470" s="31">
        <v>0</v>
      </c>
      <c r="K470" s="31">
        <v>0</v>
      </c>
      <c r="L470" s="32">
        <f>I470+J470+K470</f>
        <v>0</v>
      </c>
      <c r="M470" s="35">
        <f>G470+L470</f>
        <v>0</v>
      </c>
    </row>
    <row r="471" spans="1:13" ht="25.5" x14ac:dyDescent="0.2">
      <c r="A471" s="28">
        <v>12</v>
      </c>
      <c r="B471" s="29">
        <v>1611</v>
      </c>
      <c r="C471" s="30" t="s">
        <v>10</v>
      </c>
      <c r="D471" s="84">
        <f t="shared" ref="D471:D534" si="73">G379</f>
        <v>9980273.3099999987</v>
      </c>
      <c r="E471" s="31">
        <v>565477.26</v>
      </c>
      <c r="F471" s="31">
        <v>0</v>
      </c>
      <c r="G471" s="32">
        <f t="shared" ref="G471:G534" si="74">D471+E471+F471</f>
        <v>10545750.569999998</v>
      </c>
      <c r="H471" s="33"/>
      <c r="I471" s="85">
        <f t="shared" ref="I471:I534" si="75">L379</f>
        <v>-7921612.5880000005</v>
      </c>
      <c r="J471" s="31">
        <v>-741663.45000000007</v>
      </c>
      <c r="K471" s="31">
        <v>0</v>
      </c>
      <c r="L471" s="32">
        <f t="shared" ref="L471:L534" si="76">I471+J471+K471</f>
        <v>-8663276.0380000006</v>
      </c>
      <c r="M471" s="35">
        <f t="shared" ref="M471:M534" si="77">G471+L471</f>
        <v>1882474.5319999978</v>
      </c>
    </row>
    <row r="472" spans="1:13" ht="25.5" x14ac:dyDescent="0.2">
      <c r="A472" s="28">
        <v>12</v>
      </c>
      <c r="B472" s="29">
        <v>1611</v>
      </c>
      <c r="C472" s="30" t="s">
        <v>11</v>
      </c>
      <c r="D472" s="84">
        <f t="shared" si="73"/>
        <v>1884075.4300000002</v>
      </c>
      <c r="E472" s="31">
        <v>0</v>
      </c>
      <c r="F472" s="31">
        <v>0</v>
      </c>
      <c r="G472" s="32">
        <f t="shared" si="74"/>
        <v>1884075.4300000002</v>
      </c>
      <c r="H472" s="33"/>
      <c r="I472" s="85">
        <f t="shared" si="75"/>
        <v>-1416989.52</v>
      </c>
      <c r="J472" s="31">
        <v>-376815.35999999993</v>
      </c>
      <c r="K472" s="31">
        <v>0</v>
      </c>
      <c r="L472" s="32">
        <f t="shared" si="76"/>
        <v>-1793804.88</v>
      </c>
      <c r="M472" s="35">
        <f t="shared" si="77"/>
        <v>90270.550000000279</v>
      </c>
    </row>
    <row r="473" spans="1:13" ht="25.5" x14ac:dyDescent="0.2">
      <c r="A473" s="28" t="s">
        <v>12</v>
      </c>
      <c r="B473" s="29">
        <v>1612</v>
      </c>
      <c r="C473" s="30" t="s">
        <v>13</v>
      </c>
      <c r="D473" s="84">
        <f t="shared" si="73"/>
        <v>1209543.6199999999</v>
      </c>
      <c r="E473" s="31">
        <v>85149</v>
      </c>
      <c r="F473" s="31">
        <v>0</v>
      </c>
      <c r="G473" s="32">
        <f t="shared" si="74"/>
        <v>1294692.6199999999</v>
      </c>
      <c r="H473" s="33"/>
      <c r="I473" s="85">
        <f t="shared" si="75"/>
        <v>0</v>
      </c>
      <c r="J473" s="31">
        <v>0</v>
      </c>
      <c r="K473" s="31">
        <v>0</v>
      </c>
      <c r="L473" s="32">
        <f t="shared" si="76"/>
        <v>0</v>
      </c>
      <c r="M473" s="35">
        <f t="shared" si="77"/>
        <v>1294692.6199999999</v>
      </c>
    </row>
    <row r="474" spans="1:13" x14ac:dyDescent="0.2">
      <c r="A474" s="28" t="s">
        <v>14</v>
      </c>
      <c r="B474" s="29">
        <v>1805</v>
      </c>
      <c r="C474" s="30" t="s">
        <v>15</v>
      </c>
      <c r="D474" s="84">
        <f t="shared" si="73"/>
        <v>2300541.0099999998</v>
      </c>
      <c r="E474" s="31">
        <v>0</v>
      </c>
      <c r="F474" s="31">
        <v>0</v>
      </c>
      <c r="G474" s="32">
        <f t="shared" si="74"/>
        <v>2300541.0099999998</v>
      </c>
      <c r="H474" s="33"/>
      <c r="I474" s="85">
        <f t="shared" si="75"/>
        <v>0</v>
      </c>
      <c r="J474" s="31">
        <v>0</v>
      </c>
      <c r="K474" s="31">
        <v>0</v>
      </c>
      <c r="L474" s="32">
        <f t="shared" si="76"/>
        <v>0</v>
      </c>
      <c r="M474" s="35">
        <f t="shared" si="77"/>
        <v>2300541.0099999998</v>
      </c>
    </row>
    <row r="475" spans="1:13" x14ac:dyDescent="0.2">
      <c r="A475" s="28">
        <v>47</v>
      </c>
      <c r="B475" s="29">
        <v>1808</v>
      </c>
      <c r="C475" s="30" t="s">
        <v>16</v>
      </c>
      <c r="D475" s="84">
        <f t="shared" si="73"/>
        <v>278997.71999999991</v>
      </c>
      <c r="E475" s="31">
        <v>9059</v>
      </c>
      <c r="F475" s="31">
        <v>0</v>
      </c>
      <c r="G475" s="32">
        <f t="shared" si="74"/>
        <v>288056.71999999991</v>
      </c>
      <c r="H475" s="33"/>
      <c r="I475" s="85">
        <f t="shared" si="75"/>
        <v>-179779.77000000002</v>
      </c>
      <c r="J475" s="31">
        <v>-5526.1000000000013</v>
      </c>
      <c r="K475" s="31">
        <v>0</v>
      </c>
      <c r="L475" s="32">
        <f t="shared" si="76"/>
        <v>-185305.87000000002</v>
      </c>
      <c r="M475" s="35">
        <f t="shared" si="77"/>
        <v>102750.84999999989</v>
      </c>
    </row>
    <row r="476" spans="1:13" x14ac:dyDescent="0.2">
      <c r="A476" s="28">
        <v>47</v>
      </c>
      <c r="B476" s="29">
        <v>1808</v>
      </c>
      <c r="C476" s="30" t="s">
        <v>17</v>
      </c>
      <c r="D476" s="84">
        <f t="shared" si="73"/>
        <v>4824514.47</v>
      </c>
      <c r="E476" s="31">
        <v>310046</v>
      </c>
      <c r="F476" s="31">
        <v>0</v>
      </c>
      <c r="G476" s="32">
        <f t="shared" si="74"/>
        <v>5134560.47</v>
      </c>
      <c r="H476" s="33"/>
      <c r="I476" s="85">
        <f t="shared" si="75"/>
        <v>-1433704.7015</v>
      </c>
      <c r="J476" s="31">
        <v>-82335.654833333349</v>
      </c>
      <c r="K476" s="31">
        <v>0</v>
      </c>
      <c r="L476" s="32">
        <f t="shared" si="76"/>
        <v>-1516040.3563333333</v>
      </c>
      <c r="M476" s="35">
        <f t="shared" si="77"/>
        <v>3618520.1136666667</v>
      </c>
    </row>
    <row r="477" spans="1:13" x14ac:dyDescent="0.2">
      <c r="A477" s="28">
        <v>47</v>
      </c>
      <c r="B477" s="29">
        <v>1808</v>
      </c>
      <c r="C477" s="30" t="s">
        <v>18</v>
      </c>
      <c r="D477" s="84">
        <f t="shared" si="73"/>
        <v>20511526.650000002</v>
      </c>
      <c r="E477" s="31">
        <v>0</v>
      </c>
      <c r="F477" s="31">
        <v>0</v>
      </c>
      <c r="G477" s="32">
        <f t="shared" si="74"/>
        <v>20511526.650000002</v>
      </c>
      <c r="H477" s="33"/>
      <c r="I477" s="85">
        <f t="shared" si="75"/>
        <v>-3620677.05</v>
      </c>
      <c r="J477" s="31">
        <v>-403647.48000000016</v>
      </c>
      <c r="K477" s="31">
        <v>0</v>
      </c>
      <c r="L477" s="32">
        <f t="shared" si="76"/>
        <v>-4024324.53</v>
      </c>
      <c r="M477" s="35">
        <f t="shared" si="77"/>
        <v>16487202.120000003</v>
      </c>
    </row>
    <row r="478" spans="1:13" x14ac:dyDescent="0.2">
      <c r="A478" s="28">
        <v>47</v>
      </c>
      <c r="B478" s="29">
        <v>1808</v>
      </c>
      <c r="C478" s="30" t="s">
        <v>19</v>
      </c>
      <c r="D478" s="84">
        <f t="shared" si="73"/>
        <v>816363.79999999993</v>
      </c>
      <c r="E478" s="31">
        <v>0</v>
      </c>
      <c r="F478" s="31">
        <v>0</v>
      </c>
      <c r="G478" s="32">
        <f t="shared" si="74"/>
        <v>816363.79999999993</v>
      </c>
      <c r="H478" s="33"/>
      <c r="I478" s="85">
        <f t="shared" si="75"/>
        <v>-284351.95999999996</v>
      </c>
      <c r="J478" s="31">
        <v>-34377.359999999993</v>
      </c>
      <c r="K478" s="31">
        <v>0</v>
      </c>
      <c r="L478" s="32">
        <f t="shared" si="76"/>
        <v>-318729.31999999995</v>
      </c>
      <c r="M478" s="35">
        <f t="shared" si="77"/>
        <v>497634.48</v>
      </c>
    </row>
    <row r="479" spans="1:13" x14ac:dyDescent="0.2">
      <c r="A479" s="28">
        <v>47</v>
      </c>
      <c r="B479" s="29">
        <v>1808</v>
      </c>
      <c r="C479" s="30" t="s">
        <v>20</v>
      </c>
      <c r="D479" s="84">
        <f t="shared" si="73"/>
        <v>4273493.41</v>
      </c>
      <c r="E479" s="31">
        <v>0</v>
      </c>
      <c r="F479" s="31">
        <v>0</v>
      </c>
      <c r="G479" s="32">
        <f t="shared" si="74"/>
        <v>4273493.41</v>
      </c>
      <c r="H479" s="33"/>
      <c r="I479" s="85">
        <f t="shared" si="75"/>
        <v>-2532838.7599999998</v>
      </c>
      <c r="J479" s="31">
        <v>-316220.15999999992</v>
      </c>
      <c r="K479" s="31">
        <v>0</v>
      </c>
      <c r="L479" s="32">
        <f t="shared" si="76"/>
        <v>-2849058.92</v>
      </c>
      <c r="M479" s="35">
        <f t="shared" si="77"/>
        <v>1424434.4900000002</v>
      </c>
    </row>
    <row r="480" spans="1:13" x14ac:dyDescent="0.2">
      <c r="A480" s="28">
        <v>47</v>
      </c>
      <c r="B480" s="29">
        <v>1808</v>
      </c>
      <c r="C480" s="30" t="s">
        <v>21</v>
      </c>
      <c r="D480" s="84">
        <f t="shared" si="73"/>
        <v>613985</v>
      </c>
      <c r="E480" s="31">
        <v>0</v>
      </c>
      <c r="F480" s="31">
        <v>0</v>
      </c>
      <c r="G480" s="32">
        <f t="shared" si="74"/>
        <v>613985</v>
      </c>
      <c r="H480" s="33"/>
      <c r="I480" s="85">
        <f t="shared" si="75"/>
        <v>-279935.20999999996</v>
      </c>
      <c r="J480" s="31">
        <v>-33345.24</v>
      </c>
      <c r="K480" s="31">
        <v>0</v>
      </c>
      <c r="L480" s="32">
        <f t="shared" si="76"/>
        <v>-313280.44999999995</v>
      </c>
      <c r="M480" s="35">
        <f t="shared" si="77"/>
        <v>300704.55000000005</v>
      </c>
    </row>
    <row r="481" spans="1:13" x14ac:dyDescent="0.2">
      <c r="A481" s="28">
        <v>47</v>
      </c>
      <c r="B481" s="29">
        <v>1808</v>
      </c>
      <c r="C481" s="30" t="s">
        <v>22</v>
      </c>
      <c r="D481" s="84">
        <f t="shared" si="73"/>
        <v>50289.820000000007</v>
      </c>
      <c r="E481" s="31">
        <v>0</v>
      </c>
      <c r="F481" s="31">
        <v>0</v>
      </c>
      <c r="G481" s="32">
        <f t="shared" si="74"/>
        <v>50289.820000000007</v>
      </c>
      <c r="H481" s="33"/>
      <c r="I481" s="85">
        <f t="shared" si="75"/>
        <v>-28245.84</v>
      </c>
      <c r="J481" s="31">
        <v>-3481.2000000000003</v>
      </c>
      <c r="K481" s="31">
        <v>0</v>
      </c>
      <c r="L481" s="32">
        <f t="shared" si="76"/>
        <v>-31727.040000000001</v>
      </c>
      <c r="M481" s="35">
        <f t="shared" si="77"/>
        <v>18562.780000000006</v>
      </c>
    </row>
    <row r="482" spans="1:13" x14ac:dyDescent="0.2">
      <c r="A482" s="28">
        <v>47</v>
      </c>
      <c r="B482" s="29">
        <v>1808</v>
      </c>
      <c r="C482" s="30" t="s">
        <v>23</v>
      </c>
      <c r="D482" s="84">
        <f t="shared" si="73"/>
        <v>61363.87</v>
      </c>
      <c r="E482" s="31">
        <v>0</v>
      </c>
      <c r="F482" s="31">
        <v>0</v>
      </c>
      <c r="G482" s="32">
        <f t="shared" si="74"/>
        <v>61363.87</v>
      </c>
      <c r="H482" s="33"/>
      <c r="I482" s="85">
        <f t="shared" si="75"/>
        <v>-57240.91</v>
      </c>
      <c r="J482" s="31">
        <v>-150</v>
      </c>
      <c r="K482" s="31">
        <v>0</v>
      </c>
      <c r="L482" s="32">
        <f t="shared" si="76"/>
        <v>-57390.91</v>
      </c>
      <c r="M482" s="35">
        <f t="shared" si="77"/>
        <v>3972.9599999999991</v>
      </c>
    </row>
    <row r="483" spans="1:13" x14ac:dyDescent="0.2">
      <c r="A483" s="28">
        <v>13</v>
      </c>
      <c r="B483" s="29">
        <v>1810</v>
      </c>
      <c r="C483" s="30" t="s">
        <v>24</v>
      </c>
      <c r="D483" s="84">
        <f t="shared" si="73"/>
        <v>0</v>
      </c>
      <c r="E483" s="31">
        <v>0</v>
      </c>
      <c r="F483" s="31">
        <v>0</v>
      </c>
      <c r="G483" s="32">
        <f t="shared" si="74"/>
        <v>0</v>
      </c>
      <c r="H483" s="33"/>
      <c r="I483" s="85">
        <f t="shared" si="75"/>
        <v>0</v>
      </c>
      <c r="J483" s="31">
        <v>0</v>
      </c>
      <c r="K483" s="31">
        <v>0</v>
      </c>
      <c r="L483" s="32">
        <f t="shared" si="76"/>
        <v>0</v>
      </c>
      <c r="M483" s="35">
        <f t="shared" si="77"/>
        <v>0</v>
      </c>
    </row>
    <row r="484" spans="1:13" x14ac:dyDescent="0.2">
      <c r="A484" s="28">
        <v>47</v>
      </c>
      <c r="B484" s="29">
        <v>1815</v>
      </c>
      <c r="C484" s="30" t="s">
        <v>25</v>
      </c>
      <c r="D484" s="84">
        <f t="shared" si="73"/>
        <v>16484254.800000003</v>
      </c>
      <c r="E484" s="31">
        <v>707668.35</v>
      </c>
      <c r="F484" s="31">
        <v>0</v>
      </c>
      <c r="G484" s="32">
        <f t="shared" si="74"/>
        <v>17191923.150000002</v>
      </c>
      <c r="H484" s="33"/>
      <c r="I484" s="85">
        <f t="shared" si="75"/>
        <v>-11922110.496666666</v>
      </c>
      <c r="J484" s="31">
        <v>-487092.48166666663</v>
      </c>
      <c r="K484" s="31">
        <v>0</v>
      </c>
      <c r="L484" s="32">
        <f t="shared" si="76"/>
        <v>-12409202.978333334</v>
      </c>
      <c r="M484" s="35">
        <f t="shared" si="77"/>
        <v>4782720.1716666687</v>
      </c>
    </row>
    <row r="485" spans="1:13" x14ac:dyDescent="0.2">
      <c r="A485" s="28">
        <v>47</v>
      </c>
      <c r="B485" s="29">
        <v>1815</v>
      </c>
      <c r="C485" s="30" t="s">
        <v>26</v>
      </c>
      <c r="D485" s="84">
        <f t="shared" si="73"/>
        <v>2632160.83</v>
      </c>
      <c r="E485" s="31">
        <v>0</v>
      </c>
      <c r="F485" s="31">
        <v>0</v>
      </c>
      <c r="G485" s="32">
        <f t="shared" si="74"/>
        <v>2632160.83</v>
      </c>
      <c r="H485" s="33"/>
      <c r="I485" s="85">
        <f t="shared" si="75"/>
        <v>-816367.24000000011</v>
      </c>
      <c r="J485" s="31">
        <v>-91421.280000000013</v>
      </c>
      <c r="K485" s="31">
        <v>0</v>
      </c>
      <c r="L485" s="32">
        <f t="shared" si="76"/>
        <v>-907788.52000000014</v>
      </c>
      <c r="M485" s="35">
        <f t="shared" si="77"/>
        <v>1724372.31</v>
      </c>
    </row>
    <row r="486" spans="1:13" x14ac:dyDescent="0.2">
      <c r="A486" s="28">
        <v>47</v>
      </c>
      <c r="B486" s="29">
        <v>1815</v>
      </c>
      <c r="C486" s="30" t="s">
        <v>27</v>
      </c>
      <c r="D486" s="84">
        <f t="shared" si="73"/>
        <v>4049798.4800000004</v>
      </c>
      <c r="E486" s="31">
        <v>0</v>
      </c>
      <c r="F486" s="31">
        <v>0</v>
      </c>
      <c r="G486" s="32">
        <f t="shared" si="74"/>
        <v>4049798.4800000004</v>
      </c>
      <c r="H486" s="33"/>
      <c r="I486" s="85">
        <f t="shared" si="75"/>
        <v>-2335028.81</v>
      </c>
      <c r="J486" s="31">
        <v>-285612.72000000009</v>
      </c>
      <c r="K486" s="31">
        <v>0</v>
      </c>
      <c r="L486" s="32">
        <f t="shared" si="76"/>
        <v>-2620641.5300000003</v>
      </c>
      <c r="M486" s="35">
        <f t="shared" si="77"/>
        <v>1429156.9500000002</v>
      </c>
    </row>
    <row r="487" spans="1:13" x14ac:dyDescent="0.2">
      <c r="A487" s="28">
        <v>47</v>
      </c>
      <c r="B487" s="29">
        <v>1815</v>
      </c>
      <c r="C487" s="30" t="s">
        <v>28</v>
      </c>
      <c r="D487" s="84">
        <f t="shared" si="73"/>
        <v>12425188.719999999</v>
      </c>
      <c r="E487" s="31">
        <v>0</v>
      </c>
      <c r="F487" s="31">
        <v>0</v>
      </c>
      <c r="G487" s="32">
        <f t="shared" si="74"/>
        <v>12425188.719999999</v>
      </c>
      <c r="H487" s="33"/>
      <c r="I487" s="85">
        <f t="shared" si="75"/>
        <v>-3684928.1399999997</v>
      </c>
      <c r="J487" s="31">
        <v>-245882.75999999998</v>
      </c>
      <c r="K487" s="31">
        <v>0</v>
      </c>
      <c r="L487" s="32">
        <f t="shared" si="76"/>
        <v>-3930810.8999999994</v>
      </c>
      <c r="M487" s="35">
        <f t="shared" si="77"/>
        <v>8494377.8200000003</v>
      </c>
    </row>
    <row r="488" spans="1:13" x14ac:dyDescent="0.2">
      <c r="A488" s="28">
        <v>47</v>
      </c>
      <c r="B488" s="29">
        <v>1820</v>
      </c>
      <c r="C488" s="30" t="s">
        <v>29</v>
      </c>
      <c r="D488" s="84">
        <f t="shared" si="73"/>
        <v>5287844.1899999995</v>
      </c>
      <c r="E488" s="31">
        <v>97390.64</v>
      </c>
      <c r="F488" s="31">
        <v>0</v>
      </c>
      <c r="G488" s="32">
        <f t="shared" si="74"/>
        <v>5385234.8299999991</v>
      </c>
      <c r="H488" s="33"/>
      <c r="I488" s="85">
        <f t="shared" si="75"/>
        <v>-3308863.8066666671</v>
      </c>
      <c r="J488" s="31">
        <v>-79290.621333333329</v>
      </c>
      <c r="K488" s="31">
        <v>0</v>
      </c>
      <c r="L488" s="32">
        <f t="shared" si="76"/>
        <v>-3388154.4280000003</v>
      </c>
      <c r="M488" s="35">
        <f t="shared" si="77"/>
        <v>1997080.4019999988</v>
      </c>
    </row>
    <row r="489" spans="1:13" x14ac:dyDescent="0.2">
      <c r="A489" s="28">
        <v>47</v>
      </c>
      <c r="B489" s="29">
        <v>1825</v>
      </c>
      <c r="C489" s="30" t="s">
        <v>30</v>
      </c>
      <c r="D489" s="84">
        <f t="shared" si="73"/>
        <v>0</v>
      </c>
      <c r="E489" s="31">
        <v>0</v>
      </c>
      <c r="F489" s="31">
        <v>0</v>
      </c>
      <c r="G489" s="32">
        <f t="shared" si="74"/>
        <v>0</v>
      </c>
      <c r="H489" s="33"/>
      <c r="I489" s="85">
        <f t="shared" si="75"/>
        <v>0</v>
      </c>
      <c r="J489" s="31">
        <v>0</v>
      </c>
      <c r="K489" s="31">
        <v>0</v>
      </c>
      <c r="L489" s="32">
        <f t="shared" si="76"/>
        <v>0</v>
      </c>
      <c r="M489" s="35">
        <f t="shared" si="77"/>
        <v>0</v>
      </c>
    </row>
    <row r="490" spans="1:13" x14ac:dyDescent="0.2">
      <c r="A490" s="28">
        <v>47</v>
      </c>
      <c r="B490" s="29">
        <v>1830</v>
      </c>
      <c r="C490" s="30" t="s">
        <v>31</v>
      </c>
      <c r="D490" s="84">
        <f t="shared" si="73"/>
        <v>92331865.769499987</v>
      </c>
      <c r="E490" s="31">
        <v>3744395.55</v>
      </c>
      <c r="F490" s="31">
        <v>0</v>
      </c>
      <c r="G490" s="32">
        <f t="shared" si="74"/>
        <v>96076261.319499984</v>
      </c>
      <c r="H490" s="33"/>
      <c r="I490" s="85">
        <f t="shared" si="75"/>
        <v>-33520004.321100008</v>
      </c>
      <c r="J490" s="31">
        <v>-1760496.2310999997</v>
      </c>
      <c r="K490" s="31">
        <v>0</v>
      </c>
      <c r="L490" s="32">
        <f t="shared" si="76"/>
        <v>-35280500.552200004</v>
      </c>
      <c r="M490" s="35">
        <f t="shared" si="77"/>
        <v>60795760.76729998</v>
      </c>
    </row>
    <row r="491" spans="1:13" x14ac:dyDescent="0.2">
      <c r="A491" s="28">
        <v>47</v>
      </c>
      <c r="B491" s="29">
        <v>1835</v>
      </c>
      <c r="C491" s="30" t="s">
        <v>32</v>
      </c>
      <c r="D491" s="84">
        <f t="shared" si="73"/>
        <v>48179566.860999994</v>
      </c>
      <c r="E491" s="31">
        <v>1930080.8750000002</v>
      </c>
      <c r="F491" s="31">
        <v>0</v>
      </c>
      <c r="G491" s="32">
        <f t="shared" si="74"/>
        <v>50109647.735999994</v>
      </c>
      <c r="H491" s="33"/>
      <c r="I491" s="85">
        <f t="shared" si="75"/>
        <v>-15233932.800244445</v>
      </c>
      <c r="J491" s="31">
        <v>-947266.48635555559</v>
      </c>
      <c r="K491" s="31">
        <v>0</v>
      </c>
      <c r="L491" s="32">
        <f t="shared" si="76"/>
        <v>-16181199.286600001</v>
      </c>
      <c r="M491" s="35">
        <f t="shared" si="77"/>
        <v>33928448.449399993</v>
      </c>
    </row>
    <row r="492" spans="1:13" x14ac:dyDescent="0.2">
      <c r="A492" s="28">
        <v>47</v>
      </c>
      <c r="B492" s="29">
        <v>1835</v>
      </c>
      <c r="C492" s="30" t="s">
        <v>33</v>
      </c>
      <c r="D492" s="84">
        <f t="shared" si="73"/>
        <v>1637997.46</v>
      </c>
      <c r="E492" s="31">
        <v>0</v>
      </c>
      <c r="F492" s="31">
        <v>0</v>
      </c>
      <c r="G492" s="32">
        <f t="shared" si="74"/>
        <v>1637997.46</v>
      </c>
      <c r="H492" s="33"/>
      <c r="I492" s="85">
        <f t="shared" si="75"/>
        <v>-301294.2</v>
      </c>
      <c r="J492" s="31">
        <v>-54599.64</v>
      </c>
      <c r="K492" s="31">
        <v>0</v>
      </c>
      <c r="L492" s="32">
        <f t="shared" si="76"/>
        <v>-355893.84</v>
      </c>
      <c r="M492" s="35">
        <f t="shared" si="77"/>
        <v>1282103.6199999999</v>
      </c>
    </row>
    <row r="493" spans="1:13" x14ac:dyDescent="0.2">
      <c r="A493" s="28">
        <v>47</v>
      </c>
      <c r="B493" s="29">
        <v>1835</v>
      </c>
      <c r="C493" s="30" t="s">
        <v>34</v>
      </c>
      <c r="D493" s="84">
        <f t="shared" si="73"/>
        <v>2783595.8</v>
      </c>
      <c r="E493" s="31">
        <v>0</v>
      </c>
      <c r="F493" s="31">
        <v>0</v>
      </c>
      <c r="G493" s="32">
        <f t="shared" si="74"/>
        <v>2783595.8</v>
      </c>
      <c r="H493" s="33"/>
      <c r="I493" s="85">
        <f t="shared" si="75"/>
        <v>-1069175.9200000002</v>
      </c>
      <c r="J493" s="31">
        <v>-203718.03999999998</v>
      </c>
      <c r="K493" s="31">
        <v>0</v>
      </c>
      <c r="L493" s="32">
        <f t="shared" si="76"/>
        <v>-1272893.9600000002</v>
      </c>
      <c r="M493" s="35">
        <f t="shared" si="77"/>
        <v>1510701.8399999996</v>
      </c>
    </row>
    <row r="494" spans="1:13" x14ac:dyDescent="0.2">
      <c r="A494" s="28">
        <v>47</v>
      </c>
      <c r="B494" s="29">
        <v>1840</v>
      </c>
      <c r="C494" s="30" t="s">
        <v>35</v>
      </c>
      <c r="D494" s="84">
        <f t="shared" si="73"/>
        <v>27443542.942499995</v>
      </c>
      <c r="E494" s="31">
        <v>1117241.76</v>
      </c>
      <c r="F494" s="31">
        <v>0</v>
      </c>
      <c r="G494" s="32">
        <f t="shared" si="74"/>
        <v>28560784.702499997</v>
      </c>
      <c r="H494" s="33"/>
      <c r="I494" s="85">
        <f t="shared" si="75"/>
        <v>-10292332.444250003</v>
      </c>
      <c r="J494" s="31">
        <v>-448386.60945000005</v>
      </c>
      <c r="K494" s="31">
        <v>0</v>
      </c>
      <c r="L494" s="32">
        <f t="shared" si="76"/>
        <v>-10740719.053700002</v>
      </c>
      <c r="M494" s="35">
        <f t="shared" si="77"/>
        <v>17820065.648799993</v>
      </c>
    </row>
    <row r="495" spans="1:13" x14ac:dyDescent="0.2">
      <c r="A495" s="28">
        <v>47</v>
      </c>
      <c r="B495" s="29">
        <v>1845</v>
      </c>
      <c r="C495" s="30" t="s">
        <v>36</v>
      </c>
      <c r="D495" s="84">
        <f t="shared" si="73"/>
        <v>62644197.92899999</v>
      </c>
      <c r="E495" s="31">
        <v>2215446.9915</v>
      </c>
      <c r="F495" s="31">
        <v>0</v>
      </c>
      <c r="G495" s="32">
        <f t="shared" si="74"/>
        <v>64859644.920499988</v>
      </c>
      <c r="H495" s="33"/>
      <c r="I495" s="85">
        <f t="shared" si="75"/>
        <v>-26611296.569400001</v>
      </c>
      <c r="J495" s="31">
        <v>-1492022.3148714292</v>
      </c>
      <c r="K495" s="31">
        <v>0</v>
      </c>
      <c r="L495" s="32">
        <f t="shared" si="76"/>
        <v>-28103318.884271432</v>
      </c>
      <c r="M495" s="35">
        <f t="shared" si="77"/>
        <v>36756326.036228552</v>
      </c>
    </row>
    <row r="496" spans="1:13" x14ac:dyDescent="0.2">
      <c r="A496" s="28">
        <v>47</v>
      </c>
      <c r="B496" s="29">
        <v>1850</v>
      </c>
      <c r="C496" s="30" t="s">
        <v>37</v>
      </c>
      <c r="D496" s="84">
        <f t="shared" si="73"/>
        <v>37782477.482999995</v>
      </c>
      <c r="E496" s="31">
        <v>2066358.3474999999</v>
      </c>
      <c r="F496" s="31">
        <v>0</v>
      </c>
      <c r="G496" s="32">
        <f t="shared" si="74"/>
        <v>39848835.830499992</v>
      </c>
      <c r="H496" s="33"/>
      <c r="I496" s="85">
        <f t="shared" si="75"/>
        <v>-17373271.160511106</v>
      </c>
      <c r="J496" s="31">
        <v>-636456.50489999994</v>
      </c>
      <c r="K496" s="31">
        <v>0</v>
      </c>
      <c r="L496" s="32">
        <f t="shared" si="76"/>
        <v>-18009727.665411107</v>
      </c>
      <c r="M496" s="35">
        <f t="shared" si="77"/>
        <v>21839108.165088885</v>
      </c>
    </row>
    <row r="497" spans="1:13" x14ac:dyDescent="0.2">
      <c r="A497" s="28">
        <v>47</v>
      </c>
      <c r="B497" s="29">
        <v>1850</v>
      </c>
      <c r="C497" s="30" t="s">
        <v>38</v>
      </c>
      <c r="D497" s="84">
        <f t="shared" si="73"/>
        <v>35839582.534500003</v>
      </c>
      <c r="E497" s="31">
        <v>2625718.3425000003</v>
      </c>
      <c r="F497" s="31">
        <v>0</v>
      </c>
      <c r="G497" s="32">
        <f t="shared" si="74"/>
        <v>38465300.877000004</v>
      </c>
      <c r="H497" s="33"/>
      <c r="I497" s="85">
        <f t="shared" si="75"/>
        <v>-13208727.662414286</v>
      </c>
      <c r="J497" s="31">
        <v>-1000296.6164857141</v>
      </c>
      <c r="K497" s="31">
        <v>0</v>
      </c>
      <c r="L497" s="32">
        <f t="shared" si="76"/>
        <v>-14209024.278900001</v>
      </c>
      <c r="M497" s="35">
        <f t="shared" si="77"/>
        <v>24256276.598100003</v>
      </c>
    </row>
    <row r="498" spans="1:13" x14ac:dyDescent="0.2">
      <c r="A498" s="28">
        <v>47</v>
      </c>
      <c r="B498" s="29">
        <v>1855</v>
      </c>
      <c r="C498" s="30" t="s">
        <v>39</v>
      </c>
      <c r="D498" s="84">
        <f t="shared" si="73"/>
        <v>11467171.1165</v>
      </c>
      <c r="E498" s="31">
        <v>386716.8775</v>
      </c>
      <c r="F498" s="31">
        <v>0</v>
      </c>
      <c r="G498" s="32">
        <f t="shared" si="74"/>
        <v>11853887.993999999</v>
      </c>
      <c r="H498" s="33"/>
      <c r="I498" s="85">
        <f t="shared" si="75"/>
        <v>-5912195.652811111</v>
      </c>
      <c r="J498" s="31">
        <v>-177375.14119999998</v>
      </c>
      <c r="K498" s="31">
        <v>0</v>
      </c>
      <c r="L498" s="32">
        <f t="shared" si="76"/>
        <v>-6089570.7940111114</v>
      </c>
      <c r="M498" s="35">
        <f t="shared" si="77"/>
        <v>5764317.1999888876</v>
      </c>
    </row>
    <row r="499" spans="1:13" x14ac:dyDescent="0.2">
      <c r="A499" s="28">
        <v>47</v>
      </c>
      <c r="B499" s="29">
        <v>1855</v>
      </c>
      <c r="C499" s="30" t="s">
        <v>40</v>
      </c>
      <c r="D499" s="84">
        <f t="shared" si="73"/>
        <v>20525393.924000002</v>
      </c>
      <c r="E499" s="31">
        <v>728299.63600000006</v>
      </c>
      <c r="F499" s="31">
        <v>0</v>
      </c>
      <c r="G499" s="32">
        <f t="shared" si="74"/>
        <v>21253693.560000002</v>
      </c>
      <c r="H499" s="33"/>
      <c r="I499" s="85">
        <f t="shared" si="75"/>
        <v>-8961846.6228800006</v>
      </c>
      <c r="J499" s="31">
        <v>-313832.22559999995</v>
      </c>
      <c r="K499" s="31">
        <v>0</v>
      </c>
      <c r="L499" s="32">
        <f t="shared" si="76"/>
        <v>-9275678.8484800011</v>
      </c>
      <c r="M499" s="35">
        <f t="shared" si="77"/>
        <v>11978014.711520001</v>
      </c>
    </row>
    <row r="500" spans="1:13" x14ac:dyDescent="0.2">
      <c r="A500" s="28">
        <v>47</v>
      </c>
      <c r="B500" s="29">
        <v>1860</v>
      </c>
      <c r="C500" s="30" t="s">
        <v>41</v>
      </c>
      <c r="D500" s="84">
        <f t="shared" si="73"/>
        <v>93990.82</v>
      </c>
      <c r="E500" s="31">
        <v>0</v>
      </c>
      <c r="F500" s="31">
        <v>0</v>
      </c>
      <c r="G500" s="32">
        <f t="shared" si="74"/>
        <v>93990.82</v>
      </c>
      <c r="H500" s="33"/>
      <c r="I500" s="85">
        <f t="shared" si="75"/>
        <v>-18917.399999999998</v>
      </c>
      <c r="J500" s="31">
        <v>-3759.6</v>
      </c>
      <c r="K500" s="31">
        <v>0</v>
      </c>
      <c r="L500" s="32">
        <f t="shared" si="76"/>
        <v>-22676.999999999996</v>
      </c>
      <c r="M500" s="35">
        <f t="shared" si="77"/>
        <v>71313.820000000007</v>
      </c>
    </row>
    <row r="501" spans="1:13" x14ac:dyDescent="0.2">
      <c r="A501" s="28">
        <v>47</v>
      </c>
      <c r="B501" s="29">
        <v>1860</v>
      </c>
      <c r="C501" s="30" t="s">
        <v>42</v>
      </c>
      <c r="D501" s="84">
        <f t="shared" si="73"/>
        <v>2859089.0599999996</v>
      </c>
      <c r="E501" s="31">
        <v>0</v>
      </c>
      <c r="F501" s="31">
        <v>0</v>
      </c>
      <c r="G501" s="32">
        <f t="shared" si="74"/>
        <v>2859089.0599999996</v>
      </c>
      <c r="H501" s="33"/>
      <c r="I501" s="85">
        <f t="shared" si="75"/>
        <v>-2287548.11</v>
      </c>
      <c r="J501" s="31">
        <v>-125850.06</v>
      </c>
      <c r="K501" s="31">
        <v>0</v>
      </c>
      <c r="L501" s="32">
        <f t="shared" si="76"/>
        <v>-2413398.17</v>
      </c>
      <c r="M501" s="35">
        <f t="shared" si="77"/>
        <v>445690.88999999966</v>
      </c>
    </row>
    <row r="502" spans="1:13" x14ac:dyDescent="0.2">
      <c r="A502" s="28">
        <v>47</v>
      </c>
      <c r="B502" s="29">
        <v>1860</v>
      </c>
      <c r="C502" s="30" t="s">
        <v>43</v>
      </c>
      <c r="D502" s="84">
        <f t="shared" si="73"/>
        <v>2570141.709999999</v>
      </c>
      <c r="E502" s="31">
        <v>330339</v>
      </c>
      <c r="F502" s="31">
        <v>0</v>
      </c>
      <c r="G502" s="32">
        <f t="shared" si="74"/>
        <v>2900480.709999999</v>
      </c>
      <c r="H502" s="33"/>
      <c r="I502" s="85">
        <f t="shared" si="75"/>
        <v>-779908.54466666677</v>
      </c>
      <c r="J502" s="31">
        <v>-183534.06466666667</v>
      </c>
      <c r="K502" s="31">
        <v>0</v>
      </c>
      <c r="L502" s="32">
        <f t="shared" si="76"/>
        <v>-963442.60933333344</v>
      </c>
      <c r="M502" s="35">
        <f t="shared" si="77"/>
        <v>1937038.1006666655</v>
      </c>
    </row>
    <row r="503" spans="1:13" x14ac:dyDescent="0.2">
      <c r="A503" s="28">
        <v>47</v>
      </c>
      <c r="B503" s="29">
        <v>1860</v>
      </c>
      <c r="C503" s="30" t="s">
        <v>44</v>
      </c>
      <c r="D503" s="84">
        <f t="shared" si="73"/>
        <v>2867479.8000000003</v>
      </c>
      <c r="E503" s="31">
        <v>334260</v>
      </c>
      <c r="F503" s="31">
        <v>0</v>
      </c>
      <c r="G503" s="32">
        <f t="shared" si="74"/>
        <v>3201739.8000000003</v>
      </c>
      <c r="H503" s="33"/>
      <c r="I503" s="85">
        <f t="shared" si="75"/>
        <v>-833732.47800000012</v>
      </c>
      <c r="J503" s="31">
        <v>-213489.27799999999</v>
      </c>
      <c r="K503" s="31">
        <v>0</v>
      </c>
      <c r="L503" s="32">
        <f t="shared" si="76"/>
        <v>-1047221.7560000001</v>
      </c>
      <c r="M503" s="35">
        <f t="shared" si="77"/>
        <v>2154518.0440000002</v>
      </c>
    </row>
    <row r="504" spans="1:13" x14ac:dyDescent="0.2">
      <c r="A504" s="28">
        <v>47</v>
      </c>
      <c r="B504" s="29">
        <v>1860</v>
      </c>
      <c r="C504" s="30" t="s">
        <v>45</v>
      </c>
      <c r="D504" s="84">
        <f t="shared" si="73"/>
        <v>7709608.0499999998</v>
      </c>
      <c r="E504" s="31">
        <v>0</v>
      </c>
      <c r="F504" s="31">
        <v>0</v>
      </c>
      <c r="G504" s="32">
        <f t="shared" si="74"/>
        <v>7709608.0499999998</v>
      </c>
      <c r="H504" s="33"/>
      <c r="I504" s="85">
        <f t="shared" si="75"/>
        <v>-5804181.2299999995</v>
      </c>
      <c r="J504" s="31">
        <v>-536248.55999999994</v>
      </c>
      <c r="K504" s="31">
        <v>0</v>
      </c>
      <c r="L504" s="32">
        <f t="shared" si="76"/>
        <v>-6340429.7899999991</v>
      </c>
      <c r="M504" s="35">
        <f t="shared" si="77"/>
        <v>1369178.2600000007</v>
      </c>
    </row>
    <row r="505" spans="1:13" x14ac:dyDescent="0.2">
      <c r="A505" s="28">
        <v>47</v>
      </c>
      <c r="B505" s="29">
        <v>1860</v>
      </c>
      <c r="C505" s="30" t="s">
        <v>46</v>
      </c>
      <c r="D505" s="84">
        <f t="shared" si="73"/>
        <v>1091045.02</v>
      </c>
      <c r="E505" s="31">
        <v>6089</v>
      </c>
      <c r="F505" s="31">
        <v>0</v>
      </c>
      <c r="G505" s="32">
        <f t="shared" si="74"/>
        <v>1097134.02</v>
      </c>
      <c r="H505" s="33"/>
      <c r="I505" s="85">
        <f t="shared" si="75"/>
        <v>-659571.59</v>
      </c>
      <c r="J505" s="31">
        <v>-40757.713333333333</v>
      </c>
      <c r="K505" s="31">
        <v>0</v>
      </c>
      <c r="L505" s="32">
        <f t="shared" si="76"/>
        <v>-700329.30333333334</v>
      </c>
      <c r="M505" s="35">
        <f t="shared" si="77"/>
        <v>396804.71666666667</v>
      </c>
    </row>
    <row r="506" spans="1:13" x14ac:dyDescent="0.2">
      <c r="A506" s="28" t="s">
        <v>14</v>
      </c>
      <c r="B506" s="29">
        <v>1905</v>
      </c>
      <c r="C506" s="30" t="s">
        <v>15</v>
      </c>
      <c r="D506" s="84">
        <f t="shared" si="73"/>
        <v>0</v>
      </c>
      <c r="E506" s="31">
        <v>0</v>
      </c>
      <c r="F506" s="31">
        <v>0</v>
      </c>
      <c r="G506" s="32">
        <f t="shared" si="74"/>
        <v>0</v>
      </c>
      <c r="H506" s="33"/>
      <c r="I506" s="85">
        <f t="shared" si="75"/>
        <v>0</v>
      </c>
      <c r="J506" s="31">
        <v>0</v>
      </c>
      <c r="K506" s="31">
        <v>0</v>
      </c>
      <c r="L506" s="32">
        <f t="shared" si="76"/>
        <v>0</v>
      </c>
      <c r="M506" s="35">
        <f t="shared" si="77"/>
        <v>0</v>
      </c>
    </row>
    <row r="507" spans="1:13" x14ac:dyDescent="0.2">
      <c r="A507" s="28">
        <v>47</v>
      </c>
      <c r="B507" s="29">
        <v>1908</v>
      </c>
      <c r="C507" s="30" t="s">
        <v>47</v>
      </c>
      <c r="D507" s="84">
        <f t="shared" si="73"/>
        <v>0</v>
      </c>
      <c r="E507" s="31">
        <v>0</v>
      </c>
      <c r="F507" s="31">
        <v>0</v>
      </c>
      <c r="G507" s="32">
        <f t="shared" si="74"/>
        <v>0</v>
      </c>
      <c r="H507" s="33"/>
      <c r="I507" s="85">
        <f t="shared" si="75"/>
        <v>0</v>
      </c>
      <c r="J507" s="31">
        <v>0</v>
      </c>
      <c r="K507" s="31">
        <v>0</v>
      </c>
      <c r="L507" s="32">
        <f t="shared" si="76"/>
        <v>0</v>
      </c>
      <c r="M507" s="35">
        <f t="shared" si="77"/>
        <v>0</v>
      </c>
    </row>
    <row r="508" spans="1:13" x14ac:dyDescent="0.2">
      <c r="A508" s="28">
        <v>13</v>
      </c>
      <c r="B508" s="29">
        <v>1910</v>
      </c>
      <c r="C508" s="30" t="s">
        <v>24</v>
      </c>
      <c r="D508" s="84">
        <f t="shared" si="73"/>
        <v>0</v>
      </c>
      <c r="E508" s="31">
        <v>0</v>
      </c>
      <c r="F508" s="31">
        <v>0</v>
      </c>
      <c r="G508" s="32">
        <f t="shared" si="74"/>
        <v>0</v>
      </c>
      <c r="H508" s="33"/>
      <c r="I508" s="85">
        <f t="shared" si="75"/>
        <v>0</v>
      </c>
      <c r="J508" s="31">
        <v>0</v>
      </c>
      <c r="K508" s="31">
        <v>0</v>
      </c>
      <c r="L508" s="32">
        <f t="shared" si="76"/>
        <v>0</v>
      </c>
      <c r="M508" s="35">
        <f t="shared" si="77"/>
        <v>0</v>
      </c>
    </row>
    <row r="509" spans="1:13" x14ac:dyDescent="0.2">
      <c r="A509" s="28">
        <v>8</v>
      </c>
      <c r="B509" s="29">
        <v>1915</v>
      </c>
      <c r="C509" s="30" t="s">
        <v>48</v>
      </c>
      <c r="D509" s="84">
        <f t="shared" si="73"/>
        <v>1759305.91</v>
      </c>
      <c r="E509" s="31">
        <v>131500</v>
      </c>
      <c r="F509" s="31">
        <v>0</v>
      </c>
      <c r="G509" s="32">
        <f t="shared" si="74"/>
        <v>1890805.91</v>
      </c>
      <c r="H509" s="33"/>
      <c r="I509" s="85">
        <f t="shared" si="75"/>
        <v>-1553844.8399999999</v>
      </c>
      <c r="J509" s="31">
        <v>-66180.220000000016</v>
      </c>
      <c r="K509" s="31">
        <v>0</v>
      </c>
      <c r="L509" s="32">
        <f t="shared" si="76"/>
        <v>-1620025.0599999998</v>
      </c>
      <c r="M509" s="35">
        <f t="shared" si="77"/>
        <v>270780.85000000009</v>
      </c>
    </row>
    <row r="510" spans="1:13" x14ac:dyDescent="0.2">
      <c r="A510" s="36">
        <v>8</v>
      </c>
      <c r="B510" s="37">
        <v>1915</v>
      </c>
      <c r="C510" s="38" t="s">
        <v>49</v>
      </c>
      <c r="D510" s="84">
        <f t="shared" si="73"/>
        <v>114281.99</v>
      </c>
      <c r="E510" s="31">
        <v>0</v>
      </c>
      <c r="F510" s="31">
        <v>0</v>
      </c>
      <c r="G510" s="32">
        <f t="shared" si="74"/>
        <v>114281.99</v>
      </c>
      <c r="H510" s="33"/>
      <c r="I510" s="85">
        <f t="shared" si="75"/>
        <v>-74408.47</v>
      </c>
      <c r="J510" s="31">
        <v>-19353.13</v>
      </c>
      <c r="K510" s="31">
        <v>0</v>
      </c>
      <c r="L510" s="32">
        <f t="shared" si="76"/>
        <v>-93761.600000000006</v>
      </c>
      <c r="M510" s="35">
        <f t="shared" si="77"/>
        <v>20520.39</v>
      </c>
    </row>
    <row r="511" spans="1:13" x14ac:dyDescent="0.2">
      <c r="A511" s="28">
        <v>10</v>
      </c>
      <c r="B511" s="29">
        <v>1920</v>
      </c>
      <c r="C511" s="30" t="s">
        <v>50</v>
      </c>
      <c r="D511" s="84">
        <f t="shared" si="73"/>
        <v>0</v>
      </c>
      <c r="E511" s="31">
        <v>0</v>
      </c>
      <c r="F511" s="31">
        <v>0</v>
      </c>
      <c r="G511" s="32">
        <f t="shared" si="74"/>
        <v>0</v>
      </c>
      <c r="H511" s="33"/>
      <c r="I511" s="85">
        <f t="shared" si="75"/>
        <v>0</v>
      </c>
      <c r="J511" s="31">
        <v>0</v>
      </c>
      <c r="K511" s="31">
        <v>0</v>
      </c>
      <c r="L511" s="32">
        <f t="shared" si="76"/>
        <v>0</v>
      </c>
      <c r="M511" s="35">
        <f t="shared" si="77"/>
        <v>0</v>
      </c>
    </row>
    <row r="512" spans="1:13" ht="25.5" x14ac:dyDescent="0.2">
      <c r="A512" s="28">
        <v>45</v>
      </c>
      <c r="B512" s="29">
        <v>1920</v>
      </c>
      <c r="C512" s="30" t="s">
        <v>51</v>
      </c>
      <c r="D512" s="84">
        <f t="shared" si="73"/>
        <v>0</v>
      </c>
      <c r="E512" s="31">
        <v>0</v>
      </c>
      <c r="F512" s="31">
        <v>0</v>
      </c>
      <c r="G512" s="32">
        <f t="shared" si="74"/>
        <v>0</v>
      </c>
      <c r="H512" s="33"/>
      <c r="I512" s="85">
        <f t="shared" si="75"/>
        <v>0</v>
      </c>
      <c r="J512" s="31">
        <v>0</v>
      </c>
      <c r="K512" s="31">
        <v>0</v>
      </c>
      <c r="L512" s="32">
        <f t="shared" si="76"/>
        <v>0</v>
      </c>
      <c r="M512" s="35">
        <f t="shared" si="77"/>
        <v>0</v>
      </c>
    </row>
    <row r="513" spans="1:13" ht="25.5" x14ac:dyDescent="0.2">
      <c r="A513" s="28">
        <v>50</v>
      </c>
      <c r="B513" s="29">
        <v>1920</v>
      </c>
      <c r="C513" s="30" t="s">
        <v>52</v>
      </c>
      <c r="D513" s="84">
        <f t="shared" si="73"/>
        <v>5174683.9700000007</v>
      </c>
      <c r="E513" s="31">
        <v>224935</v>
      </c>
      <c r="F513" s="31">
        <v>0</v>
      </c>
      <c r="G513" s="32">
        <f t="shared" si="74"/>
        <v>5399618.9700000007</v>
      </c>
      <c r="H513" s="33"/>
      <c r="I513" s="85">
        <f t="shared" si="75"/>
        <v>-4702462.18</v>
      </c>
      <c r="J513" s="31">
        <v>-211297.99</v>
      </c>
      <c r="K513" s="31">
        <v>0</v>
      </c>
      <c r="L513" s="32">
        <f t="shared" si="76"/>
        <v>-4913760.17</v>
      </c>
      <c r="M513" s="35">
        <f t="shared" si="77"/>
        <v>485858.80000000075</v>
      </c>
    </row>
    <row r="514" spans="1:13" x14ac:dyDescent="0.2">
      <c r="A514" s="28">
        <v>10</v>
      </c>
      <c r="B514" s="29">
        <v>1930</v>
      </c>
      <c r="C514" s="30" t="s">
        <v>53</v>
      </c>
      <c r="D514" s="84">
        <f t="shared" si="73"/>
        <v>37161.699999999997</v>
      </c>
      <c r="E514" s="31">
        <v>0</v>
      </c>
      <c r="F514" s="31">
        <v>0</v>
      </c>
      <c r="G514" s="32">
        <f t="shared" si="74"/>
        <v>37161.699999999997</v>
      </c>
      <c r="H514" s="33"/>
      <c r="I514" s="85">
        <f t="shared" si="75"/>
        <v>-37161.699999999997</v>
      </c>
      <c r="J514" s="31">
        <v>0</v>
      </c>
      <c r="K514" s="31">
        <v>0</v>
      </c>
      <c r="L514" s="32">
        <f t="shared" si="76"/>
        <v>-37161.699999999997</v>
      </c>
      <c r="M514" s="35">
        <f t="shared" si="77"/>
        <v>0</v>
      </c>
    </row>
    <row r="515" spans="1:13" ht="25.5" x14ac:dyDescent="0.2">
      <c r="A515" s="28">
        <v>10</v>
      </c>
      <c r="B515" s="29">
        <v>1930</v>
      </c>
      <c r="C515" s="30" t="s">
        <v>54</v>
      </c>
      <c r="D515" s="84">
        <f t="shared" si="73"/>
        <v>911814.66449999996</v>
      </c>
      <c r="E515" s="31">
        <v>54911.586500000005</v>
      </c>
      <c r="F515" s="31">
        <v>0</v>
      </c>
      <c r="G515" s="32">
        <f t="shared" si="74"/>
        <v>966726.25099999993</v>
      </c>
      <c r="H515" s="33"/>
      <c r="I515" s="85">
        <f t="shared" si="75"/>
        <v>-565462.72496666666</v>
      </c>
      <c r="J515" s="31">
        <v>-50151.177400000008</v>
      </c>
      <c r="K515" s="31">
        <v>0</v>
      </c>
      <c r="L515" s="32">
        <f t="shared" si="76"/>
        <v>-615613.90236666671</v>
      </c>
      <c r="M515" s="35">
        <f t="shared" si="77"/>
        <v>351112.34863333323</v>
      </c>
    </row>
    <row r="516" spans="1:13" x14ac:dyDescent="0.2">
      <c r="A516" s="28">
        <v>10</v>
      </c>
      <c r="B516" s="29">
        <v>1930</v>
      </c>
      <c r="C516" s="30" t="s">
        <v>55</v>
      </c>
      <c r="D516" s="84">
        <f t="shared" si="73"/>
        <v>1863275.4124999999</v>
      </c>
      <c r="E516" s="31">
        <v>274557.9325</v>
      </c>
      <c r="F516" s="31">
        <v>0</v>
      </c>
      <c r="G516" s="32">
        <f t="shared" si="74"/>
        <v>2137833.3449999997</v>
      </c>
      <c r="H516" s="33"/>
      <c r="I516" s="85">
        <f t="shared" si="75"/>
        <v>-1528860.2078125</v>
      </c>
      <c r="J516" s="31">
        <v>-95921.899374999994</v>
      </c>
      <c r="K516" s="31">
        <v>0</v>
      </c>
      <c r="L516" s="32">
        <f t="shared" si="76"/>
        <v>-1624782.1071875</v>
      </c>
      <c r="M516" s="35">
        <f t="shared" si="77"/>
        <v>513051.23781249975</v>
      </c>
    </row>
    <row r="517" spans="1:13" x14ac:dyDescent="0.2">
      <c r="A517" s="28">
        <v>10</v>
      </c>
      <c r="B517" s="29">
        <v>1930</v>
      </c>
      <c r="C517" s="30" t="s">
        <v>56</v>
      </c>
      <c r="D517" s="84">
        <f t="shared" si="73"/>
        <v>6974828.2829999989</v>
      </c>
      <c r="E517" s="31">
        <v>768762.21099999989</v>
      </c>
      <c r="F517" s="31">
        <v>0</v>
      </c>
      <c r="G517" s="32">
        <f t="shared" si="74"/>
        <v>7743590.493999999</v>
      </c>
      <c r="H517" s="33"/>
      <c r="I517" s="85">
        <f t="shared" si="75"/>
        <v>-4329812.561916667</v>
      </c>
      <c r="J517" s="31">
        <v>-498822.32949999999</v>
      </c>
      <c r="K517" s="31">
        <v>0</v>
      </c>
      <c r="L517" s="32">
        <f t="shared" si="76"/>
        <v>-4828634.891416667</v>
      </c>
      <c r="M517" s="35">
        <f t="shared" si="77"/>
        <v>2914955.602583332</v>
      </c>
    </row>
    <row r="518" spans="1:13" x14ac:dyDescent="0.2">
      <c r="A518" s="28">
        <v>10</v>
      </c>
      <c r="B518" s="29">
        <v>1930</v>
      </c>
      <c r="C518" s="30" t="s">
        <v>57</v>
      </c>
      <c r="D518" s="84">
        <f t="shared" si="73"/>
        <v>0</v>
      </c>
      <c r="E518" s="31">
        <v>0</v>
      </c>
      <c r="F518" s="31">
        <v>0</v>
      </c>
      <c r="G518" s="32">
        <f t="shared" si="74"/>
        <v>0</v>
      </c>
      <c r="H518" s="33"/>
      <c r="I518" s="85">
        <f t="shared" si="75"/>
        <v>0</v>
      </c>
      <c r="J518" s="31">
        <v>0</v>
      </c>
      <c r="K518" s="31">
        <v>0</v>
      </c>
      <c r="L518" s="32">
        <f t="shared" si="76"/>
        <v>0</v>
      </c>
      <c r="M518" s="35">
        <f t="shared" si="77"/>
        <v>0</v>
      </c>
    </row>
    <row r="519" spans="1:13" x14ac:dyDescent="0.2">
      <c r="A519" s="28">
        <v>8</v>
      </c>
      <c r="B519" s="29">
        <v>1935</v>
      </c>
      <c r="C519" s="30" t="s">
        <v>58</v>
      </c>
      <c r="D519" s="84">
        <f t="shared" si="73"/>
        <v>697911.39000000013</v>
      </c>
      <c r="E519" s="31">
        <v>130000</v>
      </c>
      <c r="F519" s="31">
        <v>0</v>
      </c>
      <c r="G519" s="32">
        <f t="shared" si="74"/>
        <v>827911.39000000013</v>
      </c>
      <c r="H519" s="33"/>
      <c r="I519" s="85">
        <f t="shared" si="75"/>
        <v>-606349.28</v>
      </c>
      <c r="J519" s="31">
        <v>-31719.88</v>
      </c>
      <c r="K519" s="31">
        <v>0</v>
      </c>
      <c r="L519" s="32">
        <f t="shared" si="76"/>
        <v>-638069.16</v>
      </c>
      <c r="M519" s="35">
        <f t="shared" si="77"/>
        <v>189842.2300000001</v>
      </c>
    </row>
    <row r="520" spans="1:13" x14ac:dyDescent="0.2">
      <c r="A520" s="28">
        <v>8</v>
      </c>
      <c r="B520" s="29">
        <v>1940</v>
      </c>
      <c r="C520" s="30" t="s">
        <v>59</v>
      </c>
      <c r="D520" s="84">
        <f t="shared" si="73"/>
        <v>371949.47000000003</v>
      </c>
      <c r="E520" s="31">
        <v>19000</v>
      </c>
      <c r="F520" s="31">
        <v>0</v>
      </c>
      <c r="G520" s="32">
        <f t="shared" si="74"/>
        <v>390949.47000000003</v>
      </c>
      <c r="H520" s="33"/>
      <c r="I520" s="85">
        <f t="shared" si="75"/>
        <v>-331013.44</v>
      </c>
      <c r="J520" s="31">
        <v>-10203.23</v>
      </c>
      <c r="K520" s="31">
        <v>0</v>
      </c>
      <c r="L520" s="32">
        <f t="shared" si="76"/>
        <v>-341216.67</v>
      </c>
      <c r="M520" s="35">
        <f t="shared" si="77"/>
        <v>49732.800000000047</v>
      </c>
    </row>
    <row r="521" spans="1:13" x14ac:dyDescent="0.2">
      <c r="A521" s="28">
        <v>8</v>
      </c>
      <c r="B521" s="29">
        <v>1940</v>
      </c>
      <c r="C521" s="30" t="s">
        <v>60</v>
      </c>
      <c r="D521" s="84">
        <f t="shared" si="73"/>
        <v>1352421.18</v>
      </c>
      <c r="E521" s="31">
        <v>19000</v>
      </c>
      <c r="F521" s="31">
        <v>0</v>
      </c>
      <c r="G521" s="32">
        <f t="shared" si="74"/>
        <v>1371421.18</v>
      </c>
      <c r="H521" s="33"/>
      <c r="I521" s="85">
        <f t="shared" si="75"/>
        <v>-1274973.0900000003</v>
      </c>
      <c r="J521" s="31">
        <v>-37668.97</v>
      </c>
      <c r="K521" s="31">
        <v>0</v>
      </c>
      <c r="L521" s="32">
        <f t="shared" si="76"/>
        <v>-1312642.0600000003</v>
      </c>
      <c r="M521" s="35">
        <f t="shared" si="77"/>
        <v>58779.119999999646</v>
      </c>
    </row>
    <row r="522" spans="1:13" x14ac:dyDescent="0.2">
      <c r="A522" s="28">
        <v>8</v>
      </c>
      <c r="B522" s="29">
        <v>1945</v>
      </c>
      <c r="C522" s="30" t="s">
        <v>61</v>
      </c>
      <c r="D522" s="84">
        <f t="shared" si="73"/>
        <v>1038278.0899999999</v>
      </c>
      <c r="E522" s="31">
        <v>0</v>
      </c>
      <c r="F522" s="31">
        <v>0</v>
      </c>
      <c r="G522" s="32">
        <f t="shared" si="74"/>
        <v>1038278.0899999999</v>
      </c>
      <c r="H522" s="33"/>
      <c r="I522" s="85">
        <f t="shared" si="75"/>
        <v>-979401.34</v>
      </c>
      <c r="J522" s="31">
        <v>-15153.96</v>
      </c>
      <c r="K522" s="31">
        <v>0</v>
      </c>
      <c r="L522" s="32">
        <f t="shared" si="76"/>
        <v>-994555.29999999993</v>
      </c>
      <c r="M522" s="35">
        <f t="shared" si="77"/>
        <v>43722.789999999921</v>
      </c>
    </row>
    <row r="523" spans="1:13" x14ac:dyDescent="0.2">
      <c r="A523" s="36">
        <v>8</v>
      </c>
      <c r="B523" s="37">
        <v>1950</v>
      </c>
      <c r="C523" s="38" t="s">
        <v>62</v>
      </c>
      <c r="D523" s="84">
        <f t="shared" si="73"/>
        <v>0</v>
      </c>
      <c r="E523" s="31">
        <v>0</v>
      </c>
      <c r="F523" s="31">
        <v>0</v>
      </c>
      <c r="G523" s="32">
        <f t="shared" si="74"/>
        <v>0</v>
      </c>
      <c r="H523" s="33"/>
      <c r="I523" s="85">
        <f t="shared" si="75"/>
        <v>0</v>
      </c>
      <c r="J523" s="31">
        <v>0</v>
      </c>
      <c r="K523" s="31">
        <v>0</v>
      </c>
      <c r="L523" s="32">
        <f t="shared" si="76"/>
        <v>0</v>
      </c>
      <c r="M523" s="35">
        <f t="shared" si="77"/>
        <v>0</v>
      </c>
    </row>
    <row r="524" spans="1:13" x14ac:dyDescent="0.2">
      <c r="A524" s="36">
        <v>8</v>
      </c>
      <c r="B524" s="37">
        <v>1955</v>
      </c>
      <c r="C524" s="38" t="s">
        <v>63</v>
      </c>
      <c r="D524" s="84">
        <f t="shared" si="73"/>
        <v>236171.56000000017</v>
      </c>
      <c r="E524" s="31">
        <v>0</v>
      </c>
      <c r="F524" s="31">
        <v>0</v>
      </c>
      <c r="G524" s="32">
        <f t="shared" si="74"/>
        <v>236171.56000000017</v>
      </c>
      <c r="H524" s="33"/>
      <c r="I524" s="85">
        <f t="shared" si="75"/>
        <v>-76470.000000000044</v>
      </c>
      <c r="J524" s="31">
        <v>-23617.079999999998</v>
      </c>
      <c r="K524" s="31">
        <v>0</v>
      </c>
      <c r="L524" s="32">
        <f t="shared" si="76"/>
        <v>-100087.08000000005</v>
      </c>
      <c r="M524" s="35">
        <f t="shared" si="77"/>
        <v>136084.48000000013</v>
      </c>
    </row>
    <row r="525" spans="1:13" ht="25.5" x14ac:dyDescent="0.2">
      <c r="A525" s="28">
        <v>8</v>
      </c>
      <c r="B525" s="29">
        <v>1955</v>
      </c>
      <c r="C525" s="30" t="s">
        <v>64</v>
      </c>
      <c r="D525" s="84">
        <f t="shared" si="73"/>
        <v>222164.19999999998</v>
      </c>
      <c r="E525" s="31">
        <v>0</v>
      </c>
      <c r="F525" s="31">
        <v>0</v>
      </c>
      <c r="G525" s="32">
        <f t="shared" si="74"/>
        <v>222164.19999999998</v>
      </c>
      <c r="H525" s="33"/>
      <c r="I525" s="85">
        <f t="shared" si="75"/>
        <v>-202517.31999999998</v>
      </c>
      <c r="J525" s="31">
        <v>-6548.9400000000005</v>
      </c>
      <c r="K525" s="31">
        <v>0</v>
      </c>
      <c r="L525" s="32">
        <f t="shared" si="76"/>
        <v>-209066.25999999998</v>
      </c>
      <c r="M525" s="35">
        <f t="shared" si="77"/>
        <v>13097.940000000002</v>
      </c>
    </row>
    <row r="526" spans="1:13" x14ac:dyDescent="0.2">
      <c r="A526" s="28">
        <v>8</v>
      </c>
      <c r="B526" s="29">
        <v>1955</v>
      </c>
      <c r="C526" s="30" t="s">
        <v>65</v>
      </c>
      <c r="D526" s="84">
        <f t="shared" si="73"/>
        <v>177491.46999999997</v>
      </c>
      <c r="E526" s="31">
        <v>0</v>
      </c>
      <c r="F526" s="31">
        <v>0</v>
      </c>
      <c r="G526" s="32">
        <f t="shared" si="74"/>
        <v>177491.46999999997</v>
      </c>
      <c r="H526" s="33"/>
      <c r="I526" s="85">
        <f t="shared" si="75"/>
        <v>-173837.64999999997</v>
      </c>
      <c r="J526" s="31">
        <v>-2387.27</v>
      </c>
      <c r="K526" s="31">
        <v>0</v>
      </c>
      <c r="L526" s="32">
        <f t="shared" si="76"/>
        <v>-176224.91999999995</v>
      </c>
      <c r="M526" s="35">
        <f t="shared" si="77"/>
        <v>1266.5500000000175</v>
      </c>
    </row>
    <row r="527" spans="1:13" x14ac:dyDescent="0.2">
      <c r="A527" s="28">
        <v>8</v>
      </c>
      <c r="B527" s="29">
        <v>1955</v>
      </c>
      <c r="C527" s="30" t="s">
        <v>66</v>
      </c>
      <c r="D527" s="84">
        <f t="shared" si="73"/>
        <v>0</v>
      </c>
      <c r="E527" s="31">
        <v>0</v>
      </c>
      <c r="F527" s="31">
        <v>0</v>
      </c>
      <c r="G527" s="32">
        <f t="shared" si="74"/>
        <v>0</v>
      </c>
      <c r="H527" s="33"/>
      <c r="I527" s="85">
        <f t="shared" si="75"/>
        <v>0</v>
      </c>
      <c r="J527" s="31">
        <v>0</v>
      </c>
      <c r="K527" s="31">
        <v>0</v>
      </c>
      <c r="L527" s="32">
        <f t="shared" si="76"/>
        <v>0</v>
      </c>
      <c r="M527" s="35">
        <f t="shared" si="77"/>
        <v>0</v>
      </c>
    </row>
    <row r="528" spans="1:13" x14ac:dyDescent="0.2">
      <c r="A528" s="28">
        <v>8</v>
      </c>
      <c r="B528" s="29">
        <v>1960</v>
      </c>
      <c r="C528" s="30" t="s">
        <v>67</v>
      </c>
      <c r="D528" s="84">
        <f t="shared" si="73"/>
        <v>2909502.9800000004</v>
      </c>
      <c r="E528" s="31">
        <v>119200</v>
      </c>
      <c r="F528" s="31">
        <v>0</v>
      </c>
      <c r="G528" s="32">
        <f t="shared" si="74"/>
        <v>3028702.9800000004</v>
      </c>
      <c r="H528" s="33"/>
      <c r="I528" s="85">
        <f t="shared" si="75"/>
        <v>-2648084.71</v>
      </c>
      <c r="J528" s="31">
        <v>-52395.83</v>
      </c>
      <c r="K528" s="31">
        <v>0</v>
      </c>
      <c r="L528" s="32">
        <f t="shared" si="76"/>
        <v>-2700480.54</v>
      </c>
      <c r="M528" s="35">
        <f t="shared" si="77"/>
        <v>328222.44000000041</v>
      </c>
    </row>
    <row r="529" spans="1:13" ht="25.5" x14ac:dyDescent="0.2">
      <c r="A529" s="28">
        <v>47</v>
      </c>
      <c r="B529" s="29">
        <v>1970</v>
      </c>
      <c r="C529" s="30" t="s">
        <v>68</v>
      </c>
      <c r="D529" s="84">
        <f t="shared" si="73"/>
        <v>0</v>
      </c>
      <c r="E529" s="31">
        <v>0</v>
      </c>
      <c r="F529" s="31">
        <v>0</v>
      </c>
      <c r="G529" s="32">
        <f t="shared" si="74"/>
        <v>0</v>
      </c>
      <c r="H529" s="33"/>
      <c r="I529" s="85">
        <f t="shared" si="75"/>
        <v>0</v>
      </c>
      <c r="J529" s="31">
        <v>0</v>
      </c>
      <c r="K529" s="31">
        <v>0</v>
      </c>
      <c r="L529" s="32">
        <f t="shared" si="76"/>
        <v>0</v>
      </c>
      <c r="M529" s="35">
        <f t="shared" si="77"/>
        <v>0</v>
      </c>
    </row>
    <row r="530" spans="1:13" ht="25.5" x14ac:dyDescent="0.2">
      <c r="A530" s="28">
        <v>47</v>
      </c>
      <c r="B530" s="29">
        <v>1975</v>
      </c>
      <c r="C530" s="30" t="s">
        <v>69</v>
      </c>
      <c r="D530" s="84">
        <f t="shared" si="73"/>
        <v>0</v>
      </c>
      <c r="E530" s="31">
        <v>0</v>
      </c>
      <c r="F530" s="31">
        <v>0</v>
      </c>
      <c r="G530" s="32">
        <f t="shared" si="74"/>
        <v>0</v>
      </c>
      <c r="H530" s="33"/>
      <c r="I530" s="85">
        <f t="shared" si="75"/>
        <v>0</v>
      </c>
      <c r="J530" s="31">
        <v>0</v>
      </c>
      <c r="K530" s="31">
        <v>0</v>
      </c>
      <c r="L530" s="32">
        <f t="shared" si="76"/>
        <v>0</v>
      </c>
      <c r="M530" s="35">
        <f t="shared" si="77"/>
        <v>0</v>
      </c>
    </row>
    <row r="531" spans="1:13" x14ac:dyDescent="0.2">
      <c r="A531" s="28">
        <v>47</v>
      </c>
      <c r="B531" s="29">
        <v>1980</v>
      </c>
      <c r="C531" s="30" t="s">
        <v>70</v>
      </c>
      <c r="D531" s="84">
        <f t="shared" si="73"/>
        <v>6448997.3299999991</v>
      </c>
      <c r="E531" s="31">
        <v>274317</v>
      </c>
      <c r="F531" s="31">
        <v>0</v>
      </c>
      <c r="G531" s="32">
        <f t="shared" si="74"/>
        <v>6723314.3299999991</v>
      </c>
      <c r="H531" s="33"/>
      <c r="I531" s="85">
        <f t="shared" si="75"/>
        <v>-4158312.3193333331</v>
      </c>
      <c r="J531" s="31">
        <v>-301322.87933333335</v>
      </c>
      <c r="K531" s="31">
        <v>0</v>
      </c>
      <c r="L531" s="32">
        <f t="shared" si="76"/>
        <v>-4459635.1986666666</v>
      </c>
      <c r="M531" s="35">
        <f t="shared" si="77"/>
        <v>2263679.1313333325</v>
      </c>
    </row>
    <row r="532" spans="1:13" x14ac:dyDescent="0.2">
      <c r="A532" s="28">
        <v>47</v>
      </c>
      <c r="B532" s="29">
        <v>1985</v>
      </c>
      <c r="C532" s="30" t="s">
        <v>71</v>
      </c>
      <c r="D532" s="84">
        <f t="shared" si="73"/>
        <v>0</v>
      </c>
      <c r="E532" s="31">
        <v>0</v>
      </c>
      <c r="F532" s="31">
        <v>0</v>
      </c>
      <c r="G532" s="32">
        <f t="shared" si="74"/>
        <v>0</v>
      </c>
      <c r="H532" s="33"/>
      <c r="I532" s="85">
        <f t="shared" si="75"/>
        <v>0</v>
      </c>
      <c r="J532" s="31">
        <v>0</v>
      </c>
      <c r="K532" s="31">
        <v>0</v>
      </c>
      <c r="L532" s="32">
        <f t="shared" si="76"/>
        <v>0</v>
      </c>
      <c r="M532" s="35">
        <f t="shared" si="77"/>
        <v>0</v>
      </c>
    </row>
    <row r="533" spans="1:13" x14ac:dyDescent="0.2">
      <c r="A533" s="28">
        <v>47</v>
      </c>
      <c r="B533" s="29">
        <v>1990</v>
      </c>
      <c r="C533" s="30" t="s">
        <v>72</v>
      </c>
      <c r="D533" s="84">
        <f t="shared" si="73"/>
        <v>0</v>
      </c>
      <c r="E533" s="31">
        <v>0</v>
      </c>
      <c r="F533" s="31">
        <v>0</v>
      </c>
      <c r="G533" s="32">
        <f t="shared" si="74"/>
        <v>0</v>
      </c>
      <c r="H533" s="33"/>
      <c r="I533" s="85">
        <f t="shared" si="75"/>
        <v>0</v>
      </c>
      <c r="J533" s="31">
        <v>0</v>
      </c>
      <c r="K533" s="31">
        <v>0</v>
      </c>
      <c r="L533" s="32">
        <f t="shared" si="76"/>
        <v>0</v>
      </c>
      <c r="M533" s="35">
        <f t="shared" si="77"/>
        <v>0</v>
      </c>
    </row>
    <row r="534" spans="1:13" x14ac:dyDescent="0.2">
      <c r="A534" s="28">
        <v>47</v>
      </c>
      <c r="B534" s="29">
        <v>1995</v>
      </c>
      <c r="C534" s="30" t="s">
        <v>73</v>
      </c>
      <c r="D534" s="84">
        <f t="shared" si="73"/>
        <v>-31831420</v>
      </c>
      <c r="E534" s="31">
        <v>0</v>
      </c>
      <c r="F534" s="31">
        <v>0</v>
      </c>
      <c r="G534" s="32">
        <f t="shared" si="74"/>
        <v>-31831420</v>
      </c>
      <c r="H534" s="33"/>
      <c r="I534" s="85">
        <f t="shared" si="75"/>
        <v>14134827</v>
      </c>
      <c r="J534" s="31">
        <v>734273</v>
      </c>
      <c r="K534" s="31">
        <v>0</v>
      </c>
      <c r="L534" s="32">
        <f t="shared" si="76"/>
        <v>14869100</v>
      </c>
      <c r="M534" s="35">
        <f t="shared" si="77"/>
        <v>-16962320</v>
      </c>
    </row>
    <row r="535" spans="1:13" x14ac:dyDescent="0.2">
      <c r="A535" s="28">
        <v>47</v>
      </c>
      <c r="B535" s="29">
        <v>2440</v>
      </c>
      <c r="C535" s="30" t="s">
        <v>84</v>
      </c>
      <c r="D535" s="84">
        <f t="shared" ref="D535:D543" si="78">G443</f>
        <v>-24595.25</v>
      </c>
      <c r="E535" s="31">
        <v>0</v>
      </c>
      <c r="F535" s="31">
        <v>0</v>
      </c>
      <c r="G535" s="32">
        <f t="shared" ref="G535:G543" si="79">D535+E535+F535</f>
        <v>-24595.25</v>
      </c>
      <c r="H535" s="33"/>
      <c r="I535" s="85">
        <f t="shared" ref="I535:I543" si="80">L443</f>
        <v>7375</v>
      </c>
      <c r="J535" s="31">
        <v>1227.98</v>
      </c>
      <c r="K535" s="31">
        <v>0</v>
      </c>
      <c r="L535" s="32">
        <f t="shared" ref="L535:L543" si="81">I535+J535+K535</f>
        <v>8602.98</v>
      </c>
      <c r="M535" s="35">
        <f t="shared" ref="M535:M542" si="82">G535+L535</f>
        <v>-15992.27</v>
      </c>
    </row>
    <row r="536" spans="1:13" x14ac:dyDescent="0.2">
      <c r="A536" s="28">
        <v>47</v>
      </c>
      <c r="B536" s="29">
        <v>2440</v>
      </c>
      <c r="C536" s="30" t="s">
        <v>85</v>
      </c>
      <c r="D536" s="84">
        <f t="shared" si="78"/>
        <v>-2501739.18188</v>
      </c>
      <c r="E536" s="31">
        <v>-179247.12</v>
      </c>
      <c r="F536" s="31">
        <v>0</v>
      </c>
      <c r="G536" s="32">
        <f t="shared" si="79"/>
        <v>-2680986.3018800002</v>
      </c>
      <c r="H536" s="33"/>
      <c r="I536" s="85">
        <f t="shared" si="80"/>
        <v>238283.04386133337</v>
      </c>
      <c r="J536" s="31">
        <v>59577.476930666664</v>
      </c>
      <c r="K536" s="31">
        <v>0</v>
      </c>
      <c r="L536" s="32">
        <f t="shared" si="81"/>
        <v>297860.52079200005</v>
      </c>
      <c r="M536" s="35">
        <f t="shared" si="82"/>
        <v>-2383125.7810880002</v>
      </c>
    </row>
    <row r="537" spans="1:13" x14ac:dyDescent="0.2">
      <c r="A537" s="28">
        <v>47</v>
      </c>
      <c r="B537" s="29">
        <v>2440</v>
      </c>
      <c r="C537" s="30" t="s">
        <v>86</v>
      </c>
      <c r="D537" s="84">
        <f t="shared" si="78"/>
        <v>-1421861.9999899999</v>
      </c>
      <c r="E537" s="31">
        <v>-101343.56</v>
      </c>
      <c r="F537" s="31">
        <v>0</v>
      </c>
      <c r="G537" s="32">
        <f t="shared" si="79"/>
        <v>-1523205.55999</v>
      </c>
      <c r="H537" s="33"/>
      <c r="I537" s="85">
        <f t="shared" si="80"/>
        <v>135366.6786662222</v>
      </c>
      <c r="J537" s="31">
        <v>33849.009333111106</v>
      </c>
      <c r="K537" s="31">
        <v>0</v>
      </c>
      <c r="L537" s="32">
        <f t="shared" si="81"/>
        <v>169215.68799933331</v>
      </c>
      <c r="M537" s="35">
        <f t="shared" si="82"/>
        <v>-1353989.8719906667</v>
      </c>
    </row>
    <row r="538" spans="1:13" x14ac:dyDescent="0.2">
      <c r="A538" s="36">
        <v>47</v>
      </c>
      <c r="B538" s="37">
        <v>2440</v>
      </c>
      <c r="C538" s="38" t="s">
        <v>87</v>
      </c>
      <c r="D538" s="84">
        <f t="shared" si="78"/>
        <v>-3972454.2660200004</v>
      </c>
      <c r="E538" s="31">
        <v>-278040.02</v>
      </c>
      <c r="F538" s="31">
        <v>0</v>
      </c>
      <c r="G538" s="32">
        <f t="shared" si="79"/>
        <v>-4250494.2860200005</v>
      </c>
      <c r="H538" s="33"/>
      <c r="I538" s="85">
        <f t="shared" si="80"/>
        <v>375504.9370408</v>
      </c>
      <c r="J538" s="31">
        <v>85009.863520400002</v>
      </c>
      <c r="K538" s="31">
        <v>0</v>
      </c>
      <c r="L538" s="32">
        <f t="shared" si="81"/>
        <v>460514.80056120001</v>
      </c>
      <c r="M538" s="35">
        <f t="shared" si="82"/>
        <v>-3789979.4854588006</v>
      </c>
    </row>
    <row r="539" spans="1:13" x14ac:dyDescent="0.2">
      <c r="A539" s="28">
        <v>47</v>
      </c>
      <c r="B539" s="29">
        <v>2440</v>
      </c>
      <c r="C539" s="30" t="s">
        <v>88</v>
      </c>
      <c r="D539" s="84">
        <f t="shared" si="78"/>
        <v>-9693530.0441200007</v>
      </c>
      <c r="E539" s="31">
        <v>-690983.68</v>
      </c>
      <c r="F539" s="31">
        <v>0</v>
      </c>
      <c r="G539" s="32">
        <f t="shared" si="79"/>
        <v>-10384513.72412</v>
      </c>
      <c r="H539" s="33"/>
      <c r="I539" s="85">
        <f t="shared" si="80"/>
        <v>1299900.6390925713</v>
      </c>
      <c r="J539" s="31">
        <v>296700.39954628568</v>
      </c>
      <c r="K539" s="31">
        <v>0</v>
      </c>
      <c r="L539" s="32">
        <f t="shared" si="81"/>
        <v>1596601.038638857</v>
      </c>
      <c r="M539" s="35">
        <f t="shared" si="82"/>
        <v>-8787912.6854811441</v>
      </c>
    </row>
    <row r="540" spans="1:13" x14ac:dyDescent="0.2">
      <c r="A540" s="39">
        <v>47</v>
      </c>
      <c r="B540" s="29">
        <v>2440</v>
      </c>
      <c r="C540" s="30" t="s">
        <v>89</v>
      </c>
      <c r="D540" s="84">
        <f t="shared" si="78"/>
        <v>-10243794.463970002</v>
      </c>
      <c r="E540" s="31">
        <v>-994187.43</v>
      </c>
      <c r="F540" s="31">
        <v>0</v>
      </c>
      <c r="G540" s="32">
        <f t="shared" si="79"/>
        <v>-11237981.893970001</v>
      </c>
      <c r="H540" s="33"/>
      <c r="I540" s="85">
        <f t="shared" si="80"/>
        <v>1159591.8012615792</v>
      </c>
      <c r="J540" s="31">
        <v>295736.3856307895</v>
      </c>
      <c r="K540" s="31">
        <v>0</v>
      </c>
      <c r="L540" s="32">
        <f t="shared" si="81"/>
        <v>1455328.1868923686</v>
      </c>
      <c r="M540" s="35">
        <f t="shared" si="82"/>
        <v>-9782653.7070776336</v>
      </c>
    </row>
    <row r="541" spans="1:13" x14ac:dyDescent="0.2">
      <c r="A541" s="28">
        <v>47</v>
      </c>
      <c r="B541" s="29">
        <v>2440</v>
      </c>
      <c r="C541" s="30" t="s">
        <v>90</v>
      </c>
      <c r="D541" s="84">
        <f t="shared" si="78"/>
        <v>-2586037.1520600002</v>
      </c>
      <c r="E541" s="31">
        <v>-357363.11</v>
      </c>
      <c r="F541" s="31">
        <v>0</v>
      </c>
      <c r="G541" s="32">
        <f t="shared" si="79"/>
        <v>-2943400.2620600001</v>
      </c>
      <c r="H541" s="33"/>
      <c r="I541" s="85">
        <f t="shared" si="80"/>
        <v>203624.15988000002</v>
      </c>
      <c r="J541" s="31">
        <v>60069.394939999998</v>
      </c>
      <c r="K541" s="31">
        <v>0</v>
      </c>
      <c r="L541" s="32">
        <f t="shared" si="81"/>
        <v>263693.55482000002</v>
      </c>
      <c r="M541" s="35">
        <f t="shared" si="82"/>
        <v>-2679706.7072399999</v>
      </c>
    </row>
    <row r="542" spans="1:13" x14ac:dyDescent="0.2">
      <c r="A542" s="28">
        <v>47</v>
      </c>
      <c r="B542" s="29">
        <v>2440</v>
      </c>
      <c r="C542" s="30" t="s">
        <v>91</v>
      </c>
      <c r="D542" s="84">
        <f t="shared" si="78"/>
        <v>-158656.45196000001</v>
      </c>
      <c r="E542" s="31">
        <v>-41229.07</v>
      </c>
      <c r="F542" s="31">
        <v>0</v>
      </c>
      <c r="G542" s="32">
        <f t="shared" si="79"/>
        <v>-199885.52196000001</v>
      </c>
      <c r="H542" s="33"/>
      <c r="I542" s="85">
        <f t="shared" si="80"/>
        <v>32361.147594666665</v>
      </c>
      <c r="J542" s="31">
        <v>13380.698797333333</v>
      </c>
      <c r="K542" s="31">
        <v>0</v>
      </c>
      <c r="L542" s="32">
        <f t="shared" si="81"/>
        <v>45741.846391999999</v>
      </c>
      <c r="M542" s="35">
        <f t="shared" si="82"/>
        <v>-154143.67556800001</v>
      </c>
    </row>
    <row r="543" spans="1:13" x14ac:dyDescent="0.2">
      <c r="A543" s="28"/>
      <c r="B543" s="29">
        <v>2005</v>
      </c>
      <c r="C543" s="30" t="s">
        <v>92</v>
      </c>
      <c r="D543" s="84">
        <f t="shared" si="78"/>
        <v>0</v>
      </c>
      <c r="E543" s="31">
        <v>0</v>
      </c>
      <c r="F543" s="31">
        <v>0</v>
      </c>
      <c r="G543" s="32">
        <f t="shared" si="79"/>
        <v>0</v>
      </c>
      <c r="H543" s="33"/>
      <c r="I543" s="85">
        <f t="shared" si="80"/>
        <v>0</v>
      </c>
      <c r="J543" s="31">
        <v>0</v>
      </c>
      <c r="K543" s="31">
        <v>0</v>
      </c>
      <c r="L543" s="32">
        <f t="shared" si="81"/>
        <v>0</v>
      </c>
      <c r="M543" s="35">
        <f>G543+L543</f>
        <v>0</v>
      </c>
    </row>
    <row r="544" spans="1:13" x14ac:dyDescent="0.2">
      <c r="A544" s="40"/>
      <c r="B544" s="41"/>
      <c r="C544" s="43" t="s">
        <v>74</v>
      </c>
      <c r="D544" s="43">
        <f>SUM(D470:D543)</f>
        <v>413367112.20000005</v>
      </c>
      <c r="E544" s="43">
        <f>SUM(E470:E543)</f>
        <v>16633526.370000005</v>
      </c>
      <c r="F544" s="43">
        <f>SUM(F470:F543)</f>
        <v>0</v>
      </c>
      <c r="G544" s="43">
        <f>SUM(G470:G543)</f>
        <v>430000638.57000011</v>
      </c>
      <c r="H544" s="43"/>
      <c r="I544" s="43">
        <f>SUM(I470:I543)</f>
        <v>-188346748.935743</v>
      </c>
      <c r="J544" s="43">
        <f>SUM(J470:J543)</f>
        <v>-11167871.53070578</v>
      </c>
      <c r="K544" s="43">
        <f>SUM(K470:K543)</f>
        <v>0</v>
      </c>
      <c r="L544" s="43">
        <f>SUM(L470:L543)</f>
        <v>-199514620.46644869</v>
      </c>
      <c r="M544" s="44">
        <f>SUM(M470:M543)</f>
        <v>230486018.10355139</v>
      </c>
    </row>
    <row r="545" spans="1:13" ht="38.25" x14ac:dyDescent="0.25">
      <c r="A545" s="40"/>
      <c r="B545" s="41"/>
      <c r="C545" s="45" t="s">
        <v>93</v>
      </c>
      <c r="D545" s="42"/>
      <c r="E545" s="42"/>
      <c r="F545" s="42"/>
      <c r="G545" s="46">
        <f t="shared" ref="G545:G546" si="83">D545+E545+F545</f>
        <v>0</v>
      </c>
      <c r="I545" s="42"/>
      <c r="J545" s="42"/>
      <c r="K545" s="42"/>
      <c r="L545" s="46">
        <f t="shared" ref="L545:L546" si="84">I545+J545+K545</f>
        <v>0</v>
      </c>
      <c r="M545" s="35">
        <f t="shared" ref="M545:M546" si="85">G545+L545</f>
        <v>0</v>
      </c>
    </row>
    <row r="546" spans="1:13" ht="25.5" x14ac:dyDescent="0.25">
      <c r="A546" s="40"/>
      <c r="B546" s="41"/>
      <c r="C546" s="47" t="s">
        <v>94</v>
      </c>
      <c r="D546" s="42"/>
      <c r="E546" s="42"/>
      <c r="F546" s="42"/>
      <c r="G546" s="46">
        <f t="shared" si="83"/>
        <v>0</v>
      </c>
      <c r="I546" s="42"/>
      <c r="J546" s="42"/>
      <c r="K546" s="42"/>
      <c r="L546" s="46">
        <f t="shared" si="84"/>
        <v>0</v>
      </c>
      <c r="M546" s="35">
        <f t="shared" si="85"/>
        <v>0</v>
      </c>
    </row>
    <row r="547" spans="1:13" x14ac:dyDescent="0.2">
      <c r="A547" s="40"/>
      <c r="B547" s="41"/>
      <c r="C547" s="43" t="s">
        <v>75</v>
      </c>
      <c r="D547" s="43">
        <f>SUM(D544:D546)</f>
        <v>413367112.20000005</v>
      </c>
      <c r="E547" s="43">
        <f t="shared" ref="E547:G547" si="86">SUM(E544:E546)</f>
        <v>16633526.370000005</v>
      </c>
      <c r="F547" s="43">
        <f t="shared" si="86"/>
        <v>0</v>
      </c>
      <c r="G547" s="43">
        <f t="shared" si="86"/>
        <v>430000638.57000011</v>
      </c>
      <c r="H547" s="43"/>
      <c r="I547" s="43">
        <f t="shared" ref="I547:M547" si="87">SUM(I544:I546)</f>
        <v>-188346748.935743</v>
      </c>
      <c r="J547" s="43">
        <f t="shared" si="87"/>
        <v>-11167871.53070578</v>
      </c>
      <c r="K547" s="43">
        <f t="shared" si="87"/>
        <v>0</v>
      </c>
      <c r="L547" s="43">
        <f t="shared" si="87"/>
        <v>-199514620.46644869</v>
      </c>
      <c r="M547" s="44">
        <f t="shared" si="87"/>
        <v>230486018.10355139</v>
      </c>
    </row>
    <row r="548" spans="1:13" ht="15" x14ac:dyDescent="0.25">
      <c r="A548" s="40"/>
      <c r="B548" s="41"/>
      <c r="C548" s="89" t="s">
        <v>95</v>
      </c>
      <c r="D548" s="90"/>
      <c r="E548" s="90"/>
      <c r="F548" s="90"/>
      <c r="G548" s="90"/>
      <c r="H548" s="90"/>
      <c r="I548" s="91"/>
      <c r="J548" s="42"/>
      <c r="K548" s="48"/>
      <c r="L548" s="49"/>
      <c r="M548" s="50"/>
    </row>
    <row r="549" spans="1:13" ht="15" x14ac:dyDescent="0.25">
      <c r="A549" s="40"/>
      <c r="B549" s="41"/>
      <c r="C549" s="89" t="s">
        <v>76</v>
      </c>
      <c r="D549" s="90"/>
      <c r="E549" s="90"/>
      <c r="F549" s="90"/>
      <c r="G549" s="90"/>
      <c r="H549" s="90"/>
      <c r="I549" s="91"/>
      <c r="J549" s="43">
        <f>J547+J548</f>
        <v>-11167871.53070578</v>
      </c>
      <c r="K549" s="48"/>
      <c r="L549" s="49"/>
      <c r="M549" s="50"/>
    </row>
    <row r="550" spans="1:13" x14ac:dyDescent="0.2">
      <c r="A550" s="39"/>
      <c r="B550" s="51"/>
      <c r="C550" s="9"/>
      <c r="D550" s="9"/>
      <c r="E550" s="9"/>
      <c r="F550" s="9"/>
      <c r="G550" s="9"/>
      <c r="I550" s="9"/>
      <c r="J550" s="9"/>
      <c r="K550" s="9"/>
      <c r="L550" s="9"/>
      <c r="M550" s="52"/>
    </row>
    <row r="551" spans="1:13" x14ac:dyDescent="0.2">
      <c r="A551" s="39"/>
      <c r="B551" s="51"/>
      <c r="C551" s="9"/>
      <c r="D551" s="9"/>
      <c r="E551" s="9"/>
      <c r="F551" s="9"/>
      <c r="G551" s="9"/>
      <c r="I551" s="86" t="s">
        <v>96</v>
      </c>
      <c r="J551" s="87"/>
      <c r="K551" s="88"/>
      <c r="L551" s="9"/>
      <c r="M551" s="52"/>
    </row>
    <row r="552" spans="1:13" x14ac:dyDescent="0.2">
      <c r="A552" s="39"/>
      <c r="B552" s="51"/>
      <c r="C552" s="9"/>
      <c r="D552" s="9"/>
      <c r="E552" s="9"/>
      <c r="F552" s="9"/>
      <c r="G552" s="9"/>
      <c r="I552" s="53" t="s">
        <v>77</v>
      </c>
      <c r="J552" s="54"/>
      <c r="K552" s="31">
        <f>SUM(J514:J518,J520:J521)</f>
        <v>-692767.60627499991</v>
      </c>
      <c r="L552" s="9"/>
      <c r="M552" s="52"/>
    </row>
    <row r="553" spans="1:13" x14ac:dyDescent="0.2">
      <c r="A553" s="39"/>
      <c r="B553" s="51"/>
      <c r="C553" s="9"/>
      <c r="D553" s="9"/>
      <c r="E553" s="9"/>
      <c r="F553" s="55"/>
      <c r="G553" s="9"/>
      <c r="I553" s="53" t="s">
        <v>58</v>
      </c>
      <c r="J553" s="54"/>
      <c r="K553" s="56">
        <f>J519</f>
        <v>-31719.88</v>
      </c>
      <c r="L553" s="9"/>
      <c r="M553" s="52"/>
    </row>
    <row r="554" spans="1:13" x14ac:dyDescent="0.2">
      <c r="A554" s="39"/>
      <c r="B554" s="51"/>
      <c r="C554" s="9"/>
      <c r="D554" s="9"/>
      <c r="E554" s="9"/>
      <c r="F554" s="9"/>
      <c r="G554" s="9"/>
      <c r="I554" s="57" t="s">
        <v>78</v>
      </c>
      <c r="J554" s="58"/>
      <c r="K554" s="31">
        <f>SUM(J535:J542)</f>
        <v>845551.20869858633</v>
      </c>
      <c r="L554" s="9"/>
      <c r="M554" s="52"/>
    </row>
    <row r="555" spans="1:13" ht="13.5" thickBot="1" x14ac:dyDescent="0.25">
      <c r="A555" s="59"/>
      <c r="B555" s="60"/>
      <c r="C555" s="61"/>
      <c r="D555" s="61"/>
      <c r="E555" s="61"/>
      <c r="F555" s="61"/>
      <c r="G555" s="61"/>
      <c r="H555" s="61"/>
      <c r="I555" s="62" t="s">
        <v>79</v>
      </c>
      <c r="J555" s="61"/>
      <c r="K555" s="63">
        <f>+J547-K552-K553-K554</f>
        <v>-11288935.253129365</v>
      </c>
      <c r="L555" s="61"/>
      <c r="M555" s="64"/>
    </row>
  </sheetData>
  <mergeCells count="26">
    <mergeCell ref="D100:G100"/>
    <mergeCell ref="A2:M2"/>
    <mergeCell ref="A3:M3"/>
    <mergeCell ref="D8:G8"/>
    <mergeCell ref="C88:I88"/>
    <mergeCell ref="C89:I89"/>
    <mergeCell ref="I91:K91"/>
    <mergeCell ref="C180:I180"/>
    <mergeCell ref="C181:I181"/>
    <mergeCell ref="D192:G192"/>
    <mergeCell ref="C272:I272"/>
    <mergeCell ref="C273:I273"/>
    <mergeCell ref="I551:K551"/>
    <mergeCell ref="C548:I548"/>
    <mergeCell ref="C549:I549"/>
    <mergeCell ref="I183:K183"/>
    <mergeCell ref="I275:K275"/>
    <mergeCell ref="I367:K367"/>
    <mergeCell ref="I459:K459"/>
    <mergeCell ref="C364:I364"/>
    <mergeCell ref="C365:I365"/>
    <mergeCell ref="D376:G376"/>
    <mergeCell ref="C456:I456"/>
    <mergeCell ref="C457:I457"/>
    <mergeCell ref="D468:G468"/>
    <mergeCell ref="D284:G284"/>
  </mergeCells>
  <pageMargins left="0.7" right="0.7" top="0.75" bottom="0.75" header="0.3" footer="0.3"/>
  <pageSetup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40625" defaultRowHeight="14.25" x14ac:dyDescent="0.2"/>
  <cols>
    <col min="1" max="1" width="49" style="67" customWidth="1"/>
    <col min="2" max="8" width="16.28515625" style="67" bestFit="1" customWidth="1"/>
    <col min="9" max="16384" width="9.140625" style="67"/>
  </cols>
  <sheetData>
    <row r="1" spans="1:8" ht="15" x14ac:dyDescent="0.25">
      <c r="A1" s="106" t="s">
        <v>156</v>
      </c>
    </row>
    <row r="2" spans="1:8" ht="15" thickBot="1" x14ac:dyDescent="0.25"/>
    <row r="3" spans="1:8" ht="33.75" thickBot="1" x14ac:dyDescent="0.25">
      <c r="A3" s="65" t="s">
        <v>97</v>
      </c>
      <c r="B3" s="66" t="s">
        <v>98</v>
      </c>
      <c r="C3" s="66" t="s">
        <v>99</v>
      </c>
      <c r="D3" s="66" t="s">
        <v>100</v>
      </c>
      <c r="E3" s="66" t="s">
        <v>101</v>
      </c>
      <c r="F3" s="66" t="s">
        <v>102</v>
      </c>
      <c r="G3" s="66" t="s">
        <v>103</v>
      </c>
      <c r="H3" s="66" t="s">
        <v>104</v>
      </c>
    </row>
    <row r="4" spans="1:8" ht="15" x14ac:dyDescent="0.25">
      <c r="A4" s="68" t="s">
        <v>105</v>
      </c>
      <c r="B4" s="69" t="s">
        <v>1</v>
      </c>
      <c r="C4" s="69" t="s">
        <v>1</v>
      </c>
      <c r="D4" s="69" t="s">
        <v>1</v>
      </c>
      <c r="E4" s="69" t="s">
        <v>1</v>
      </c>
      <c r="F4" s="69" t="s">
        <v>1</v>
      </c>
      <c r="G4" s="69" t="s">
        <v>1</v>
      </c>
      <c r="H4" s="69" t="s">
        <v>1</v>
      </c>
    </row>
    <row r="5" spans="1:8" x14ac:dyDescent="0.2">
      <c r="A5" s="70" t="s">
        <v>106</v>
      </c>
      <c r="B5" s="71">
        <v>0</v>
      </c>
      <c r="C5" s="71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</row>
    <row r="6" spans="1:8" x14ac:dyDescent="0.2">
      <c r="A6" s="73" t="s">
        <v>107</v>
      </c>
      <c r="B6" s="71">
        <v>0</v>
      </c>
      <c r="C6" s="71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</row>
    <row r="7" spans="1:8" x14ac:dyDescent="0.2">
      <c r="A7" s="74" t="s">
        <v>108</v>
      </c>
      <c r="B7" s="71">
        <v>839579</v>
      </c>
      <c r="C7" s="71">
        <v>865558.79999999993</v>
      </c>
      <c r="D7" s="71">
        <v>869101.55999999994</v>
      </c>
      <c r="E7" s="71">
        <v>872050.55999999994</v>
      </c>
      <c r="F7" s="71">
        <v>873471.47999999986</v>
      </c>
      <c r="G7" s="71">
        <v>873734.58150000009</v>
      </c>
      <c r="H7" s="71">
        <v>879083.19483333337</v>
      </c>
    </row>
    <row r="8" spans="1:8" x14ac:dyDescent="0.2">
      <c r="A8" s="73" t="s">
        <v>109</v>
      </c>
      <c r="B8" s="72">
        <v>1137573</v>
      </c>
      <c r="C8" s="72">
        <v>1134927.05</v>
      </c>
      <c r="D8" s="72">
        <v>1149736</v>
      </c>
      <c r="E8" s="72">
        <v>1105627.2000000002</v>
      </c>
      <c r="F8" s="72">
        <v>1082227.3900000001</v>
      </c>
      <c r="G8" s="72">
        <v>1114284.0766666667</v>
      </c>
      <c r="H8" s="72">
        <v>1110009.2416666667</v>
      </c>
    </row>
    <row r="9" spans="1:8" x14ac:dyDescent="0.2">
      <c r="A9" s="70" t="s">
        <v>110</v>
      </c>
      <c r="B9" s="72">
        <v>137510</v>
      </c>
      <c r="C9" s="72">
        <v>89242.21</v>
      </c>
      <c r="D9" s="72">
        <v>96618.48</v>
      </c>
      <c r="E9" s="72">
        <v>91777.82</v>
      </c>
      <c r="F9" s="72">
        <v>89926.18</v>
      </c>
      <c r="G9" s="72">
        <v>77368.166666666672</v>
      </c>
      <c r="H9" s="72">
        <v>79290.621333333329</v>
      </c>
    </row>
    <row r="10" spans="1:8" x14ac:dyDescent="0.2">
      <c r="A10" s="70" t="s">
        <v>111</v>
      </c>
      <c r="B10" s="72">
        <v>1176513</v>
      </c>
      <c r="C10" s="72">
        <v>1288473.96</v>
      </c>
      <c r="D10" s="72">
        <v>1393433.4</v>
      </c>
      <c r="E10" s="72">
        <v>1498683.96</v>
      </c>
      <c r="F10" s="72">
        <v>1587974.76</v>
      </c>
      <c r="G10" s="72">
        <v>1677287.4410999997</v>
      </c>
      <c r="H10" s="72">
        <v>1760496.2310999997</v>
      </c>
    </row>
    <row r="11" spans="1:8" x14ac:dyDescent="0.2">
      <c r="A11" s="73" t="s">
        <v>112</v>
      </c>
      <c r="B11" s="72">
        <v>832160.00000000023</v>
      </c>
      <c r="C11" s="72">
        <v>922148.28</v>
      </c>
      <c r="D11" s="72">
        <v>991819.25</v>
      </c>
      <c r="E11" s="72">
        <v>1038034.3999999999</v>
      </c>
      <c r="F11" s="72">
        <v>1097872.92</v>
      </c>
      <c r="G11" s="72">
        <v>1162693.4802444445</v>
      </c>
      <c r="H11" s="72">
        <v>1205584.1663555556</v>
      </c>
    </row>
    <row r="12" spans="1:8" x14ac:dyDescent="0.2">
      <c r="A12" s="73" t="s">
        <v>113</v>
      </c>
      <c r="B12" s="72">
        <v>280113</v>
      </c>
      <c r="C12" s="72">
        <v>326225.88</v>
      </c>
      <c r="D12" s="72">
        <v>345362.88</v>
      </c>
      <c r="E12" s="72">
        <v>374169</v>
      </c>
      <c r="F12" s="72">
        <v>403727.88</v>
      </c>
      <c r="G12" s="72">
        <v>426041.77425000007</v>
      </c>
      <c r="H12" s="72">
        <v>448386.60945000005</v>
      </c>
    </row>
    <row r="13" spans="1:8" x14ac:dyDescent="0.2">
      <c r="A13" s="70" t="s">
        <v>114</v>
      </c>
      <c r="B13" s="72">
        <v>1023385</v>
      </c>
      <c r="C13" s="72">
        <v>1192967.27</v>
      </c>
      <c r="D13" s="72">
        <v>1255035.1000000001</v>
      </c>
      <c r="E13" s="72">
        <v>1323798.05</v>
      </c>
      <c r="F13" s="72">
        <v>1381279.18</v>
      </c>
      <c r="G13" s="72">
        <v>1428723.8294000006</v>
      </c>
      <c r="H13" s="72">
        <v>1492022.3148714292</v>
      </c>
    </row>
    <row r="14" spans="1:8" x14ac:dyDescent="0.2">
      <c r="A14" s="70" t="s">
        <v>115</v>
      </c>
      <c r="B14" s="72">
        <v>1146132</v>
      </c>
      <c r="C14" s="72">
        <v>1145458.68</v>
      </c>
      <c r="D14" s="72">
        <v>1224758.1600000001</v>
      </c>
      <c r="E14" s="72">
        <v>1292202</v>
      </c>
      <c r="F14" s="72">
        <v>1388255.1600000001</v>
      </c>
      <c r="G14" s="72">
        <v>1515813.5229253967</v>
      </c>
      <c r="H14" s="72">
        <v>1636753.121385714</v>
      </c>
    </row>
    <row r="15" spans="1:8" x14ac:dyDescent="0.2">
      <c r="A15" s="70" t="s">
        <v>116</v>
      </c>
      <c r="B15" s="72">
        <v>364147</v>
      </c>
      <c r="C15" s="72">
        <v>370277.04000000004</v>
      </c>
      <c r="D15" s="72">
        <v>395269.19999999995</v>
      </c>
      <c r="E15" s="72">
        <v>416545.2</v>
      </c>
      <c r="F15" s="72">
        <v>441215.4</v>
      </c>
      <c r="G15" s="72">
        <v>468047.66569111106</v>
      </c>
      <c r="H15" s="72">
        <v>491207.36679999996</v>
      </c>
    </row>
    <row r="16" spans="1:8" x14ac:dyDescent="0.2">
      <c r="A16" s="70" t="s">
        <v>117</v>
      </c>
      <c r="B16" s="71">
        <v>319362</v>
      </c>
      <c r="C16" s="71">
        <v>362682.99000000011</v>
      </c>
      <c r="D16" s="71">
        <v>405646.14</v>
      </c>
      <c r="E16" s="71">
        <v>437270.66000000003</v>
      </c>
      <c r="F16" s="71">
        <v>487830.04000000004</v>
      </c>
      <c r="G16" s="71">
        <v>530025.98266666674</v>
      </c>
      <c r="H16" s="71">
        <v>567390.71600000013</v>
      </c>
    </row>
    <row r="17" spans="1:8" x14ac:dyDescent="0.2">
      <c r="A17" s="75" t="s">
        <v>118</v>
      </c>
      <c r="B17" s="71">
        <v>541669</v>
      </c>
      <c r="C17" s="71">
        <v>536248.56000000006</v>
      </c>
      <c r="D17" s="71">
        <v>536248.56000000006</v>
      </c>
      <c r="E17" s="71">
        <v>536248.68000000005</v>
      </c>
      <c r="F17" s="71">
        <v>536248.56000000006</v>
      </c>
      <c r="G17" s="71">
        <v>536248.55999999994</v>
      </c>
      <c r="H17" s="71">
        <v>536248.55999999994</v>
      </c>
    </row>
    <row r="18" spans="1:8" x14ac:dyDescent="0.2">
      <c r="A18" s="70" t="s">
        <v>119</v>
      </c>
      <c r="B18" s="72">
        <v>106957</v>
      </c>
      <c r="C18" s="72">
        <v>109800.51999999999</v>
      </c>
      <c r="D18" s="72">
        <v>112163.89</v>
      </c>
      <c r="E18" s="72">
        <v>122022.36</v>
      </c>
      <c r="F18" s="72">
        <v>126326.67</v>
      </c>
      <c r="G18" s="72">
        <v>141340.57</v>
      </c>
      <c r="H18" s="72">
        <v>85533.35000000002</v>
      </c>
    </row>
    <row r="19" spans="1:8" x14ac:dyDescent="0.2">
      <c r="A19" s="70" t="s">
        <v>120</v>
      </c>
      <c r="B19" s="72">
        <v>132136</v>
      </c>
      <c r="C19" s="72">
        <v>146295.76</v>
      </c>
      <c r="D19" s="72">
        <v>130051.91</v>
      </c>
      <c r="E19" s="72">
        <v>152911.28000000003</v>
      </c>
      <c r="F19" s="72">
        <v>167863.84999999998</v>
      </c>
      <c r="G19" s="72">
        <v>195712.49000000002</v>
      </c>
      <c r="H19" s="72">
        <v>211297.99</v>
      </c>
    </row>
    <row r="20" spans="1:8" x14ac:dyDescent="0.2">
      <c r="A20" s="70" t="s">
        <v>121</v>
      </c>
      <c r="B20" s="72">
        <v>476948</v>
      </c>
      <c r="C20" s="72">
        <v>392515.81</v>
      </c>
      <c r="D20" s="72">
        <v>638102.85999999987</v>
      </c>
      <c r="E20" s="72">
        <v>765557.67</v>
      </c>
      <c r="F20" s="72">
        <v>740450.3</v>
      </c>
      <c r="G20" s="72">
        <v>1043059.6980000001</v>
      </c>
      <c r="H20" s="72">
        <v>1118478.81</v>
      </c>
    </row>
    <row r="21" spans="1:8" x14ac:dyDescent="0.2">
      <c r="A21" s="73" t="s">
        <v>122</v>
      </c>
      <c r="B21" s="72">
        <v>589154</v>
      </c>
      <c r="C21" s="72">
        <v>604854.11</v>
      </c>
      <c r="D21" s="72">
        <v>613674.05000000005</v>
      </c>
      <c r="E21" s="72">
        <v>602536.84000000008</v>
      </c>
      <c r="F21" s="72">
        <v>606987</v>
      </c>
      <c r="G21" s="72">
        <v>600446.07469583326</v>
      </c>
      <c r="H21" s="72">
        <v>644895.40627499996</v>
      </c>
    </row>
    <row r="22" spans="1:8" x14ac:dyDescent="0.2">
      <c r="A22" s="73" t="s">
        <v>123</v>
      </c>
      <c r="B22" s="72">
        <v>46942</v>
      </c>
      <c r="C22" s="72">
        <v>58283.040000000001</v>
      </c>
      <c r="D22" s="72">
        <v>58383.14</v>
      </c>
      <c r="E22" s="72">
        <v>52563</v>
      </c>
      <c r="F22" s="72">
        <v>52563.09</v>
      </c>
      <c r="G22" s="72">
        <v>52292.79</v>
      </c>
      <c r="H22" s="72">
        <v>31719.88</v>
      </c>
    </row>
    <row r="23" spans="1:8" x14ac:dyDescent="0.2">
      <c r="A23" s="73" t="s">
        <v>124</v>
      </c>
      <c r="B23" s="72">
        <v>117919</v>
      </c>
      <c r="C23" s="72">
        <v>123537.59</v>
      </c>
      <c r="D23" s="72">
        <v>108443.75</v>
      </c>
      <c r="E23" s="72">
        <v>111251.57</v>
      </c>
      <c r="F23" s="72">
        <v>76026.740000000005</v>
      </c>
      <c r="G23" s="72">
        <v>54390.45</v>
      </c>
      <c r="H23" s="72">
        <v>47872.2</v>
      </c>
    </row>
    <row r="24" spans="1:8" x14ac:dyDescent="0.2">
      <c r="A24" s="73" t="s">
        <v>125</v>
      </c>
      <c r="B24" s="72">
        <v>44963</v>
      </c>
      <c r="C24" s="72">
        <v>43446.62</v>
      </c>
      <c r="D24" s="72">
        <v>42792.38</v>
      </c>
      <c r="E24" s="72">
        <v>29779.42</v>
      </c>
      <c r="F24" s="72">
        <v>20999.31</v>
      </c>
      <c r="G24" s="72">
        <v>20323.96</v>
      </c>
      <c r="H24" s="72">
        <v>15153.96</v>
      </c>
    </row>
    <row r="25" spans="1:8" x14ac:dyDescent="0.2">
      <c r="A25" s="73" t="s">
        <v>126</v>
      </c>
      <c r="B25" s="72">
        <v>92368</v>
      </c>
      <c r="C25" s="72">
        <v>97576.459999999992</v>
      </c>
      <c r="D25" s="72">
        <v>71071.13</v>
      </c>
      <c r="E25" s="72">
        <v>70183.95</v>
      </c>
      <c r="F25" s="72">
        <v>38433.040000000001</v>
      </c>
      <c r="G25" s="72">
        <v>37369.25</v>
      </c>
      <c r="H25" s="72">
        <v>32553.289999999997</v>
      </c>
    </row>
    <row r="26" spans="1:8" x14ac:dyDescent="0.2">
      <c r="A26" s="73" t="s">
        <v>127</v>
      </c>
      <c r="B26" s="72">
        <v>242943</v>
      </c>
      <c r="C26" s="72">
        <v>243769.7</v>
      </c>
      <c r="D26" s="72">
        <v>239437.61</v>
      </c>
      <c r="E26" s="72">
        <v>192673.46</v>
      </c>
      <c r="F26" s="72">
        <v>135933.06</v>
      </c>
      <c r="G26" s="72">
        <v>120720.15000000002</v>
      </c>
      <c r="H26" s="72">
        <v>52395.83</v>
      </c>
    </row>
    <row r="27" spans="1:8" x14ac:dyDescent="0.2">
      <c r="A27" s="70" t="s">
        <v>128</v>
      </c>
      <c r="B27" s="72">
        <v>210279</v>
      </c>
      <c r="C27" s="72">
        <v>211421.77</v>
      </c>
      <c r="D27" s="72">
        <v>212021.41</v>
      </c>
      <c r="E27" s="72">
        <v>234789.73</v>
      </c>
      <c r="F27" s="72">
        <v>276289.46000000002</v>
      </c>
      <c r="G27" s="72">
        <v>288842.99933333334</v>
      </c>
      <c r="H27" s="72">
        <v>301322.87933333335</v>
      </c>
    </row>
    <row r="28" spans="1:8" x14ac:dyDescent="0.2">
      <c r="A28" s="73" t="s">
        <v>129</v>
      </c>
      <c r="B28" s="72">
        <v>-778853</v>
      </c>
      <c r="C28" s="72">
        <v>-739530</v>
      </c>
      <c r="D28" s="72">
        <v>-738533</v>
      </c>
      <c r="E28" s="72">
        <v>-737255</v>
      </c>
      <c r="F28" s="72">
        <v>-735693</v>
      </c>
      <c r="G28" s="72">
        <v>-734912</v>
      </c>
      <c r="H28" s="72">
        <v>-734273</v>
      </c>
    </row>
    <row r="29" spans="1:8" ht="15" thickBot="1" x14ac:dyDescent="0.25">
      <c r="A29" s="74" t="s">
        <v>130</v>
      </c>
      <c r="B29" s="76">
        <v>-248033</v>
      </c>
      <c r="C29" s="76">
        <v>-482436.58</v>
      </c>
      <c r="D29" s="76">
        <v>-598687.16</v>
      </c>
      <c r="E29" s="76">
        <v>-673001.89999999991</v>
      </c>
      <c r="F29" s="76">
        <v>-725655.99869858648</v>
      </c>
      <c r="G29" s="76">
        <v>-777753.11869858624</v>
      </c>
      <c r="H29" s="76">
        <v>-845551.20869858633</v>
      </c>
    </row>
    <row r="30" spans="1:8" ht="15.75" thickBot="1" x14ac:dyDescent="0.3">
      <c r="A30" s="77" t="s">
        <v>131</v>
      </c>
      <c r="B30" s="78">
        <f t="shared" ref="B30:H30" si="0">SUM(B5:B29)</f>
        <v>8831866</v>
      </c>
      <c r="C30" s="78">
        <f t="shared" si="0"/>
        <v>9043745.5199999958</v>
      </c>
      <c r="D30" s="78">
        <f t="shared" si="0"/>
        <v>9551950.700000003</v>
      </c>
      <c r="E30" s="78">
        <f t="shared" si="0"/>
        <v>9910419.9099999983</v>
      </c>
      <c r="F30" s="78">
        <f t="shared" si="0"/>
        <v>10150552.471301416</v>
      </c>
      <c r="G30" s="78">
        <f t="shared" si="0"/>
        <v>10852102.394441534</v>
      </c>
      <c r="H30" s="78">
        <f t="shared" si="0"/>
        <v>11167871.530705784</v>
      </c>
    </row>
    <row r="31" spans="1:8" ht="15" x14ac:dyDescent="0.25">
      <c r="A31" s="79" t="s">
        <v>132</v>
      </c>
      <c r="B31" s="80"/>
      <c r="C31" s="80"/>
      <c r="D31" s="80"/>
      <c r="E31" s="80"/>
      <c r="F31" s="80"/>
      <c r="G31" s="80"/>
      <c r="H31" s="80"/>
    </row>
    <row r="32" spans="1:8" x14ac:dyDescent="0.2">
      <c r="A32" s="73" t="s">
        <v>77</v>
      </c>
      <c r="B32" s="72">
        <f>-B21</f>
        <v>-589154</v>
      </c>
      <c r="C32" s="72">
        <f t="shared" ref="C32:H32" si="1">-C21</f>
        <v>-604854.11</v>
      </c>
      <c r="D32" s="72">
        <f t="shared" si="1"/>
        <v>-613674.05000000005</v>
      </c>
      <c r="E32" s="72">
        <f t="shared" si="1"/>
        <v>-602536.84000000008</v>
      </c>
      <c r="F32" s="72">
        <f t="shared" si="1"/>
        <v>-606987</v>
      </c>
      <c r="G32" s="72">
        <f t="shared" si="1"/>
        <v>-600446.07469583326</v>
      </c>
      <c r="H32" s="72">
        <f t="shared" si="1"/>
        <v>-644895.40627499996</v>
      </c>
    </row>
    <row r="33" spans="1:8" x14ac:dyDescent="0.2">
      <c r="A33" s="73" t="s">
        <v>133</v>
      </c>
      <c r="B33" s="72">
        <f>-B23</f>
        <v>-117919</v>
      </c>
      <c r="C33" s="72">
        <f t="shared" ref="C33:H33" si="2">-C23</f>
        <v>-123537.59</v>
      </c>
      <c r="D33" s="72">
        <f t="shared" si="2"/>
        <v>-108443.75</v>
      </c>
      <c r="E33" s="72">
        <f t="shared" si="2"/>
        <v>-111251.57</v>
      </c>
      <c r="F33" s="72">
        <f t="shared" si="2"/>
        <v>-76026.740000000005</v>
      </c>
      <c r="G33" s="72">
        <f t="shared" si="2"/>
        <v>-54390.45</v>
      </c>
      <c r="H33" s="72">
        <f t="shared" si="2"/>
        <v>-47872.2</v>
      </c>
    </row>
    <row r="34" spans="1:8" x14ac:dyDescent="0.2">
      <c r="A34" s="73" t="s">
        <v>134</v>
      </c>
      <c r="B34" s="72">
        <f>-B22</f>
        <v>-46942</v>
      </c>
      <c r="C34" s="72">
        <f t="shared" ref="C34:H34" si="3">-C22</f>
        <v>-58283.040000000001</v>
      </c>
      <c r="D34" s="72">
        <f t="shared" si="3"/>
        <v>-58383.14</v>
      </c>
      <c r="E34" s="72">
        <f t="shared" si="3"/>
        <v>-52563</v>
      </c>
      <c r="F34" s="72">
        <f t="shared" si="3"/>
        <v>-52563.09</v>
      </c>
      <c r="G34" s="72">
        <f t="shared" si="3"/>
        <v>-52292.79</v>
      </c>
      <c r="H34" s="72">
        <f t="shared" si="3"/>
        <v>-31719.88</v>
      </c>
    </row>
    <row r="35" spans="1:8" x14ac:dyDescent="0.2">
      <c r="A35" s="73" t="s">
        <v>78</v>
      </c>
      <c r="B35" s="72">
        <f>-B29</f>
        <v>248033</v>
      </c>
      <c r="C35" s="72">
        <f t="shared" ref="C35:H35" si="4">-C29</f>
        <v>482436.58</v>
      </c>
      <c r="D35" s="72">
        <f t="shared" si="4"/>
        <v>598687.16</v>
      </c>
      <c r="E35" s="72">
        <f t="shared" si="4"/>
        <v>673001.89999999991</v>
      </c>
      <c r="F35" s="72">
        <f t="shared" si="4"/>
        <v>725655.99869858648</v>
      </c>
      <c r="G35" s="72">
        <f t="shared" si="4"/>
        <v>777753.11869858624</v>
      </c>
      <c r="H35" s="72">
        <f t="shared" si="4"/>
        <v>845551.20869858633</v>
      </c>
    </row>
    <row r="36" spans="1:8" ht="15" thickBot="1" x14ac:dyDescent="0.25">
      <c r="A36" s="81" t="s">
        <v>135</v>
      </c>
      <c r="B36" s="82">
        <f>SUM(B32:B35)</f>
        <v>-505982</v>
      </c>
      <c r="C36" s="82">
        <f t="shared" ref="C36:G36" si="5">SUM(C32:C35)</f>
        <v>-304238.15999999997</v>
      </c>
      <c r="D36" s="82">
        <f t="shared" si="5"/>
        <v>-181813.78000000003</v>
      </c>
      <c r="E36" s="82">
        <f t="shared" si="5"/>
        <v>-93349.510000000242</v>
      </c>
      <c r="F36" s="82">
        <f t="shared" si="5"/>
        <v>-9920.8313014134765</v>
      </c>
      <c r="G36" s="82">
        <f t="shared" si="5"/>
        <v>70623.804002752993</v>
      </c>
      <c r="H36" s="82">
        <f>SUM(H32:H35)</f>
        <v>121063.72242358641</v>
      </c>
    </row>
    <row r="37" spans="1:8" ht="15.75" thickBot="1" x14ac:dyDescent="0.3">
      <c r="A37" s="77" t="s">
        <v>136</v>
      </c>
      <c r="B37" s="78">
        <f t="shared" ref="B37:H37" si="6">+B30+B36</f>
        <v>8325884</v>
      </c>
      <c r="C37" s="78">
        <f t="shared" si="6"/>
        <v>8739507.3599999957</v>
      </c>
      <c r="D37" s="78">
        <f t="shared" si="6"/>
        <v>9370136.9200000037</v>
      </c>
      <c r="E37" s="78">
        <f t="shared" si="6"/>
        <v>9817070.3999999985</v>
      </c>
      <c r="F37" s="78">
        <f t="shared" si="6"/>
        <v>10140631.640000002</v>
      </c>
      <c r="G37" s="78">
        <f t="shared" si="6"/>
        <v>10922726.198444286</v>
      </c>
      <c r="H37" s="78">
        <f t="shared" si="6"/>
        <v>11288935.253129371</v>
      </c>
    </row>
    <row r="41" spans="1:8" s="83" customFormat="1" x14ac:dyDescent="0.2"/>
  </sheetData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 Base 2016-2021</vt:lpstr>
      <vt:lpstr>Continuity 2016-2021</vt:lpstr>
      <vt:lpstr>Depreciation 2016-2021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 Platt</dc:creator>
  <cp:lastModifiedBy>Gabe Platt</cp:lastModifiedBy>
  <dcterms:created xsi:type="dcterms:W3CDTF">2020-09-13T12:19:01Z</dcterms:created>
  <dcterms:modified xsi:type="dcterms:W3CDTF">2020-09-14T16:04:08Z</dcterms:modified>
</cp:coreProperties>
</file>