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IRs\Backup\Gabe - In Progress\3-VECC-23 - LF scenario analysis\"/>
    </mc:Choice>
  </mc:AlternateContent>
  <bookViews>
    <workbookView xWindow="0" yWindow="0" windowWidth="28800" windowHeight="12300"/>
  </bookViews>
  <sheets>
    <sheet name="PPM - 3-VECC-23" sheetId="1" r:id="rId1"/>
  </sheets>
  <externalReferences>
    <externalReference r:id="rId2"/>
    <externalReference r:id="rId3"/>
    <externalReference r:id="rId4"/>
  </externalReferences>
  <definedNames>
    <definedName name="_xlnm._FilterDatabase" localSheetId="0">'PPM - 3-VECC-23'!$A$1:$U$313</definedName>
    <definedName name="_Order1" hidden="1">255</definedName>
    <definedName name="_Sort" hidden="1">[1]Sheet1!$G$40:$K$40</definedName>
    <definedName name="CAfile">[2]Refs!$B$2</definedName>
    <definedName name="CArevReq">[2]Refs!$B$6</definedName>
    <definedName name="ClassRange1">[2]Refs!$B$3</definedName>
    <definedName name="ClassRange2">[2]Refs!$B$4</definedName>
    <definedName name="FolderPath">[2]Menu!$C$8</definedName>
    <definedName name="NewRevReq">[2]Refs!$B$8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_xlnm.Print_Titles" localSheetId="0">'PPM - 3-VECC-23'!$1:$1</definedName>
    <definedName name="RevReqLookupKey">[2]Refs!$B$5</definedName>
    <definedName name="RevReqRange">[2]Refs!$B$7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4" i="1" l="1"/>
  <c r="U315" i="1"/>
  <c r="Q346" i="1" s="1"/>
  <c r="U346" i="1"/>
  <c r="U317" i="1"/>
  <c r="S290" i="1"/>
  <c r="Q317" i="1"/>
  <c r="P317" i="1"/>
  <c r="P2" i="1"/>
  <c r="G317" i="1"/>
  <c r="G344" i="1"/>
  <c r="I344" i="1"/>
  <c r="H344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P313" i="1" l="1"/>
  <c r="U313" i="1" s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Q154" i="1" s="1"/>
  <c r="R154" i="1" s="1"/>
  <c r="S154" i="1" s="1"/>
  <c r="P153" i="1"/>
  <c r="P152" i="1"/>
  <c r="P151" i="1"/>
  <c r="P150" i="1"/>
  <c r="Q150" i="1" s="1"/>
  <c r="R150" i="1" s="1"/>
  <c r="S150" i="1" s="1"/>
  <c r="P149" i="1"/>
  <c r="P148" i="1"/>
  <c r="P147" i="1"/>
  <c r="P146" i="1"/>
  <c r="P145" i="1"/>
  <c r="P144" i="1"/>
  <c r="P143" i="1"/>
  <c r="P142" i="1"/>
  <c r="Q142" i="1" s="1"/>
  <c r="R142" i="1" s="1"/>
  <c r="S142" i="1" s="1"/>
  <c r="P141" i="1"/>
  <c r="P140" i="1"/>
  <c r="P139" i="1"/>
  <c r="P138" i="1"/>
  <c r="Q138" i="1" s="1"/>
  <c r="R138" i="1" s="1"/>
  <c r="S138" i="1" s="1"/>
  <c r="P137" i="1"/>
  <c r="P136" i="1"/>
  <c r="P135" i="1"/>
  <c r="P134" i="1"/>
  <c r="P133" i="1"/>
  <c r="U133" i="1" s="1"/>
  <c r="P132" i="1"/>
  <c r="P131" i="1"/>
  <c r="P130" i="1"/>
  <c r="Q130" i="1" s="1"/>
  <c r="R130" i="1" s="1"/>
  <c r="S130" i="1" s="1"/>
  <c r="P129" i="1"/>
  <c r="U129" i="1" s="1"/>
  <c r="P128" i="1"/>
  <c r="P127" i="1"/>
  <c r="P126" i="1"/>
  <c r="U126" i="1" s="1"/>
  <c r="P125" i="1"/>
  <c r="P124" i="1"/>
  <c r="P123" i="1"/>
  <c r="P122" i="1"/>
  <c r="P121" i="1"/>
  <c r="P120" i="1"/>
  <c r="P119" i="1"/>
  <c r="P118" i="1"/>
  <c r="U118" i="1" s="1"/>
  <c r="P117" i="1"/>
  <c r="P116" i="1"/>
  <c r="P115" i="1"/>
  <c r="P114" i="1"/>
  <c r="Q114" i="1" s="1"/>
  <c r="R114" i="1" s="1"/>
  <c r="S114" i="1" s="1"/>
  <c r="P113" i="1"/>
  <c r="P112" i="1"/>
  <c r="P111" i="1"/>
  <c r="P110" i="1"/>
  <c r="P109" i="1"/>
  <c r="P108" i="1"/>
  <c r="P107" i="1"/>
  <c r="P106" i="1"/>
  <c r="Q106" i="1" s="1"/>
  <c r="R106" i="1" s="1"/>
  <c r="S106" i="1" s="1"/>
  <c r="P105" i="1"/>
  <c r="Q105" i="1" s="1"/>
  <c r="R105" i="1" s="1"/>
  <c r="S105" i="1" s="1"/>
  <c r="P104" i="1"/>
  <c r="P103" i="1"/>
  <c r="P102" i="1"/>
  <c r="P101" i="1"/>
  <c r="P100" i="1"/>
  <c r="P99" i="1"/>
  <c r="P98" i="1"/>
  <c r="P97" i="1"/>
  <c r="P96" i="1"/>
  <c r="P95" i="1"/>
  <c r="P94" i="1"/>
  <c r="P93" i="1"/>
  <c r="Q93" i="1" s="1"/>
  <c r="R93" i="1" s="1"/>
  <c r="S93" i="1" s="1"/>
  <c r="P92" i="1"/>
  <c r="P91" i="1"/>
  <c r="P90" i="1"/>
  <c r="P89" i="1"/>
  <c r="P88" i="1"/>
  <c r="P87" i="1"/>
  <c r="P86" i="1"/>
  <c r="P85" i="1"/>
  <c r="Q85" i="1" s="1"/>
  <c r="R85" i="1" s="1"/>
  <c r="S85" i="1" s="1"/>
  <c r="P84" i="1"/>
  <c r="P83" i="1"/>
  <c r="P82" i="1"/>
  <c r="P81" i="1"/>
  <c r="P80" i="1"/>
  <c r="P79" i="1"/>
  <c r="P78" i="1"/>
  <c r="P77" i="1"/>
  <c r="P76" i="1"/>
  <c r="P75" i="1"/>
  <c r="P74" i="1"/>
  <c r="P73" i="1"/>
  <c r="Q73" i="1" s="1"/>
  <c r="R73" i="1" s="1"/>
  <c r="S73" i="1" s="1"/>
  <c r="P72" i="1"/>
  <c r="P71" i="1"/>
  <c r="P70" i="1"/>
  <c r="P69" i="1"/>
  <c r="P68" i="1"/>
  <c r="P67" i="1"/>
  <c r="P66" i="1"/>
  <c r="P65" i="1"/>
  <c r="P64" i="1"/>
  <c r="P63" i="1"/>
  <c r="P62" i="1"/>
  <c r="P61" i="1"/>
  <c r="Q61" i="1" s="1"/>
  <c r="R61" i="1" s="1"/>
  <c r="S61" i="1" s="1"/>
  <c r="P60" i="1"/>
  <c r="P59" i="1"/>
  <c r="P58" i="1"/>
  <c r="P57" i="1"/>
  <c r="P56" i="1"/>
  <c r="P55" i="1"/>
  <c r="P54" i="1"/>
  <c r="P53" i="1"/>
  <c r="Q53" i="1" s="1"/>
  <c r="R53" i="1" s="1"/>
  <c r="S53" i="1" s="1"/>
  <c r="P52" i="1"/>
  <c r="P51" i="1"/>
  <c r="P50" i="1"/>
  <c r="P49" i="1"/>
  <c r="P48" i="1"/>
  <c r="P47" i="1"/>
  <c r="P46" i="1"/>
  <c r="P45" i="1"/>
  <c r="P44" i="1"/>
  <c r="P43" i="1"/>
  <c r="P42" i="1"/>
  <c r="P41" i="1"/>
  <c r="Q41" i="1" s="1"/>
  <c r="R41" i="1" s="1"/>
  <c r="S41" i="1" s="1"/>
  <c r="P40" i="1"/>
  <c r="P39" i="1"/>
  <c r="P38" i="1"/>
  <c r="P37" i="1"/>
  <c r="P36" i="1"/>
  <c r="P35" i="1"/>
  <c r="P34" i="1"/>
  <c r="P33" i="1"/>
  <c r="Q33" i="1" s="1"/>
  <c r="R33" i="1" s="1"/>
  <c r="S33" i="1" s="1"/>
  <c r="P32" i="1"/>
  <c r="P31" i="1"/>
  <c r="P30" i="1"/>
  <c r="P29" i="1"/>
  <c r="Q29" i="1" s="1"/>
  <c r="R29" i="1" s="1"/>
  <c r="S29" i="1" s="1"/>
  <c r="P28" i="1"/>
  <c r="P27" i="1"/>
  <c r="P26" i="1"/>
  <c r="P25" i="1"/>
  <c r="P24" i="1"/>
  <c r="P23" i="1"/>
  <c r="P22" i="1"/>
  <c r="Q22" i="1" s="1"/>
  <c r="R22" i="1" s="1"/>
  <c r="S22" i="1" s="1"/>
  <c r="P21" i="1"/>
  <c r="P20" i="1"/>
  <c r="P19" i="1"/>
  <c r="P18" i="1"/>
  <c r="Q18" i="1" s="1"/>
  <c r="R18" i="1" s="1"/>
  <c r="S18" i="1" s="1"/>
  <c r="P17" i="1"/>
  <c r="Q17" i="1" s="1"/>
  <c r="R17" i="1" s="1"/>
  <c r="S17" i="1" s="1"/>
  <c r="P16" i="1"/>
  <c r="P15" i="1"/>
  <c r="P14" i="1"/>
  <c r="P13" i="1"/>
  <c r="Q13" i="1" s="1"/>
  <c r="R13" i="1" s="1"/>
  <c r="S13" i="1" s="1"/>
  <c r="P12" i="1"/>
  <c r="P11" i="1"/>
  <c r="P10" i="1"/>
  <c r="Q10" i="1" s="1"/>
  <c r="R10" i="1" s="1"/>
  <c r="S10" i="1" s="1"/>
  <c r="P9" i="1"/>
  <c r="P8" i="1"/>
  <c r="P7" i="1"/>
  <c r="P6" i="1"/>
  <c r="Q6" i="1" s="1"/>
  <c r="R6" i="1" s="1"/>
  <c r="S6" i="1" s="1"/>
  <c r="P5" i="1"/>
  <c r="Q5" i="1" s="1"/>
  <c r="R5" i="1" s="1"/>
  <c r="S5" i="1" s="1"/>
  <c r="P4" i="1"/>
  <c r="P3" i="1"/>
  <c r="Q3" i="1" s="1"/>
  <c r="R3" i="1" s="1"/>
  <c r="S3" i="1" s="1"/>
  <c r="Q289" i="1"/>
  <c r="R289" i="1" s="1"/>
  <c r="S289" i="1" s="1"/>
  <c r="Q288" i="1"/>
  <c r="R288" i="1" s="1"/>
  <c r="S288" i="1" s="1"/>
  <c r="Q287" i="1"/>
  <c r="R287" i="1" s="1"/>
  <c r="S287" i="1" s="1"/>
  <c r="Q285" i="1"/>
  <c r="R285" i="1" s="1"/>
  <c r="S285" i="1" s="1"/>
  <c r="Q284" i="1"/>
  <c r="R284" i="1" s="1"/>
  <c r="S284" i="1" s="1"/>
  <c r="Q281" i="1"/>
  <c r="R281" i="1" s="1"/>
  <c r="S281" i="1" s="1"/>
  <c r="Q280" i="1"/>
  <c r="R280" i="1" s="1"/>
  <c r="S280" i="1" s="1"/>
  <c r="Q279" i="1"/>
  <c r="R279" i="1" s="1"/>
  <c r="S279" i="1" s="1"/>
  <c r="Q277" i="1"/>
  <c r="R277" i="1" s="1"/>
  <c r="S277" i="1" s="1"/>
  <c r="Q276" i="1"/>
  <c r="R276" i="1" s="1"/>
  <c r="S276" i="1" s="1"/>
  <c r="Q275" i="1"/>
  <c r="R275" i="1" s="1"/>
  <c r="S275" i="1" s="1"/>
  <c r="Q273" i="1"/>
  <c r="R273" i="1" s="1"/>
  <c r="S273" i="1" s="1"/>
  <c r="Q272" i="1"/>
  <c r="R272" i="1" s="1"/>
  <c r="S272" i="1" s="1"/>
  <c r="Q271" i="1"/>
  <c r="R271" i="1" s="1"/>
  <c r="S271" i="1" s="1"/>
  <c r="Q269" i="1"/>
  <c r="R269" i="1" s="1"/>
  <c r="S269" i="1" s="1"/>
  <c r="Q268" i="1"/>
  <c r="R268" i="1" s="1"/>
  <c r="S268" i="1" s="1"/>
  <c r="Q265" i="1"/>
  <c r="R265" i="1" s="1"/>
  <c r="S265" i="1" s="1"/>
  <c r="Q264" i="1"/>
  <c r="R264" i="1" s="1"/>
  <c r="S264" i="1" s="1"/>
  <c r="Q263" i="1"/>
  <c r="R263" i="1" s="1"/>
  <c r="S263" i="1" s="1"/>
  <c r="Q261" i="1"/>
  <c r="R261" i="1" s="1"/>
  <c r="S261" i="1" s="1"/>
  <c r="Q260" i="1"/>
  <c r="R260" i="1" s="1"/>
  <c r="S260" i="1" s="1"/>
  <c r="Q259" i="1"/>
  <c r="R259" i="1" s="1"/>
  <c r="S259" i="1" s="1"/>
  <c r="Q257" i="1"/>
  <c r="R257" i="1" s="1"/>
  <c r="S257" i="1" s="1"/>
  <c r="Q256" i="1"/>
  <c r="R256" i="1" s="1"/>
  <c r="S256" i="1" s="1"/>
  <c r="Q255" i="1"/>
  <c r="R255" i="1" s="1"/>
  <c r="S255" i="1" s="1"/>
  <c r="Q253" i="1"/>
  <c r="R253" i="1" s="1"/>
  <c r="S253" i="1" s="1"/>
  <c r="Q252" i="1"/>
  <c r="R252" i="1" s="1"/>
  <c r="S252" i="1" s="1"/>
  <c r="Q249" i="1"/>
  <c r="R249" i="1" s="1"/>
  <c r="S249" i="1" s="1"/>
  <c r="Q248" i="1"/>
  <c r="R248" i="1" s="1"/>
  <c r="S248" i="1" s="1"/>
  <c r="Q247" i="1"/>
  <c r="R247" i="1" s="1"/>
  <c r="S247" i="1" s="1"/>
  <c r="Q245" i="1"/>
  <c r="R245" i="1" s="1"/>
  <c r="S245" i="1" s="1"/>
  <c r="Q244" i="1"/>
  <c r="R244" i="1" s="1"/>
  <c r="S244" i="1" s="1"/>
  <c r="Q243" i="1"/>
  <c r="R243" i="1" s="1"/>
  <c r="S243" i="1" s="1"/>
  <c r="Q241" i="1"/>
  <c r="R241" i="1" s="1"/>
  <c r="S241" i="1" s="1"/>
  <c r="Q240" i="1"/>
  <c r="R240" i="1" s="1"/>
  <c r="S240" i="1" s="1"/>
  <c r="Q239" i="1"/>
  <c r="R239" i="1" s="1"/>
  <c r="S239" i="1" s="1"/>
  <c r="Q237" i="1"/>
  <c r="R237" i="1" s="1"/>
  <c r="S237" i="1" s="1"/>
  <c r="Q236" i="1"/>
  <c r="R236" i="1" s="1"/>
  <c r="S236" i="1" s="1"/>
  <c r="Q233" i="1"/>
  <c r="R233" i="1" s="1"/>
  <c r="S233" i="1" s="1"/>
  <c r="Q232" i="1"/>
  <c r="R232" i="1" s="1"/>
  <c r="S232" i="1" s="1"/>
  <c r="Q231" i="1"/>
  <c r="R231" i="1" s="1"/>
  <c r="S231" i="1" s="1"/>
  <c r="Q229" i="1"/>
  <c r="R229" i="1" s="1"/>
  <c r="S229" i="1" s="1"/>
  <c r="Q228" i="1"/>
  <c r="R228" i="1" s="1"/>
  <c r="S228" i="1" s="1"/>
  <c r="Q227" i="1"/>
  <c r="R227" i="1" s="1"/>
  <c r="S227" i="1" s="1"/>
  <c r="Q225" i="1"/>
  <c r="R225" i="1" s="1"/>
  <c r="S225" i="1" s="1"/>
  <c r="Q224" i="1"/>
  <c r="R224" i="1" s="1"/>
  <c r="S224" i="1" s="1"/>
  <c r="Q223" i="1"/>
  <c r="R223" i="1" s="1"/>
  <c r="S223" i="1" s="1"/>
  <c r="Q221" i="1"/>
  <c r="R221" i="1" s="1"/>
  <c r="S221" i="1" s="1"/>
  <c r="Q220" i="1"/>
  <c r="R220" i="1" s="1"/>
  <c r="S220" i="1" s="1"/>
  <c r="Q217" i="1"/>
  <c r="R217" i="1" s="1"/>
  <c r="S217" i="1" s="1"/>
  <c r="Q216" i="1"/>
  <c r="R216" i="1" s="1"/>
  <c r="S216" i="1" s="1"/>
  <c r="Q215" i="1"/>
  <c r="R215" i="1" s="1"/>
  <c r="S215" i="1" s="1"/>
  <c r="Q213" i="1"/>
  <c r="R213" i="1" s="1"/>
  <c r="S213" i="1" s="1"/>
  <c r="Q212" i="1"/>
  <c r="R212" i="1" s="1"/>
  <c r="S212" i="1" s="1"/>
  <c r="Q211" i="1"/>
  <c r="R211" i="1" s="1"/>
  <c r="S211" i="1" s="1"/>
  <c r="Q209" i="1"/>
  <c r="R209" i="1" s="1"/>
  <c r="S209" i="1" s="1"/>
  <c r="Q208" i="1"/>
  <c r="R208" i="1" s="1"/>
  <c r="S208" i="1" s="1"/>
  <c r="Q207" i="1"/>
  <c r="R207" i="1" s="1"/>
  <c r="S207" i="1" s="1"/>
  <c r="Q205" i="1"/>
  <c r="R205" i="1" s="1"/>
  <c r="S205" i="1" s="1"/>
  <c r="Q204" i="1"/>
  <c r="R204" i="1" s="1"/>
  <c r="S204" i="1" s="1"/>
  <c r="Q201" i="1"/>
  <c r="R201" i="1" s="1"/>
  <c r="S201" i="1" s="1"/>
  <c r="Q200" i="1"/>
  <c r="R200" i="1" s="1"/>
  <c r="S200" i="1" s="1"/>
  <c r="Q199" i="1"/>
  <c r="R199" i="1" s="1"/>
  <c r="S199" i="1" s="1"/>
  <c r="Q197" i="1"/>
  <c r="R197" i="1" s="1"/>
  <c r="S197" i="1" s="1"/>
  <c r="Q196" i="1"/>
  <c r="R196" i="1" s="1"/>
  <c r="S196" i="1" s="1"/>
  <c r="Q195" i="1"/>
  <c r="R195" i="1" s="1"/>
  <c r="S195" i="1" s="1"/>
  <c r="Q193" i="1"/>
  <c r="R193" i="1" s="1"/>
  <c r="S193" i="1" s="1"/>
  <c r="Q192" i="1"/>
  <c r="R192" i="1" s="1"/>
  <c r="S192" i="1" s="1"/>
  <c r="Q191" i="1"/>
  <c r="R191" i="1" s="1"/>
  <c r="S191" i="1" s="1"/>
  <c r="Q189" i="1"/>
  <c r="R189" i="1" s="1"/>
  <c r="S189" i="1" s="1"/>
  <c r="Q188" i="1"/>
  <c r="R188" i="1" s="1"/>
  <c r="S188" i="1" s="1"/>
  <c r="Q187" i="1"/>
  <c r="R187" i="1" s="1"/>
  <c r="S187" i="1" s="1"/>
  <c r="Q184" i="1"/>
  <c r="R184" i="1" s="1"/>
  <c r="S184" i="1" s="1"/>
  <c r="Q183" i="1"/>
  <c r="R183" i="1" s="1"/>
  <c r="S183" i="1" s="1"/>
  <c r="Q181" i="1"/>
  <c r="R181" i="1" s="1"/>
  <c r="S181" i="1" s="1"/>
  <c r="Q180" i="1"/>
  <c r="R180" i="1" s="1"/>
  <c r="S180" i="1" s="1"/>
  <c r="Q177" i="1"/>
  <c r="R177" i="1" s="1"/>
  <c r="S177" i="1" s="1"/>
  <c r="Q176" i="1"/>
  <c r="R176" i="1" s="1"/>
  <c r="S176" i="1" s="1"/>
  <c r="Q175" i="1"/>
  <c r="R175" i="1" s="1"/>
  <c r="S175" i="1" s="1"/>
  <c r="Q173" i="1"/>
  <c r="R173" i="1" s="1"/>
  <c r="S173" i="1" s="1"/>
  <c r="Q172" i="1"/>
  <c r="R172" i="1" s="1"/>
  <c r="S172" i="1" s="1"/>
  <c r="Q171" i="1"/>
  <c r="R171" i="1" s="1"/>
  <c r="S171" i="1" s="1"/>
  <c r="Q169" i="1"/>
  <c r="R169" i="1" s="1"/>
  <c r="S169" i="1" s="1"/>
  <c r="Q168" i="1"/>
  <c r="R168" i="1" s="1"/>
  <c r="S168" i="1" s="1"/>
  <c r="Q165" i="1"/>
  <c r="R165" i="1" s="1"/>
  <c r="S165" i="1" s="1"/>
  <c r="Q164" i="1"/>
  <c r="R164" i="1" s="1"/>
  <c r="S164" i="1" s="1"/>
  <c r="Q163" i="1"/>
  <c r="R163" i="1" s="1"/>
  <c r="S163" i="1" s="1"/>
  <c r="Q160" i="1"/>
  <c r="R160" i="1" s="1"/>
  <c r="S160" i="1" s="1"/>
  <c r="Q159" i="1"/>
  <c r="R159" i="1" s="1"/>
  <c r="S159" i="1" s="1"/>
  <c r="U157" i="1"/>
  <c r="Q156" i="1"/>
  <c r="R156" i="1" s="1"/>
  <c r="S156" i="1" s="1"/>
  <c r="Q155" i="1"/>
  <c r="R155" i="1" s="1"/>
  <c r="S155" i="1" s="1"/>
  <c r="U153" i="1"/>
  <c r="Q152" i="1"/>
  <c r="R152" i="1" s="1"/>
  <c r="S152" i="1" s="1"/>
  <c r="Q151" i="1"/>
  <c r="R151" i="1" s="1"/>
  <c r="S151" i="1" s="1"/>
  <c r="U149" i="1"/>
  <c r="Q148" i="1"/>
  <c r="R148" i="1" s="1"/>
  <c r="S148" i="1" s="1"/>
  <c r="Q147" i="1"/>
  <c r="R147" i="1" s="1"/>
  <c r="S147" i="1" s="1"/>
  <c r="U145" i="1"/>
  <c r="Q144" i="1"/>
  <c r="R144" i="1" s="1"/>
  <c r="S144" i="1" s="1"/>
  <c r="Q143" i="1"/>
  <c r="R143" i="1" s="1"/>
  <c r="S143" i="1" s="1"/>
  <c r="U141" i="1"/>
  <c r="Q140" i="1"/>
  <c r="R140" i="1" s="1"/>
  <c r="S140" i="1" s="1"/>
  <c r="Q139" i="1"/>
  <c r="R139" i="1" s="1"/>
  <c r="S139" i="1" s="1"/>
  <c r="U137" i="1"/>
  <c r="Q136" i="1"/>
  <c r="R136" i="1" s="1"/>
  <c r="S136" i="1" s="1"/>
  <c r="Q135" i="1"/>
  <c r="R135" i="1" s="1"/>
  <c r="S135" i="1" s="1"/>
  <c r="Q132" i="1"/>
  <c r="R132" i="1" s="1"/>
  <c r="S132" i="1" s="1"/>
  <c r="Q131" i="1"/>
  <c r="R131" i="1" s="1"/>
  <c r="S131" i="1" s="1"/>
  <c r="Q128" i="1"/>
  <c r="R128" i="1" s="1"/>
  <c r="S128" i="1" s="1"/>
  <c r="Q127" i="1"/>
  <c r="R127" i="1" s="1"/>
  <c r="S127" i="1" s="1"/>
  <c r="U125" i="1"/>
  <c r="Q124" i="1"/>
  <c r="R124" i="1" s="1"/>
  <c r="S124" i="1" s="1"/>
  <c r="Q123" i="1"/>
  <c r="R123" i="1" s="1"/>
  <c r="S123" i="1" s="1"/>
  <c r="U121" i="1"/>
  <c r="U120" i="1"/>
  <c r="Q119" i="1"/>
  <c r="R119" i="1" s="1"/>
  <c r="S119" i="1" s="1"/>
  <c r="Q116" i="1"/>
  <c r="R116" i="1" s="1"/>
  <c r="S116" i="1" s="1"/>
  <c r="Q115" i="1"/>
  <c r="R115" i="1" s="1"/>
  <c r="S115" i="1" s="1"/>
  <c r="Q112" i="1"/>
  <c r="R112" i="1" s="1"/>
  <c r="S112" i="1" s="1"/>
  <c r="Q111" i="1"/>
  <c r="R111" i="1" s="1"/>
  <c r="S111" i="1" s="1"/>
  <c r="Q110" i="1"/>
  <c r="R110" i="1" s="1"/>
  <c r="S110" i="1" s="1"/>
  <c r="Q108" i="1"/>
  <c r="R108" i="1" s="1"/>
  <c r="S108" i="1" s="1"/>
  <c r="Q107" i="1"/>
  <c r="R107" i="1" s="1"/>
  <c r="S107" i="1" s="1"/>
  <c r="Q104" i="1"/>
  <c r="R104" i="1" s="1"/>
  <c r="S104" i="1" s="1"/>
  <c r="Q103" i="1"/>
  <c r="R103" i="1" s="1"/>
  <c r="S103" i="1" s="1"/>
  <c r="Q101" i="1"/>
  <c r="R101" i="1" s="1"/>
  <c r="S101" i="1" s="1"/>
  <c r="Q100" i="1"/>
  <c r="R100" i="1" s="1"/>
  <c r="S100" i="1" s="1"/>
  <c r="Q99" i="1"/>
  <c r="R99" i="1" s="1"/>
  <c r="S99" i="1" s="1"/>
  <c r="Q97" i="1"/>
  <c r="R97" i="1" s="1"/>
  <c r="S97" i="1" s="1"/>
  <c r="Q95" i="1"/>
  <c r="R95" i="1" s="1"/>
  <c r="S95" i="1" s="1"/>
  <c r="Q92" i="1"/>
  <c r="R92" i="1" s="1"/>
  <c r="S92" i="1" s="1"/>
  <c r="Q89" i="1"/>
  <c r="R89" i="1" s="1"/>
  <c r="S89" i="1" s="1"/>
  <c r="Q88" i="1"/>
  <c r="R88" i="1" s="1"/>
  <c r="S88" i="1" s="1"/>
  <c r="Q87" i="1"/>
  <c r="R87" i="1" s="1"/>
  <c r="S87" i="1" s="1"/>
  <c r="Q84" i="1"/>
  <c r="R84" i="1" s="1"/>
  <c r="S84" i="1" s="1"/>
  <c r="Q81" i="1"/>
  <c r="R81" i="1" s="1"/>
  <c r="S81" i="1" s="1"/>
  <c r="Q80" i="1"/>
  <c r="R80" i="1" s="1"/>
  <c r="S80" i="1" s="1"/>
  <c r="Q79" i="1"/>
  <c r="R79" i="1" s="1"/>
  <c r="S79" i="1" s="1"/>
  <c r="Q76" i="1"/>
  <c r="R76" i="1" s="1"/>
  <c r="S76" i="1" s="1"/>
  <c r="Q75" i="1"/>
  <c r="R75" i="1" s="1"/>
  <c r="S75" i="1" s="1"/>
  <c r="Q72" i="1"/>
  <c r="R72" i="1" s="1"/>
  <c r="S72" i="1" s="1"/>
  <c r="Q71" i="1"/>
  <c r="R71" i="1" s="1"/>
  <c r="S71" i="1" s="1"/>
  <c r="Q69" i="1"/>
  <c r="R69" i="1" s="1"/>
  <c r="S69" i="1" s="1"/>
  <c r="Q68" i="1"/>
  <c r="R68" i="1" s="1"/>
  <c r="S68" i="1" s="1"/>
  <c r="Q67" i="1"/>
  <c r="R67" i="1" s="1"/>
  <c r="S67" i="1" s="1"/>
  <c r="Q65" i="1"/>
  <c r="R65" i="1" s="1"/>
  <c r="S65" i="1" s="1"/>
  <c r="Q63" i="1"/>
  <c r="R63" i="1" s="1"/>
  <c r="S63" i="1" s="1"/>
  <c r="Q60" i="1"/>
  <c r="R60" i="1" s="1"/>
  <c r="S60" i="1" s="1"/>
  <c r="Q57" i="1"/>
  <c r="R57" i="1" s="1"/>
  <c r="S57" i="1" s="1"/>
  <c r="Q56" i="1"/>
  <c r="R56" i="1" s="1"/>
  <c r="S56" i="1" s="1"/>
  <c r="Q55" i="1"/>
  <c r="R55" i="1" s="1"/>
  <c r="S55" i="1" s="1"/>
  <c r="Q52" i="1"/>
  <c r="R52" i="1" s="1"/>
  <c r="S52" i="1" s="1"/>
  <c r="Q49" i="1"/>
  <c r="R49" i="1" s="1"/>
  <c r="S49" i="1" s="1"/>
  <c r="Q48" i="1"/>
  <c r="R48" i="1" s="1"/>
  <c r="S48" i="1" s="1"/>
  <c r="Q47" i="1"/>
  <c r="R47" i="1" s="1"/>
  <c r="S47" i="1" s="1"/>
  <c r="Q45" i="1"/>
  <c r="R45" i="1" s="1"/>
  <c r="S45" i="1" s="1"/>
  <c r="Q43" i="1"/>
  <c r="R43" i="1" s="1"/>
  <c r="S43" i="1" s="1"/>
  <c r="Q40" i="1"/>
  <c r="R40" i="1" s="1"/>
  <c r="S40" i="1" s="1"/>
  <c r="Q39" i="1"/>
  <c r="R39" i="1" s="1"/>
  <c r="S39" i="1" s="1"/>
  <c r="Q37" i="1"/>
  <c r="R37" i="1" s="1"/>
  <c r="S37" i="1" s="1"/>
  <c r="Q36" i="1"/>
  <c r="R36" i="1" s="1"/>
  <c r="S36" i="1" s="1"/>
  <c r="Q32" i="1"/>
  <c r="R32" i="1" s="1"/>
  <c r="S32" i="1" s="1"/>
  <c r="Q31" i="1"/>
  <c r="R31" i="1" s="1"/>
  <c r="S31" i="1" s="1"/>
  <c r="Q28" i="1"/>
  <c r="R28" i="1" s="1"/>
  <c r="S28" i="1" s="1"/>
  <c r="Q27" i="1"/>
  <c r="R27" i="1" s="1"/>
  <c r="S27" i="1" s="1"/>
  <c r="Q25" i="1"/>
  <c r="R25" i="1" s="1"/>
  <c r="S25" i="1" s="1"/>
  <c r="Q24" i="1"/>
  <c r="R24" i="1" s="1"/>
  <c r="S24" i="1" s="1"/>
  <c r="Q23" i="1"/>
  <c r="R23" i="1" s="1"/>
  <c r="S23" i="1" s="1"/>
  <c r="Q21" i="1"/>
  <c r="R21" i="1" s="1"/>
  <c r="S21" i="1" s="1"/>
  <c r="Q20" i="1"/>
  <c r="R20" i="1" s="1"/>
  <c r="S20" i="1" s="1"/>
  <c r="Q19" i="1"/>
  <c r="R19" i="1" s="1"/>
  <c r="S19" i="1" s="1"/>
  <c r="Q16" i="1"/>
  <c r="R16" i="1" s="1"/>
  <c r="S16" i="1" s="1"/>
  <c r="Q15" i="1"/>
  <c r="R15" i="1" s="1"/>
  <c r="S15" i="1" s="1"/>
  <c r="Q12" i="1"/>
  <c r="R12" i="1" s="1"/>
  <c r="S12" i="1" s="1"/>
  <c r="Q9" i="1"/>
  <c r="R9" i="1" s="1"/>
  <c r="S9" i="1" s="1"/>
  <c r="Q8" i="1"/>
  <c r="R8" i="1" s="1"/>
  <c r="S8" i="1" s="1"/>
  <c r="Q7" i="1"/>
  <c r="R7" i="1" s="1"/>
  <c r="S7" i="1" s="1"/>
  <c r="Q4" i="1"/>
  <c r="R4" i="1" s="1"/>
  <c r="S4" i="1" s="1"/>
  <c r="U288" i="1"/>
  <c r="U289" i="1"/>
  <c r="U287" i="1"/>
  <c r="U285" i="1"/>
  <c r="U284" i="1"/>
  <c r="U281" i="1"/>
  <c r="U280" i="1"/>
  <c r="U279" i="1"/>
  <c r="U277" i="1"/>
  <c r="U276" i="1"/>
  <c r="U275" i="1"/>
  <c r="U273" i="1"/>
  <c r="U272" i="1"/>
  <c r="U269" i="1"/>
  <c r="U268" i="1"/>
  <c r="U265" i="1"/>
  <c r="U264" i="1"/>
  <c r="U263" i="1"/>
  <c r="U261" i="1"/>
  <c r="U260" i="1"/>
  <c r="U257" i="1"/>
  <c r="U256" i="1"/>
  <c r="U253" i="1"/>
  <c r="U252" i="1"/>
  <c r="U249" i="1"/>
  <c r="U248" i="1"/>
  <c r="U245" i="1"/>
  <c r="U244" i="1"/>
  <c r="U241" i="1"/>
  <c r="U239" i="1"/>
  <c r="U237" i="1"/>
  <c r="U236" i="1"/>
  <c r="U233" i="1"/>
  <c r="U232" i="1"/>
  <c r="U231" i="1"/>
  <c r="U229" i="1"/>
  <c r="U228" i="1"/>
  <c r="U227" i="1"/>
  <c r="U225" i="1"/>
  <c r="U221" i="1"/>
  <c r="U220" i="1"/>
  <c r="U217" i="1"/>
  <c r="U216" i="1"/>
  <c r="U213" i="1"/>
  <c r="U212" i="1"/>
  <c r="U209" i="1"/>
  <c r="U207" i="1"/>
  <c r="U205" i="1"/>
  <c r="U204" i="1"/>
  <c r="U201" i="1"/>
  <c r="U199" i="1"/>
  <c r="U197" i="1"/>
  <c r="U195" i="1"/>
  <c r="U192" i="1"/>
  <c r="U189" i="1"/>
  <c r="U188" i="1"/>
  <c r="U183" i="1"/>
  <c r="U181" i="1"/>
  <c r="U180" i="1"/>
  <c r="U176" i="1"/>
  <c r="U175" i="1"/>
  <c r="U173" i="1"/>
  <c r="U172" i="1"/>
  <c r="U169" i="1"/>
  <c r="U165" i="1"/>
  <c r="U163" i="1"/>
  <c r="U160" i="1"/>
  <c r="U159" i="1"/>
  <c r="U156" i="1"/>
  <c r="U155" i="1"/>
  <c r="U151" i="1"/>
  <c r="U148" i="1"/>
  <c r="U144" i="1"/>
  <c r="U143" i="1"/>
  <c r="U140" i="1"/>
  <c r="U139" i="1"/>
  <c r="U135" i="1"/>
  <c r="U132" i="1"/>
  <c r="U128" i="1"/>
  <c r="U127" i="1"/>
  <c r="U124" i="1"/>
  <c r="U123" i="1"/>
  <c r="U119" i="1"/>
  <c r="U116" i="1"/>
  <c r="U112" i="1"/>
  <c r="U110" i="1"/>
  <c r="U107" i="1"/>
  <c r="U105" i="1"/>
  <c r="U103" i="1"/>
  <c r="U101" i="1"/>
  <c r="U99" i="1"/>
  <c r="U95" i="1"/>
  <c r="U92" i="1"/>
  <c r="U60" i="1"/>
  <c r="U53" i="1" l="1"/>
  <c r="P319" i="1"/>
  <c r="Q319" i="1" s="1"/>
  <c r="R319" i="1" s="1"/>
  <c r="S319" i="1" s="1"/>
  <c r="P320" i="1"/>
  <c r="Q320" i="1" s="1"/>
  <c r="R320" i="1" s="1"/>
  <c r="S320" i="1" s="1"/>
  <c r="P321" i="1"/>
  <c r="Q321" i="1" s="1"/>
  <c r="R321" i="1" s="1"/>
  <c r="S321" i="1" s="1"/>
  <c r="P322" i="1"/>
  <c r="Q322" i="1" s="1"/>
  <c r="R322" i="1" s="1"/>
  <c r="S322" i="1" s="1"/>
  <c r="P323" i="1"/>
  <c r="Q323" i="1" s="1"/>
  <c r="R323" i="1" s="1"/>
  <c r="S323" i="1" s="1"/>
  <c r="P324" i="1"/>
  <c r="Q324" i="1" s="1"/>
  <c r="R324" i="1" s="1"/>
  <c r="S324" i="1" s="1"/>
  <c r="P325" i="1"/>
  <c r="Q325" i="1" s="1"/>
  <c r="R325" i="1" s="1"/>
  <c r="S325" i="1" s="1"/>
  <c r="P326" i="1"/>
  <c r="Q326" i="1" s="1"/>
  <c r="R326" i="1" s="1"/>
  <c r="S326" i="1" s="1"/>
  <c r="P331" i="1"/>
  <c r="Q331" i="1" s="1"/>
  <c r="R331" i="1" s="1"/>
  <c r="S331" i="1" s="1"/>
  <c r="P332" i="1"/>
  <c r="Q332" i="1" s="1"/>
  <c r="R332" i="1" s="1"/>
  <c r="S332" i="1" s="1"/>
  <c r="P333" i="1"/>
  <c r="Q333" i="1" s="1"/>
  <c r="R333" i="1" s="1"/>
  <c r="S333" i="1" s="1"/>
  <c r="P334" i="1"/>
  <c r="Q334" i="1" s="1"/>
  <c r="R334" i="1" s="1"/>
  <c r="S334" i="1" s="1"/>
  <c r="P335" i="1"/>
  <c r="Q335" i="1" s="1"/>
  <c r="R335" i="1" s="1"/>
  <c r="S335" i="1" s="1"/>
  <c r="P336" i="1"/>
  <c r="Q336" i="1" s="1"/>
  <c r="R336" i="1" s="1"/>
  <c r="S336" i="1" s="1"/>
  <c r="P337" i="1"/>
  <c r="Q337" i="1" s="1"/>
  <c r="R337" i="1" s="1"/>
  <c r="S337" i="1" s="1"/>
  <c r="P338" i="1"/>
  <c r="Q338" i="1" s="1"/>
  <c r="R338" i="1" s="1"/>
  <c r="S338" i="1" s="1"/>
  <c r="P339" i="1"/>
  <c r="Q339" i="1" s="1"/>
  <c r="R339" i="1" s="1"/>
  <c r="S339" i="1" s="1"/>
  <c r="P340" i="1"/>
  <c r="Q340" i="1" s="1"/>
  <c r="R340" i="1" s="1"/>
  <c r="S340" i="1" s="1"/>
  <c r="Q134" i="1"/>
  <c r="R134" i="1" s="1"/>
  <c r="S134" i="1" s="1"/>
  <c r="P328" i="1"/>
  <c r="Q328" i="1" s="1"/>
  <c r="R328" i="1" s="1"/>
  <c r="S328" i="1" s="1"/>
  <c r="U134" i="1"/>
  <c r="U2" i="1"/>
  <c r="R317" i="1"/>
  <c r="S317" i="1" s="1"/>
  <c r="Q14" i="1"/>
  <c r="R14" i="1" s="1"/>
  <c r="S14" i="1" s="1"/>
  <c r="P318" i="1"/>
  <c r="Q318" i="1" s="1"/>
  <c r="R318" i="1" s="1"/>
  <c r="S318" i="1" s="1"/>
  <c r="U154" i="1"/>
  <c r="Q122" i="1"/>
  <c r="R122" i="1" s="1"/>
  <c r="S122" i="1" s="1"/>
  <c r="P327" i="1"/>
  <c r="Q327" i="1" s="1"/>
  <c r="R327" i="1" s="1"/>
  <c r="S327" i="1" s="1"/>
  <c r="Q146" i="1"/>
  <c r="R146" i="1" s="1"/>
  <c r="S146" i="1" s="1"/>
  <c r="P329" i="1"/>
  <c r="Q329" i="1" s="1"/>
  <c r="R329" i="1" s="1"/>
  <c r="S329" i="1" s="1"/>
  <c r="U158" i="1"/>
  <c r="P330" i="1"/>
  <c r="Q330" i="1" s="1"/>
  <c r="R330" i="1" s="1"/>
  <c r="S330" i="1" s="1"/>
  <c r="U146" i="1"/>
  <c r="U142" i="1"/>
  <c r="U130" i="1"/>
  <c r="U138" i="1"/>
  <c r="U150" i="1"/>
  <c r="Q118" i="1"/>
  <c r="R118" i="1" s="1"/>
  <c r="S118" i="1" s="1"/>
  <c r="Q126" i="1"/>
  <c r="R126" i="1" s="1"/>
  <c r="S126" i="1" s="1"/>
  <c r="Q158" i="1"/>
  <c r="R158" i="1" s="1"/>
  <c r="S158" i="1" s="1"/>
  <c r="U63" i="1"/>
  <c r="U32" i="1"/>
  <c r="U76" i="1"/>
  <c r="U108" i="1"/>
  <c r="U31" i="1"/>
  <c r="U114" i="1"/>
  <c r="U122" i="1"/>
  <c r="U87" i="1"/>
  <c r="Q129" i="1"/>
  <c r="R129" i="1" s="1"/>
  <c r="S129" i="1" s="1"/>
  <c r="U49" i="1"/>
  <c r="U73" i="1"/>
  <c r="Q153" i="1"/>
  <c r="R153" i="1" s="1"/>
  <c r="S153" i="1" s="1"/>
  <c r="U10" i="1"/>
  <c r="U81" i="1"/>
  <c r="U27" i="1"/>
  <c r="U69" i="1"/>
  <c r="U85" i="1"/>
  <c r="U111" i="1"/>
  <c r="Q121" i="1"/>
  <c r="R121" i="1" s="1"/>
  <c r="S121" i="1" s="1"/>
  <c r="U23" i="1"/>
  <c r="U67" i="1"/>
  <c r="U93" i="1"/>
  <c r="U37" i="1"/>
  <c r="U61" i="1"/>
  <c r="U71" i="1"/>
  <c r="U14" i="1"/>
  <c r="U79" i="1"/>
  <c r="U6" i="1"/>
  <c r="U22" i="1"/>
  <c r="U48" i="1"/>
  <c r="Q137" i="1"/>
  <c r="R137" i="1" s="1"/>
  <c r="S137" i="1" s="1"/>
  <c r="U3" i="1"/>
  <c r="U19" i="1"/>
  <c r="U28" i="1"/>
  <c r="U39" i="1"/>
  <c r="U55" i="1"/>
  <c r="U75" i="1"/>
  <c r="Q145" i="1"/>
  <c r="R145" i="1" s="1"/>
  <c r="S145" i="1" s="1"/>
  <c r="Q77" i="1"/>
  <c r="R77" i="1" s="1"/>
  <c r="S77" i="1" s="1"/>
  <c r="U77" i="1"/>
  <c r="Q83" i="1"/>
  <c r="R83" i="1" s="1"/>
  <c r="S83" i="1" s="1"/>
  <c r="U83" i="1"/>
  <c r="Q167" i="1"/>
  <c r="R167" i="1" s="1"/>
  <c r="S167" i="1" s="1"/>
  <c r="U167" i="1"/>
  <c r="U15" i="1"/>
  <c r="U43" i="1"/>
  <c r="Q120" i="1"/>
  <c r="R120" i="1" s="1"/>
  <c r="S120" i="1" s="1"/>
  <c r="Q125" i="1"/>
  <c r="R125" i="1" s="1"/>
  <c r="S125" i="1" s="1"/>
  <c r="Q149" i="1"/>
  <c r="R149" i="1" s="1"/>
  <c r="S149" i="1" s="1"/>
  <c r="Q219" i="1"/>
  <c r="R219" i="1" s="1"/>
  <c r="S219" i="1" s="1"/>
  <c r="U219" i="1"/>
  <c r="Q251" i="1"/>
  <c r="R251" i="1" s="1"/>
  <c r="S251" i="1" s="1"/>
  <c r="U251" i="1"/>
  <c r="Q267" i="1"/>
  <c r="R267" i="1" s="1"/>
  <c r="S267" i="1" s="1"/>
  <c r="U267" i="1"/>
  <c r="U7" i="1"/>
  <c r="U18" i="1"/>
  <c r="U33" i="1"/>
  <c r="U47" i="1"/>
  <c r="U115" i="1"/>
  <c r="U131" i="1"/>
  <c r="U136" i="1"/>
  <c r="U147" i="1"/>
  <c r="U152" i="1"/>
  <c r="U164" i="1"/>
  <c r="U177" i="1"/>
  <c r="U187" i="1"/>
  <c r="U193" i="1"/>
  <c r="U215" i="1"/>
  <c r="U247" i="1"/>
  <c r="U259" i="1"/>
  <c r="U271" i="1"/>
  <c r="Q35" i="1"/>
  <c r="R35" i="1" s="1"/>
  <c r="S35" i="1" s="1"/>
  <c r="U35" i="1"/>
  <c r="Q44" i="1"/>
  <c r="R44" i="1" s="1"/>
  <c r="S44" i="1" s="1"/>
  <c r="U44" i="1"/>
  <c r="Q113" i="1"/>
  <c r="R113" i="1" s="1"/>
  <c r="S113" i="1" s="1"/>
  <c r="U113" i="1"/>
  <c r="Q161" i="1"/>
  <c r="R161" i="1" s="1"/>
  <c r="S161" i="1" s="1"/>
  <c r="U161" i="1"/>
  <c r="Q179" i="1"/>
  <c r="R179" i="1" s="1"/>
  <c r="S179" i="1" s="1"/>
  <c r="U179" i="1"/>
  <c r="Q185" i="1"/>
  <c r="R185" i="1" s="1"/>
  <c r="S185" i="1" s="1"/>
  <c r="U185" i="1"/>
  <c r="Q109" i="1"/>
  <c r="R109" i="1" s="1"/>
  <c r="S109" i="1" s="1"/>
  <c r="U109" i="1"/>
  <c r="Q203" i="1"/>
  <c r="R203" i="1" s="1"/>
  <c r="S203" i="1" s="1"/>
  <c r="U203" i="1"/>
  <c r="U171" i="1"/>
  <c r="Q2" i="1"/>
  <c r="R2" i="1" s="1"/>
  <c r="S2" i="1" s="1"/>
  <c r="Q133" i="1"/>
  <c r="R133" i="1" s="1"/>
  <c r="S133" i="1" s="1"/>
  <c r="Q141" i="1"/>
  <c r="R141" i="1" s="1"/>
  <c r="S141" i="1" s="1"/>
  <c r="Q157" i="1"/>
  <c r="R157" i="1" s="1"/>
  <c r="S157" i="1" s="1"/>
  <c r="Q235" i="1"/>
  <c r="R235" i="1" s="1"/>
  <c r="S235" i="1" s="1"/>
  <c r="U235" i="1"/>
  <c r="Q283" i="1"/>
  <c r="R283" i="1" s="1"/>
  <c r="S283" i="1" s="1"/>
  <c r="U283" i="1"/>
  <c r="U57" i="1"/>
  <c r="U65" i="1"/>
  <c r="U80" i="1"/>
  <c r="U89" i="1"/>
  <c r="U97" i="1"/>
  <c r="U211" i="1"/>
  <c r="U223" i="1"/>
  <c r="U243" i="1"/>
  <c r="U255" i="1"/>
  <c r="Q11" i="1"/>
  <c r="R11" i="1" s="1"/>
  <c r="S11" i="1" s="1"/>
  <c r="U11" i="1"/>
  <c r="Q51" i="1"/>
  <c r="R51" i="1" s="1"/>
  <c r="S51" i="1" s="1"/>
  <c r="U51" i="1"/>
  <c r="Q59" i="1"/>
  <c r="R59" i="1" s="1"/>
  <c r="S59" i="1" s="1"/>
  <c r="U59" i="1"/>
  <c r="Q64" i="1"/>
  <c r="R64" i="1" s="1"/>
  <c r="S64" i="1" s="1"/>
  <c r="U64" i="1"/>
  <c r="Q91" i="1"/>
  <c r="R91" i="1" s="1"/>
  <c r="S91" i="1" s="1"/>
  <c r="U91" i="1"/>
  <c r="Q96" i="1"/>
  <c r="R96" i="1" s="1"/>
  <c r="S96" i="1" s="1"/>
  <c r="U96" i="1"/>
  <c r="Q117" i="1"/>
  <c r="R117" i="1" s="1"/>
  <c r="S117" i="1" s="1"/>
  <c r="U117" i="1"/>
  <c r="U191" i="1"/>
  <c r="U196" i="1"/>
  <c r="U208" i="1"/>
  <c r="U224" i="1"/>
  <c r="U240" i="1"/>
  <c r="Q222" i="1"/>
  <c r="R222" i="1" s="1"/>
  <c r="S222" i="1" s="1"/>
  <c r="U222" i="1"/>
  <c r="Q226" i="1"/>
  <c r="R226" i="1" s="1"/>
  <c r="S226" i="1" s="1"/>
  <c r="U226" i="1"/>
  <c r="Q230" i="1"/>
  <c r="R230" i="1" s="1"/>
  <c r="S230" i="1" s="1"/>
  <c r="U230" i="1"/>
  <c r="Q234" i="1"/>
  <c r="R234" i="1" s="1"/>
  <c r="S234" i="1" s="1"/>
  <c r="U234" i="1"/>
  <c r="Q238" i="1"/>
  <c r="R238" i="1" s="1"/>
  <c r="S238" i="1" s="1"/>
  <c r="U238" i="1"/>
  <c r="Q242" i="1"/>
  <c r="R242" i="1" s="1"/>
  <c r="S242" i="1" s="1"/>
  <c r="U242" i="1"/>
  <c r="Q246" i="1"/>
  <c r="R246" i="1" s="1"/>
  <c r="S246" i="1" s="1"/>
  <c r="U246" i="1"/>
  <c r="Q250" i="1"/>
  <c r="R250" i="1" s="1"/>
  <c r="S250" i="1" s="1"/>
  <c r="U250" i="1"/>
  <c r="Q254" i="1"/>
  <c r="R254" i="1" s="1"/>
  <c r="S254" i="1" s="1"/>
  <c r="U254" i="1"/>
  <c r="Q258" i="1"/>
  <c r="R258" i="1" s="1"/>
  <c r="S258" i="1" s="1"/>
  <c r="U258" i="1"/>
  <c r="Q262" i="1"/>
  <c r="R262" i="1" s="1"/>
  <c r="S262" i="1" s="1"/>
  <c r="U262" i="1"/>
  <c r="Q266" i="1"/>
  <c r="R266" i="1" s="1"/>
  <c r="S266" i="1" s="1"/>
  <c r="U266" i="1"/>
  <c r="Q270" i="1"/>
  <c r="R270" i="1" s="1"/>
  <c r="S270" i="1" s="1"/>
  <c r="U270" i="1"/>
  <c r="Q274" i="1"/>
  <c r="R274" i="1" s="1"/>
  <c r="S274" i="1" s="1"/>
  <c r="U274" i="1"/>
  <c r="Q278" i="1"/>
  <c r="R278" i="1" s="1"/>
  <c r="S278" i="1" s="1"/>
  <c r="U278" i="1"/>
  <c r="Q282" i="1"/>
  <c r="R282" i="1" s="1"/>
  <c r="S282" i="1" s="1"/>
  <c r="U282" i="1"/>
  <c r="Q286" i="1"/>
  <c r="R286" i="1" s="1"/>
  <c r="S286" i="1" s="1"/>
  <c r="U286" i="1"/>
  <c r="U4" i="1"/>
  <c r="U8" i="1"/>
  <c r="U12" i="1"/>
  <c r="U16" i="1"/>
  <c r="U20" i="1"/>
  <c r="U24" i="1"/>
  <c r="U29" i="1"/>
  <c r="U40" i="1"/>
  <c r="U45" i="1"/>
  <c r="U56" i="1"/>
  <c r="U72" i="1"/>
  <c r="U88" i="1"/>
  <c r="U104" i="1"/>
  <c r="Q166" i="1"/>
  <c r="R166" i="1" s="1"/>
  <c r="S166" i="1" s="1"/>
  <c r="U166" i="1"/>
  <c r="Q174" i="1"/>
  <c r="R174" i="1" s="1"/>
  <c r="S174" i="1" s="1"/>
  <c r="U174" i="1"/>
  <c r="Q182" i="1"/>
  <c r="R182" i="1" s="1"/>
  <c r="S182" i="1" s="1"/>
  <c r="U182" i="1"/>
  <c r="Q190" i="1"/>
  <c r="R190" i="1" s="1"/>
  <c r="S190" i="1" s="1"/>
  <c r="U190" i="1"/>
  <c r="Q198" i="1"/>
  <c r="R198" i="1" s="1"/>
  <c r="S198" i="1" s="1"/>
  <c r="U198" i="1"/>
  <c r="Q206" i="1"/>
  <c r="R206" i="1" s="1"/>
  <c r="S206" i="1" s="1"/>
  <c r="U206" i="1"/>
  <c r="Q210" i="1"/>
  <c r="R210" i="1" s="1"/>
  <c r="S210" i="1" s="1"/>
  <c r="U210" i="1"/>
  <c r="Q214" i="1"/>
  <c r="R214" i="1" s="1"/>
  <c r="S214" i="1" s="1"/>
  <c r="U214" i="1"/>
  <c r="Q218" i="1"/>
  <c r="R218" i="1" s="1"/>
  <c r="S218" i="1" s="1"/>
  <c r="U218" i="1"/>
  <c r="U5" i="1"/>
  <c r="U9" i="1"/>
  <c r="U13" i="1"/>
  <c r="U17" i="1"/>
  <c r="U21" i="1"/>
  <c r="U25" i="1"/>
  <c r="U36" i="1"/>
  <c r="U41" i="1"/>
  <c r="U52" i="1"/>
  <c r="U68" i="1"/>
  <c r="U84" i="1"/>
  <c r="U100" i="1"/>
  <c r="U168" i="1"/>
  <c r="U184" i="1"/>
  <c r="U200" i="1"/>
  <c r="Q26" i="1"/>
  <c r="R26" i="1" s="1"/>
  <c r="S26" i="1" s="1"/>
  <c r="U26" i="1"/>
  <c r="Q30" i="1"/>
  <c r="R30" i="1" s="1"/>
  <c r="S30" i="1" s="1"/>
  <c r="U30" i="1"/>
  <c r="Q34" i="1"/>
  <c r="R34" i="1" s="1"/>
  <c r="S34" i="1" s="1"/>
  <c r="U34" i="1"/>
  <c r="Q38" i="1"/>
  <c r="R38" i="1" s="1"/>
  <c r="S38" i="1" s="1"/>
  <c r="U38" i="1"/>
  <c r="Q42" i="1"/>
  <c r="R42" i="1" s="1"/>
  <c r="S42" i="1" s="1"/>
  <c r="U42" i="1"/>
  <c r="Q46" i="1"/>
  <c r="R46" i="1" s="1"/>
  <c r="S46" i="1" s="1"/>
  <c r="U46" i="1"/>
  <c r="Q50" i="1"/>
  <c r="R50" i="1" s="1"/>
  <c r="S50" i="1" s="1"/>
  <c r="U50" i="1"/>
  <c r="Q54" i="1"/>
  <c r="R54" i="1" s="1"/>
  <c r="S54" i="1" s="1"/>
  <c r="U54" i="1"/>
  <c r="Q58" i="1"/>
  <c r="R58" i="1" s="1"/>
  <c r="S58" i="1" s="1"/>
  <c r="U58" i="1"/>
  <c r="Q62" i="1"/>
  <c r="R62" i="1" s="1"/>
  <c r="S62" i="1" s="1"/>
  <c r="U62" i="1"/>
  <c r="Q66" i="1"/>
  <c r="R66" i="1" s="1"/>
  <c r="S66" i="1" s="1"/>
  <c r="U66" i="1"/>
  <c r="Q70" i="1"/>
  <c r="R70" i="1" s="1"/>
  <c r="S70" i="1" s="1"/>
  <c r="U70" i="1"/>
  <c r="Q74" i="1"/>
  <c r="R74" i="1" s="1"/>
  <c r="S74" i="1" s="1"/>
  <c r="U74" i="1"/>
  <c r="Q78" i="1"/>
  <c r="R78" i="1" s="1"/>
  <c r="S78" i="1" s="1"/>
  <c r="U78" i="1"/>
  <c r="Q82" i="1"/>
  <c r="R82" i="1" s="1"/>
  <c r="S82" i="1" s="1"/>
  <c r="U82" i="1"/>
  <c r="Q86" i="1"/>
  <c r="R86" i="1" s="1"/>
  <c r="S86" i="1" s="1"/>
  <c r="U86" i="1"/>
  <c r="Q90" i="1"/>
  <c r="R90" i="1" s="1"/>
  <c r="S90" i="1" s="1"/>
  <c r="U90" i="1"/>
  <c r="Q94" i="1"/>
  <c r="R94" i="1" s="1"/>
  <c r="S94" i="1" s="1"/>
  <c r="U94" i="1"/>
  <c r="Q98" i="1"/>
  <c r="R98" i="1" s="1"/>
  <c r="S98" i="1" s="1"/>
  <c r="U98" i="1"/>
  <c r="Q102" i="1"/>
  <c r="R102" i="1" s="1"/>
  <c r="S102" i="1" s="1"/>
  <c r="U102" i="1"/>
  <c r="Q162" i="1"/>
  <c r="R162" i="1" s="1"/>
  <c r="S162" i="1" s="1"/>
  <c r="U162" i="1"/>
  <c r="Q170" i="1"/>
  <c r="R170" i="1" s="1"/>
  <c r="S170" i="1" s="1"/>
  <c r="U170" i="1"/>
  <c r="Q178" i="1"/>
  <c r="R178" i="1" s="1"/>
  <c r="S178" i="1" s="1"/>
  <c r="U178" i="1"/>
  <c r="Q186" i="1"/>
  <c r="R186" i="1" s="1"/>
  <c r="S186" i="1" s="1"/>
  <c r="U186" i="1"/>
  <c r="Q194" i="1"/>
  <c r="R194" i="1" s="1"/>
  <c r="S194" i="1" s="1"/>
  <c r="U194" i="1"/>
  <c r="Q202" i="1"/>
  <c r="R202" i="1" s="1"/>
  <c r="S202" i="1" s="1"/>
  <c r="U202" i="1"/>
  <c r="U106" i="1"/>
  <c r="P344" i="1" l="1"/>
  <c r="Q344" i="1" s="1"/>
  <c r="K313" i="1"/>
  <c r="J313" i="1"/>
  <c r="K312" i="1"/>
  <c r="J312" i="1"/>
  <c r="U312" i="1" s="1"/>
  <c r="K311" i="1"/>
  <c r="J311" i="1"/>
  <c r="U311" i="1" s="1"/>
  <c r="K310" i="1"/>
  <c r="J310" i="1"/>
  <c r="U310" i="1" s="1"/>
  <c r="K309" i="1"/>
  <c r="J309" i="1"/>
  <c r="U309" i="1" s="1"/>
  <c r="K308" i="1"/>
  <c r="J308" i="1"/>
  <c r="U308" i="1" s="1"/>
  <c r="K307" i="1"/>
  <c r="J307" i="1"/>
  <c r="U307" i="1" s="1"/>
  <c r="K306" i="1"/>
  <c r="J306" i="1"/>
  <c r="U306" i="1" s="1"/>
  <c r="K305" i="1"/>
  <c r="J305" i="1"/>
  <c r="U305" i="1" s="1"/>
  <c r="K304" i="1"/>
  <c r="J304" i="1"/>
  <c r="U304" i="1" s="1"/>
  <c r="K303" i="1"/>
  <c r="J303" i="1"/>
  <c r="U303" i="1" s="1"/>
  <c r="K302" i="1"/>
  <c r="J302" i="1"/>
  <c r="U302" i="1" s="1"/>
  <c r="K301" i="1"/>
  <c r="J301" i="1"/>
  <c r="U301" i="1" s="1"/>
  <c r="K300" i="1"/>
  <c r="J300" i="1"/>
  <c r="U300" i="1" s="1"/>
  <c r="K299" i="1"/>
  <c r="J299" i="1"/>
  <c r="U299" i="1" s="1"/>
  <c r="K298" i="1"/>
  <c r="J298" i="1"/>
  <c r="U298" i="1" s="1"/>
  <c r="K297" i="1"/>
  <c r="J297" i="1"/>
  <c r="U297" i="1" s="1"/>
  <c r="K296" i="1"/>
  <c r="J296" i="1"/>
  <c r="U296" i="1" s="1"/>
  <c r="K295" i="1"/>
  <c r="J295" i="1"/>
  <c r="U295" i="1" s="1"/>
  <c r="K294" i="1"/>
  <c r="J294" i="1"/>
  <c r="U294" i="1" s="1"/>
  <c r="K293" i="1"/>
  <c r="J293" i="1"/>
  <c r="U293" i="1" s="1"/>
  <c r="K292" i="1"/>
  <c r="J292" i="1"/>
  <c r="U292" i="1" s="1"/>
  <c r="K291" i="1"/>
  <c r="J291" i="1"/>
  <c r="U291" i="1" s="1"/>
  <c r="K290" i="1"/>
  <c r="J290" i="1"/>
  <c r="U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G277" i="1"/>
  <c r="I277" i="1" s="1"/>
  <c r="G276" i="1"/>
  <c r="I276" i="1" s="1"/>
  <c r="G275" i="1"/>
  <c r="I275" i="1" s="1"/>
  <c r="G274" i="1"/>
  <c r="I274" i="1" s="1"/>
  <c r="G273" i="1"/>
  <c r="I273" i="1" s="1"/>
  <c r="G272" i="1"/>
  <c r="I272" i="1" s="1"/>
  <c r="G271" i="1"/>
  <c r="I271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5" i="1"/>
  <c r="I235" i="1" s="1"/>
  <c r="G234" i="1"/>
  <c r="I234" i="1" s="1"/>
  <c r="G233" i="1"/>
  <c r="I233" i="1" s="1"/>
  <c r="G232" i="1"/>
  <c r="I232" i="1" s="1"/>
  <c r="G231" i="1"/>
  <c r="I231" i="1" s="1"/>
  <c r="G230" i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20" i="1"/>
  <c r="I220" i="1" s="1"/>
  <c r="G219" i="1"/>
  <c r="I219" i="1" s="1"/>
  <c r="G218" i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8" i="1"/>
  <c r="I198" i="1" s="1"/>
  <c r="G197" i="1"/>
  <c r="I197" i="1" s="1"/>
  <c r="G196" i="1"/>
  <c r="I196" i="1" s="1"/>
  <c r="G195" i="1"/>
  <c r="I195" i="1" s="1"/>
  <c r="U333" i="1"/>
  <c r="G194" i="1"/>
  <c r="I194" i="1" s="1"/>
  <c r="G193" i="1"/>
  <c r="I193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5" i="1"/>
  <c r="I145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G97" i="1"/>
  <c r="I97" i="1" s="1"/>
  <c r="G96" i="1"/>
  <c r="I96" i="1" s="1"/>
  <c r="G95" i="1"/>
  <c r="I95" i="1" s="1"/>
  <c r="G94" i="1"/>
  <c r="I94" i="1" s="1"/>
  <c r="G93" i="1"/>
  <c r="G92" i="1"/>
  <c r="I92" i="1" s="1"/>
  <c r="G91" i="1"/>
  <c r="I91" i="1" s="1"/>
  <c r="G90" i="1"/>
  <c r="I90" i="1" s="1"/>
  <c r="G89" i="1"/>
  <c r="I89" i="1" s="1"/>
  <c r="G88" i="1"/>
  <c r="I88" i="1" s="1"/>
  <c r="G87" i="1"/>
  <c r="G86" i="1"/>
  <c r="I86" i="1" s="1"/>
  <c r="G85" i="1"/>
  <c r="G84" i="1"/>
  <c r="I84" i="1" s="1"/>
  <c r="G83" i="1"/>
  <c r="I83" i="1" s="1"/>
  <c r="G82" i="1"/>
  <c r="I82" i="1" s="1"/>
  <c r="G81" i="1"/>
  <c r="I81" i="1" s="1"/>
  <c r="G80" i="1"/>
  <c r="I80" i="1" s="1"/>
  <c r="G79" i="1"/>
  <c r="G78" i="1"/>
  <c r="I78" i="1" s="1"/>
  <c r="G77" i="1"/>
  <c r="G76" i="1"/>
  <c r="I76" i="1" s="1"/>
  <c r="G75" i="1"/>
  <c r="I75" i="1" s="1"/>
  <c r="G74" i="1"/>
  <c r="I74" i="1" s="1"/>
  <c r="G73" i="1"/>
  <c r="I73" i="1" s="1"/>
  <c r="G72" i="1"/>
  <c r="I72" i="1" s="1"/>
  <c r="G71" i="1"/>
  <c r="G70" i="1"/>
  <c r="I70" i="1" s="1"/>
  <c r="G69" i="1"/>
  <c r="G68" i="1"/>
  <c r="I68" i="1" s="1"/>
  <c r="G67" i="1"/>
  <c r="I67" i="1" s="1"/>
  <c r="G66" i="1"/>
  <c r="I66" i="1" s="1"/>
  <c r="G65" i="1"/>
  <c r="I65" i="1" s="1"/>
  <c r="G64" i="1"/>
  <c r="I64" i="1" s="1"/>
  <c r="G63" i="1"/>
  <c r="G62" i="1"/>
  <c r="I62" i="1" s="1"/>
  <c r="G61" i="1"/>
  <c r="G60" i="1"/>
  <c r="I60" i="1" s="1"/>
  <c r="G59" i="1"/>
  <c r="I59" i="1" s="1"/>
  <c r="G58" i="1"/>
  <c r="I58" i="1" s="1"/>
  <c r="G57" i="1"/>
  <c r="I57" i="1" s="1"/>
  <c r="G56" i="1"/>
  <c r="I56" i="1" s="1"/>
  <c r="G55" i="1"/>
  <c r="G54" i="1"/>
  <c r="I54" i="1" s="1"/>
  <c r="G53" i="1"/>
  <c r="G52" i="1"/>
  <c r="I52" i="1" s="1"/>
  <c r="G51" i="1"/>
  <c r="I51" i="1" s="1"/>
  <c r="G50" i="1"/>
  <c r="I50" i="1" s="1"/>
  <c r="G49" i="1"/>
  <c r="I49" i="1" s="1"/>
  <c r="G48" i="1"/>
  <c r="I48" i="1" s="1"/>
  <c r="G47" i="1"/>
  <c r="G46" i="1"/>
  <c r="I46" i="1" s="1"/>
  <c r="G45" i="1"/>
  <c r="G44" i="1"/>
  <c r="I44" i="1" s="1"/>
  <c r="G43" i="1"/>
  <c r="I43" i="1" s="1"/>
  <c r="G42" i="1"/>
  <c r="I42" i="1" s="1"/>
  <c r="G41" i="1"/>
  <c r="I41" i="1" s="1"/>
  <c r="G40" i="1"/>
  <c r="I40" i="1" s="1"/>
  <c r="G39" i="1"/>
  <c r="G38" i="1"/>
  <c r="I38" i="1" s="1"/>
  <c r="G37" i="1"/>
  <c r="G36" i="1"/>
  <c r="I36" i="1" s="1"/>
  <c r="G35" i="1"/>
  <c r="I35" i="1" s="1"/>
  <c r="G34" i="1"/>
  <c r="I34" i="1" s="1"/>
  <c r="G33" i="1"/>
  <c r="I33" i="1" s="1"/>
  <c r="G32" i="1"/>
  <c r="I32" i="1" s="1"/>
  <c r="G31" i="1"/>
  <c r="G30" i="1"/>
  <c r="I30" i="1" s="1"/>
  <c r="G29" i="1"/>
  <c r="G28" i="1"/>
  <c r="I28" i="1" s="1"/>
  <c r="G27" i="1"/>
  <c r="I27" i="1" s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G19" i="1"/>
  <c r="I19" i="1" s="1"/>
  <c r="G18" i="1"/>
  <c r="I18" i="1" s="1"/>
  <c r="G17" i="1"/>
  <c r="I17" i="1" s="1"/>
  <c r="G16" i="1"/>
  <c r="G15" i="1"/>
  <c r="I15" i="1" s="1"/>
  <c r="G14" i="1"/>
  <c r="I14" i="1" s="1"/>
  <c r="G13" i="1"/>
  <c r="I13" i="1" s="1"/>
  <c r="G12" i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G3" i="1"/>
  <c r="I3" i="1" s="1"/>
  <c r="G2" i="1"/>
  <c r="I2" i="1" l="1"/>
  <c r="I4" i="1"/>
  <c r="I20" i="1"/>
  <c r="I29" i="1"/>
  <c r="I37" i="1"/>
  <c r="I45" i="1"/>
  <c r="G335" i="1"/>
  <c r="I218" i="1"/>
  <c r="I79" i="1"/>
  <c r="I87" i="1"/>
  <c r="G338" i="1"/>
  <c r="I254" i="1"/>
  <c r="I12" i="1"/>
  <c r="I55" i="1"/>
  <c r="I63" i="1"/>
  <c r="I71" i="1"/>
  <c r="I77" i="1"/>
  <c r="I85" i="1"/>
  <c r="I93" i="1"/>
  <c r="G326" i="1"/>
  <c r="I110" i="1"/>
  <c r="G328" i="1"/>
  <c r="I134" i="1"/>
  <c r="G337" i="1"/>
  <c r="I242" i="1"/>
  <c r="I16" i="1"/>
  <c r="I31" i="1"/>
  <c r="I39" i="1"/>
  <c r="I47" i="1"/>
  <c r="I53" i="1"/>
  <c r="I61" i="1"/>
  <c r="I69" i="1"/>
  <c r="G325" i="1"/>
  <c r="I98" i="1"/>
  <c r="G336" i="1"/>
  <c r="I230" i="1"/>
  <c r="G340" i="1"/>
  <c r="I278" i="1"/>
  <c r="U321" i="1"/>
  <c r="U323" i="1"/>
  <c r="U325" i="1"/>
  <c r="U326" i="1"/>
  <c r="U331" i="1"/>
  <c r="U320" i="1"/>
  <c r="U322" i="1"/>
  <c r="U329" i="1"/>
  <c r="G319" i="1"/>
  <c r="G320" i="1"/>
  <c r="G321" i="1"/>
  <c r="G322" i="1"/>
  <c r="G323" i="1"/>
  <c r="G324" i="1"/>
  <c r="G327" i="1"/>
  <c r="U328" i="1"/>
  <c r="G318" i="1"/>
  <c r="U318" i="1"/>
  <c r="U319" i="1"/>
  <c r="U324" i="1"/>
  <c r="U327" i="1"/>
  <c r="U330" i="1"/>
  <c r="U332" i="1"/>
  <c r="G329" i="1"/>
  <c r="G330" i="1"/>
  <c r="G331" i="1"/>
  <c r="G332" i="1"/>
  <c r="G333" i="1"/>
  <c r="G334" i="1"/>
  <c r="U335" i="1"/>
  <c r="U336" i="1"/>
  <c r="U334" i="1"/>
  <c r="U337" i="1"/>
  <c r="U338" i="1"/>
  <c r="G339" i="1"/>
  <c r="U340" i="1"/>
  <c r="U339" i="1"/>
  <c r="U342" i="1" l="1"/>
  <c r="U341" i="1"/>
</calcChain>
</file>

<file path=xl/sharedStrings.xml><?xml version="1.0" encoding="utf-8"?>
<sst xmlns="http://schemas.openxmlformats.org/spreadsheetml/2006/main" count="57" uniqueCount="49">
  <si>
    <t>Month</t>
  </si>
  <si>
    <t>Purchased kWh - Utilismart (TSL w/o generation)</t>
  </si>
  <si>
    <t>Less Wallenstein Adjmt</t>
  </si>
  <si>
    <t>Embedded Generation</t>
  </si>
  <si>
    <t>Direct Market Participant</t>
  </si>
  <si>
    <t>Less LTLT</t>
  </si>
  <si>
    <t>Purchased kWh</t>
  </si>
  <si>
    <t>Heating Degree Days</t>
  </si>
  <si>
    <t>Cooling Degree Days</t>
  </si>
  <si>
    <t>Number of Days in Month</t>
  </si>
  <si>
    <t>Spring Fall Flag</t>
  </si>
  <si>
    <t>Number of Peak Hours</t>
  </si>
  <si>
    <t># of Customers</t>
  </si>
  <si>
    <t>Persistent CDM</t>
  </si>
  <si>
    <t>Variances (kWh)</t>
  </si>
  <si>
    <t>% Variance</t>
  </si>
  <si>
    <t>% Variance (Abs)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</si>
  <si>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</si>
  <si>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</si>
  <si>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</si>
  <si>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</si>
  <si>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</si>
  <si>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</si>
  <si>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</si>
  <si>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</si>
  <si>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</si>
  <si>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</si>
  <si>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</si>
  <si>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</si>
  <si>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</si>
  <si>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</si>
  <si>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</si>
  <si>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</si>
  <si>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</si>
  <si>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</si>
  <si>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</si>
  <si>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</si>
  <si>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</si>
  <si>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</si>
  <si>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</si>
  <si>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</si>
  <si>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Mean Average Percent Error</t>
  </si>
  <si>
    <t>Weather Normal</t>
  </si>
  <si>
    <t>Total to 2019</t>
  </si>
  <si>
    <t>10 Year Average</t>
  </si>
  <si>
    <t>20 Year Trend</t>
  </si>
  <si>
    <t>Purchased kWh + Persistent CDM</t>
  </si>
  <si>
    <t>Predicted Purchases</t>
  </si>
  <si>
    <t>Predicted Purchases - Persistent CDM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</si>
</sst>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.0"/>
    <numFmt numFmtId="169" formatCode="_(* #,##0.0_);_(* \(#,##0.0\);_(* &quot;-&quot;??_);_(@_)"/>
    <numFmt numFmtId="170" formatCode="#,##0;\(#,##0\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" fontId="1" fillId="0" borderId="0" xfId="0" applyNumberFormat="1" applyFont="1" applyAlignment="1">
      <alignment horizontal="left"/>
    </xf>
    <xf numFmtId="165" fontId="1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37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37" fontId="1" fillId="0" borderId="0" xfId="0" applyNumberFormat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6" fontId="1" fillId="0" borderId="0" xfId="2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0" borderId="0" xfId="0" applyFill="1"/>
    <xf numFmtId="0" fontId="4" fillId="0" borderId="2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3" xfId="0" applyFill="1" applyBorder="1" applyAlignment="1"/>
    <xf numFmtId="0" fontId="4" fillId="0" borderId="2" xfId="0" applyFont="1" applyFill="1" applyBorder="1" applyAlignment="1">
      <alignment horizontal="center"/>
    </xf>
    <xf numFmtId="165" fontId="0" fillId="0" borderId="0" xfId="1" applyNumberFormat="1" applyFont="1" applyAlignment="1">
      <alignment horizontal="left"/>
    </xf>
    <xf numFmtId="165" fontId="1" fillId="0" borderId="0" xfId="1" applyNumberFormat="1" applyFont="1" applyAlignment="1">
      <alignment horizontal="left"/>
    </xf>
    <xf numFmtId="165" fontId="1" fillId="0" borderId="0" xfId="1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Border="1"/>
    <xf numFmtId="0" fontId="4" fillId="0" borderId="0" xfId="0" applyFont="1" applyFill="1" applyBorder="1" applyAlignment="1">
      <alignment horizontal="centerContinuous"/>
    </xf>
    <xf numFmtId="0" fontId="1" fillId="0" borderId="0" xfId="0" applyFont="1"/>
    <xf numFmtId="0" fontId="0" fillId="0" borderId="0" xfId="0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165" fontId="1" fillId="0" borderId="0" xfId="1" applyNumberFormat="1" applyFont="1" applyFill="1" applyBorder="1" applyAlignment="1">
      <alignment horizontal="center" wrapText="1"/>
    </xf>
    <xf numFmtId="167" fontId="1" fillId="0" borderId="0" xfId="1" applyNumberFormat="1" applyFont="1" applyFill="1"/>
    <xf numFmtId="0" fontId="1" fillId="0" borderId="0" xfId="0" applyFont="1" applyFill="1" applyAlignment="1">
      <alignment horizontal="center"/>
    </xf>
    <xf numFmtId="167" fontId="0" fillId="0" borderId="0" xfId="1" applyNumberFormat="1" applyFont="1"/>
    <xf numFmtId="0" fontId="6" fillId="0" borderId="0" xfId="0" applyFont="1"/>
    <xf numFmtId="3" fontId="1" fillId="0" borderId="0" xfId="0" applyNumberFormat="1" applyFont="1" applyFill="1" applyAlignment="1">
      <alignment horizontal="right" wrapText="1"/>
    </xf>
    <xf numFmtId="0" fontId="6" fillId="0" borderId="0" xfId="0" applyFont="1" applyAlignment="1">
      <alignment horizontal="center"/>
    </xf>
    <xf numFmtId="167" fontId="1" fillId="0" borderId="0" xfId="1" applyNumberFormat="1" applyFont="1"/>
    <xf numFmtId="165" fontId="5" fillId="0" borderId="0" xfId="1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168" fontId="1" fillId="0" borderId="0" xfId="0" applyNumberFormat="1" applyFont="1" applyFill="1" applyAlignment="1">
      <alignment horizontal="center"/>
    </xf>
    <xf numFmtId="0" fontId="5" fillId="0" borderId="0" xfId="0" applyFont="1"/>
    <xf numFmtId="10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9" fontId="0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Fill="1" applyAlignment="1">
      <alignment horizontal="left"/>
    </xf>
    <xf numFmtId="165" fontId="0" fillId="0" borderId="0" xfId="1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" fontId="1" fillId="0" borderId="0" xfId="0" applyNumberFormat="1" applyFont="1" applyFill="1" applyAlignment="1">
      <alignment horizontal="left"/>
    </xf>
    <xf numFmtId="3" fontId="0" fillId="0" borderId="0" xfId="0" applyNumberFormat="1"/>
    <xf numFmtId="169" fontId="1" fillId="0" borderId="0" xfId="1" applyNumberFormat="1" applyFont="1" applyFill="1" applyAlignment="1">
      <alignment horizontal="center"/>
    </xf>
    <xf numFmtId="170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left"/>
    </xf>
    <xf numFmtId="37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7" fontId="1" fillId="2" borderId="0" xfId="0" applyNumberFormat="1" applyFont="1" applyFill="1" applyAlignment="1">
      <alignment horizontal="center"/>
    </xf>
    <xf numFmtId="43" fontId="1" fillId="0" borderId="0" xfId="1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Calhoun\Local%20Settings\Temporary%20Internet%20Files\Content.Outlook\EIW673TU\Documents%20and%20Settings\dferraro\Local%20Settings\Temporary%20Internet%20Files\OLKB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Cost%20of%20Service/2021%20Rebasing/IRs/Backup/Gabe%20-%20In%20Progress/1-Staff-1%20-%20Updated%20Models/Waterloo_Appl_Load_Forecast_2021_IR_202009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Summary"/>
      <sheetName val="Purchased Power Model"/>
      <sheetName val="Rate Class Energy Model"/>
      <sheetName val="Rate Class Customer Model"/>
      <sheetName val="Rate Class Load Model"/>
      <sheetName val="CDM Activity"/>
      <sheetName val="Weather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76"/>
  <sheetViews>
    <sheetView tabSelected="1" zoomScale="86" zoomScaleNormal="86" workbookViewId="0">
      <pane xSplit="1" ySplit="1" topLeftCell="B311" activePane="bottomRight" state="frozen"/>
      <selection activeCell="M35" sqref="M35"/>
      <selection pane="topRight" activeCell="M35" sqref="M35"/>
      <selection pane="bottomLeft" activeCell="M35" sqref="M35"/>
      <selection pane="bottomRight" activeCell="U343" sqref="U343"/>
    </sheetView>
  </sheetViews>
  <sheetFormatPr defaultRowHeight="12.75" x14ac:dyDescent="0.2"/>
  <cols>
    <col min="1" max="1" width="11.85546875" style="64" customWidth="1"/>
    <col min="2" max="2" width="14.140625" style="20" customWidth="1"/>
    <col min="3" max="3" width="14.140625" style="21" customWidth="1"/>
    <col min="4" max="4" width="11.85546875" style="20" customWidth="1"/>
    <col min="5" max="5" width="11.85546875" style="21" customWidth="1"/>
    <col min="6" max="6" width="11.85546875" style="20" customWidth="1"/>
    <col min="7" max="9" width="18" style="44" customWidth="1"/>
    <col min="10" max="10" width="11.7109375" style="23" customWidth="1"/>
    <col min="11" max="11" width="13.42578125" style="23" customWidth="1"/>
    <col min="12" max="12" width="10.140625" style="23" customWidth="1"/>
    <col min="13" max="13" width="12.42578125" style="23" customWidth="1"/>
    <col min="14" max="14" width="14.85546875" style="33" customWidth="1"/>
    <col min="15" max="16" width="14.85546875" style="34" customWidth="1"/>
    <col min="17" max="17" width="16" style="23" customWidth="1"/>
    <col min="18" max="19" width="8.42578125" style="23" customWidth="1"/>
    <col min="20" max="20" width="11.85546875" style="21" customWidth="1"/>
    <col min="21" max="21" width="15.5703125" style="51" bestFit="1" customWidth="1"/>
    <col min="22" max="22" width="14.5703125" style="23" customWidth="1"/>
    <col min="23" max="23" width="15.5703125" bestFit="1" customWidth="1"/>
    <col min="24" max="24" width="48.7109375" bestFit="1" customWidth="1"/>
    <col min="25" max="33" width="18.85546875" customWidth="1"/>
    <col min="34" max="34" width="23" bestFit="1" customWidth="1"/>
    <col min="37" max="37" width="40.7109375" bestFit="1" customWidth="1"/>
    <col min="38" max="38" width="42.85546875" bestFit="1" customWidth="1"/>
  </cols>
  <sheetData>
    <row r="1" spans="1:32" s="5" customFormat="1" ht="88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13</v>
      </c>
      <c r="I1" s="68" t="s">
        <v>46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2" t="s">
        <v>12</v>
      </c>
      <c r="P1" s="2" t="s">
        <v>47</v>
      </c>
      <c r="Q1" s="4" t="s">
        <v>14</v>
      </c>
      <c r="R1" s="4" t="s">
        <v>15</v>
      </c>
      <c r="S1" s="4" t="s">
        <v>16</v>
      </c>
      <c r="T1" s="2" t="s">
        <v>13</v>
      </c>
      <c r="U1" s="71" t="s">
        <v>48</v>
      </c>
      <c r="X1" t="s">
        <v>17</v>
      </c>
      <c r="Y1"/>
      <c r="Z1"/>
      <c r="AA1"/>
      <c r="AB1"/>
      <c r="AC1"/>
      <c r="AD1"/>
      <c r="AE1"/>
      <c r="AF1"/>
    </row>
    <row r="2" spans="1:32" s="15" customFormat="1" ht="13.5" thickBot="1" x14ac:dyDescent="0.25">
      <c r="A2" s="6">
        <v>35095</v>
      </c>
      <c r="B2" s="7">
        <v>104439190</v>
      </c>
      <c r="C2" s="8"/>
      <c r="D2" s="8"/>
      <c r="E2" s="8"/>
      <c r="F2" s="7">
        <v>484330.66087686166</v>
      </c>
      <c r="G2" s="9">
        <f>+B2-C2+D2+E2-F2</f>
        <v>103954859.33912314</v>
      </c>
      <c r="H2" s="9">
        <v>0</v>
      </c>
      <c r="I2" s="69">
        <f>G2+H2</f>
        <v>103954859.33912314</v>
      </c>
      <c r="J2" s="10">
        <v>789.4</v>
      </c>
      <c r="K2" s="10">
        <v>0</v>
      </c>
      <c r="L2" s="9">
        <v>31</v>
      </c>
      <c r="M2" s="11">
        <v>0</v>
      </c>
      <c r="N2" s="11">
        <v>352</v>
      </c>
      <c r="O2" s="12">
        <v>36996.75</v>
      </c>
      <c r="P2" s="70">
        <f>$Y$17+$Y$18*J2+$Y$19*K2+$Y$20*L2+$Y$21*M2+$Y$22*N2+$Y$23*O2</f>
        <v>100618186.40316907</v>
      </c>
      <c r="Q2" s="9">
        <f>P2-I2</f>
        <v>-3336672.935954079</v>
      </c>
      <c r="R2" s="13">
        <f>Q2/I2</f>
        <v>-3.2097325292597755E-2</v>
      </c>
      <c r="S2" s="14">
        <f>ABS(R2)</f>
        <v>3.2097325292597755E-2</v>
      </c>
      <c r="T2" s="7">
        <v>0</v>
      </c>
      <c r="U2" s="69">
        <f>P2-T2</f>
        <v>100618186.40316907</v>
      </c>
      <c r="W2"/>
      <c r="X2"/>
      <c r="Y2"/>
      <c r="Z2"/>
      <c r="AA2"/>
      <c r="AB2"/>
      <c r="AC2"/>
      <c r="AD2"/>
      <c r="AE2"/>
      <c r="AF2"/>
    </row>
    <row r="3" spans="1:32" s="15" customFormat="1" x14ac:dyDescent="0.2">
      <c r="A3" s="6">
        <v>35124</v>
      </c>
      <c r="B3" s="7">
        <v>97116320</v>
      </c>
      <c r="C3" s="8"/>
      <c r="D3" s="8"/>
      <c r="E3" s="8"/>
      <c r="F3" s="7">
        <v>450371.27775051468</v>
      </c>
      <c r="G3" s="9">
        <f t="shared" ref="G3:G66" si="0">+B3-C3+D3+E3-F3</f>
        <v>96665948.722249478</v>
      </c>
      <c r="H3" s="9">
        <v>0</v>
      </c>
      <c r="I3" s="69">
        <f t="shared" ref="I3:I66" si="1">G3+H3</f>
        <v>96665948.722249478</v>
      </c>
      <c r="J3" s="10">
        <v>712.6</v>
      </c>
      <c r="K3" s="10">
        <v>0</v>
      </c>
      <c r="L3" s="9">
        <v>29</v>
      </c>
      <c r="M3" s="11">
        <v>0</v>
      </c>
      <c r="N3" s="11">
        <v>336</v>
      </c>
      <c r="O3" s="12">
        <v>37048.5</v>
      </c>
      <c r="P3" s="70">
        <f t="shared" ref="P3:P66" si="2">$Y$17+$Y$18*J3+$Y$19*K3+$Y$20*L3+$Y$21*M3+$Y$22*N3+$Y$23*O3</f>
        <v>93140334.91795972</v>
      </c>
      <c r="Q3" s="9">
        <f t="shared" ref="Q3:Q66" si="3">P3-I3</f>
        <v>-3525613.8042897582</v>
      </c>
      <c r="R3" s="13">
        <f t="shared" ref="R3:R66" si="4">Q3/I3</f>
        <v>-3.6472137819905055E-2</v>
      </c>
      <c r="S3" s="14">
        <f t="shared" ref="S3:S66" si="5">ABS(R3)</f>
        <v>3.6472137819905055E-2</v>
      </c>
      <c r="T3" s="7">
        <v>0</v>
      </c>
      <c r="U3" s="69">
        <f t="shared" ref="U3:U66" si="6">P3-T3</f>
        <v>93140334.91795972</v>
      </c>
      <c r="W3"/>
      <c r="X3" s="16" t="s">
        <v>18</v>
      </c>
      <c r="Y3" s="16"/>
      <c r="Z3"/>
      <c r="AA3"/>
      <c r="AB3"/>
      <c r="AC3"/>
      <c r="AD3"/>
      <c r="AE3"/>
      <c r="AF3"/>
    </row>
    <row r="4" spans="1:32" s="15" customFormat="1" x14ac:dyDescent="0.2">
      <c r="A4" s="6">
        <v>35155</v>
      </c>
      <c r="B4" s="7">
        <v>93206737</v>
      </c>
      <c r="C4" s="8"/>
      <c r="D4" s="8"/>
      <c r="E4" s="8"/>
      <c r="F4" s="7">
        <v>432240.814289979</v>
      </c>
      <c r="G4" s="9">
        <f t="shared" si="0"/>
        <v>92774496.185710028</v>
      </c>
      <c r="H4" s="9">
        <v>0</v>
      </c>
      <c r="I4" s="69">
        <f t="shared" si="1"/>
        <v>92774496.185710028</v>
      </c>
      <c r="J4" s="10">
        <v>670.4</v>
      </c>
      <c r="K4" s="10">
        <v>0</v>
      </c>
      <c r="L4" s="9">
        <v>31</v>
      </c>
      <c r="M4" s="11">
        <v>1</v>
      </c>
      <c r="N4" s="11">
        <v>336</v>
      </c>
      <c r="O4" s="12">
        <v>37100.25</v>
      </c>
      <c r="P4" s="70">
        <f t="shared" si="2"/>
        <v>94237653.45756425</v>
      </c>
      <c r="Q4" s="9">
        <f t="shared" si="3"/>
        <v>1463157.2718542218</v>
      </c>
      <c r="R4" s="13">
        <f t="shared" si="4"/>
        <v>1.5771115252680733E-2</v>
      </c>
      <c r="S4" s="14">
        <f t="shared" si="5"/>
        <v>1.5771115252680733E-2</v>
      </c>
      <c r="T4" s="7">
        <v>0</v>
      </c>
      <c r="U4" s="69">
        <f t="shared" si="6"/>
        <v>94237653.45756425</v>
      </c>
      <c r="W4"/>
      <c r="X4" s="17" t="s">
        <v>19</v>
      </c>
      <c r="Y4" s="17">
        <v>0.97817163436116061</v>
      </c>
      <c r="Z4"/>
      <c r="AA4"/>
      <c r="AB4"/>
      <c r="AC4"/>
      <c r="AD4"/>
      <c r="AE4"/>
      <c r="AF4"/>
    </row>
    <row r="5" spans="1:32" s="15" customFormat="1" x14ac:dyDescent="0.2">
      <c r="A5" s="6">
        <v>35185</v>
      </c>
      <c r="B5" s="7">
        <v>84435799</v>
      </c>
      <c r="C5" s="8"/>
      <c r="D5" s="8"/>
      <c r="E5" s="8"/>
      <c r="F5" s="7">
        <v>391566.10015202011</v>
      </c>
      <c r="G5" s="9">
        <f t="shared" si="0"/>
        <v>84044232.899847984</v>
      </c>
      <c r="H5" s="9">
        <v>0</v>
      </c>
      <c r="I5" s="69">
        <f t="shared" si="1"/>
        <v>84044232.899847984</v>
      </c>
      <c r="J5" s="10">
        <v>421.9</v>
      </c>
      <c r="K5" s="10">
        <v>0</v>
      </c>
      <c r="L5" s="9">
        <v>30</v>
      </c>
      <c r="M5" s="11">
        <v>1</v>
      </c>
      <c r="N5" s="11">
        <v>336</v>
      </c>
      <c r="O5" s="12">
        <v>37152</v>
      </c>
      <c r="P5" s="70">
        <f t="shared" si="2"/>
        <v>85211284.90650773</v>
      </c>
      <c r="Q5" s="9">
        <f t="shared" si="3"/>
        <v>1167052.0066597462</v>
      </c>
      <c r="R5" s="13">
        <f t="shared" si="4"/>
        <v>1.3886164063755254E-2</v>
      </c>
      <c r="S5" s="14">
        <f t="shared" si="5"/>
        <v>1.3886164063755254E-2</v>
      </c>
      <c r="T5" s="7">
        <v>0</v>
      </c>
      <c r="U5" s="69">
        <f t="shared" si="6"/>
        <v>85211284.90650773</v>
      </c>
      <c r="W5"/>
      <c r="X5" s="17" t="s">
        <v>20</v>
      </c>
      <c r="Y5" s="17">
        <v>0.95681974626878408</v>
      </c>
      <c r="Z5"/>
      <c r="AA5"/>
      <c r="AB5"/>
      <c r="AC5"/>
      <c r="AD5"/>
      <c r="AE5"/>
      <c r="AF5"/>
    </row>
    <row r="6" spans="1:32" s="15" customFormat="1" x14ac:dyDescent="0.2">
      <c r="A6" s="6">
        <v>35216</v>
      </c>
      <c r="B6" s="7">
        <v>79585420</v>
      </c>
      <c r="C6" s="8"/>
      <c r="D6" s="8"/>
      <c r="E6" s="8"/>
      <c r="F6" s="7">
        <v>369072.75003533257</v>
      </c>
      <c r="G6" s="9">
        <f t="shared" si="0"/>
        <v>79216347.249964669</v>
      </c>
      <c r="H6" s="9">
        <v>0</v>
      </c>
      <c r="I6" s="69">
        <f t="shared" si="1"/>
        <v>79216347.249964669</v>
      </c>
      <c r="J6" s="10">
        <v>216.1</v>
      </c>
      <c r="K6" s="10">
        <v>10</v>
      </c>
      <c r="L6" s="9">
        <v>31</v>
      </c>
      <c r="M6" s="11">
        <v>1</v>
      </c>
      <c r="N6" s="11">
        <v>352</v>
      </c>
      <c r="O6" s="12">
        <v>37203.75</v>
      </c>
      <c r="P6" s="70">
        <f t="shared" si="2"/>
        <v>84999766.881771043</v>
      </c>
      <c r="Q6" s="9">
        <f t="shared" si="3"/>
        <v>5783419.6318063736</v>
      </c>
      <c r="R6" s="13">
        <f t="shared" si="4"/>
        <v>7.3007905976237158E-2</v>
      </c>
      <c r="S6" s="14">
        <f t="shared" si="5"/>
        <v>7.3007905976237158E-2</v>
      </c>
      <c r="T6" s="7">
        <v>0</v>
      </c>
      <c r="U6" s="69">
        <f t="shared" si="6"/>
        <v>84999766.881771043</v>
      </c>
      <c r="W6"/>
      <c r="X6" s="17" t="s">
        <v>21</v>
      </c>
      <c r="Y6" s="17">
        <v>0.95589774796847349</v>
      </c>
      <c r="Z6"/>
      <c r="AA6"/>
      <c r="AB6"/>
      <c r="AC6"/>
      <c r="AD6"/>
      <c r="AE6"/>
      <c r="AF6"/>
    </row>
    <row r="7" spans="1:32" s="15" customFormat="1" x14ac:dyDescent="0.2">
      <c r="A7" s="6">
        <v>35246</v>
      </c>
      <c r="B7" s="7">
        <v>80505911</v>
      </c>
      <c r="C7" s="8"/>
      <c r="D7" s="8"/>
      <c r="E7" s="8"/>
      <c r="F7" s="7">
        <v>373341.47343658836</v>
      </c>
      <c r="G7" s="9">
        <f t="shared" si="0"/>
        <v>80132569.526563406</v>
      </c>
      <c r="H7" s="9">
        <v>0</v>
      </c>
      <c r="I7" s="69">
        <f t="shared" si="1"/>
        <v>80132569.526563406</v>
      </c>
      <c r="J7" s="10">
        <v>29.4</v>
      </c>
      <c r="K7" s="10">
        <v>38.6</v>
      </c>
      <c r="L7" s="9">
        <v>30</v>
      </c>
      <c r="M7" s="11">
        <v>0</v>
      </c>
      <c r="N7" s="11">
        <v>320</v>
      </c>
      <c r="O7" s="12">
        <v>37255.5</v>
      </c>
      <c r="P7" s="70">
        <f t="shared" si="2"/>
        <v>84182872.039921805</v>
      </c>
      <c r="Q7" s="9">
        <f t="shared" si="3"/>
        <v>4050302.5133583993</v>
      </c>
      <c r="R7" s="13">
        <f t="shared" si="4"/>
        <v>5.0545022296030973E-2</v>
      </c>
      <c r="S7" s="14">
        <f t="shared" si="5"/>
        <v>5.0545022296030973E-2</v>
      </c>
      <c r="T7" s="7">
        <v>0</v>
      </c>
      <c r="U7" s="69">
        <f t="shared" si="6"/>
        <v>84182872.039921805</v>
      </c>
      <c r="W7"/>
      <c r="X7" s="17" t="s">
        <v>22</v>
      </c>
      <c r="Y7" s="17">
        <v>3365638.1132905753</v>
      </c>
      <c r="Z7"/>
      <c r="AA7"/>
      <c r="AB7"/>
      <c r="AC7"/>
      <c r="AD7"/>
      <c r="AE7"/>
      <c r="AF7"/>
    </row>
    <row r="8" spans="1:32" s="15" customFormat="1" ht="13.5" thickBot="1" x14ac:dyDescent="0.25">
      <c r="A8" s="6">
        <v>35277</v>
      </c>
      <c r="B8" s="7">
        <v>82378016</v>
      </c>
      <c r="C8" s="8"/>
      <c r="D8" s="8"/>
      <c r="E8" s="8"/>
      <c r="F8" s="7">
        <v>382023.251338934</v>
      </c>
      <c r="G8" s="9">
        <f t="shared" si="0"/>
        <v>81995992.748661071</v>
      </c>
      <c r="H8" s="9">
        <v>0</v>
      </c>
      <c r="I8" s="69">
        <f t="shared" si="1"/>
        <v>81995992.748661071</v>
      </c>
      <c r="J8" s="10">
        <v>18.899999999999999</v>
      </c>
      <c r="K8" s="10">
        <v>41.9</v>
      </c>
      <c r="L8" s="9">
        <v>31</v>
      </c>
      <c r="M8" s="11">
        <v>0</v>
      </c>
      <c r="N8" s="11">
        <v>352</v>
      </c>
      <c r="O8" s="12">
        <v>37307.25</v>
      </c>
      <c r="P8" s="70">
        <f t="shared" si="2"/>
        <v>88959617.367242336</v>
      </c>
      <c r="Q8" s="9">
        <f t="shared" si="3"/>
        <v>6963624.6185812652</v>
      </c>
      <c r="R8" s="13">
        <f t="shared" si="4"/>
        <v>8.4926401707539248E-2</v>
      </c>
      <c r="S8" s="14">
        <f t="shared" si="5"/>
        <v>8.4926401707539248E-2</v>
      </c>
      <c r="T8" s="7">
        <v>0</v>
      </c>
      <c r="U8" s="69">
        <f t="shared" si="6"/>
        <v>88959617.367242336</v>
      </c>
      <c r="W8"/>
      <c r="X8" s="18" t="s">
        <v>23</v>
      </c>
      <c r="Y8" s="18">
        <v>288</v>
      </c>
      <c r="Z8"/>
      <c r="AA8"/>
      <c r="AB8"/>
      <c r="AC8"/>
      <c r="AD8"/>
      <c r="AE8"/>
      <c r="AF8"/>
    </row>
    <row r="9" spans="1:32" s="15" customFormat="1" x14ac:dyDescent="0.2">
      <c r="A9" s="6">
        <v>35308</v>
      </c>
      <c r="B9" s="7">
        <v>86219874</v>
      </c>
      <c r="C9" s="8"/>
      <c r="D9" s="8"/>
      <c r="E9" s="8"/>
      <c r="F9" s="7">
        <v>399839.64405640966</v>
      </c>
      <c r="G9" s="9">
        <f t="shared" si="0"/>
        <v>85820034.35594359</v>
      </c>
      <c r="H9" s="9">
        <v>0</v>
      </c>
      <c r="I9" s="69">
        <f t="shared" si="1"/>
        <v>85820034.35594359</v>
      </c>
      <c r="J9" s="10">
        <v>6.2</v>
      </c>
      <c r="K9" s="10">
        <v>55.2</v>
      </c>
      <c r="L9" s="9">
        <v>31</v>
      </c>
      <c r="M9" s="11">
        <v>0</v>
      </c>
      <c r="N9" s="11">
        <v>336</v>
      </c>
      <c r="O9" s="12">
        <v>37359</v>
      </c>
      <c r="P9" s="70">
        <f t="shared" si="2"/>
        <v>90602601.286943227</v>
      </c>
      <c r="Q9" s="9">
        <f t="shared" si="3"/>
        <v>4782566.9309996367</v>
      </c>
      <c r="R9" s="13">
        <f t="shared" si="4"/>
        <v>5.5727860829834462E-2</v>
      </c>
      <c r="S9" s="14">
        <f t="shared" si="5"/>
        <v>5.5727860829834462E-2</v>
      </c>
      <c r="T9" s="7">
        <v>0</v>
      </c>
      <c r="U9" s="69">
        <f t="shared" si="6"/>
        <v>90602601.286943227</v>
      </c>
      <c r="W9"/>
      <c r="X9"/>
      <c r="Y9"/>
      <c r="Z9"/>
      <c r="AA9"/>
      <c r="AB9"/>
      <c r="AC9"/>
      <c r="AD9"/>
      <c r="AE9"/>
      <c r="AF9"/>
    </row>
    <row r="10" spans="1:32" s="15" customFormat="1" ht="13.5" thickBot="1" x14ac:dyDescent="0.25">
      <c r="A10" s="6">
        <v>35338</v>
      </c>
      <c r="B10" s="7">
        <v>81006662</v>
      </c>
      <c r="C10" s="8"/>
      <c r="D10" s="8"/>
      <c r="E10" s="8"/>
      <c r="F10" s="7">
        <v>375663.67703434464</v>
      </c>
      <c r="G10" s="9">
        <f t="shared" si="0"/>
        <v>80630998.322965652</v>
      </c>
      <c r="H10" s="9">
        <v>0</v>
      </c>
      <c r="I10" s="69">
        <f t="shared" si="1"/>
        <v>80630998.322965652</v>
      </c>
      <c r="J10" s="10">
        <v>102.2</v>
      </c>
      <c r="K10" s="10">
        <v>12.6</v>
      </c>
      <c r="L10" s="9">
        <v>30</v>
      </c>
      <c r="M10" s="11">
        <v>1</v>
      </c>
      <c r="N10" s="11">
        <v>320</v>
      </c>
      <c r="O10" s="12">
        <v>37410.75</v>
      </c>
      <c r="P10" s="70">
        <f t="shared" si="2"/>
        <v>78620742.061702713</v>
      </c>
      <c r="Q10" s="9">
        <f t="shared" si="3"/>
        <v>-2010256.2612629384</v>
      </c>
      <c r="R10" s="13">
        <f t="shared" si="4"/>
        <v>-2.4931556139375852E-2</v>
      </c>
      <c r="S10" s="14">
        <f t="shared" si="5"/>
        <v>2.4931556139375852E-2</v>
      </c>
      <c r="T10" s="7">
        <v>0</v>
      </c>
      <c r="U10" s="69">
        <f t="shared" si="6"/>
        <v>78620742.061702713</v>
      </c>
      <c r="W10"/>
      <c r="X10" t="s">
        <v>24</v>
      </c>
      <c r="Y10"/>
      <c r="Z10"/>
      <c r="AA10"/>
      <c r="AB10"/>
      <c r="AC10"/>
      <c r="AD10"/>
      <c r="AE10"/>
      <c r="AF10"/>
    </row>
    <row r="11" spans="1:32" s="15" customFormat="1" x14ac:dyDescent="0.2">
      <c r="A11" s="6">
        <v>35369</v>
      </c>
      <c r="B11" s="7">
        <v>84736264</v>
      </c>
      <c r="C11" s="8"/>
      <c r="D11" s="8"/>
      <c r="E11" s="8"/>
      <c r="F11" s="7">
        <v>392959.48908983514</v>
      </c>
      <c r="G11" s="9">
        <f t="shared" si="0"/>
        <v>84343304.510910168</v>
      </c>
      <c r="H11" s="9">
        <v>0</v>
      </c>
      <c r="I11" s="69">
        <f t="shared" si="1"/>
        <v>84343304.510910168</v>
      </c>
      <c r="J11" s="10">
        <v>301.39999999999998</v>
      </c>
      <c r="K11" s="10">
        <v>0</v>
      </c>
      <c r="L11" s="9">
        <v>31</v>
      </c>
      <c r="M11" s="11">
        <v>1</v>
      </c>
      <c r="N11" s="11">
        <v>352</v>
      </c>
      <c r="O11" s="12">
        <v>37462.5</v>
      </c>
      <c r="P11" s="70">
        <f t="shared" si="2"/>
        <v>85784148.119971305</v>
      </c>
      <c r="Q11" s="9">
        <f t="shared" si="3"/>
        <v>1440843.6090611368</v>
      </c>
      <c r="R11" s="13">
        <f t="shared" si="4"/>
        <v>1.7083082260249332E-2</v>
      </c>
      <c r="S11" s="14">
        <f t="shared" si="5"/>
        <v>1.7083082260249332E-2</v>
      </c>
      <c r="T11" s="7">
        <v>0</v>
      </c>
      <c r="U11" s="69">
        <f t="shared" si="6"/>
        <v>85784148.119971305</v>
      </c>
      <c r="W11"/>
      <c r="X11" s="19"/>
      <c r="Y11" s="19" t="s">
        <v>25</v>
      </c>
      <c r="Z11" s="19" t="s">
        <v>26</v>
      </c>
      <c r="AA11" s="19" t="s">
        <v>27</v>
      </c>
      <c r="AB11" s="19" t="s">
        <v>28</v>
      </c>
      <c r="AC11" s="19" t="s">
        <v>29</v>
      </c>
      <c r="AD11"/>
      <c r="AE11"/>
      <c r="AF11"/>
    </row>
    <row r="12" spans="1:32" s="15" customFormat="1" x14ac:dyDescent="0.2">
      <c r="A12" s="6">
        <v>35399</v>
      </c>
      <c r="B12" s="7">
        <v>91599265</v>
      </c>
      <c r="C12" s="8"/>
      <c r="D12" s="8"/>
      <c r="E12" s="8"/>
      <c r="F12" s="7">
        <v>424786.25651237607</v>
      </c>
      <c r="G12" s="9">
        <f t="shared" si="0"/>
        <v>91174478.743487626</v>
      </c>
      <c r="H12" s="9">
        <v>0</v>
      </c>
      <c r="I12" s="69">
        <f t="shared" si="1"/>
        <v>91174478.743487626</v>
      </c>
      <c r="J12" s="10">
        <v>548.1</v>
      </c>
      <c r="K12" s="10">
        <v>0</v>
      </c>
      <c r="L12" s="9">
        <v>30</v>
      </c>
      <c r="M12" s="11">
        <v>1</v>
      </c>
      <c r="N12" s="11">
        <v>320</v>
      </c>
      <c r="O12" s="12">
        <v>37514.25</v>
      </c>
      <c r="P12" s="70">
        <f t="shared" si="2"/>
        <v>88530537.969409138</v>
      </c>
      <c r="Q12" s="9">
        <f t="shared" si="3"/>
        <v>-2643940.7740784883</v>
      </c>
      <c r="R12" s="13">
        <f t="shared" si="4"/>
        <v>-2.8998693609392733E-2</v>
      </c>
      <c r="S12" s="14">
        <f t="shared" si="5"/>
        <v>2.8998693609392733E-2</v>
      </c>
      <c r="T12" s="7">
        <v>0</v>
      </c>
      <c r="U12" s="69">
        <f t="shared" si="6"/>
        <v>88530537.969409138</v>
      </c>
      <c r="W12"/>
      <c r="X12" s="17" t="s">
        <v>30</v>
      </c>
      <c r="Y12" s="17">
        <v>6</v>
      </c>
      <c r="Z12" s="17">
        <v>7.0531982903691784E+16</v>
      </c>
      <c r="AA12" s="17">
        <v>1.175533048394863E+16</v>
      </c>
      <c r="AB12" s="17">
        <v>1037.7673645888392</v>
      </c>
      <c r="AC12" s="17">
        <v>1.6712744637691747E-188</v>
      </c>
      <c r="AD12"/>
      <c r="AE12"/>
      <c r="AF12"/>
    </row>
    <row r="13" spans="1:32" s="15" customFormat="1" x14ac:dyDescent="0.2">
      <c r="A13" s="6">
        <v>35430</v>
      </c>
      <c r="B13" s="7">
        <v>94268053</v>
      </c>
      <c r="C13" s="8"/>
      <c r="D13" s="8"/>
      <c r="E13" s="8"/>
      <c r="F13" s="7">
        <v>437162.60542680405</v>
      </c>
      <c r="G13" s="9">
        <f t="shared" si="0"/>
        <v>93830890.394573197</v>
      </c>
      <c r="H13" s="9">
        <v>0</v>
      </c>
      <c r="I13" s="69">
        <f t="shared" si="1"/>
        <v>93830890.394573197</v>
      </c>
      <c r="J13" s="10">
        <v>596.5</v>
      </c>
      <c r="K13" s="10">
        <v>0</v>
      </c>
      <c r="L13" s="9">
        <v>31</v>
      </c>
      <c r="M13" s="11">
        <v>0</v>
      </c>
      <c r="N13" s="11">
        <v>320</v>
      </c>
      <c r="O13" s="12">
        <v>37566</v>
      </c>
      <c r="P13" s="70">
        <f t="shared" si="2"/>
        <v>94513135.107708931</v>
      </c>
      <c r="Q13" s="9">
        <f t="shared" si="3"/>
        <v>682244.7131357342</v>
      </c>
      <c r="R13" s="13">
        <f t="shared" si="4"/>
        <v>7.2710032939769745E-3</v>
      </c>
      <c r="S13" s="14">
        <f t="shared" si="5"/>
        <v>7.2710032939769745E-3</v>
      </c>
      <c r="T13" s="7">
        <v>0</v>
      </c>
      <c r="U13" s="69">
        <f t="shared" si="6"/>
        <v>94513135.107708931</v>
      </c>
      <c r="W13"/>
      <c r="X13" s="17" t="s">
        <v>31</v>
      </c>
      <c r="Y13" s="17">
        <v>281</v>
      </c>
      <c r="Z13" s="17">
        <v>3183033094607194</v>
      </c>
      <c r="AA13" s="17">
        <v>11327519909634.143</v>
      </c>
      <c r="AB13" s="17"/>
      <c r="AC13" s="17"/>
      <c r="AD13"/>
      <c r="AE13"/>
      <c r="AF13"/>
    </row>
    <row r="14" spans="1:32" s="15" customFormat="1" ht="13.5" thickBot="1" x14ac:dyDescent="0.25">
      <c r="A14" s="6">
        <v>35461</v>
      </c>
      <c r="B14" s="7">
        <v>105017710.30000001</v>
      </c>
      <c r="C14" s="8"/>
      <c r="D14" s="8"/>
      <c r="E14" s="8"/>
      <c r="F14" s="7">
        <v>453612.74805196561</v>
      </c>
      <c r="G14" s="9">
        <f t="shared" si="0"/>
        <v>104564097.55194804</v>
      </c>
      <c r="H14" s="9">
        <v>0</v>
      </c>
      <c r="I14" s="69">
        <f t="shared" si="1"/>
        <v>104564097.55194804</v>
      </c>
      <c r="J14" s="10">
        <v>777.9</v>
      </c>
      <c r="K14" s="10">
        <v>0</v>
      </c>
      <c r="L14" s="10">
        <v>31</v>
      </c>
      <c r="M14" s="10">
        <v>0</v>
      </c>
      <c r="N14" s="11">
        <v>352</v>
      </c>
      <c r="O14" s="12">
        <v>37652.916666666664</v>
      </c>
      <c r="P14" s="70">
        <f t="shared" si="2"/>
        <v>101769246.34177139</v>
      </c>
      <c r="Q14" s="9">
        <f t="shared" si="3"/>
        <v>-2794851.2101766467</v>
      </c>
      <c r="R14" s="13">
        <f t="shared" si="4"/>
        <v>-2.672859304110714E-2</v>
      </c>
      <c r="S14" s="14">
        <f t="shared" si="5"/>
        <v>2.672859304110714E-2</v>
      </c>
      <c r="T14" s="7">
        <v>0</v>
      </c>
      <c r="U14" s="69">
        <f t="shared" si="6"/>
        <v>101769246.34177139</v>
      </c>
      <c r="W14"/>
      <c r="X14" s="18" t="s">
        <v>32</v>
      </c>
      <c r="Y14" s="18">
        <v>287</v>
      </c>
      <c r="Z14" s="18">
        <v>7.3715015998298976E+16</v>
      </c>
      <c r="AA14" s="18"/>
      <c r="AB14" s="18"/>
      <c r="AC14" s="18"/>
      <c r="AD14"/>
      <c r="AE14"/>
      <c r="AF14"/>
    </row>
    <row r="15" spans="1:32" s="15" customFormat="1" ht="13.5" thickBot="1" x14ac:dyDescent="0.25">
      <c r="A15" s="6">
        <v>35489</v>
      </c>
      <c r="B15" s="7">
        <v>91033887.199999988</v>
      </c>
      <c r="C15" s="8"/>
      <c r="D15" s="8"/>
      <c r="E15" s="8"/>
      <c r="F15" s="7">
        <v>393211.12239717768</v>
      </c>
      <c r="G15" s="9">
        <f t="shared" si="0"/>
        <v>90640676.077602804</v>
      </c>
      <c r="H15" s="9">
        <v>0</v>
      </c>
      <c r="I15" s="69">
        <f t="shared" si="1"/>
        <v>90640676.077602804</v>
      </c>
      <c r="J15" s="10">
        <v>615</v>
      </c>
      <c r="K15" s="10">
        <v>0</v>
      </c>
      <c r="L15" s="10">
        <v>28</v>
      </c>
      <c r="M15" s="10">
        <v>0</v>
      </c>
      <c r="N15" s="11">
        <v>320</v>
      </c>
      <c r="O15" s="12">
        <v>37739.833333333328</v>
      </c>
      <c r="P15" s="70">
        <f t="shared" si="2"/>
        <v>88742577.273742646</v>
      </c>
      <c r="Q15" s="9">
        <f t="shared" si="3"/>
        <v>-1898098.8038601577</v>
      </c>
      <c r="R15" s="13">
        <f t="shared" si="4"/>
        <v>-2.0940916219943945E-2</v>
      </c>
      <c r="S15" s="14">
        <f t="shared" si="5"/>
        <v>2.0940916219943945E-2</v>
      </c>
      <c r="T15" s="7">
        <v>0</v>
      </c>
      <c r="U15" s="69">
        <f t="shared" si="6"/>
        <v>88742577.273742646</v>
      </c>
      <c r="W15"/>
      <c r="X15"/>
      <c r="Y15"/>
      <c r="Z15"/>
      <c r="AA15"/>
      <c r="AB15"/>
      <c r="AC15"/>
      <c r="AD15"/>
      <c r="AE15"/>
      <c r="AF15"/>
    </row>
    <row r="16" spans="1:32" s="15" customFormat="1" x14ac:dyDescent="0.2">
      <c r="A16" s="6">
        <v>35520</v>
      </c>
      <c r="B16" s="7">
        <v>95075285.900000006</v>
      </c>
      <c r="C16" s="8"/>
      <c r="D16" s="8"/>
      <c r="E16" s="8"/>
      <c r="F16" s="7">
        <v>410667.51108670188</v>
      </c>
      <c r="G16" s="9">
        <f t="shared" si="0"/>
        <v>94664618.388913304</v>
      </c>
      <c r="H16" s="9">
        <v>0</v>
      </c>
      <c r="I16" s="69">
        <f t="shared" si="1"/>
        <v>94664618.388913304</v>
      </c>
      <c r="J16" s="10">
        <v>619.1</v>
      </c>
      <c r="K16" s="10">
        <v>0</v>
      </c>
      <c r="L16" s="10">
        <v>31</v>
      </c>
      <c r="M16" s="10">
        <v>1</v>
      </c>
      <c r="N16" s="11">
        <v>304</v>
      </c>
      <c r="O16" s="12">
        <v>37826.75</v>
      </c>
      <c r="P16" s="70">
        <f t="shared" si="2"/>
        <v>92426779.565653294</v>
      </c>
      <c r="Q16" s="9">
        <f t="shared" si="3"/>
        <v>-2237838.8232600093</v>
      </c>
      <c r="R16" s="13">
        <f t="shared" si="4"/>
        <v>-2.3639653984197491E-2</v>
      </c>
      <c r="S16" s="14">
        <f t="shared" si="5"/>
        <v>2.3639653984197491E-2</v>
      </c>
      <c r="T16" s="7">
        <v>0</v>
      </c>
      <c r="U16" s="69">
        <f t="shared" si="6"/>
        <v>92426779.565653294</v>
      </c>
      <c r="W16"/>
      <c r="X16" s="19"/>
      <c r="Y16" s="19" t="s">
        <v>33</v>
      </c>
      <c r="Z16" s="19" t="s">
        <v>22</v>
      </c>
      <c r="AA16" s="19" t="s">
        <v>34</v>
      </c>
      <c r="AB16" s="19" t="s">
        <v>35</v>
      </c>
      <c r="AC16" s="19" t="s">
        <v>36</v>
      </c>
      <c r="AD16" s="19" t="s">
        <v>37</v>
      </c>
      <c r="AE16" s="19" t="s">
        <v>38</v>
      </c>
      <c r="AF16" s="19" t="s">
        <v>39</v>
      </c>
    </row>
    <row r="17" spans="1:33" s="15" customFormat="1" x14ac:dyDescent="0.2">
      <c r="A17" s="6">
        <v>35550</v>
      </c>
      <c r="B17" s="7">
        <v>85363046.900000006</v>
      </c>
      <c r="C17" s="8"/>
      <c r="D17" s="8"/>
      <c r="E17" s="8"/>
      <c r="F17" s="7">
        <v>368716.53529469325</v>
      </c>
      <c r="G17" s="9">
        <f t="shared" si="0"/>
        <v>84994330.364705309</v>
      </c>
      <c r="H17" s="9">
        <v>0</v>
      </c>
      <c r="I17" s="69">
        <f t="shared" si="1"/>
        <v>84994330.364705309</v>
      </c>
      <c r="J17" s="10">
        <v>391.9</v>
      </c>
      <c r="K17" s="10">
        <v>0</v>
      </c>
      <c r="L17" s="10">
        <v>30</v>
      </c>
      <c r="M17" s="10">
        <v>1</v>
      </c>
      <c r="N17" s="11">
        <v>352</v>
      </c>
      <c r="O17" s="12">
        <v>37913.666666666657</v>
      </c>
      <c r="P17" s="70">
        <f t="shared" si="2"/>
        <v>87089785.977661327</v>
      </c>
      <c r="Q17" s="9">
        <f t="shared" si="3"/>
        <v>2095455.6129560173</v>
      </c>
      <c r="R17" s="13">
        <f t="shared" si="4"/>
        <v>2.4654063441226601E-2</v>
      </c>
      <c r="S17" s="14">
        <f t="shared" si="5"/>
        <v>2.4654063441226601E-2</v>
      </c>
      <c r="T17" s="7">
        <v>0</v>
      </c>
      <c r="U17" s="69">
        <f t="shared" si="6"/>
        <v>87089785.977661327</v>
      </c>
      <c r="W17"/>
      <c r="X17" s="17" t="s">
        <v>40</v>
      </c>
      <c r="Y17" s="17">
        <v>-95412364.910658717</v>
      </c>
      <c r="Z17" s="17">
        <v>7925242.487206025</v>
      </c>
      <c r="AA17" s="17">
        <v>-12.039046762882773</v>
      </c>
      <c r="AB17" s="17">
        <v>3.3754640221754543E-27</v>
      </c>
      <c r="AC17" s="17">
        <v>-111012745.81046689</v>
      </c>
      <c r="AD17" s="17">
        <v>-79811984.010850549</v>
      </c>
      <c r="AE17" s="17">
        <v>-111012745.81046689</v>
      </c>
      <c r="AF17" s="17">
        <v>-79811984.010850549</v>
      </c>
    </row>
    <row r="18" spans="1:33" s="15" customFormat="1" x14ac:dyDescent="0.2">
      <c r="A18" s="6">
        <v>35581</v>
      </c>
      <c r="B18" s="7">
        <v>81823269.700000003</v>
      </c>
      <c r="C18" s="8"/>
      <c r="D18" s="8"/>
      <c r="E18" s="8"/>
      <c r="F18" s="7">
        <v>353426.84693073272</v>
      </c>
      <c r="G18" s="9">
        <f t="shared" si="0"/>
        <v>81469842.853069276</v>
      </c>
      <c r="H18" s="9">
        <v>0</v>
      </c>
      <c r="I18" s="69">
        <f t="shared" si="1"/>
        <v>81469842.853069276</v>
      </c>
      <c r="J18" s="10">
        <v>289</v>
      </c>
      <c r="K18" s="10">
        <v>0</v>
      </c>
      <c r="L18" s="10">
        <v>31</v>
      </c>
      <c r="M18" s="10">
        <v>1</v>
      </c>
      <c r="N18" s="11">
        <v>336</v>
      </c>
      <c r="O18" s="12">
        <v>38000.583333333321</v>
      </c>
      <c r="P18" s="70">
        <f t="shared" si="2"/>
        <v>85639531.181763694</v>
      </c>
      <c r="Q18" s="9">
        <f t="shared" si="3"/>
        <v>4169688.3286944181</v>
      </c>
      <c r="R18" s="13">
        <f t="shared" si="4"/>
        <v>5.1180758212759095E-2</v>
      </c>
      <c r="S18" s="14">
        <f t="shared" si="5"/>
        <v>5.1180758212759095E-2</v>
      </c>
      <c r="T18" s="7">
        <v>0</v>
      </c>
      <c r="U18" s="69">
        <f t="shared" si="6"/>
        <v>85639531.181763694</v>
      </c>
      <c r="W18"/>
      <c r="X18" s="17" t="s">
        <v>7</v>
      </c>
      <c r="Y18" s="17">
        <v>27836.233694561754</v>
      </c>
      <c r="Z18" s="17">
        <v>1183.9746662394098</v>
      </c>
      <c r="AA18" s="17">
        <v>23.510835567940294</v>
      </c>
      <c r="AB18" s="17">
        <v>2.5274958311932178E-68</v>
      </c>
      <c r="AC18" s="17">
        <v>25505.648125870892</v>
      </c>
      <c r="AD18" s="17">
        <v>30166.819263252615</v>
      </c>
      <c r="AE18" s="17">
        <v>25505.648125870892</v>
      </c>
      <c r="AF18" s="17">
        <v>30166.819263252615</v>
      </c>
    </row>
    <row r="19" spans="1:33" s="15" customFormat="1" x14ac:dyDescent="0.2">
      <c r="A19" s="6">
        <v>35611</v>
      </c>
      <c r="B19" s="7">
        <v>85276288.799999997</v>
      </c>
      <c r="C19" s="8"/>
      <c r="D19" s="8"/>
      <c r="E19" s="8"/>
      <c r="F19" s="7">
        <v>368341.79297699896</v>
      </c>
      <c r="G19" s="9">
        <f t="shared" si="0"/>
        <v>84907947.007022992</v>
      </c>
      <c r="H19" s="9">
        <v>0</v>
      </c>
      <c r="I19" s="69">
        <f t="shared" si="1"/>
        <v>84907947.007022992</v>
      </c>
      <c r="J19" s="10">
        <v>30.4</v>
      </c>
      <c r="K19" s="10">
        <v>50.4</v>
      </c>
      <c r="L19" s="10">
        <v>30</v>
      </c>
      <c r="M19" s="10">
        <v>0</v>
      </c>
      <c r="N19" s="11">
        <v>336</v>
      </c>
      <c r="O19" s="12">
        <v>38087.5</v>
      </c>
      <c r="P19" s="70">
        <f t="shared" si="2"/>
        <v>89642809.918652505</v>
      </c>
      <c r="Q19" s="9">
        <f t="shared" si="3"/>
        <v>4734862.9116295129</v>
      </c>
      <c r="R19" s="13">
        <f t="shared" si="4"/>
        <v>5.5764661360118366E-2</v>
      </c>
      <c r="S19" s="14">
        <f t="shared" si="5"/>
        <v>5.5764661360118366E-2</v>
      </c>
      <c r="T19" s="7">
        <v>0</v>
      </c>
      <c r="U19" s="69">
        <f t="shared" si="6"/>
        <v>89642809.918652505</v>
      </c>
      <c r="W19"/>
      <c r="X19" s="17" t="s">
        <v>8</v>
      </c>
      <c r="Y19" s="17">
        <v>217018.70910701464</v>
      </c>
      <c r="Z19" s="17">
        <v>11846.948263362896</v>
      </c>
      <c r="AA19" s="17">
        <v>18.318532695728287</v>
      </c>
      <c r="AB19" s="17">
        <v>7.2255606694402735E-50</v>
      </c>
      <c r="AC19" s="17">
        <v>193698.67748563044</v>
      </c>
      <c r="AD19" s="17">
        <v>240338.74072839884</v>
      </c>
      <c r="AE19" s="17">
        <v>193698.67748563044</v>
      </c>
      <c r="AF19" s="17">
        <v>240338.74072839884</v>
      </c>
    </row>
    <row r="20" spans="1:33" s="15" customFormat="1" x14ac:dyDescent="0.2">
      <c r="A20" s="6">
        <v>35642</v>
      </c>
      <c r="B20" s="7">
        <v>88667230.400000006</v>
      </c>
      <c r="C20" s="8"/>
      <c r="D20" s="8"/>
      <c r="E20" s="8"/>
      <c r="F20" s="7">
        <v>382988.60191299353</v>
      </c>
      <c r="G20" s="9">
        <f t="shared" si="0"/>
        <v>88284241.798087016</v>
      </c>
      <c r="H20" s="9">
        <v>0</v>
      </c>
      <c r="I20" s="69">
        <f t="shared" si="1"/>
        <v>88284241.798087016</v>
      </c>
      <c r="J20" s="10">
        <v>22.1</v>
      </c>
      <c r="K20" s="10">
        <v>59.8</v>
      </c>
      <c r="L20" s="10">
        <v>31</v>
      </c>
      <c r="M20" s="10">
        <v>0</v>
      </c>
      <c r="N20" s="11">
        <v>352</v>
      </c>
      <c r="O20" s="12">
        <v>38174.41666666665</v>
      </c>
      <c r="P20" s="70">
        <f t="shared" si="2"/>
        <v>94877583.220918953</v>
      </c>
      <c r="Q20" s="9">
        <f t="shared" si="3"/>
        <v>6593341.4228319377</v>
      </c>
      <c r="R20" s="13">
        <f t="shared" si="4"/>
        <v>7.468310639073536E-2</v>
      </c>
      <c r="S20" s="14">
        <f t="shared" si="5"/>
        <v>7.468310639073536E-2</v>
      </c>
      <c r="T20" s="7">
        <v>0</v>
      </c>
      <c r="U20" s="69">
        <f t="shared" si="6"/>
        <v>94877583.220918953</v>
      </c>
      <c r="W20"/>
      <c r="X20" s="17" t="s">
        <v>9</v>
      </c>
      <c r="Y20" s="17">
        <v>2225091.9969827705</v>
      </c>
      <c r="Z20" s="17">
        <v>270450.87358893949</v>
      </c>
      <c r="AA20" s="17">
        <v>8.2273426129312721</v>
      </c>
      <c r="AB20" s="17">
        <v>7.2051206824926392E-15</v>
      </c>
      <c r="AC20" s="17">
        <v>1692725.1136370036</v>
      </c>
      <c r="AD20" s="17">
        <v>2757458.8803285374</v>
      </c>
      <c r="AE20" s="17">
        <v>1692725.1136370036</v>
      </c>
      <c r="AF20" s="17">
        <v>2757458.8803285374</v>
      </c>
    </row>
    <row r="21" spans="1:33" s="15" customFormat="1" x14ac:dyDescent="0.2">
      <c r="A21" s="6">
        <v>35673</v>
      </c>
      <c r="B21" s="7">
        <v>82986439.5</v>
      </c>
      <c r="C21" s="8"/>
      <c r="D21" s="8"/>
      <c r="E21" s="8"/>
      <c r="F21" s="7">
        <v>358451.03425991553</v>
      </c>
      <c r="G21" s="9">
        <f t="shared" si="0"/>
        <v>82627988.465740085</v>
      </c>
      <c r="H21" s="9">
        <v>0</v>
      </c>
      <c r="I21" s="69">
        <f t="shared" si="1"/>
        <v>82627988.465740085</v>
      </c>
      <c r="J21" s="10">
        <v>49.4</v>
      </c>
      <c r="K21" s="10">
        <v>21.9</v>
      </c>
      <c r="L21" s="10">
        <v>31</v>
      </c>
      <c r="M21" s="10">
        <v>0</v>
      </c>
      <c r="N21" s="11">
        <v>320</v>
      </c>
      <c r="O21" s="12">
        <v>38261.333333333314</v>
      </c>
      <c r="P21" s="70">
        <f t="shared" si="2"/>
        <v>85595632.717388302</v>
      </c>
      <c r="Q21" s="9">
        <f t="shared" si="3"/>
        <v>2967644.2516482174</v>
      </c>
      <c r="R21" s="13">
        <f t="shared" si="4"/>
        <v>3.5915726701717873E-2</v>
      </c>
      <c r="S21" s="14">
        <f t="shared" si="5"/>
        <v>3.5915726701717873E-2</v>
      </c>
      <c r="T21" s="7">
        <v>0</v>
      </c>
      <c r="U21" s="69">
        <f t="shared" si="6"/>
        <v>85595632.717388302</v>
      </c>
      <c r="W21"/>
      <c r="X21" s="17" t="s">
        <v>10</v>
      </c>
      <c r="Y21" s="17">
        <v>-2294203.911475373</v>
      </c>
      <c r="Z21" s="17">
        <v>511699.29747468588</v>
      </c>
      <c r="AA21" s="17">
        <v>-4.4835002174081913</v>
      </c>
      <c r="AB21" s="17">
        <v>1.0706693938874442E-5</v>
      </c>
      <c r="AC21" s="17">
        <v>-3301454.3469864735</v>
      </c>
      <c r="AD21" s="17">
        <v>-1286953.4759642722</v>
      </c>
      <c r="AE21" s="17">
        <v>-3301454.3469864735</v>
      </c>
      <c r="AF21" s="17">
        <v>-1286953.4759642722</v>
      </c>
    </row>
    <row r="22" spans="1:33" s="15" customFormat="1" x14ac:dyDescent="0.2">
      <c r="A22" s="6">
        <v>35703</v>
      </c>
      <c r="B22" s="7">
        <v>82339214.099999994</v>
      </c>
      <c r="C22" s="8"/>
      <c r="D22" s="8"/>
      <c r="E22" s="8"/>
      <c r="F22" s="7">
        <v>355655.4134882919</v>
      </c>
      <c r="G22" s="9">
        <f t="shared" si="0"/>
        <v>81983558.686511695</v>
      </c>
      <c r="H22" s="9">
        <v>0</v>
      </c>
      <c r="I22" s="69">
        <f t="shared" si="1"/>
        <v>81983558.686511695</v>
      </c>
      <c r="J22" s="10">
        <v>115.2</v>
      </c>
      <c r="K22" s="10">
        <v>5.4</v>
      </c>
      <c r="L22" s="10">
        <v>30</v>
      </c>
      <c r="M22" s="10">
        <v>1</v>
      </c>
      <c r="N22" s="11">
        <v>336</v>
      </c>
      <c r="O22" s="12">
        <v>38348.25</v>
      </c>
      <c r="P22" s="70">
        <f t="shared" si="2"/>
        <v>80527898.465109244</v>
      </c>
      <c r="Q22" s="9">
        <f t="shared" si="3"/>
        <v>-1455660.2214024514</v>
      </c>
      <c r="R22" s="13">
        <f t="shared" si="4"/>
        <v>-1.7755513967972498E-2</v>
      </c>
      <c r="S22" s="14">
        <f t="shared" si="5"/>
        <v>1.7755513967972498E-2</v>
      </c>
      <c r="T22" s="7">
        <v>0</v>
      </c>
      <c r="U22" s="69">
        <f t="shared" si="6"/>
        <v>80527898.465109244</v>
      </c>
      <c r="W22"/>
      <c r="X22" s="17" t="s">
        <v>11</v>
      </c>
      <c r="Y22" s="17">
        <v>62867.016407894924</v>
      </c>
      <c r="Z22" s="17">
        <v>13120.841026983207</v>
      </c>
      <c r="AA22" s="17">
        <v>4.7913861831423734</v>
      </c>
      <c r="AB22" s="17">
        <v>2.6859678493311144E-6</v>
      </c>
      <c r="AC22" s="17">
        <v>37039.400650117655</v>
      </c>
      <c r="AD22" s="17">
        <v>88694.632165672199</v>
      </c>
      <c r="AE22" s="17">
        <v>37039.400650117655</v>
      </c>
      <c r="AF22" s="17">
        <v>88694.632165672199</v>
      </c>
    </row>
    <row r="23" spans="1:33" s="15" customFormat="1" ht="13.5" thickBot="1" x14ac:dyDescent="0.25">
      <c r="A23" s="6">
        <v>35734</v>
      </c>
      <c r="B23" s="7">
        <v>87421435.5</v>
      </c>
      <c r="C23" s="8"/>
      <c r="D23" s="8"/>
      <c r="E23" s="8"/>
      <c r="F23" s="7">
        <v>377607.52431680716</v>
      </c>
      <c r="G23" s="9">
        <f t="shared" si="0"/>
        <v>87043827.975683197</v>
      </c>
      <c r="H23" s="9">
        <v>0</v>
      </c>
      <c r="I23" s="69">
        <f t="shared" si="1"/>
        <v>87043827.975683197</v>
      </c>
      <c r="J23" s="10">
        <v>288.89999999999998</v>
      </c>
      <c r="K23" s="10">
        <v>1.6</v>
      </c>
      <c r="L23" s="10">
        <v>31</v>
      </c>
      <c r="M23" s="10">
        <v>1</v>
      </c>
      <c r="N23" s="11">
        <v>352</v>
      </c>
      <c r="O23" s="12">
        <v>38435.166666666642</v>
      </c>
      <c r="P23" s="70">
        <f t="shared" si="2"/>
        <v>87964219.339573324</v>
      </c>
      <c r="Q23" s="9">
        <f t="shared" si="3"/>
        <v>920391.36389012635</v>
      </c>
      <c r="R23" s="13">
        <f t="shared" si="4"/>
        <v>1.0573884275255558E-2</v>
      </c>
      <c r="S23" s="14">
        <f t="shared" si="5"/>
        <v>1.0573884275255558E-2</v>
      </c>
      <c r="T23" s="7">
        <v>0</v>
      </c>
      <c r="U23" s="69">
        <f t="shared" si="6"/>
        <v>87964219.339573324</v>
      </c>
      <c r="W23"/>
      <c r="X23" s="18" t="s">
        <v>12</v>
      </c>
      <c r="Y23" s="18">
        <v>2242.0776623161719</v>
      </c>
      <c r="Z23" s="18">
        <v>31.347311938157826</v>
      </c>
      <c r="AA23" s="18">
        <v>71.5237614867698</v>
      </c>
      <c r="AB23" s="18">
        <v>2.3362851918696306E-182</v>
      </c>
      <c r="AC23" s="18">
        <v>2180.3722940312491</v>
      </c>
      <c r="AD23" s="18">
        <v>2303.7830306010947</v>
      </c>
      <c r="AE23" s="18">
        <v>2180.3722940312491</v>
      </c>
      <c r="AF23" s="18">
        <v>2303.7830306010947</v>
      </c>
    </row>
    <row r="24" spans="1:33" s="15" customFormat="1" x14ac:dyDescent="0.2">
      <c r="A24" s="6">
        <v>35764</v>
      </c>
      <c r="B24" s="7">
        <v>91084451</v>
      </c>
      <c r="C24" s="8"/>
      <c r="D24" s="8"/>
      <c r="E24" s="8"/>
      <c r="F24" s="7">
        <v>393429.52731387632</v>
      </c>
      <c r="G24" s="9">
        <f t="shared" si="0"/>
        <v>90691021.472686127</v>
      </c>
      <c r="H24" s="9">
        <v>0</v>
      </c>
      <c r="I24" s="69">
        <f t="shared" si="1"/>
        <v>90691021.472686127</v>
      </c>
      <c r="J24" s="10">
        <v>471.4</v>
      </c>
      <c r="K24" s="10">
        <v>0</v>
      </c>
      <c r="L24" s="10">
        <v>30</v>
      </c>
      <c r="M24" s="10">
        <v>1</v>
      </c>
      <c r="N24" s="11">
        <v>304</v>
      </c>
      <c r="O24" s="12">
        <v>38522.083333333307</v>
      </c>
      <c r="P24" s="70">
        <f t="shared" si="2"/>
        <v>87649267.186514199</v>
      </c>
      <c r="Q24" s="9">
        <f t="shared" si="3"/>
        <v>-3041754.286171928</v>
      </c>
      <c r="R24" s="13">
        <f t="shared" si="4"/>
        <v>-3.3539751088678925E-2</v>
      </c>
      <c r="S24" s="14">
        <f t="shared" si="5"/>
        <v>3.3539751088678925E-2</v>
      </c>
      <c r="T24" s="7">
        <v>0</v>
      </c>
      <c r="U24" s="69">
        <f t="shared" si="6"/>
        <v>87649267.186514199</v>
      </c>
      <c r="W24"/>
      <c r="X24"/>
      <c r="Y24"/>
      <c r="Z24"/>
      <c r="AA24"/>
      <c r="AB24"/>
      <c r="AC24"/>
      <c r="AD24"/>
      <c r="AE24"/>
      <c r="AF24"/>
    </row>
    <row r="25" spans="1:33" s="15" customFormat="1" x14ac:dyDescent="0.2">
      <c r="A25" s="6">
        <v>35795</v>
      </c>
      <c r="B25" s="7">
        <v>95971206</v>
      </c>
      <c r="C25" s="8"/>
      <c r="D25" s="8"/>
      <c r="E25" s="8"/>
      <c r="F25" s="7">
        <v>414537.3419698457</v>
      </c>
      <c r="G25" s="9">
        <f t="shared" si="0"/>
        <v>95556668.658030152</v>
      </c>
      <c r="H25" s="9">
        <v>0</v>
      </c>
      <c r="I25" s="69">
        <f t="shared" si="1"/>
        <v>95556668.658030152</v>
      </c>
      <c r="J25" s="10">
        <v>630.70000000000005</v>
      </c>
      <c r="K25" s="10">
        <v>0</v>
      </c>
      <c r="L25" s="10">
        <v>31</v>
      </c>
      <c r="M25" s="10">
        <v>0</v>
      </c>
      <c r="N25" s="11">
        <v>336</v>
      </c>
      <c r="O25" s="12">
        <v>38609</v>
      </c>
      <c r="P25" s="70">
        <f t="shared" si="2"/>
        <v>98809493.564385056</v>
      </c>
      <c r="Q25" s="9">
        <f t="shared" si="3"/>
        <v>3252824.9063549042</v>
      </c>
      <c r="R25" s="13">
        <f t="shared" si="4"/>
        <v>3.4040794347863147E-2</v>
      </c>
      <c r="S25" s="14">
        <f t="shared" si="5"/>
        <v>3.4040794347863147E-2</v>
      </c>
      <c r="T25" s="7">
        <v>0</v>
      </c>
      <c r="U25" s="69">
        <f t="shared" si="6"/>
        <v>98809493.564385056</v>
      </c>
      <c r="X25"/>
      <c r="Y25"/>
      <c r="Z25"/>
      <c r="AA25"/>
      <c r="AB25"/>
      <c r="AC25"/>
      <c r="AD25"/>
      <c r="AE25"/>
      <c r="AF25"/>
    </row>
    <row r="26" spans="1:33" x14ac:dyDescent="0.2">
      <c r="A26" s="6">
        <v>35826</v>
      </c>
      <c r="B26" s="20">
        <v>99755427.200000003</v>
      </c>
      <c r="F26" s="22">
        <v>369728.33435103059</v>
      </c>
      <c r="G26" s="9">
        <f t="shared" si="0"/>
        <v>99385698.86564897</v>
      </c>
      <c r="H26" s="9">
        <v>0</v>
      </c>
      <c r="I26" s="69">
        <f t="shared" si="1"/>
        <v>99385698.86564897</v>
      </c>
      <c r="J26" s="23">
        <v>652.79999999999995</v>
      </c>
      <c r="K26" s="23">
        <v>0</v>
      </c>
      <c r="L26" s="9">
        <v>31</v>
      </c>
      <c r="M26" s="9">
        <v>0</v>
      </c>
      <c r="N26" s="11">
        <v>336.28800000000001</v>
      </c>
      <c r="O26" s="12">
        <v>38688.916666666664</v>
      </c>
      <c r="P26" s="70">
        <f t="shared" si="2"/>
        <v>99621959.402940422</v>
      </c>
      <c r="Q26" s="9">
        <f t="shared" si="3"/>
        <v>236260.53729145229</v>
      </c>
      <c r="R26" s="13">
        <f t="shared" si="4"/>
        <v>2.3772085922626825E-3</v>
      </c>
      <c r="S26" s="14">
        <f t="shared" si="5"/>
        <v>2.3772085922626825E-3</v>
      </c>
      <c r="T26" s="7">
        <v>0</v>
      </c>
      <c r="U26" s="69">
        <f t="shared" si="6"/>
        <v>99621959.402940422</v>
      </c>
      <c r="V26" s="14"/>
    </row>
    <row r="27" spans="1:33" x14ac:dyDescent="0.2">
      <c r="A27" s="6">
        <f>EOMONTH(A26,1)</f>
        <v>35854</v>
      </c>
      <c r="B27" s="20">
        <v>88298732.200000003</v>
      </c>
      <c r="F27" s="22">
        <v>327265.83503231901</v>
      </c>
      <c r="G27" s="9">
        <f t="shared" si="0"/>
        <v>87971466.364967689</v>
      </c>
      <c r="H27" s="9">
        <v>0</v>
      </c>
      <c r="I27" s="69">
        <f t="shared" si="1"/>
        <v>87971466.364967689</v>
      </c>
      <c r="J27" s="23">
        <v>547.1</v>
      </c>
      <c r="K27" s="23">
        <v>0</v>
      </c>
      <c r="L27" s="10">
        <v>28</v>
      </c>
      <c r="M27" s="9">
        <v>0</v>
      </c>
      <c r="N27" s="11">
        <v>319.87200000000001</v>
      </c>
      <c r="O27" s="12">
        <v>38768.833333333328</v>
      </c>
      <c r="P27" s="70">
        <f t="shared" si="2"/>
        <v>89151547.942305043</v>
      </c>
      <c r="Q27" s="9">
        <f t="shared" si="3"/>
        <v>1180081.5773373544</v>
      </c>
      <c r="R27" s="13">
        <f t="shared" si="4"/>
        <v>1.3414367477308424E-2</v>
      </c>
      <c r="S27" s="14">
        <f t="shared" si="5"/>
        <v>1.3414367477308424E-2</v>
      </c>
      <c r="T27" s="7">
        <v>0</v>
      </c>
      <c r="U27" s="69">
        <f t="shared" si="6"/>
        <v>89151547.942305043</v>
      </c>
      <c r="V27" s="14"/>
    </row>
    <row r="28" spans="1:33" x14ac:dyDescent="0.2">
      <c r="A28" s="6">
        <f>EOMONTH(A27,1)</f>
        <v>35885</v>
      </c>
      <c r="B28" s="20">
        <v>96142108.799999997</v>
      </c>
      <c r="F28" s="22">
        <v>356336.1186991093</v>
      </c>
      <c r="G28" s="9">
        <f t="shared" si="0"/>
        <v>95785772.681300893</v>
      </c>
      <c r="H28" s="9">
        <v>0</v>
      </c>
      <c r="I28" s="69">
        <f t="shared" si="1"/>
        <v>95785772.681300893</v>
      </c>
      <c r="J28" s="23">
        <v>505.1</v>
      </c>
      <c r="K28" s="23">
        <v>0</v>
      </c>
      <c r="L28" s="9">
        <v>31</v>
      </c>
      <c r="M28" s="9">
        <v>1</v>
      </c>
      <c r="N28" s="11">
        <v>351.91199999999998</v>
      </c>
      <c r="O28" s="12">
        <v>38848.75</v>
      </c>
      <c r="P28" s="70">
        <f t="shared" si="2"/>
        <v>94556936.785495445</v>
      </c>
      <c r="Q28" s="9">
        <f t="shared" si="3"/>
        <v>-1228835.8958054483</v>
      </c>
      <c r="R28" s="13">
        <f t="shared" si="4"/>
        <v>-1.2829002276716395E-2</v>
      </c>
      <c r="S28" s="14">
        <f t="shared" si="5"/>
        <v>1.2829002276716395E-2</v>
      </c>
      <c r="T28" s="7">
        <v>0</v>
      </c>
      <c r="U28" s="69">
        <f t="shared" si="6"/>
        <v>94556936.785495445</v>
      </c>
      <c r="V28" s="14"/>
    </row>
    <row r="29" spans="1:33" x14ac:dyDescent="0.2">
      <c r="A29" s="6">
        <f>EOMONTH(A28,1)</f>
        <v>35915</v>
      </c>
      <c r="B29" s="20">
        <v>82977188</v>
      </c>
      <c r="F29" s="22">
        <v>307542.33999583655</v>
      </c>
      <c r="G29" s="9">
        <f t="shared" si="0"/>
        <v>82669645.660004169</v>
      </c>
      <c r="H29" s="9">
        <v>0</v>
      </c>
      <c r="I29" s="69">
        <f t="shared" si="1"/>
        <v>82669645.660004169</v>
      </c>
      <c r="J29" s="23">
        <v>312</v>
      </c>
      <c r="K29" s="23">
        <v>0</v>
      </c>
      <c r="L29" s="9">
        <v>30</v>
      </c>
      <c r="M29" s="9">
        <v>1</v>
      </c>
      <c r="N29" s="11">
        <v>336.24</v>
      </c>
      <c r="O29" s="12">
        <v>38928.666666666657</v>
      </c>
      <c r="P29" s="70">
        <f t="shared" si="2"/>
        <v>86150595.554128334</v>
      </c>
      <c r="Q29" s="9">
        <f t="shared" si="3"/>
        <v>3480949.8941241652</v>
      </c>
      <c r="R29" s="13">
        <f t="shared" si="4"/>
        <v>4.210674748069302E-2</v>
      </c>
      <c r="S29" s="14">
        <f t="shared" si="5"/>
        <v>4.210674748069302E-2</v>
      </c>
      <c r="T29" s="7">
        <v>0</v>
      </c>
      <c r="U29" s="69">
        <f t="shared" si="6"/>
        <v>86150595.554128334</v>
      </c>
      <c r="V29" s="14"/>
    </row>
    <row r="30" spans="1:33" x14ac:dyDescent="0.2">
      <c r="A30" s="6">
        <f>EOMONTH(A29,1)</f>
        <v>35946</v>
      </c>
      <c r="B30" s="20">
        <v>85056522.800000012</v>
      </c>
      <c r="F30" s="22">
        <v>315249.07850361511</v>
      </c>
      <c r="G30" s="9">
        <f t="shared" si="0"/>
        <v>84741273.721496403</v>
      </c>
      <c r="H30" s="9">
        <v>0</v>
      </c>
      <c r="I30" s="69">
        <f t="shared" si="1"/>
        <v>84741273.721496403</v>
      </c>
      <c r="J30" s="23">
        <v>77.099999999999994</v>
      </c>
      <c r="K30" s="23">
        <v>16.8</v>
      </c>
      <c r="L30" s="9">
        <v>31</v>
      </c>
      <c r="M30" s="9">
        <v>1</v>
      </c>
      <c r="N30" s="11">
        <v>319.92</v>
      </c>
      <c r="O30" s="12">
        <v>39008.583333333321</v>
      </c>
      <c r="P30" s="70">
        <f t="shared" si="2"/>
        <v>84636060.234659642</v>
      </c>
      <c r="Q30" s="9">
        <f t="shared" si="3"/>
        <v>-105213.48683676124</v>
      </c>
      <c r="R30" s="13">
        <f t="shared" si="4"/>
        <v>-1.241584911533748E-3</v>
      </c>
      <c r="S30" s="14">
        <f t="shared" si="5"/>
        <v>1.241584911533748E-3</v>
      </c>
      <c r="T30" s="7">
        <v>0</v>
      </c>
      <c r="U30" s="69">
        <f t="shared" si="6"/>
        <v>84636060.234659642</v>
      </c>
      <c r="V30" s="14"/>
      <c r="X30" s="72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x14ac:dyDescent="0.2">
      <c r="A31" s="6">
        <f t="shared" ref="A31:A94" si="7">EOMONTH(A30,1)</f>
        <v>35976</v>
      </c>
      <c r="B31" s="20">
        <v>90611662</v>
      </c>
      <c r="F31" s="22">
        <v>335838.35791581444</v>
      </c>
      <c r="G31" s="9">
        <f t="shared" si="0"/>
        <v>90275823.642084181</v>
      </c>
      <c r="H31" s="9">
        <v>0</v>
      </c>
      <c r="I31" s="69">
        <f t="shared" si="1"/>
        <v>90275823.642084181</v>
      </c>
      <c r="J31" s="23">
        <v>66.7</v>
      </c>
      <c r="K31" s="23">
        <v>63.7</v>
      </c>
      <c r="L31" s="9">
        <v>30</v>
      </c>
      <c r="M31" s="9">
        <v>0</v>
      </c>
      <c r="N31" s="11">
        <v>352.08</v>
      </c>
      <c r="O31" s="12">
        <v>39088.5</v>
      </c>
      <c r="P31" s="70">
        <f t="shared" si="2"/>
        <v>96794835.396705836</v>
      </c>
      <c r="Q31" s="9">
        <f t="shared" si="3"/>
        <v>6519011.7546216547</v>
      </c>
      <c r="R31" s="13">
        <f t="shared" si="4"/>
        <v>7.2212154834139508E-2</v>
      </c>
      <c r="S31" s="14">
        <f t="shared" si="5"/>
        <v>7.2212154834139508E-2</v>
      </c>
      <c r="T31" s="7">
        <v>0</v>
      </c>
      <c r="U31" s="69">
        <f t="shared" si="6"/>
        <v>96794835.396705836</v>
      </c>
      <c r="V31" s="14"/>
      <c r="X31" s="29"/>
      <c r="Y31" s="29"/>
      <c r="Z31" s="29"/>
      <c r="AA31" s="29"/>
      <c r="AB31" s="29"/>
      <c r="AC31" s="29"/>
      <c r="AD31" s="29"/>
      <c r="AE31" s="29"/>
      <c r="AF31" s="29"/>
      <c r="AG31" s="29"/>
    </row>
    <row r="32" spans="1:33" x14ac:dyDescent="0.2">
      <c r="A32" s="6">
        <f t="shared" si="7"/>
        <v>36007</v>
      </c>
      <c r="B32" s="20">
        <v>93536613.900000006</v>
      </c>
      <c r="F32" s="22">
        <v>346679.24772400211</v>
      </c>
      <c r="G32" s="9">
        <f t="shared" si="0"/>
        <v>93189934.652276009</v>
      </c>
      <c r="H32" s="9">
        <v>0</v>
      </c>
      <c r="I32" s="69">
        <f t="shared" si="1"/>
        <v>93189934.652276009</v>
      </c>
      <c r="J32" s="23">
        <v>6.9</v>
      </c>
      <c r="K32" s="23">
        <v>64.8</v>
      </c>
      <c r="L32" s="9">
        <v>31</v>
      </c>
      <c r="M32" s="9">
        <v>0</v>
      </c>
      <c r="N32" s="11">
        <v>351.91199999999998</v>
      </c>
      <c r="O32" s="12">
        <v>39168.41666666665</v>
      </c>
      <c r="P32" s="70">
        <f t="shared" si="2"/>
        <v>97762658.913195074</v>
      </c>
      <c r="Q32" s="9">
        <f t="shared" si="3"/>
        <v>4572724.2609190643</v>
      </c>
      <c r="R32" s="13">
        <f t="shared" si="4"/>
        <v>4.9068864335847916E-2</v>
      </c>
      <c r="S32" s="14">
        <f t="shared" si="5"/>
        <v>4.9068864335847916E-2</v>
      </c>
      <c r="T32" s="7">
        <v>0</v>
      </c>
      <c r="U32" s="69">
        <f t="shared" si="6"/>
        <v>97762658.913195074</v>
      </c>
      <c r="V32" s="14"/>
      <c r="X32" s="24"/>
      <c r="Y32" s="73"/>
      <c r="Z32" s="73"/>
      <c r="AA32" s="73"/>
      <c r="AB32" s="73"/>
      <c r="AC32" s="73"/>
      <c r="AD32" s="73"/>
      <c r="AE32" s="73"/>
      <c r="AF32" s="73"/>
      <c r="AG32" s="73"/>
    </row>
    <row r="33" spans="1:33" x14ac:dyDescent="0.2">
      <c r="A33" s="6">
        <f t="shared" si="7"/>
        <v>36038</v>
      </c>
      <c r="B33" s="20">
        <v>94443253.400000006</v>
      </c>
      <c r="F33" s="22">
        <v>350039.56927843532</v>
      </c>
      <c r="G33" s="9">
        <f t="shared" si="0"/>
        <v>94093213.830721572</v>
      </c>
      <c r="H33" s="9">
        <v>0</v>
      </c>
      <c r="I33" s="69">
        <f t="shared" si="1"/>
        <v>94093213.830721572</v>
      </c>
      <c r="J33" s="23">
        <v>12.1</v>
      </c>
      <c r="K33" s="23">
        <v>83.1</v>
      </c>
      <c r="L33" s="9">
        <v>31</v>
      </c>
      <c r="M33" s="9">
        <v>0</v>
      </c>
      <c r="N33" s="11">
        <v>319.92</v>
      </c>
      <c r="O33" s="12">
        <v>39248.333333333314</v>
      </c>
      <c r="P33" s="70">
        <f t="shared" si="2"/>
        <v>100046787.48932387</v>
      </c>
      <c r="Q33" s="9">
        <f t="shared" si="3"/>
        <v>5953573.6586022973</v>
      </c>
      <c r="R33" s="13">
        <f t="shared" si="4"/>
        <v>6.3273146024250757E-2</v>
      </c>
      <c r="S33" s="14">
        <f t="shared" si="5"/>
        <v>6.3273146024250757E-2</v>
      </c>
      <c r="T33" s="7">
        <v>0</v>
      </c>
      <c r="U33" s="69">
        <f t="shared" si="6"/>
        <v>100046787.48932387</v>
      </c>
      <c r="V33" s="14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x14ac:dyDescent="0.2">
      <c r="A34" s="6">
        <f t="shared" si="7"/>
        <v>36068</v>
      </c>
      <c r="B34" s="20">
        <v>87162868.599999994</v>
      </c>
      <c r="F34" s="22">
        <v>323055.92917891633</v>
      </c>
      <c r="G34" s="9">
        <f t="shared" si="0"/>
        <v>86839812.670821071</v>
      </c>
      <c r="H34" s="9">
        <v>0</v>
      </c>
      <c r="I34" s="69">
        <f t="shared" si="1"/>
        <v>86839812.670821071</v>
      </c>
      <c r="J34" s="23">
        <v>63</v>
      </c>
      <c r="K34" s="23">
        <v>26</v>
      </c>
      <c r="L34" s="9">
        <v>30</v>
      </c>
      <c r="M34" s="9">
        <v>1</v>
      </c>
      <c r="N34" s="11">
        <v>336.24</v>
      </c>
      <c r="O34" s="12">
        <v>39328.25</v>
      </c>
      <c r="P34" s="70">
        <f t="shared" si="2"/>
        <v>85757756.666865364</v>
      </c>
      <c r="Q34" s="9">
        <f t="shared" si="3"/>
        <v>-1082056.003955707</v>
      </c>
      <c r="R34" s="13">
        <f t="shared" si="4"/>
        <v>-1.2460367781508205E-2</v>
      </c>
      <c r="S34" s="14">
        <f t="shared" si="5"/>
        <v>1.2460367781508205E-2</v>
      </c>
      <c r="T34" s="7">
        <v>0</v>
      </c>
      <c r="U34" s="69">
        <f t="shared" si="6"/>
        <v>85757756.666865364</v>
      </c>
      <c r="V34" s="14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x14ac:dyDescent="0.2">
      <c r="A35" s="6">
        <f t="shared" si="7"/>
        <v>36099</v>
      </c>
      <c r="B35" s="20">
        <v>87958219</v>
      </c>
      <c r="F35" s="22">
        <v>326003.77459315991</v>
      </c>
      <c r="G35" s="9">
        <f t="shared" si="0"/>
        <v>87632215.22540684</v>
      </c>
      <c r="H35" s="9">
        <v>0</v>
      </c>
      <c r="I35" s="69">
        <f t="shared" si="1"/>
        <v>87632215.22540684</v>
      </c>
      <c r="J35" s="23">
        <v>257.60000000000002</v>
      </c>
      <c r="K35" s="23">
        <v>0</v>
      </c>
      <c r="L35" s="9">
        <v>31</v>
      </c>
      <c r="M35" s="9">
        <v>1</v>
      </c>
      <c r="N35" s="11">
        <v>336.28800000000001</v>
      </c>
      <c r="O35" s="12">
        <v>39408.166666666642</v>
      </c>
      <c r="P35" s="70">
        <f t="shared" si="2"/>
        <v>87939490.293995112</v>
      </c>
      <c r="Q35" s="9">
        <f t="shared" si="3"/>
        <v>307275.06858827174</v>
      </c>
      <c r="R35" s="13">
        <f t="shared" si="4"/>
        <v>3.5064167646327487E-3</v>
      </c>
      <c r="S35" s="14">
        <f t="shared" si="5"/>
        <v>3.5064167646327487E-3</v>
      </c>
      <c r="T35" s="7">
        <v>0</v>
      </c>
      <c r="U35" s="69">
        <f t="shared" si="6"/>
        <v>87939490.293995112</v>
      </c>
      <c r="V35" s="14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x14ac:dyDescent="0.2">
      <c r="A36" s="6">
        <f t="shared" si="7"/>
        <v>36129</v>
      </c>
      <c r="B36" s="20">
        <v>91550898.200000003</v>
      </c>
      <c r="F36" s="22">
        <v>339319.49418614455</v>
      </c>
      <c r="G36" s="9">
        <f t="shared" si="0"/>
        <v>91211578.705813855</v>
      </c>
      <c r="H36" s="9">
        <v>0</v>
      </c>
      <c r="I36" s="69">
        <f t="shared" si="1"/>
        <v>91211578.705813855</v>
      </c>
      <c r="J36" s="23">
        <v>440.1</v>
      </c>
      <c r="K36" s="23">
        <v>0</v>
      </c>
      <c r="L36" s="9">
        <v>30</v>
      </c>
      <c r="M36" s="9">
        <v>1</v>
      </c>
      <c r="N36" s="11">
        <v>336.24</v>
      </c>
      <c r="O36" s="12">
        <v>39488.083333333307</v>
      </c>
      <c r="P36" s="70">
        <f t="shared" si="2"/>
        <v>90970672.702662379</v>
      </c>
      <c r="Q36" s="9">
        <f t="shared" si="3"/>
        <v>-240906.00315147638</v>
      </c>
      <c r="R36" s="13">
        <f t="shared" si="4"/>
        <v>-2.6411778698456072E-3</v>
      </c>
      <c r="S36" s="14">
        <f t="shared" si="5"/>
        <v>2.6411778698456072E-3</v>
      </c>
      <c r="T36" s="7">
        <v>0</v>
      </c>
      <c r="U36" s="69">
        <f t="shared" si="6"/>
        <v>90970672.702662379</v>
      </c>
      <c r="V36" s="14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x14ac:dyDescent="0.2">
      <c r="A37" s="6">
        <f t="shared" si="7"/>
        <v>36160</v>
      </c>
      <c r="B37" s="20">
        <v>96499819.900000006</v>
      </c>
      <c r="F37" s="22">
        <v>357661.9205416168</v>
      </c>
      <c r="G37" s="9">
        <f t="shared" si="0"/>
        <v>96142157.979458392</v>
      </c>
      <c r="H37" s="9">
        <v>0</v>
      </c>
      <c r="I37" s="69">
        <f t="shared" si="1"/>
        <v>96142157.979458392</v>
      </c>
      <c r="J37" s="23">
        <v>572.1</v>
      </c>
      <c r="K37" s="23">
        <v>0</v>
      </c>
      <c r="L37" s="9">
        <v>31</v>
      </c>
      <c r="M37" s="9">
        <v>0</v>
      </c>
      <c r="N37" s="11">
        <v>336.28800000000001</v>
      </c>
      <c r="O37" s="12">
        <v>39568</v>
      </c>
      <c r="P37" s="70">
        <f t="shared" si="2"/>
        <v>99346548.448770419</v>
      </c>
      <c r="Q37" s="9">
        <f t="shared" si="3"/>
        <v>3204390.4693120271</v>
      </c>
      <c r="R37" s="13">
        <f t="shared" si="4"/>
        <v>3.3329712341142508E-2</v>
      </c>
      <c r="S37" s="14">
        <f t="shared" si="5"/>
        <v>3.3329712341142508E-2</v>
      </c>
      <c r="T37" s="7">
        <v>0</v>
      </c>
      <c r="U37" s="69">
        <f t="shared" si="6"/>
        <v>99346548.448770419</v>
      </c>
      <c r="V37" s="14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x14ac:dyDescent="0.2">
      <c r="A38" s="6">
        <f t="shared" si="7"/>
        <v>36191</v>
      </c>
      <c r="B38" s="20">
        <v>106347680.30000001</v>
      </c>
      <c r="F38" s="22">
        <v>391585.84111321339</v>
      </c>
      <c r="G38" s="9">
        <f t="shared" si="0"/>
        <v>105956094.4588868</v>
      </c>
      <c r="H38" s="9">
        <v>0</v>
      </c>
      <c r="I38" s="69">
        <f t="shared" si="1"/>
        <v>105956094.4588868</v>
      </c>
      <c r="J38" s="23">
        <v>789.6</v>
      </c>
      <c r="K38" s="23">
        <v>0</v>
      </c>
      <c r="L38" s="10">
        <v>31</v>
      </c>
      <c r="M38" s="10">
        <v>0</v>
      </c>
      <c r="N38" s="11">
        <v>319.92</v>
      </c>
      <c r="O38" s="12">
        <v>39656.166666666664</v>
      </c>
      <c r="P38" s="70">
        <f t="shared" si="2"/>
        <v>104569598.46666737</v>
      </c>
      <c r="Q38" s="9">
        <f t="shared" si="3"/>
        <v>-1386495.9922194332</v>
      </c>
      <c r="R38" s="13">
        <f t="shared" si="4"/>
        <v>-1.3085570955594469E-2</v>
      </c>
      <c r="S38" s="14">
        <f t="shared" si="5"/>
        <v>1.3085570955594469E-2</v>
      </c>
      <c r="T38" s="7">
        <v>0</v>
      </c>
      <c r="U38" s="69">
        <f t="shared" si="6"/>
        <v>104569598.46666737</v>
      </c>
      <c r="V38" s="14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x14ac:dyDescent="0.2">
      <c r="A39" s="6">
        <f t="shared" si="7"/>
        <v>36219</v>
      </c>
      <c r="B39" s="20">
        <v>92242601.200000003</v>
      </c>
      <c r="F39" s="22">
        <v>339649.12516641611</v>
      </c>
      <c r="G39" s="9">
        <f t="shared" si="0"/>
        <v>91902952.074833587</v>
      </c>
      <c r="H39" s="9">
        <v>0</v>
      </c>
      <c r="I39" s="69">
        <f t="shared" si="1"/>
        <v>91902952.074833587</v>
      </c>
      <c r="J39" s="23">
        <v>578.4</v>
      </c>
      <c r="K39" s="23">
        <v>0</v>
      </c>
      <c r="L39" s="10">
        <v>28</v>
      </c>
      <c r="M39" s="10">
        <v>0</v>
      </c>
      <c r="N39" s="11">
        <v>319.87200000000001</v>
      </c>
      <c r="O39" s="12">
        <v>39744.333333333328</v>
      </c>
      <c r="P39" s="70">
        <f t="shared" si="2"/>
        <v>92209968.816534236</v>
      </c>
      <c r="Q39" s="9">
        <f t="shared" si="3"/>
        <v>307016.74170064926</v>
      </c>
      <c r="R39" s="13">
        <f t="shared" si="4"/>
        <v>3.3406624571826107E-3</v>
      </c>
      <c r="S39" s="14">
        <f t="shared" si="5"/>
        <v>3.3406624571826107E-3</v>
      </c>
      <c r="T39" s="7">
        <v>0</v>
      </c>
      <c r="U39" s="69">
        <f t="shared" si="6"/>
        <v>92209968.816534236</v>
      </c>
      <c r="V39" s="14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x14ac:dyDescent="0.2">
      <c r="A40" s="6">
        <f t="shared" si="7"/>
        <v>36250</v>
      </c>
      <c r="B40" s="20">
        <v>99528298.800000012</v>
      </c>
      <c r="F40" s="22">
        <v>366476.00107705622</v>
      </c>
      <c r="G40" s="9">
        <f t="shared" si="0"/>
        <v>99161822.798922956</v>
      </c>
      <c r="H40" s="9">
        <v>0</v>
      </c>
      <c r="I40" s="69">
        <f t="shared" si="1"/>
        <v>99161822.798922956</v>
      </c>
      <c r="J40" s="23">
        <v>592.5</v>
      </c>
      <c r="K40" s="23">
        <v>0</v>
      </c>
      <c r="L40" s="10">
        <v>31</v>
      </c>
      <c r="M40" s="10">
        <v>1</v>
      </c>
      <c r="N40" s="11">
        <v>368.28</v>
      </c>
      <c r="O40" s="12">
        <v>39832.5</v>
      </c>
      <c r="P40" s="70">
        <f t="shared" si="2"/>
        <v>100224474.83526808</v>
      </c>
      <c r="Q40" s="9">
        <f t="shared" si="3"/>
        <v>1062652.0363451242</v>
      </c>
      <c r="R40" s="13">
        <f t="shared" si="4"/>
        <v>1.0716342301411046E-2</v>
      </c>
      <c r="S40" s="14">
        <f t="shared" si="5"/>
        <v>1.0716342301411046E-2</v>
      </c>
      <c r="T40" s="7">
        <v>0</v>
      </c>
      <c r="U40" s="69">
        <f t="shared" si="6"/>
        <v>100224474.83526808</v>
      </c>
      <c r="V40" s="14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x14ac:dyDescent="0.2">
      <c r="A41" s="6">
        <f t="shared" si="7"/>
        <v>36280</v>
      </c>
      <c r="B41" s="20">
        <v>85709380.400000006</v>
      </c>
      <c r="F41" s="22">
        <v>315592.96564390004</v>
      </c>
      <c r="G41" s="9">
        <f t="shared" si="0"/>
        <v>85393787.434356108</v>
      </c>
      <c r="H41" s="9">
        <v>0</v>
      </c>
      <c r="I41" s="69">
        <f t="shared" si="1"/>
        <v>85393787.434356108</v>
      </c>
      <c r="J41" s="23">
        <v>332.6</v>
      </c>
      <c r="K41" s="23">
        <v>0</v>
      </c>
      <c r="L41" s="10">
        <v>30</v>
      </c>
      <c r="M41" s="10">
        <v>1</v>
      </c>
      <c r="N41" s="11">
        <v>336.24</v>
      </c>
      <c r="O41" s="12">
        <v>39920.666666666657</v>
      </c>
      <c r="P41" s="70">
        <f t="shared" si="2"/>
        <v>88948163.009253949</v>
      </c>
      <c r="Q41" s="9">
        <f t="shared" si="3"/>
        <v>3554375.5748978406</v>
      </c>
      <c r="R41" s="13">
        <f t="shared" si="4"/>
        <v>4.1623350851256707E-2</v>
      </c>
      <c r="S41" s="14">
        <f t="shared" si="5"/>
        <v>4.1623350851256707E-2</v>
      </c>
      <c r="T41" s="7">
        <v>0</v>
      </c>
      <c r="U41" s="69">
        <f t="shared" si="6"/>
        <v>88948163.009253949</v>
      </c>
      <c r="V41" s="14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 x14ac:dyDescent="0.2">
      <c r="A42" s="6">
        <f t="shared" si="7"/>
        <v>36311</v>
      </c>
      <c r="B42" s="20">
        <v>85001059.299999997</v>
      </c>
      <c r="F42" s="22">
        <v>312984.83622406406</v>
      </c>
      <c r="G42" s="9">
        <f t="shared" si="0"/>
        <v>84688074.463775933</v>
      </c>
      <c r="H42" s="9">
        <v>0</v>
      </c>
      <c r="I42" s="69">
        <f t="shared" si="1"/>
        <v>84688074.463775933</v>
      </c>
      <c r="J42" s="23">
        <v>126.7</v>
      </c>
      <c r="K42" s="23">
        <v>10.5</v>
      </c>
      <c r="L42" s="10">
        <v>31</v>
      </c>
      <c r="M42" s="10">
        <v>1</v>
      </c>
      <c r="N42" s="11">
        <v>319.92</v>
      </c>
      <c r="O42" s="12">
        <v>40008.833333333321</v>
      </c>
      <c r="P42" s="70">
        <f t="shared" si="2"/>
        <v>86892157.740267485</v>
      </c>
      <c r="Q42" s="9">
        <f t="shared" si="3"/>
        <v>2204083.2764915526</v>
      </c>
      <c r="R42" s="13">
        <f t="shared" si="4"/>
        <v>2.6025899047147617E-2</v>
      </c>
      <c r="S42" s="14">
        <f t="shared" si="5"/>
        <v>2.6025899047147617E-2</v>
      </c>
      <c r="T42" s="7">
        <v>0</v>
      </c>
      <c r="U42" s="69">
        <f t="shared" si="6"/>
        <v>86892157.740267485</v>
      </c>
      <c r="V42" s="14"/>
      <c r="X42" s="24"/>
      <c r="Y42" s="24"/>
      <c r="Z42" s="25"/>
      <c r="AA42" s="24"/>
      <c r="AB42" s="24"/>
      <c r="AC42" s="24"/>
      <c r="AD42" s="24"/>
      <c r="AE42" s="24"/>
      <c r="AF42" s="24"/>
      <c r="AG42" s="29"/>
    </row>
    <row r="43" spans="1:33" x14ac:dyDescent="0.2">
      <c r="A43" s="6">
        <f t="shared" si="7"/>
        <v>36341</v>
      </c>
      <c r="B43" s="20">
        <v>96876658</v>
      </c>
      <c r="F43" s="22">
        <v>356712.31850241974</v>
      </c>
      <c r="G43" s="9">
        <f t="shared" si="0"/>
        <v>96519945.681497574</v>
      </c>
      <c r="H43" s="9">
        <v>0</v>
      </c>
      <c r="I43" s="69">
        <f t="shared" si="1"/>
        <v>96519945.681497574</v>
      </c>
      <c r="J43" s="23">
        <v>44.4</v>
      </c>
      <c r="K43" s="23">
        <v>76.5</v>
      </c>
      <c r="L43" s="10">
        <v>30</v>
      </c>
      <c r="M43" s="10">
        <v>0</v>
      </c>
      <c r="N43" s="11">
        <v>352.08</v>
      </c>
      <c r="O43" s="12">
        <v>40097</v>
      </c>
      <c r="P43" s="70">
        <f t="shared" si="2"/>
        <v>101213062.18433274</v>
      </c>
      <c r="Q43" s="9">
        <f t="shared" si="3"/>
        <v>4693116.5028351694</v>
      </c>
      <c r="R43" s="13">
        <f t="shared" si="4"/>
        <v>4.8623281640893197E-2</v>
      </c>
      <c r="S43" s="14">
        <f t="shared" si="5"/>
        <v>4.8623281640893197E-2</v>
      </c>
      <c r="T43" s="7">
        <v>0</v>
      </c>
      <c r="U43" s="69">
        <f t="shared" si="6"/>
        <v>101213062.18433274</v>
      </c>
      <c r="V43" s="14"/>
      <c r="X43" s="17"/>
      <c r="Y43" s="26"/>
      <c r="Z43" s="25"/>
      <c r="AA43" s="26"/>
      <c r="AB43" s="26"/>
      <c r="AC43" s="26"/>
      <c r="AD43" s="26"/>
      <c r="AE43" s="26"/>
      <c r="AF43" s="26"/>
      <c r="AG43" s="29"/>
    </row>
    <row r="44" spans="1:33" x14ac:dyDescent="0.2">
      <c r="A44" s="6">
        <f t="shared" si="7"/>
        <v>36372</v>
      </c>
      <c r="B44" s="20">
        <v>102363581.69999999</v>
      </c>
      <c r="F44" s="22">
        <v>376915.8774905185</v>
      </c>
      <c r="G44" s="9">
        <f t="shared" si="0"/>
        <v>101986665.82250947</v>
      </c>
      <c r="H44" s="9">
        <v>0</v>
      </c>
      <c r="I44" s="69">
        <f t="shared" si="1"/>
        <v>101986665.82250947</v>
      </c>
      <c r="J44" s="23">
        <v>3.2</v>
      </c>
      <c r="K44" s="23">
        <v>138.9</v>
      </c>
      <c r="L44" s="10">
        <v>31</v>
      </c>
      <c r="M44" s="10">
        <v>0</v>
      </c>
      <c r="N44" s="11">
        <v>336.28800000000001</v>
      </c>
      <c r="O44" s="12">
        <v>40185.16666666665</v>
      </c>
      <c r="P44" s="70">
        <f t="shared" si="2"/>
        <v>115038149.39215799</v>
      </c>
      <c r="Q44" s="9">
        <f t="shared" si="3"/>
        <v>13051483.569648519</v>
      </c>
      <c r="R44" s="13">
        <f t="shared" si="4"/>
        <v>0.12797245075510574</v>
      </c>
      <c r="S44" s="14">
        <f t="shared" si="5"/>
        <v>0.12797245075510574</v>
      </c>
      <c r="T44" s="7">
        <v>0</v>
      </c>
      <c r="U44" s="69">
        <f t="shared" si="6"/>
        <v>115038149.39215799</v>
      </c>
      <c r="V44" s="14"/>
      <c r="X44" s="27"/>
      <c r="Y44" s="26"/>
      <c r="Z44" s="26"/>
      <c r="AA44" s="26"/>
      <c r="AB44" s="26"/>
      <c r="AC44" s="26"/>
      <c r="AD44" s="26"/>
      <c r="AE44" s="26"/>
      <c r="AF44" s="26"/>
    </row>
    <row r="45" spans="1:33" x14ac:dyDescent="0.2">
      <c r="A45" s="6">
        <f t="shared" si="7"/>
        <v>36403</v>
      </c>
      <c r="B45" s="20">
        <v>92128741.799999997</v>
      </c>
      <c r="F45" s="22">
        <v>339229.88020694099</v>
      </c>
      <c r="G45" s="9">
        <f t="shared" si="0"/>
        <v>91789511.919793054</v>
      </c>
      <c r="H45" s="9">
        <v>0</v>
      </c>
      <c r="I45" s="69">
        <f t="shared" si="1"/>
        <v>91789511.919793054</v>
      </c>
      <c r="J45" s="23">
        <v>28.8</v>
      </c>
      <c r="K45" s="23">
        <v>30.9</v>
      </c>
      <c r="L45" s="10">
        <v>31</v>
      </c>
      <c r="M45" s="10">
        <v>0</v>
      </c>
      <c r="N45" s="11">
        <v>336.28800000000001</v>
      </c>
      <c r="O45" s="12">
        <v>40273.333333333314</v>
      </c>
      <c r="P45" s="70">
        <f t="shared" si="2"/>
        <v>92510412.905075386</v>
      </c>
      <c r="Q45" s="9">
        <f t="shared" si="3"/>
        <v>720900.98528233171</v>
      </c>
      <c r="R45" s="13">
        <f t="shared" si="4"/>
        <v>7.8538492056942737E-3</v>
      </c>
      <c r="S45" s="14">
        <f t="shared" si="5"/>
        <v>7.8538492056942737E-3</v>
      </c>
      <c r="T45" s="7">
        <v>0</v>
      </c>
      <c r="U45" s="69">
        <f t="shared" si="6"/>
        <v>92510412.905075386</v>
      </c>
      <c r="V45" s="14"/>
      <c r="X45" s="27"/>
      <c r="Y45" s="26"/>
      <c r="Z45" s="26"/>
      <c r="AA45" s="26"/>
      <c r="AB45" s="26"/>
      <c r="AC45" s="26"/>
      <c r="AD45" s="26"/>
      <c r="AE45" s="26"/>
      <c r="AF45" s="26"/>
    </row>
    <row r="46" spans="1:33" ht="12.75" customHeight="1" x14ac:dyDescent="0.2">
      <c r="A46" s="6">
        <f t="shared" si="7"/>
        <v>36433</v>
      </c>
      <c r="B46" s="20">
        <v>90659575.300000012</v>
      </c>
      <c r="F46" s="22">
        <v>333820.22013711196</v>
      </c>
      <c r="G46" s="9">
        <f t="shared" si="0"/>
        <v>90325755.079862893</v>
      </c>
      <c r="H46" s="9">
        <v>0</v>
      </c>
      <c r="I46" s="69">
        <f t="shared" si="1"/>
        <v>90325755.079862893</v>
      </c>
      <c r="J46" s="23">
        <v>88.9</v>
      </c>
      <c r="K46" s="23">
        <v>27.7</v>
      </c>
      <c r="L46" s="10">
        <v>30</v>
      </c>
      <c r="M46" s="10">
        <v>1</v>
      </c>
      <c r="N46" s="11">
        <v>336.24</v>
      </c>
      <c r="O46" s="12">
        <v>40361.5</v>
      </c>
      <c r="P46" s="70">
        <f t="shared" si="2"/>
        <v>89164273.669624627</v>
      </c>
      <c r="Q46" s="9">
        <f t="shared" si="3"/>
        <v>-1161481.410238266</v>
      </c>
      <c r="R46" s="13">
        <f t="shared" si="4"/>
        <v>-1.2858806540961927E-2</v>
      </c>
      <c r="S46" s="14">
        <f t="shared" si="5"/>
        <v>1.2858806540961927E-2</v>
      </c>
      <c r="T46" s="7">
        <v>0</v>
      </c>
      <c r="U46" s="69">
        <f t="shared" si="6"/>
        <v>89164273.669624627</v>
      </c>
      <c r="V46" s="14"/>
      <c r="X46" s="28"/>
      <c r="Y46" s="26"/>
      <c r="Z46" s="26"/>
      <c r="AA46" s="26"/>
      <c r="AB46" s="26"/>
      <c r="AC46" s="26"/>
      <c r="AD46" s="26"/>
      <c r="AE46" s="26"/>
      <c r="AF46" s="26"/>
    </row>
    <row r="47" spans="1:33" ht="12.75" customHeight="1" x14ac:dyDescent="0.2">
      <c r="A47" s="6">
        <f t="shared" si="7"/>
        <v>36464</v>
      </c>
      <c r="B47" s="20">
        <v>91210638</v>
      </c>
      <c r="F47" s="22">
        <v>335849.30389593856</v>
      </c>
      <c r="G47" s="9">
        <f t="shared" si="0"/>
        <v>90874788.696104065</v>
      </c>
      <c r="H47" s="9">
        <v>0</v>
      </c>
      <c r="I47" s="69">
        <f t="shared" si="1"/>
        <v>90874788.696104065</v>
      </c>
      <c r="J47" s="23">
        <v>319</v>
      </c>
      <c r="K47" s="23">
        <v>0</v>
      </c>
      <c r="L47" s="10">
        <v>31</v>
      </c>
      <c r="M47" s="10">
        <v>1</v>
      </c>
      <c r="N47" s="11">
        <v>319.92</v>
      </c>
      <c r="O47" s="12">
        <v>40449.666666666642</v>
      </c>
      <c r="P47" s="70">
        <f t="shared" si="2"/>
        <v>90954751.603579074</v>
      </c>
      <c r="Q47" s="9">
        <f t="shared" si="3"/>
        <v>79962.907475009561</v>
      </c>
      <c r="R47" s="13">
        <f t="shared" si="4"/>
        <v>8.7992399896977909E-4</v>
      </c>
      <c r="S47" s="14">
        <f t="shared" si="5"/>
        <v>8.7992399896977909E-4</v>
      </c>
      <c r="T47" s="7">
        <v>0</v>
      </c>
      <c r="U47" s="69">
        <f t="shared" si="6"/>
        <v>90954751.603579074</v>
      </c>
      <c r="V47" s="14"/>
      <c r="X47" s="29"/>
      <c r="Y47" s="29"/>
      <c r="Z47" s="29"/>
      <c r="AA47" s="29"/>
      <c r="AB47" s="29"/>
      <c r="AC47" s="29"/>
      <c r="AD47" s="29"/>
      <c r="AE47" s="29"/>
      <c r="AF47" s="29"/>
    </row>
    <row r="48" spans="1:33" ht="12.75" customHeight="1" x14ac:dyDescent="0.2">
      <c r="A48" s="6">
        <f t="shared" si="7"/>
        <v>36494</v>
      </c>
      <c r="B48" s="20">
        <v>95821859.299999997</v>
      </c>
      <c r="F48" s="22">
        <v>352828.4139830221</v>
      </c>
      <c r="G48" s="9">
        <f t="shared" si="0"/>
        <v>95469030.88601698</v>
      </c>
      <c r="H48" s="9">
        <v>0</v>
      </c>
      <c r="I48" s="69">
        <f t="shared" si="1"/>
        <v>95469030.88601698</v>
      </c>
      <c r="J48" s="23">
        <v>405.1</v>
      </c>
      <c r="K48" s="23">
        <v>0</v>
      </c>
      <c r="L48" s="10">
        <v>30</v>
      </c>
      <c r="M48" s="10">
        <v>1</v>
      </c>
      <c r="N48" s="11">
        <v>352.08</v>
      </c>
      <c r="O48" s="12">
        <v>40537.833333333307</v>
      </c>
      <c r="P48" s="70">
        <f t="shared" si="2"/>
        <v>93345839.089270175</v>
      </c>
      <c r="Q48" s="9">
        <f t="shared" si="3"/>
        <v>-2123191.7967468053</v>
      </c>
      <c r="R48" s="13">
        <f t="shared" si="4"/>
        <v>-2.2239586775335978E-2</v>
      </c>
      <c r="S48" s="14">
        <f t="shared" si="5"/>
        <v>2.2239586775335978E-2</v>
      </c>
      <c r="T48" s="7">
        <v>0</v>
      </c>
      <c r="U48" s="69">
        <f t="shared" si="6"/>
        <v>93345839.089270175</v>
      </c>
      <c r="V48" s="14"/>
      <c r="X48" s="29"/>
      <c r="Y48" s="29"/>
      <c r="Z48" s="29"/>
      <c r="AA48" s="29"/>
      <c r="AB48" s="29"/>
      <c r="AC48" s="29"/>
      <c r="AD48" s="29"/>
      <c r="AE48" s="29"/>
      <c r="AF48" s="29"/>
    </row>
    <row r="49" spans="1:32" x14ac:dyDescent="0.2">
      <c r="A49" s="6">
        <f t="shared" si="7"/>
        <v>36525</v>
      </c>
      <c r="B49" s="20">
        <v>102947032</v>
      </c>
      <c r="F49" s="22">
        <v>379064.21655939863</v>
      </c>
      <c r="G49" s="9">
        <f t="shared" si="0"/>
        <v>102567967.7834406</v>
      </c>
      <c r="H49" s="9">
        <v>0</v>
      </c>
      <c r="I49" s="69">
        <f t="shared" si="1"/>
        <v>102567967.7834406</v>
      </c>
      <c r="J49" s="23">
        <v>623.70000000000005</v>
      </c>
      <c r="K49" s="23">
        <v>0</v>
      </c>
      <c r="L49" s="10">
        <v>31</v>
      </c>
      <c r="M49" s="10">
        <v>0</v>
      </c>
      <c r="N49" s="11">
        <v>336.28800000000001</v>
      </c>
      <c r="O49" s="12">
        <v>40626</v>
      </c>
      <c r="P49" s="70">
        <f t="shared" si="2"/>
        <v>103155016.27414031</v>
      </c>
      <c r="Q49" s="9">
        <f t="shared" si="3"/>
        <v>587048.49069970846</v>
      </c>
      <c r="R49" s="13">
        <f t="shared" si="4"/>
        <v>5.7235070888719142E-3</v>
      </c>
      <c r="S49" s="14">
        <f t="shared" si="5"/>
        <v>5.7235070888719142E-3</v>
      </c>
      <c r="T49" s="7">
        <v>0</v>
      </c>
      <c r="U49" s="69">
        <f t="shared" si="6"/>
        <v>103155016.27414031</v>
      </c>
      <c r="V49" s="1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x14ac:dyDescent="0.2">
      <c r="A50" s="6">
        <f t="shared" si="7"/>
        <v>36556</v>
      </c>
      <c r="B50" s="20">
        <v>108597914.09999999</v>
      </c>
      <c r="F50" s="22">
        <v>359435.44718494586</v>
      </c>
      <c r="G50" s="9">
        <f t="shared" si="0"/>
        <v>108238478.65281504</v>
      </c>
      <c r="H50" s="9">
        <v>0</v>
      </c>
      <c r="I50" s="69">
        <f t="shared" si="1"/>
        <v>108238478.65281504</v>
      </c>
      <c r="J50" s="23">
        <v>773</v>
      </c>
      <c r="K50" s="23">
        <v>0</v>
      </c>
      <c r="L50" s="9">
        <v>31</v>
      </c>
      <c r="M50" s="11">
        <v>0</v>
      </c>
      <c r="N50" s="11">
        <v>319.92</v>
      </c>
      <c r="O50" s="12">
        <v>40715.5</v>
      </c>
      <c r="P50" s="70">
        <f t="shared" si="2"/>
        <v>106482624.59095123</v>
      </c>
      <c r="Q50" s="9">
        <f t="shared" si="3"/>
        <v>-1755854.0618638098</v>
      </c>
      <c r="R50" s="13">
        <f t="shared" si="4"/>
        <v>-1.6222087410299572E-2</v>
      </c>
      <c r="S50" s="14">
        <f t="shared" si="5"/>
        <v>1.6222087410299572E-2</v>
      </c>
      <c r="T50" s="7">
        <v>0</v>
      </c>
      <c r="U50" s="69">
        <f t="shared" si="6"/>
        <v>106482624.59095123</v>
      </c>
      <c r="V50" s="14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x14ac:dyDescent="0.2">
      <c r="A51" s="6">
        <f t="shared" si="7"/>
        <v>36585</v>
      </c>
      <c r="B51" s="20">
        <v>99596964</v>
      </c>
      <c r="F51" s="22">
        <v>329644.26241777104</v>
      </c>
      <c r="G51" s="9">
        <f t="shared" si="0"/>
        <v>99267319.737582222</v>
      </c>
      <c r="H51" s="9">
        <v>0</v>
      </c>
      <c r="I51" s="69">
        <f t="shared" si="1"/>
        <v>99267319.737582222</v>
      </c>
      <c r="J51" s="23">
        <v>643.79999999999995</v>
      </c>
      <c r="K51" s="23">
        <v>0</v>
      </c>
      <c r="L51" s="9">
        <v>29</v>
      </c>
      <c r="M51" s="11">
        <v>0</v>
      </c>
      <c r="N51" s="11">
        <v>336.16799999999995</v>
      </c>
      <c r="O51" s="12">
        <v>40805</v>
      </c>
      <c r="P51" s="70">
        <f t="shared" si="2"/>
        <v>99658128.437021092</v>
      </c>
      <c r="Q51" s="9">
        <f t="shared" si="3"/>
        <v>390808.69943886995</v>
      </c>
      <c r="R51" s="13">
        <f t="shared" si="4"/>
        <v>3.9369321189691728E-3</v>
      </c>
      <c r="S51" s="14">
        <f t="shared" si="5"/>
        <v>3.9369321189691728E-3</v>
      </c>
      <c r="T51" s="7">
        <v>0</v>
      </c>
      <c r="U51" s="69">
        <f t="shared" si="6"/>
        <v>99658128.437021092</v>
      </c>
      <c r="V51" s="14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x14ac:dyDescent="0.2">
      <c r="A52" s="6">
        <f t="shared" si="7"/>
        <v>36616</v>
      </c>
      <c r="B52" s="20">
        <v>99214146.400000006</v>
      </c>
      <c r="F52" s="22">
        <v>328377.21952485177</v>
      </c>
      <c r="G52" s="9">
        <f t="shared" si="0"/>
        <v>98885769.18047516</v>
      </c>
      <c r="H52" s="9">
        <v>0</v>
      </c>
      <c r="I52" s="69">
        <f t="shared" si="1"/>
        <v>98885769.18047516</v>
      </c>
      <c r="J52" s="23">
        <v>446.9</v>
      </c>
      <c r="K52" s="23">
        <v>0</v>
      </c>
      <c r="L52" s="9">
        <v>31</v>
      </c>
      <c r="M52" s="11">
        <v>1</v>
      </c>
      <c r="N52" s="11">
        <v>368.28</v>
      </c>
      <c r="O52" s="12">
        <v>40894.5</v>
      </c>
      <c r="P52" s="70">
        <f t="shared" si="2"/>
        <v>98552605.686719671</v>
      </c>
      <c r="Q52" s="9">
        <f t="shared" si="3"/>
        <v>-333163.49375548959</v>
      </c>
      <c r="R52" s="13">
        <f t="shared" si="4"/>
        <v>-3.369175327416801E-3</v>
      </c>
      <c r="S52" s="14">
        <f t="shared" si="5"/>
        <v>3.369175327416801E-3</v>
      </c>
      <c r="T52" s="7">
        <v>0</v>
      </c>
      <c r="U52" s="69">
        <f t="shared" si="6"/>
        <v>98552605.686719671</v>
      </c>
      <c r="V52" s="14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x14ac:dyDescent="0.2">
      <c r="A53" s="6">
        <f t="shared" si="7"/>
        <v>36646</v>
      </c>
      <c r="B53" s="20">
        <v>89981304.599999994</v>
      </c>
      <c r="F53" s="22">
        <v>297818.52372784965</v>
      </c>
      <c r="G53" s="9">
        <f t="shared" si="0"/>
        <v>89683486.076272145</v>
      </c>
      <c r="H53" s="9">
        <v>0</v>
      </c>
      <c r="I53" s="69">
        <f t="shared" si="1"/>
        <v>89683486.076272145</v>
      </c>
      <c r="J53" s="23">
        <v>358.3</v>
      </c>
      <c r="K53" s="23">
        <v>0</v>
      </c>
      <c r="L53" s="9">
        <v>30</v>
      </c>
      <c r="M53" s="11">
        <v>1</v>
      </c>
      <c r="N53" s="11">
        <v>303.83999999999997</v>
      </c>
      <c r="O53" s="12">
        <v>40984</v>
      </c>
      <c r="P53" s="70">
        <f t="shared" si="2"/>
        <v>90010738.797851294</v>
      </c>
      <c r="Q53" s="9">
        <f t="shared" si="3"/>
        <v>327252.72157914937</v>
      </c>
      <c r="R53" s="13">
        <f t="shared" si="4"/>
        <v>3.6489741411349051E-3</v>
      </c>
      <c r="S53" s="14">
        <f t="shared" si="5"/>
        <v>3.6489741411349051E-3</v>
      </c>
      <c r="T53" s="7">
        <v>0</v>
      </c>
      <c r="U53" s="69">
        <f t="shared" si="6"/>
        <v>90010738.797851294</v>
      </c>
      <c r="V53" s="14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x14ac:dyDescent="0.2">
      <c r="A54" s="6">
        <f t="shared" si="7"/>
        <v>36677</v>
      </c>
      <c r="B54" s="20">
        <v>91415320.599999994</v>
      </c>
      <c r="F54" s="22">
        <v>302564.80441382807</v>
      </c>
      <c r="G54" s="9">
        <f t="shared" si="0"/>
        <v>91112755.795586169</v>
      </c>
      <c r="H54" s="9">
        <v>0</v>
      </c>
      <c r="I54" s="69">
        <f t="shared" si="1"/>
        <v>91112755.795586169</v>
      </c>
      <c r="J54" s="23">
        <v>152.4</v>
      </c>
      <c r="K54" s="23">
        <v>18.7</v>
      </c>
      <c r="L54" s="9">
        <v>31</v>
      </c>
      <c r="M54" s="11">
        <v>1</v>
      </c>
      <c r="N54" s="11">
        <v>351.91199999999998</v>
      </c>
      <c r="O54" s="12">
        <v>41073.5</v>
      </c>
      <c r="P54" s="70">
        <f t="shared" si="2"/>
        <v>93785409.300962582</v>
      </c>
      <c r="Q54" s="9">
        <f t="shared" si="3"/>
        <v>2672653.5053764135</v>
      </c>
      <c r="R54" s="13">
        <f t="shared" si="4"/>
        <v>2.9333472377595305E-2</v>
      </c>
      <c r="S54" s="14">
        <f t="shared" si="5"/>
        <v>2.9333472377595305E-2</v>
      </c>
      <c r="T54" s="7">
        <v>0</v>
      </c>
      <c r="U54" s="69">
        <f t="shared" si="6"/>
        <v>93785409.300962582</v>
      </c>
      <c r="V54" s="14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x14ac:dyDescent="0.2">
      <c r="A55" s="6">
        <f t="shared" si="7"/>
        <v>36707</v>
      </c>
      <c r="B55" s="20">
        <v>95569834.700000003</v>
      </c>
      <c r="F55" s="22">
        <v>316315.34139002272</v>
      </c>
      <c r="G55" s="9">
        <f t="shared" si="0"/>
        <v>95253519.358609974</v>
      </c>
      <c r="H55" s="9">
        <v>0</v>
      </c>
      <c r="I55" s="69">
        <f t="shared" si="1"/>
        <v>95253519.358609974</v>
      </c>
      <c r="J55" s="23">
        <v>41.1</v>
      </c>
      <c r="K55" s="23">
        <v>35.4</v>
      </c>
      <c r="L55" s="9">
        <v>30</v>
      </c>
      <c r="M55" s="11">
        <v>0</v>
      </c>
      <c r="N55" s="11">
        <v>352.08</v>
      </c>
      <c r="O55" s="12">
        <v>41163</v>
      </c>
      <c r="P55" s="70">
        <f t="shared" si="2"/>
        <v>94591788.456871435</v>
      </c>
      <c r="Q55" s="9">
        <f t="shared" si="3"/>
        <v>-661730.90173853934</v>
      </c>
      <c r="R55" s="13">
        <f t="shared" si="4"/>
        <v>-6.9470493709241138E-3</v>
      </c>
      <c r="S55" s="14">
        <f t="shared" si="5"/>
        <v>6.9470493709241138E-3</v>
      </c>
      <c r="T55" s="7">
        <v>0</v>
      </c>
      <c r="U55" s="69">
        <f t="shared" si="6"/>
        <v>94591788.456871435</v>
      </c>
      <c r="V55" s="14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x14ac:dyDescent="0.2">
      <c r="A56" s="6">
        <f t="shared" si="7"/>
        <v>36738</v>
      </c>
      <c r="B56" s="20">
        <v>95254772.599999994</v>
      </c>
      <c r="F56" s="22">
        <v>315272.55444753828</v>
      </c>
      <c r="G56" s="9">
        <f t="shared" si="0"/>
        <v>94939500.045552462</v>
      </c>
      <c r="H56" s="9">
        <v>0</v>
      </c>
      <c r="I56" s="69">
        <f t="shared" si="1"/>
        <v>94939500.045552462</v>
      </c>
      <c r="J56" s="23">
        <v>18.600000000000001</v>
      </c>
      <c r="K56" s="23">
        <v>44.8</v>
      </c>
      <c r="L56" s="9">
        <v>31</v>
      </c>
      <c r="M56" s="11">
        <v>0</v>
      </c>
      <c r="N56" s="11">
        <v>319.92</v>
      </c>
      <c r="O56" s="12">
        <v>41252.5</v>
      </c>
      <c r="P56" s="70">
        <f t="shared" si="2"/>
        <v>96409403.764431894</v>
      </c>
      <c r="Q56" s="9">
        <f t="shared" si="3"/>
        <v>1469903.7188794315</v>
      </c>
      <c r="R56" s="13">
        <f t="shared" si="4"/>
        <v>1.5482530645033564E-2</v>
      </c>
      <c r="S56" s="14">
        <f t="shared" si="5"/>
        <v>1.5482530645033564E-2</v>
      </c>
      <c r="T56" s="7">
        <v>0</v>
      </c>
      <c r="U56" s="69">
        <f t="shared" si="6"/>
        <v>96409403.764431894</v>
      </c>
      <c r="V56" s="14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x14ac:dyDescent="0.2">
      <c r="A57" s="6">
        <f t="shared" si="7"/>
        <v>36769</v>
      </c>
      <c r="B57" s="20">
        <v>97935080.400000006</v>
      </c>
      <c r="F57" s="22">
        <v>324143.7895966699</v>
      </c>
      <c r="G57" s="9">
        <f t="shared" si="0"/>
        <v>97610936.610403329</v>
      </c>
      <c r="H57" s="9">
        <v>0</v>
      </c>
      <c r="I57" s="69">
        <f t="shared" si="1"/>
        <v>97610936.610403329</v>
      </c>
      <c r="J57" s="23">
        <v>29.7</v>
      </c>
      <c r="K57" s="23">
        <v>46.3</v>
      </c>
      <c r="L57" s="9">
        <v>31</v>
      </c>
      <c r="M57" s="11">
        <v>0</v>
      </c>
      <c r="N57" s="11">
        <v>351.91199999999998</v>
      </c>
      <c r="O57" s="12">
        <v>41342</v>
      </c>
      <c r="P57" s="70">
        <f t="shared" si="2"/>
        <v>99255821.561800718</v>
      </c>
      <c r="Q57" s="9">
        <f t="shared" si="3"/>
        <v>1644884.9513973892</v>
      </c>
      <c r="R57" s="13">
        <f t="shared" si="4"/>
        <v>1.6851441124498729E-2</v>
      </c>
      <c r="S57" s="14">
        <f t="shared" si="5"/>
        <v>1.6851441124498729E-2</v>
      </c>
      <c r="T57" s="7">
        <v>0</v>
      </c>
      <c r="U57" s="69">
        <f t="shared" si="6"/>
        <v>99255821.561800718</v>
      </c>
      <c r="V57" s="14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x14ac:dyDescent="0.2">
      <c r="A58" s="6">
        <f t="shared" si="7"/>
        <v>36799</v>
      </c>
      <c r="B58" s="20">
        <v>93176991.199999988</v>
      </c>
      <c r="F58" s="22">
        <v>308395.55047512433</v>
      </c>
      <c r="G58" s="9">
        <f t="shared" si="0"/>
        <v>92868595.649524868</v>
      </c>
      <c r="H58" s="9">
        <v>0</v>
      </c>
      <c r="I58" s="69">
        <f t="shared" si="1"/>
        <v>92868595.649524868</v>
      </c>
      <c r="J58" s="23">
        <v>134</v>
      </c>
      <c r="K58" s="23">
        <v>23.8</v>
      </c>
      <c r="L58" s="9">
        <v>30</v>
      </c>
      <c r="M58" s="11">
        <v>1</v>
      </c>
      <c r="N58" s="11">
        <v>319.68</v>
      </c>
      <c r="O58" s="12">
        <v>41431.5</v>
      </c>
      <c r="P58" s="70">
        <f t="shared" si="2"/>
        <v>90931260.150695562</v>
      </c>
      <c r="Q58" s="9">
        <f t="shared" si="3"/>
        <v>-1937335.4988293052</v>
      </c>
      <c r="R58" s="13">
        <f t="shared" si="4"/>
        <v>-2.0861040110271303E-2</v>
      </c>
      <c r="S58" s="14">
        <f t="shared" si="5"/>
        <v>2.0861040110271303E-2</v>
      </c>
      <c r="T58" s="7">
        <v>0</v>
      </c>
      <c r="U58" s="69">
        <f t="shared" si="6"/>
        <v>90931260.150695562</v>
      </c>
      <c r="V58" s="14"/>
      <c r="X58" s="17"/>
      <c r="Y58" s="17"/>
      <c r="Z58" s="17"/>
      <c r="AA58" s="17"/>
      <c r="AB58" s="17"/>
      <c r="AC58" s="17"/>
      <c r="AD58" s="29"/>
      <c r="AE58" s="29"/>
      <c r="AF58" s="29"/>
    </row>
    <row r="59" spans="1:32" x14ac:dyDescent="0.2">
      <c r="A59" s="6">
        <f t="shared" si="7"/>
        <v>36830</v>
      </c>
      <c r="B59" s="20">
        <v>94348312.700000003</v>
      </c>
      <c r="F59" s="22">
        <v>312272.36957095115</v>
      </c>
      <c r="G59" s="9">
        <f t="shared" si="0"/>
        <v>94036040.330429047</v>
      </c>
      <c r="H59" s="9">
        <v>0</v>
      </c>
      <c r="I59" s="69">
        <f t="shared" si="1"/>
        <v>94036040.330429047</v>
      </c>
      <c r="J59" s="23">
        <v>251.6</v>
      </c>
      <c r="K59" s="23">
        <v>0</v>
      </c>
      <c r="L59" s="9">
        <v>31</v>
      </c>
      <c r="M59" s="11">
        <v>1</v>
      </c>
      <c r="N59" s="11">
        <v>336.28800000000001</v>
      </c>
      <c r="O59" s="12">
        <v>41521</v>
      </c>
      <c r="P59" s="70">
        <f t="shared" si="2"/>
        <v>92509609.312691465</v>
      </c>
      <c r="Q59" s="9">
        <f t="shared" si="3"/>
        <v>-1526431.0177375823</v>
      </c>
      <c r="R59" s="13">
        <f t="shared" si="4"/>
        <v>-1.6232404218360582E-2</v>
      </c>
      <c r="S59" s="14">
        <f t="shared" si="5"/>
        <v>1.6232404218360582E-2</v>
      </c>
      <c r="T59" s="7">
        <v>0</v>
      </c>
      <c r="U59" s="69">
        <f t="shared" si="6"/>
        <v>92509609.312691465</v>
      </c>
      <c r="V59" s="14"/>
      <c r="X59" s="17"/>
      <c r="Y59" s="17"/>
      <c r="Z59" s="17"/>
      <c r="AA59" s="17"/>
      <c r="AB59" s="17"/>
      <c r="AC59" s="17"/>
      <c r="AD59" s="29"/>
      <c r="AE59" s="29"/>
      <c r="AF59" s="29"/>
    </row>
    <row r="60" spans="1:32" x14ac:dyDescent="0.2">
      <c r="A60" s="6">
        <f t="shared" si="7"/>
        <v>36860</v>
      </c>
      <c r="B60" s="20">
        <v>100873405</v>
      </c>
      <c r="F60" s="22">
        <v>333869.00416757778</v>
      </c>
      <c r="G60" s="9">
        <f t="shared" si="0"/>
        <v>100539535.99583243</v>
      </c>
      <c r="H60" s="9">
        <v>0</v>
      </c>
      <c r="I60" s="69">
        <f t="shared" si="1"/>
        <v>100539535.99583243</v>
      </c>
      <c r="J60" s="23">
        <v>470.9</v>
      </c>
      <c r="K60" s="23">
        <v>0</v>
      </c>
      <c r="L60" s="9">
        <v>30</v>
      </c>
      <c r="M60" s="11">
        <v>1</v>
      </c>
      <c r="N60" s="11">
        <v>352.08</v>
      </c>
      <c r="O60" s="12">
        <v>41610.5</v>
      </c>
      <c r="P60" s="70">
        <f t="shared" si="2"/>
        <v>97582465.238816857</v>
      </c>
      <c r="Q60" s="9">
        <f t="shared" si="3"/>
        <v>-2957070.757015571</v>
      </c>
      <c r="R60" s="13">
        <f t="shared" si="4"/>
        <v>-2.9412019139795392E-2</v>
      </c>
      <c r="S60" s="14">
        <f t="shared" si="5"/>
        <v>2.9412019139795392E-2</v>
      </c>
      <c r="T60" s="7">
        <v>0</v>
      </c>
      <c r="U60" s="69">
        <f t="shared" si="6"/>
        <v>97582465.238816857</v>
      </c>
      <c r="V60" s="14"/>
      <c r="X60" s="17"/>
      <c r="Y60" s="17"/>
      <c r="Z60" s="17"/>
      <c r="AA60" s="17"/>
      <c r="AB60" s="17"/>
      <c r="AC60" s="17"/>
      <c r="AD60" s="30"/>
      <c r="AE60" s="30"/>
      <c r="AF60" s="30"/>
    </row>
    <row r="61" spans="1:32" x14ac:dyDescent="0.2">
      <c r="A61" s="6">
        <f t="shared" si="7"/>
        <v>36891</v>
      </c>
      <c r="B61" s="20">
        <v>111445740.7</v>
      </c>
      <c r="F61" s="22">
        <v>368861.13308286859</v>
      </c>
      <c r="G61" s="9">
        <f t="shared" si="0"/>
        <v>111076879.56691714</v>
      </c>
      <c r="H61" s="9">
        <v>0</v>
      </c>
      <c r="I61" s="69">
        <f t="shared" si="1"/>
        <v>111076879.56691714</v>
      </c>
      <c r="J61" s="23">
        <v>826.5</v>
      </c>
      <c r="K61" s="23">
        <v>0</v>
      </c>
      <c r="L61" s="9">
        <v>31</v>
      </c>
      <c r="M61" s="11">
        <v>0</v>
      </c>
      <c r="N61" s="11">
        <v>304.29599999999999</v>
      </c>
      <c r="O61" s="12">
        <v>41700</v>
      </c>
      <c r="P61" s="70">
        <f t="shared" si="2"/>
        <v>109196954.28780362</v>
      </c>
      <c r="Q61" s="9">
        <f t="shared" si="3"/>
        <v>-1879925.2791135162</v>
      </c>
      <c r="R61" s="13">
        <f t="shared" si="4"/>
        <v>-1.6924541690793306E-2</v>
      </c>
      <c r="S61" s="14">
        <f t="shared" si="5"/>
        <v>1.6924541690793306E-2</v>
      </c>
      <c r="T61" s="7">
        <v>0</v>
      </c>
      <c r="U61" s="69">
        <f t="shared" si="6"/>
        <v>109196954.28780362</v>
      </c>
      <c r="V61" s="14"/>
      <c r="X61" s="30"/>
      <c r="Y61" s="30"/>
      <c r="Z61" s="30"/>
      <c r="AA61" s="30"/>
      <c r="AB61" s="30"/>
      <c r="AC61" s="30"/>
      <c r="AD61" s="30"/>
      <c r="AE61" s="30"/>
      <c r="AF61" s="30"/>
    </row>
    <row r="62" spans="1:32" x14ac:dyDescent="0.2">
      <c r="A62" s="6">
        <f t="shared" si="7"/>
        <v>36922</v>
      </c>
      <c r="B62" s="20">
        <v>112581869.30000001</v>
      </c>
      <c r="F62" s="22">
        <v>441336.55231777485</v>
      </c>
      <c r="G62" s="9">
        <f t="shared" si="0"/>
        <v>112140532.74768224</v>
      </c>
      <c r="H62" s="9">
        <v>0</v>
      </c>
      <c r="I62" s="69">
        <f t="shared" si="1"/>
        <v>112140532.74768224</v>
      </c>
      <c r="J62" s="23">
        <v>715</v>
      </c>
      <c r="K62" s="23">
        <v>0</v>
      </c>
      <c r="L62" s="9">
        <v>31</v>
      </c>
      <c r="M62" s="9">
        <v>0</v>
      </c>
      <c r="N62" s="11">
        <v>351.91199999999998</v>
      </c>
      <c r="O62" s="12">
        <v>41817</v>
      </c>
      <c r="P62" s="70">
        <f t="shared" si="2"/>
        <v>109349013.17062929</v>
      </c>
      <c r="Q62" s="9">
        <f t="shared" si="3"/>
        <v>-2791519.5770529509</v>
      </c>
      <c r="R62" s="13">
        <f t="shared" si="4"/>
        <v>-2.4893047220793114E-2</v>
      </c>
      <c r="S62" s="14">
        <f t="shared" si="5"/>
        <v>2.4893047220793114E-2</v>
      </c>
      <c r="T62" s="7">
        <v>0</v>
      </c>
      <c r="U62" s="69">
        <f t="shared" si="6"/>
        <v>109349013.17062929</v>
      </c>
      <c r="V62" s="1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x14ac:dyDescent="0.2">
      <c r="A63" s="6">
        <f t="shared" si="7"/>
        <v>36950</v>
      </c>
      <c r="B63" s="20">
        <v>99788048.099999994</v>
      </c>
      <c r="C63" s="21">
        <v>104864.3489570705</v>
      </c>
      <c r="F63" s="22">
        <v>390771.91482327355</v>
      </c>
      <c r="G63" s="9">
        <f t="shared" si="0"/>
        <v>99292411.836219639</v>
      </c>
      <c r="H63" s="9">
        <v>0</v>
      </c>
      <c r="I63" s="69">
        <f t="shared" si="1"/>
        <v>99292411.836219639</v>
      </c>
      <c r="J63" s="23">
        <v>620.20000000000005</v>
      </c>
      <c r="K63" s="23">
        <v>0</v>
      </c>
      <c r="L63" s="9">
        <v>28</v>
      </c>
      <c r="M63" s="9">
        <v>0</v>
      </c>
      <c r="N63" s="11">
        <v>319.87200000000001</v>
      </c>
      <c r="O63" s="12">
        <v>41934</v>
      </c>
      <c r="P63" s="70">
        <f t="shared" si="2"/>
        <v>98282926.106218576</v>
      </c>
      <c r="Q63" s="9">
        <f t="shared" si="3"/>
        <v>-1009485.7300010622</v>
      </c>
      <c r="R63" s="13">
        <f t="shared" si="4"/>
        <v>-1.0166796347601906E-2</v>
      </c>
      <c r="S63" s="14">
        <f t="shared" si="5"/>
        <v>1.0166796347601906E-2</v>
      </c>
      <c r="T63" s="7">
        <v>0</v>
      </c>
      <c r="U63" s="69">
        <f t="shared" si="6"/>
        <v>98282926.106218576</v>
      </c>
      <c r="V63" s="14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x14ac:dyDescent="0.2">
      <c r="A64" s="6">
        <f t="shared" si="7"/>
        <v>36981</v>
      </c>
      <c r="B64" s="20">
        <v>106623824</v>
      </c>
      <c r="C64" s="21">
        <v>36279.649847321947</v>
      </c>
      <c r="F64" s="22">
        <v>417837.9665926749</v>
      </c>
      <c r="G64" s="9">
        <f t="shared" si="0"/>
        <v>106169706.38356</v>
      </c>
      <c r="H64" s="9">
        <v>0</v>
      </c>
      <c r="I64" s="69">
        <f t="shared" si="1"/>
        <v>106169706.38356</v>
      </c>
      <c r="J64" s="23">
        <v>618.70000000000005</v>
      </c>
      <c r="K64" s="23">
        <v>0</v>
      </c>
      <c r="L64" s="9">
        <v>31</v>
      </c>
      <c r="M64" s="9">
        <v>1</v>
      </c>
      <c r="N64" s="11">
        <v>351.91199999999998</v>
      </c>
      <c r="O64" s="12">
        <v>42051</v>
      </c>
      <c r="P64" s="70">
        <f t="shared" si="2"/>
        <v>104898826.12734962</v>
      </c>
      <c r="Q64" s="9">
        <f t="shared" si="3"/>
        <v>-1270880.2562103868</v>
      </c>
      <c r="R64" s="13">
        <f t="shared" si="4"/>
        <v>-1.1970271930667955E-2</v>
      </c>
      <c r="S64" s="14">
        <f t="shared" si="5"/>
        <v>1.1970271930667955E-2</v>
      </c>
      <c r="T64" s="7">
        <v>0</v>
      </c>
      <c r="U64" s="69">
        <f t="shared" si="6"/>
        <v>104898826.12734962</v>
      </c>
      <c r="V64" s="14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x14ac:dyDescent="0.2">
      <c r="A65" s="6">
        <f t="shared" si="7"/>
        <v>37011</v>
      </c>
      <c r="B65" s="20">
        <v>91412386.099999994</v>
      </c>
      <c r="C65" s="21">
        <v>30915.954855495511</v>
      </c>
      <c r="F65" s="22">
        <v>358228.04533578426</v>
      </c>
      <c r="G65" s="9">
        <f t="shared" si="0"/>
        <v>91023242.099808708</v>
      </c>
      <c r="H65" s="9">
        <v>0</v>
      </c>
      <c r="I65" s="69">
        <f t="shared" si="1"/>
        <v>91023242.099808708</v>
      </c>
      <c r="J65" s="23">
        <v>324.60000000000002</v>
      </c>
      <c r="K65" s="23">
        <v>0</v>
      </c>
      <c r="L65" s="9">
        <v>30</v>
      </c>
      <c r="M65" s="9">
        <v>1</v>
      </c>
      <c r="N65" s="11">
        <v>319.68</v>
      </c>
      <c r="O65" s="12">
        <v>42168</v>
      </c>
      <c r="P65" s="70">
        <f t="shared" si="2"/>
        <v>92723091.214427948</v>
      </c>
      <c r="Q65" s="9">
        <f t="shared" si="3"/>
        <v>1699849.1146192402</v>
      </c>
      <c r="R65" s="13">
        <f t="shared" si="4"/>
        <v>1.8674890889464512E-2</v>
      </c>
      <c r="S65" s="14">
        <f t="shared" si="5"/>
        <v>1.8674890889464512E-2</v>
      </c>
      <c r="T65" s="7">
        <v>0</v>
      </c>
      <c r="U65" s="69">
        <f t="shared" si="6"/>
        <v>92723091.214427948</v>
      </c>
      <c r="V65" s="14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x14ac:dyDescent="0.2">
      <c r="A66" s="6">
        <f t="shared" si="7"/>
        <v>37042</v>
      </c>
      <c r="B66" s="20">
        <v>91851847.599999994</v>
      </c>
      <c r="C66" s="21">
        <v>77019.720066886686</v>
      </c>
      <c r="F66" s="22">
        <v>359770.06224826357</v>
      </c>
      <c r="G66" s="9">
        <f t="shared" si="0"/>
        <v>91415057.817684844</v>
      </c>
      <c r="H66" s="9">
        <v>0</v>
      </c>
      <c r="I66" s="69">
        <f t="shared" si="1"/>
        <v>91415057.817684844</v>
      </c>
      <c r="J66" s="23">
        <v>140.30000000000001</v>
      </c>
      <c r="K66" s="23">
        <v>7.7</v>
      </c>
      <c r="L66" s="9">
        <v>31</v>
      </c>
      <c r="M66" s="9">
        <v>1</v>
      </c>
      <c r="N66" s="11">
        <v>351.91199999999998</v>
      </c>
      <c r="O66" s="12">
        <v>42285</v>
      </c>
      <c r="P66" s="70">
        <f t="shared" si="2"/>
        <v>93777662.160977274</v>
      </c>
      <c r="Q66" s="9">
        <f t="shared" si="3"/>
        <v>2362604.34329243</v>
      </c>
      <c r="R66" s="13">
        <f t="shared" si="4"/>
        <v>2.5844804999241258E-2</v>
      </c>
      <c r="S66" s="14">
        <f t="shared" si="5"/>
        <v>2.5844804999241258E-2</v>
      </c>
      <c r="T66" s="7">
        <v>0</v>
      </c>
      <c r="U66" s="69">
        <f t="shared" si="6"/>
        <v>93777662.160977274</v>
      </c>
      <c r="V66" s="14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x14ac:dyDescent="0.2">
      <c r="A67" s="6">
        <f t="shared" si="7"/>
        <v>37072</v>
      </c>
      <c r="B67" s="20">
        <v>100764701.3</v>
      </c>
      <c r="C67" s="21">
        <v>366213.8910607103</v>
      </c>
      <c r="F67" s="22">
        <v>393576.00443556311</v>
      </c>
      <c r="G67" s="9">
        <f t="shared" ref="G67:G130" si="8">+B67-C67+D67+E67-F67</f>
        <v>100004911.40450372</v>
      </c>
      <c r="H67" s="9">
        <v>0</v>
      </c>
      <c r="I67" s="69">
        <f t="shared" ref="I67:I130" si="9">G67+H67</f>
        <v>100004911.40450372</v>
      </c>
      <c r="J67" s="23">
        <v>47</v>
      </c>
      <c r="K67" s="23">
        <v>62.4</v>
      </c>
      <c r="L67" s="9">
        <v>30</v>
      </c>
      <c r="M67" s="9">
        <v>0</v>
      </c>
      <c r="N67" s="11">
        <v>336.24</v>
      </c>
      <c r="O67" s="12">
        <v>42402</v>
      </c>
      <c r="P67" s="70">
        <f t="shared" ref="P67:P130" si="10">$Y$17+$Y$18*J67+$Y$19*K67+$Y$20*L67+$Y$21*M67+$Y$22*N67+$Y$23*O67</f>
        <v>102397648.06526741</v>
      </c>
      <c r="Q67" s="9">
        <f t="shared" ref="Q67:Q130" si="11">P67-I67</f>
        <v>2392736.6607636958</v>
      </c>
      <c r="R67" s="13">
        <f t="shared" ref="R67:R130" si="12">Q67/I67</f>
        <v>2.3926191495590277E-2</v>
      </c>
      <c r="S67" s="14">
        <f t="shared" ref="S67:S130" si="13">ABS(R67)</f>
        <v>2.3926191495590277E-2</v>
      </c>
      <c r="T67" s="7">
        <v>0</v>
      </c>
      <c r="U67" s="69">
        <f t="shared" ref="U67:U130" si="14">P67-T67</f>
        <v>102397648.06526741</v>
      </c>
      <c r="V67" s="14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x14ac:dyDescent="0.2">
      <c r="A68" s="6">
        <f t="shared" si="7"/>
        <v>37103</v>
      </c>
      <c r="B68" s="20">
        <v>101480959.69999999</v>
      </c>
      <c r="C68" s="21">
        <v>460997.94065508654</v>
      </c>
      <c r="F68" s="22">
        <v>396012.27014039934</v>
      </c>
      <c r="G68" s="9">
        <f t="shared" si="8"/>
        <v>100623949.48920451</v>
      </c>
      <c r="H68" s="9">
        <v>0</v>
      </c>
      <c r="I68" s="69">
        <f t="shared" si="9"/>
        <v>100623949.48920451</v>
      </c>
      <c r="J68" s="23">
        <v>22.3</v>
      </c>
      <c r="K68" s="23">
        <v>65.7</v>
      </c>
      <c r="L68" s="9">
        <v>31</v>
      </c>
      <c r="M68" s="9">
        <v>0</v>
      </c>
      <c r="N68" s="11">
        <v>336.28800000000001</v>
      </c>
      <c r="O68" s="12">
        <v>42519</v>
      </c>
      <c r="P68" s="70">
        <f t="shared" si="10"/>
        <v>104916687.53332624</v>
      </c>
      <c r="Q68" s="9">
        <f t="shared" si="11"/>
        <v>4292738.0441217273</v>
      </c>
      <c r="R68" s="13">
        <f t="shared" si="12"/>
        <v>4.2661196125901177E-2</v>
      </c>
      <c r="S68" s="14">
        <f t="shared" si="13"/>
        <v>4.2661196125901177E-2</v>
      </c>
      <c r="T68" s="7">
        <v>0</v>
      </c>
      <c r="U68" s="69">
        <f t="shared" si="14"/>
        <v>104916687.53332624</v>
      </c>
      <c r="V68" s="14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x14ac:dyDescent="0.2">
      <c r="A69" s="6">
        <f t="shared" si="7"/>
        <v>37134</v>
      </c>
      <c r="B69" s="20">
        <v>108715738.19999999</v>
      </c>
      <c r="C69" s="21">
        <v>470718.80106965598</v>
      </c>
      <c r="F69" s="22">
        <v>424335.49881636724</v>
      </c>
      <c r="G69" s="9">
        <f t="shared" si="8"/>
        <v>107820683.90011396</v>
      </c>
      <c r="H69" s="9">
        <v>0</v>
      </c>
      <c r="I69" s="69">
        <f t="shared" si="9"/>
        <v>107820683.90011396</v>
      </c>
      <c r="J69" s="23">
        <v>2.2999999999999998</v>
      </c>
      <c r="K69" s="23">
        <v>94.2</v>
      </c>
      <c r="L69" s="9">
        <v>31</v>
      </c>
      <c r="M69" s="9">
        <v>0</v>
      </c>
      <c r="N69" s="11">
        <v>351.91199999999998</v>
      </c>
      <c r="O69" s="12">
        <v>42636</v>
      </c>
      <c r="P69" s="70">
        <f t="shared" si="10"/>
        <v>111789553.41983286</v>
      </c>
      <c r="Q69" s="9">
        <f t="shared" si="11"/>
        <v>3968869.5197189003</v>
      </c>
      <c r="R69" s="13">
        <f t="shared" si="12"/>
        <v>3.6809908601541576E-2</v>
      </c>
      <c r="S69" s="14">
        <f t="shared" si="13"/>
        <v>3.6809908601541576E-2</v>
      </c>
      <c r="T69" s="7">
        <v>0</v>
      </c>
      <c r="U69" s="69">
        <f t="shared" si="14"/>
        <v>111789553.41983286</v>
      </c>
      <c r="V69" s="14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x14ac:dyDescent="0.2">
      <c r="A70" s="6">
        <f t="shared" si="7"/>
        <v>37164</v>
      </c>
      <c r="B70" s="20">
        <v>94386425.599999994</v>
      </c>
      <c r="C70" s="21">
        <v>432815.5334787161</v>
      </c>
      <c r="F70" s="22">
        <v>368311.19080172421</v>
      </c>
      <c r="G70" s="9">
        <f t="shared" si="8"/>
        <v>93585298.875719547</v>
      </c>
      <c r="H70" s="9">
        <v>0</v>
      </c>
      <c r="I70" s="69">
        <f t="shared" si="9"/>
        <v>93585298.875719547</v>
      </c>
      <c r="J70" s="23">
        <v>118.8</v>
      </c>
      <c r="K70" s="23">
        <v>19.2</v>
      </c>
      <c r="L70" s="9">
        <v>30</v>
      </c>
      <c r="M70" s="9">
        <v>1</v>
      </c>
      <c r="N70" s="11">
        <v>303.83999999999997</v>
      </c>
      <c r="O70" s="12">
        <v>42753</v>
      </c>
      <c r="P70" s="70">
        <f t="shared" si="10"/>
        <v>91476955.427495748</v>
      </c>
      <c r="Q70" s="9">
        <f t="shared" si="11"/>
        <v>-2108343.4482237995</v>
      </c>
      <c r="R70" s="13">
        <f t="shared" si="12"/>
        <v>-2.2528575252226967E-2</v>
      </c>
      <c r="S70" s="14">
        <f t="shared" si="13"/>
        <v>2.2528575252226967E-2</v>
      </c>
      <c r="T70" s="7">
        <v>0</v>
      </c>
      <c r="U70" s="69">
        <f t="shared" si="14"/>
        <v>91476955.427495748</v>
      </c>
      <c r="V70" s="14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x14ac:dyDescent="0.2">
      <c r="A71" s="6">
        <f t="shared" si="7"/>
        <v>37195</v>
      </c>
      <c r="B71" s="20">
        <v>99648192.5</v>
      </c>
      <c r="C71" s="21">
        <v>450486.39914999891</v>
      </c>
      <c r="F71" s="22">
        <v>388868.77505755745</v>
      </c>
      <c r="G71" s="9">
        <f t="shared" si="8"/>
        <v>98808837.325792447</v>
      </c>
      <c r="H71" s="9">
        <v>0</v>
      </c>
      <c r="I71" s="69">
        <f t="shared" si="9"/>
        <v>98808837.325792447</v>
      </c>
      <c r="J71" s="23">
        <v>276.7</v>
      </c>
      <c r="K71" s="23">
        <v>0</v>
      </c>
      <c r="L71" s="9">
        <v>31</v>
      </c>
      <c r="M71" s="9">
        <v>1</v>
      </c>
      <c r="N71" s="11">
        <v>351.91199999999998</v>
      </c>
      <c r="O71" s="12">
        <v>42870</v>
      </c>
      <c r="P71" s="70">
        <f t="shared" si="10"/>
        <v>97215095.809246451</v>
      </c>
      <c r="Q71" s="9">
        <f t="shared" si="11"/>
        <v>-1593741.5165459961</v>
      </c>
      <c r="R71" s="13">
        <f t="shared" si="12"/>
        <v>-1.6129544276400221E-2</v>
      </c>
      <c r="S71" s="14">
        <f t="shared" si="13"/>
        <v>1.6129544276400221E-2</v>
      </c>
      <c r="T71" s="7">
        <v>0</v>
      </c>
      <c r="U71" s="69">
        <f t="shared" si="14"/>
        <v>97215095.809246451</v>
      </c>
      <c r="V71" s="14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x14ac:dyDescent="0.2">
      <c r="A72" s="6">
        <f t="shared" si="7"/>
        <v>37225</v>
      </c>
      <c r="B72" s="20">
        <v>101041155.90000001</v>
      </c>
      <c r="C72" s="21">
        <v>461530.32930000062</v>
      </c>
      <c r="F72" s="22">
        <v>394286.09116890404</v>
      </c>
      <c r="G72" s="9">
        <f t="shared" si="8"/>
        <v>100185339.47953109</v>
      </c>
      <c r="H72" s="9">
        <v>0</v>
      </c>
      <c r="I72" s="69">
        <f t="shared" si="9"/>
        <v>100185339.47953109</v>
      </c>
      <c r="J72" s="23">
        <v>370.8</v>
      </c>
      <c r="K72" s="23">
        <v>0</v>
      </c>
      <c r="L72" s="9">
        <v>30</v>
      </c>
      <c r="M72" s="9">
        <v>1</v>
      </c>
      <c r="N72" s="11">
        <v>352.08</v>
      </c>
      <c r="O72" s="12">
        <v>42987</v>
      </c>
      <c r="P72" s="70">
        <f t="shared" si="10"/>
        <v>97882278.148169428</v>
      </c>
      <c r="Q72" s="9">
        <f t="shared" si="11"/>
        <v>-2303061.3313616663</v>
      </c>
      <c r="R72" s="13">
        <f t="shared" si="12"/>
        <v>-2.2988007460235296E-2</v>
      </c>
      <c r="S72" s="14">
        <f t="shared" si="13"/>
        <v>2.2988007460235296E-2</v>
      </c>
      <c r="T72" s="7">
        <v>0</v>
      </c>
      <c r="U72" s="69">
        <f t="shared" si="14"/>
        <v>97882278.148169428</v>
      </c>
      <c r="V72" s="14"/>
    </row>
    <row r="73" spans="1:32" x14ac:dyDescent="0.2">
      <c r="A73" s="6">
        <f t="shared" si="7"/>
        <v>37256</v>
      </c>
      <c r="B73" s="20">
        <v>105627131.59999999</v>
      </c>
      <c r="C73" s="21">
        <v>437328.15435000218</v>
      </c>
      <c r="F73" s="22">
        <v>412358.62826171383</v>
      </c>
      <c r="G73" s="9">
        <f t="shared" si="8"/>
        <v>104777444.81738828</v>
      </c>
      <c r="H73" s="9">
        <v>0</v>
      </c>
      <c r="I73" s="69">
        <f t="shared" si="9"/>
        <v>104777444.81738828</v>
      </c>
      <c r="J73" s="23">
        <v>563.29999999999995</v>
      </c>
      <c r="K73" s="23">
        <v>0</v>
      </c>
      <c r="L73" s="9">
        <v>31</v>
      </c>
      <c r="M73" s="9">
        <v>0</v>
      </c>
      <c r="N73" s="11">
        <v>304.29599999999999</v>
      </c>
      <c r="O73" s="12">
        <v>43104</v>
      </c>
      <c r="P73" s="70">
        <f t="shared" si="10"/>
        <v>105018334.61728689</v>
      </c>
      <c r="Q73" s="9">
        <f t="shared" si="11"/>
        <v>240889.79989860952</v>
      </c>
      <c r="R73" s="13">
        <f t="shared" si="12"/>
        <v>2.2990615997407183E-3</v>
      </c>
      <c r="S73" s="14">
        <f t="shared" si="13"/>
        <v>2.2990615997407183E-3</v>
      </c>
      <c r="T73" s="7">
        <v>0</v>
      </c>
      <c r="U73" s="69">
        <f t="shared" si="14"/>
        <v>105018334.61728689</v>
      </c>
      <c r="V73" s="14"/>
    </row>
    <row r="74" spans="1:32" x14ac:dyDescent="0.2">
      <c r="A74" s="6">
        <f>EOMONTH(A73,1)</f>
        <v>37287</v>
      </c>
      <c r="B74" s="20">
        <v>113024587.8</v>
      </c>
      <c r="C74" s="21">
        <v>462984.09705000161</v>
      </c>
      <c r="F74" s="22">
        <v>105964.02553559632</v>
      </c>
      <c r="G74" s="9">
        <f t="shared" si="8"/>
        <v>112455639.6774144</v>
      </c>
      <c r="H74" s="9">
        <v>0</v>
      </c>
      <c r="I74" s="69">
        <f t="shared" si="9"/>
        <v>112455639.6774144</v>
      </c>
      <c r="J74" s="23">
        <v>625.70000000000005</v>
      </c>
      <c r="K74" s="23">
        <v>0</v>
      </c>
      <c r="L74" s="9">
        <v>31</v>
      </c>
      <c r="M74" s="9">
        <v>0</v>
      </c>
      <c r="N74" s="11">
        <v>351.91199999999998</v>
      </c>
      <c r="O74" s="12">
        <v>43198.416666666664</v>
      </c>
      <c r="P74" s="70">
        <f t="shared" si="10"/>
        <v>109960480.95238954</v>
      </c>
      <c r="Q74" s="9">
        <f t="shared" si="11"/>
        <v>-2495158.7250248641</v>
      </c>
      <c r="R74" s="13">
        <f t="shared" si="12"/>
        <v>-2.2187937680870191E-2</v>
      </c>
      <c r="S74" s="14">
        <f t="shared" si="13"/>
        <v>2.2187937680870191E-2</v>
      </c>
      <c r="T74" s="7">
        <v>0</v>
      </c>
      <c r="U74" s="69">
        <f t="shared" si="14"/>
        <v>109960480.95238954</v>
      </c>
      <c r="V74" s="14"/>
    </row>
    <row r="75" spans="1:32" x14ac:dyDescent="0.2">
      <c r="A75" s="6">
        <f t="shared" si="7"/>
        <v>37315</v>
      </c>
      <c r="B75" s="20">
        <v>102515394.69999999</v>
      </c>
      <c r="C75" s="21">
        <v>411477.43500000006</v>
      </c>
      <c r="F75" s="22">
        <v>96119.295927100597</v>
      </c>
      <c r="G75" s="9">
        <f t="shared" si="8"/>
        <v>102007797.96907288</v>
      </c>
      <c r="H75" s="9">
        <v>0</v>
      </c>
      <c r="I75" s="69">
        <f t="shared" si="9"/>
        <v>102007797.96907288</v>
      </c>
      <c r="J75" s="23">
        <v>592</v>
      </c>
      <c r="K75" s="23">
        <v>0</v>
      </c>
      <c r="L75" s="9">
        <v>28</v>
      </c>
      <c r="M75" s="9">
        <v>0</v>
      </c>
      <c r="N75" s="11">
        <v>319.87200000000001</v>
      </c>
      <c r="O75" s="12">
        <v>43292.833333333328</v>
      </c>
      <c r="P75" s="70">
        <f t="shared" si="10"/>
        <v>100544554.17950922</v>
      </c>
      <c r="Q75" s="9">
        <f t="shared" si="11"/>
        <v>-1463243.7895636559</v>
      </c>
      <c r="R75" s="13">
        <f t="shared" si="12"/>
        <v>-1.434443070722189E-2</v>
      </c>
      <c r="S75" s="14">
        <f t="shared" si="13"/>
        <v>1.434443070722189E-2</v>
      </c>
      <c r="T75" s="7">
        <v>0</v>
      </c>
      <c r="U75" s="69">
        <f t="shared" si="14"/>
        <v>100544554.17950922</v>
      </c>
      <c r="V75" s="14"/>
    </row>
    <row r="76" spans="1:32" x14ac:dyDescent="0.2">
      <c r="A76" s="6">
        <f t="shared" si="7"/>
        <v>37346</v>
      </c>
      <c r="B76" s="20">
        <v>109462736.8</v>
      </c>
      <c r="C76" s="21">
        <v>484062.31799999811</v>
      </c>
      <c r="F76" s="22">
        <v>102591.10270071111</v>
      </c>
      <c r="G76" s="9">
        <f t="shared" si="8"/>
        <v>108876083.37929928</v>
      </c>
      <c r="H76" s="9">
        <v>0</v>
      </c>
      <c r="I76" s="69">
        <f t="shared" si="9"/>
        <v>108876083.37929928</v>
      </c>
      <c r="J76" s="23">
        <v>581.20000000000005</v>
      </c>
      <c r="K76" s="23">
        <v>0</v>
      </c>
      <c r="L76" s="9">
        <v>31</v>
      </c>
      <c r="M76" s="9">
        <v>1</v>
      </c>
      <c r="N76" s="11">
        <v>319.92</v>
      </c>
      <c r="O76" s="12">
        <v>43387.25</v>
      </c>
      <c r="P76" s="70">
        <f t="shared" si="10"/>
        <v>104839702.05115215</v>
      </c>
      <c r="Q76" s="9">
        <f t="shared" si="11"/>
        <v>-4036381.3281471282</v>
      </c>
      <c r="R76" s="13">
        <f t="shared" si="12"/>
        <v>-3.7073167980200959E-2</v>
      </c>
      <c r="S76" s="14">
        <f t="shared" si="13"/>
        <v>3.7073167980200959E-2</v>
      </c>
      <c r="T76" s="7">
        <v>0</v>
      </c>
      <c r="U76" s="69">
        <f t="shared" si="14"/>
        <v>104839702.05115215</v>
      </c>
      <c r="V76" s="14"/>
    </row>
    <row r="77" spans="1:32" x14ac:dyDescent="0.2">
      <c r="A77" s="6">
        <f t="shared" si="7"/>
        <v>37376</v>
      </c>
      <c r="B77" s="20">
        <v>101175171.19999999</v>
      </c>
      <c r="C77" s="21">
        <v>484651.35269999848</v>
      </c>
      <c r="F77" s="22">
        <v>94788.74203364017</v>
      </c>
      <c r="G77" s="9">
        <f t="shared" si="8"/>
        <v>100595731.10526635</v>
      </c>
      <c r="H77" s="9">
        <v>0</v>
      </c>
      <c r="I77" s="69">
        <f t="shared" si="9"/>
        <v>100595731.10526635</v>
      </c>
      <c r="J77" s="23">
        <v>356.2</v>
      </c>
      <c r="K77" s="23">
        <v>6.6</v>
      </c>
      <c r="L77" s="9">
        <v>30</v>
      </c>
      <c r="M77" s="9">
        <v>1</v>
      </c>
      <c r="N77" s="11">
        <v>352.08</v>
      </c>
      <c r="O77" s="12">
        <v>43481.666666666657</v>
      </c>
      <c r="P77" s="70">
        <f t="shared" si="10"/>
        <v>100017273.69996086</v>
      </c>
      <c r="Q77" s="9">
        <f t="shared" si="11"/>
        <v>-578457.4053054899</v>
      </c>
      <c r="R77" s="13">
        <f t="shared" si="12"/>
        <v>-5.7503176223270844E-3</v>
      </c>
      <c r="S77" s="14">
        <f t="shared" si="13"/>
        <v>5.7503176223270844E-3</v>
      </c>
      <c r="T77" s="7">
        <v>0</v>
      </c>
      <c r="U77" s="69">
        <f t="shared" si="14"/>
        <v>100017273.69996086</v>
      </c>
      <c r="V77" s="14"/>
    </row>
    <row r="78" spans="1:32" x14ac:dyDescent="0.2">
      <c r="A78" s="6">
        <f t="shared" si="7"/>
        <v>37407</v>
      </c>
      <c r="B78" s="20">
        <v>99710889</v>
      </c>
      <c r="C78" s="21">
        <v>473869.00665000005</v>
      </c>
      <c r="F78" s="22">
        <v>93420.436229767685</v>
      </c>
      <c r="G78" s="9">
        <f t="shared" si="8"/>
        <v>99143599.557120234</v>
      </c>
      <c r="H78" s="9">
        <v>0</v>
      </c>
      <c r="I78" s="69">
        <f t="shared" si="9"/>
        <v>99143599.557120234</v>
      </c>
      <c r="J78" s="23">
        <v>266.8</v>
      </c>
      <c r="K78" s="23">
        <v>5.3</v>
      </c>
      <c r="L78" s="9">
        <v>31</v>
      </c>
      <c r="M78" s="9">
        <v>1</v>
      </c>
      <c r="N78" s="11">
        <v>351.91199999999998</v>
      </c>
      <c r="O78" s="12">
        <v>43576.083333333321</v>
      </c>
      <c r="P78" s="70">
        <f t="shared" si="10"/>
        <v>99672809.923337832</v>
      </c>
      <c r="Q78" s="9">
        <f t="shared" si="11"/>
        <v>529210.36621759832</v>
      </c>
      <c r="R78" s="13">
        <f t="shared" si="12"/>
        <v>5.3378167484498182E-3</v>
      </c>
      <c r="S78" s="14">
        <f t="shared" si="13"/>
        <v>5.3378167484498182E-3</v>
      </c>
      <c r="T78" s="7">
        <v>0</v>
      </c>
      <c r="U78" s="69">
        <f t="shared" si="14"/>
        <v>99672809.923337832</v>
      </c>
      <c r="V78" s="14"/>
    </row>
    <row r="79" spans="1:32" x14ac:dyDescent="0.2">
      <c r="A79" s="6">
        <f t="shared" si="7"/>
        <v>37437</v>
      </c>
      <c r="B79" s="20">
        <v>104229282</v>
      </c>
      <c r="C79" s="21">
        <v>414659.7279</v>
      </c>
      <c r="F79" s="22">
        <v>97729.731307308903</v>
      </c>
      <c r="G79" s="9">
        <f t="shared" si="8"/>
        <v>103716892.54079269</v>
      </c>
      <c r="H79" s="9">
        <v>0</v>
      </c>
      <c r="I79" s="69">
        <f t="shared" si="9"/>
        <v>103716892.54079269</v>
      </c>
      <c r="J79" s="23">
        <v>53.1</v>
      </c>
      <c r="K79" s="23">
        <v>54.5</v>
      </c>
      <c r="L79" s="9">
        <v>30</v>
      </c>
      <c r="M79" s="9">
        <v>0</v>
      </c>
      <c r="N79" s="11">
        <v>319.68</v>
      </c>
      <c r="O79" s="12">
        <v>43670.5</v>
      </c>
      <c r="P79" s="70">
        <f t="shared" si="10"/>
        <v>102655999.01179215</v>
      </c>
      <c r="Q79" s="9">
        <f t="shared" si="11"/>
        <v>-1060893.5290005356</v>
      </c>
      <c r="R79" s="13">
        <f t="shared" si="12"/>
        <v>-1.0228743872009833E-2</v>
      </c>
      <c r="S79" s="14">
        <f t="shared" si="13"/>
        <v>1.0228743872009833E-2</v>
      </c>
      <c r="T79" s="7">
        <v>0</v>
      </c>
      <c r="U79" s="69">
        <f t="shared" si="14"/>
        <v>102655999.01179215</v>
      </c>
      <c r="V79" s="14"/>
    </row>
    <row r="80" spans="1:32" x14ac:dyDescent="0.2">
      <c r="A80" s="6">
        <f t="shared" si="7"/>
        <v>37468</v>
      </c>
      <c r="B80" s="20">
        <v>118623870</v>
      </c>
      <c r="C80" s="21">
        <v>434816.75880000001</v>
      </c>
      <c r="F80" s="22">
        <v>111261.63312961263</v>
      </c>
      <c r="G80" s="9">
        <f t="shared" si="8"/>
        <v>118077791.60807039</v>
      </c>
      <c r="H80" s="9">
        <v>0</v>
      </c>
      <c r="I80" s="69">
        <f t="shared" si="9"/>
        <v>118077791.60807039</v>
      </c>
      <c r="J80" s="23">
        <v>4.7</v>
      </c>
      <c r="K80" s="23">
        <v>129</v>
      </c>
      <c r="L80" s="9">
        <v>31</v>
      </c>
      <c r="M80" s="9">
        <v>0</v>
      </c>
      <c r="N80" s="11">
        <v>351.91199999999998</v>
      </c>
      <c r="O80" s="12">
        <v>43764.91666666665</v>
      </c>
      <c r="P80" s="70">
        <f t="shared" si="10"/>
        <v>121939730.29857364</v>
      </c>
      <c r="Q80" s="9">
        <f t="shared" si="11"/>
        <v>3861938.6905032545</v>
      </c>
      <c r="R80" s="13">
        <f t="shared" si="12"/>
        <v>3.2706732044261055E-2</v>
      </c>
      <c r="S80" s="14">
        <f t="shared" si="13"/>
        <v>3.2706732044261055E-2</v>
      </c>
      <c r="T80" s="7">
        <v>0</v>
      </c>
      <c r="U80" s="69">
        <f t="shared" si="14"/>
        <v>121939730.29857364</v>
      </c>
      <c r="V80" s="14"/>
    </row>
    <row r="81" spans="1:28" x14ac:dyDescent="0.2">
      <c r="A81" s="6">
        <f t="shared" si="7"/>
        <v>37499</v>
      </c>
      <c r="B81" s="20">
        <v>111583120</v>
      </c>
      <c r="C81" s="21">
        <v>449451.35415000003</v>
      </c>
      <c r="F81" s="22">
        <v>104619.78609802556</v>
      </c>
      <c r="G81" s="9">
        <f t="shared" si="8"/>
        <v>111029048.85975198</v>
      </c>
      <c r="H81" s="9">
        <v>0</v>
      </c>
      <c r="I81" s="69">
        <f t="shared" si="9"/>
        <v>111029048.85975198</v>
      </c>
      <c r="J81" s="23">
        <v>11</v>
      </c>
      <c r="K81" s="23">
        <v>72.3</v>
      </c>
      <c r="L81" s="9">
        <v>31</v>
      </c>
      <c r="M81" s="9">
        <v>0</v>
      </c>
      <c r="N81" s="11">
        <v>336.28800000000001</v>
      </c>
      <c r="O81" s="12">
        <v>43859.333333333314</v>
      </c>
      <c r="P81" s="70">
        <f t="shared" si="10"/>
        <v>109039592.99940838</v>
      </c>
      <c r="Q81" s="9">
        <f t="shared" si="11"/>
        <v>-1989455.8603436053</v>
      </c>
      <c r="R81" s="13">
        <f t="shared" si="12"/>
        <v>-1.7918336514407291E-2</v>
      </c>
      <c r="S81" s="14">
        <f t="shared" si="13"/>
        <v>1.7918336514407291E-2</v>
      </c>
      <c r="T81" s="7">
        <v>0</v>
      </c>
      <c r="U81" s="69">
        <f t="shared" si="14"/>
        <v>109039592.99940838</v>
      </c>
      <c r="V81" s="14"/>
    </row>
    <row r="82" spans="1:28" x14ac:dyDescent="0.2">
      <c r="A82" s="6">
        <f t="shared" si="7"/>
        <v>37529</v>
      </c>
      <c r="B82" s="20">
        <v>105982565.17205401</v>
      </c>
      <c r="C82" s="21">
        <v>448585.68015000003</v>
      </c>
      <c r="F82" s="22">
        <v>99348.311767702166</v>
      </c>
      <c r="G82" s="9">
        <f t="shared" si="8"/>
        <v>105434631.18013631</v>
      </c>
      <c r="H82" s="9">
        <v>0</v>
      </c>
      <c r="I82" s="69">
        <f t="shared" si="9"/>
        <v>105434631.18013631</v>
      </c>
      <c r="J82" s="23">
        <v>50.2</v>
      </c>
      <c r="K82" s="23">
        <v>47</v>
      </c>
      <c r="L82" s="9">
        <v>30</v>
      </c>
      <c r="M82" s="9">
        <v>1</v>
      </c>
      <c r="N82" s="11">
        <v>319.68</v>
      </c>
      <c r="O82" s="12">
        <v>43953.75</v>
      </c>
      <c r="P82" s="70">
        <f t="shared" si="10"/>
        <v>99288498.202151</v>
      </c>
      <c r="Q82" s="9">
        <f t="shared" si="11"/>
        <v>-6146132.9779853076</v>
      </c>
      <c r="R82" s="13">
        <f t="shared" si="12"/>
        <v>-5.8293303719956745E-2</v>
      </c>
      <c r="S82" s="14">
        <f t="shared" si="13"/>
        <v>5.8293303719956745E-2</v>
      </c>
      <c r="T82" s="7">
        <v>0</v>
      </c>
      <c r="U82" s="69">
        <f t="shared" si="14"/>
        <v>99288498.202151</v>
      </c>
      <c r="V82" s="14"/>
      <c r="W82" s="30"/>
      <c r="X82" s="30"/>
      <c r="Y82" s="30"/>
      <c r="Z82" s="30"/>
      <c r="AA82" s="30"/>
      <c r="AB82" s="30"/>
    </row>
    <row r="83" spans="1:28" x14ac:dyDescent="0.2">
      <c r="A83" s="6">
        <f t="shared" si="7"/>
        <v>37560</v>
      </c>
      <c r="B83" s="20">
        <v>105094244.00417101</v>
      </c>
      <c r="C83" s="21">
        <v>468666.49410000007</v>
      </c>
      <c r="F83" s="22">
        <v>98493.15399069</v>
      </c>
      <c r="G83" s="9">
        <f t="shared" si="8"/>
        <v>104527084.35608032</v>
      </c>
      <c r="H83" s="9">
        <v>0</v>
      </c>
      <c r="I83" s="69">
        <f t="shared" si="9"/>
        <v>104527084.35608032</v>
      </c>
      <c r="J83" s="23">
        <v>349.3</v>
      </c>
      <c r="K83" s="23">
        <v>1</v>
      </c>
      <c r="L83" s="9">
        <v>31</v>
      </c>
      <c r="M83" s="9">
        <v>1</v>
      </c>
      <c r="N83" s="11">
        <v>351.91199999999998</v>
      </c>
      <c r="O83" s="12">
        <v>44048.166666666642</v>
      </c>
      <c r="P83" s="70">
        <f t="shared" si="10"/>
        <v>102094566.25039741</v>
      </c>
      <c r="Q83" s="9">
        <f t="shared" si="11"/>
        <v>-2432518.1056829095</v>
      </c>
      <c r="R83" s="13">
        <f t="shared" si="12"/>
        <v>-2.327165366438742E-2</v>
      </c>
      <c r="S83" s="14">
        <f t="shared" si="13"/>
        <v>2.327165366438742E-2</v>
      </c>
      <c r="T83" s="7">
        <v>0</v>
      </c>
      <c r="U83" s="69">
        <f t="shared" si="14"/>
        <v>102094566.25039741</v>
      </c>
      <c r="V83" s="14"/>
      <c r="W83" s="30"/>
      <c r="X83" s="30"/>
      <c r="Y83" s="30"/>
      <c r="Z83" s="30"/>
      <c r="AA83" s="30"/>
      <c r="AB83" s="30"/>
    </row>
    <row r="84" spans="1:28" x14ac:dyDescent="0.2">
      <c r="A84" s="6">
        <f t="shared" si="7"/>
        <v>37590</v>
      </c>
      <c r="B84" s="20">
        <v>107844017</v>
      </c>
      <c r="C84" s="21">
        <v>482076.91350000002</v>
      </c>
      <c r="F84" s="22">
        <v>101069.13002856316</v>
      </c>
      <c r="G84" s="9">
        <f t="shared" si="8"/>
        <v>107260870.95647144</v>
      </c>
      <c r="H84" s="9">
        <v>0</v>
      </c>
      <c r="I84" s="69">
        <f t="shared" si="9"/>
        <v>107260870.95647144</v>
      </c>
      <c r="J84" s="23">
        <v>486.4</v>
      </c>
      <c r="K84" s="23">
        <v>0</v>
      </c>
      <c r="L84" s="9">
        <v>30</v>
      </c>
      <c r="M84" s="9">
        <v>1</v>
      </c>
      <c r="N84" s="11">
        <v>336.24</v>
      </c>
      <c r="O84" s="12">
        <v>44142.583333333307</v>
      </c>
      <c r="P84" s="70">
        <f t="shared" si="10"/>
        <v>102695240.80197121</v>
      </c>
      <c r="Q84" s="9">
        <f t="shared" si="11"/>
        <v>-4565630.1545002311</v>
      </c>
      <c r="R84" s="13">
        <f t="shared" si="12"/>
        <v>-4.256566363658424E-2</v>
      </c>
      <c r="S84" s="14">
        <f t="shared" si="13"/>
        <v>4.256566363658424E-2</v>
      </c>
      <c r="T84" s="7">
        <v>0</v>
      </c>
      <c r="U84" s="69">
        <f t="shared" si="14"/>
        <v>102695240.80197121</v>
      </c>
      <c r="V84" s="14"/>
      <c r="W84" s="31"/>
      <c r="X84" s="30"/>
      <c r="Y84" s="30"/>
      <c r="Z84" s="30"/>
      <c r="AA84" s="30"/>
      <c r="AB84" s="30"/>
    </row>
    <row r="85" spans="1:28" x14ac:dyDescent="0.2">
      <c r="A85" s="6">
        <f t="shared" si="7"/>
        <v>37621</v>
      </c>
      <c r="B85" s="20">
        <v>113855250</v>
      </c>
      <c r="C85" s="21">
        <v>475039.54845000006</v>
      </c>
      <c r="F85" s="22">
        <v>106734.65125128154</v>
      </c>
      <c r="G85" s="9">
        <f t="shared" si="8"/>
        <v>113273475.80029872</v>
      </c>
      <c r="H85" s="9">
        <v>0</v>
      </c>
      <c r="I85" s="69">
        <f t="shared" si="9"/>
        <v>113273475.80029872</v>
      </c>
      <c r="J85" s="23">
        <v>675.6</v>
      </c>
      <c r="K85" s="23">
        <v>0</v>
      </c>
      <c r="L85" s="9">
        <v>31</v>
      </c>
      <c r="M85" s="9">
        <v>0</v>
      </c>
      <c r="N85" s="11">
        <v>319.92</v>
      </c>
      <c r="O85" s="12">
        <v>44237</v>
      </c>
      <c r="P85" s="70">
        <f t="shared" si="10"/>
        <v>111666851.91694734</v>
      </c>
      <c r="Q85" s="9">
        <f t="shared" si="11"/>
        <v>-1606623.8833513856</v>
      </c>
      <c r="R85" s="13">
        <f t="shared" si="12"/>
        <v>-1.4183584215106682E-2</v>
      </c>
      <c r="S85" s="14">
        <f t="shared" si="13"/>
        <v>1.4183584215106682E-2</v>
      </c>
      <c r="T85" s="7">
        <v>0</v>
      </c>
      <c r="U85" s="69">
        <f t="shared" si="14"/>
        <v>111666851.91694734</v>
      </c>
      <c r="V85" s="14"/>
      <c r="W85" s="17"/>
      <c r="X85" s="30"/>
      <c r="Y85" s="30"/>
      <c r="Z85" s="30"/>
      <c r="AA85" s="30"/>
      <c r="AB85" s="30"/>
    </row>
    <row r="86" spans="1:28" x14ac:dyDescent="0.2">
      <c r="A86" s="6">
        <f t="shared" si="7"/>
        <v>37652</v>
      </c>
      <c r="B86" s="20">
        <v>122281722</v>
      </c>
      <c r="C86" s="21">
        <v>568885.19670000009</v>
      </c>
      <c r="F86" s="22">
        <v>197927.65919655657</v>
      </c>
      <c r="G86" s="9">
        <f t="shared" si="8"/>
        <v>121514909.14410344</v>
      </c>
      <c r="H86" s="9">
        <v>0</v>
      </c>
      <c r="I86" s="69">
        <f t="shared" si="9"/>
        <v>121514909.14410344</v>
      </c>
      <c r="J86" s="23">
        <v>868.4</v>
      </c>
      <c r="K86" s="23">
        <v>0</v>
      </c>
      <c r="L86" s="9">
        <v>31</v>
      </c>
      <c r="M86" s="9">
        <v>0</v>
      </c>
      <c r="N86" s="11">
        <v>351.91199999999998</v>
      </c>
      <c r="O86" s="12">
        <v>43366.666666666664</v>
      </c>
      <c r="P86" s="70">
        <f t="shared" si="10"/>
        <v>117093564.43674436</v>
      </c>
      <c r="Q86" s="9">
        <f t="shared" si="11"/>
        <v>-4421344.7073590755</v>
      </c>
      <c r="R86" s="13">
        <f t="shared" si="12"/>
        <v>-3.6385203581198768E-2</v>
      </c>
      <c r="S86" s="14">
        <f t="shared" si="13"/>
        <v>3.6385203581198768E-2</v>
      </c>
      <c r="T86" s="7">
        <v>0</v>
      </c>
      <c r="U86" s="69">
        <f t="shared" si="14"/>
        <v>117093564.43674436</v>
      </c>
      <c r="V86" s="14"/>
      <c r="W86" s="17"/>
      <c r="X86" s="30"/>
      <c r="Y86" s="30"/>
      <c r="Z86" s="30"/>
      <c r="AA86" s="30"/>
      <c r="AB86" s="30"/>
    </row>
    <row r="87" spans="1:28" x14ac:dyDescent="0.2">
      <c r="A87" s="6">
        <f t="shared" si="7"/>
        <v>37680</v>
      </c>
      <c r="B87" s="20">
        <v>110139892</v>
      </c>
      <c r="C87" s="21">
        <v>488139.45435000007</v>
      </c>
      <c r="F87" s="22">
        <v>178314.09798816007</v>
      </c>
      <c r="G87" s="9">
        <f t="shared" si="8"/>
        <v>109473438.44766185</v>
      </c>
      <c r="H87" s="9">
        <v>0</v>
      </c>
      <c r="I87" s="69">
        <f t="shared" si="9"/>
        <v>109473438.44766185</v>
      </c>
      <c r="J87" s="23">
        <v>755.9</v>
      </c>
      <c r="K87" s="23">
        <v>0</v>
      </c>
      <c r="L87" s="10">
        <v>28</v>
      </c>
      <c r="M87" s="9">
        <v>0</v>
      </c>
      <c r="N87" s="11">
        <v>319.87200000000001</v>
      </c>
      <c r="O87" s="12">
        <v>43629.333333333328</v>
      </c>
      <c r="P87" s="70">
        <f t="shared" si="10"/>
        <v>105861372.01541728</v>
      </c>
      <c r="Q87" s="9">
        <f t="shared" si="11"/>
        <v>-3612066.4322445691</v>
      </c>
      <c r="R87" s="13">
        <f t="shared" si="12"/>
        <v>-3.299491167413602E-2</v>
      </c>
      <c r="S87" s="14">
        <f t="shared" si="13"/>
        <v>3.299491167413602E-2</v>
      </c>
      <c r="T87" s="7">
        <v>0</v>
      </c>
      <c r="U87" s="69">
        <f t="shared" si="14"/>
        <v>105861372.01541728</v>
      </c>
      <c r="V87" s="14"/>
      <c r="W87" s="17"/>
      <c r="X87" s="30"/>
      <c r="Y87" s="30"/>
      <c r="Z87" s="30"/>
      <c r="AA87" s="30"/>
      <c r="AB87" s="30"/>
    </row>
    <row r="88" spans="1:28" x14ac:dyDescent="0.2">
      <c r="A88" s="6">
        <f t="shared" si="7"/>
        <v>37711</v>
      </c>
      <c r="B88" s="20">
        <v>112160711</v>
      </c>
      <c r="C88" s="21">
        <v>521552.58885000006</v>
      </c>
      <c r="F88" s="22">
        <v>181545.98873332143</v>
      </c>
      <c r="G88" s="9">
        <f t="shared" si="8"/>
        <v>111457612.42241667</v>
      </c>
      <c r="H88" s="9">
        <v>0</v>
      </c>
      <c r="I88" s="69">
        <f t="shared" si="9"/>
        <v>111457612.42241667</v>
      </c>
      <c r="J88" s="23">
        <v>638.70000000000005</v>
      </c>
      <c r="K88" s="23">
        <v>0</v>
      </c>
      <c r="L88" s="9">
        <v>31</v>
      </c>
      <c r="M88" s="9">
        <v>1</v>
      </c>
      <c r="N88" s="11">
        <v>336.28800000000001</v>
      </c>
      <c r="O88" s="12">
        <v>43892</v>
      </c>
      <c r="P88" s="70">
        <f t="shared" si="10"/>
        <v>108600981.51320797</v>
      </c>
      <c r="Q88" s="9">
        <f t="shared" si="11"/>
        <v>-2856630.9092087001</v>
      </c>
      <c r="R88" s="13">
        <f t="shared" si="12"/>
        <v>-2.5629751500348543E-2</v>
      </c>
      <c r="S88" s="14">
        <f t="shared" si="13"/>
        <v>2.5629751500348543E-2</v>
      </c>
      <c r="T88" s="7">
        <v>0</v>
      </c>
      <c r="U88" s="69">
        <f t="shared" si="14"/>
        <v>108600981.51320797</v>
      </c>
      <c r="V88" s="14"/>
      <c r="W88" s="17"/>
      <c r="X88" s="30"/>
      <c r="Y88" s="30"/>
      <c r="Z88" s="30"/>
      <c r="AA88" s="30"/>
      <c r="AB88" s="30"/>
    </row>
    <row r="89" spans="1:28" x14ac:dyDescent="0.2">
      <c r="A89" s="6">
        <f t="shared" si="7"/>
        <v>37741</v>
      </c>
      <c r="B89" s="20">
        <v>101765882</v>
      </c>
      <c r="C89" s="21">
        <v>504137.48625000007</v>
      </c>
      <c r="F89" s="22">
        <v>164670.38797359524</v>
      </c>
      <c r="G89" s="9">
        <f t="shared" si="8"/>
        <v>101097074.12577641</v>
      </c>
      <c r="H89" s="9">
        <v>0</v>
      </c>
      <c r="I89" s="69">
        <f t="shared" si="9"/>
        <v>101097074.12577641</v>
      </c>
      <c r="J89" s="23">
        <v>397.4</v>
      </c>
      <c r="K89" s="23">
        <v>0.7</v>
      </c>
      <c r="L89" s="9">
        <v>30</v>
      </c>
      <c r="M89" s="9">
        <v>1</v>
      </c>
      <c r="N89" s="11">
        <v>336.24</v>
      </c>
      <c r="O89" s="12">
        <v>44154.666666666657</v>
      </c>
      <c r="P89" s="70">
        <f t="shared" si="10"/>
        <v>100396820.87128314</v>
      </c>
      <c r="Q89" s="9">
        <f t="shared" si="11"/>
        <v>-700253.25449326634</v>
      </c>
      <c r="R89" s="13">
        <f t="shared" si="12"/>
        <v>-6.9265432313310137E-3</v>
      </c>
      <c r="S89" s="14">
        <f t="shared" si="13"/>
        <v>6.9265432313310137E-3</v>
      </c>
      <c r="T89" s="7">
        <v>0</v>
      </c>
      <c r="U89" s="69">
        <f t="shared" si="14"/>
        <v>100396820.87128314</v>
      </c>
      <c r="V89" s="14"/>
      <c r="W89" s="17"/>
      <c r="X89" s="30"/>
      <c r="Y89" s="30"/>
      <c r="Z89" s="30"/>
      <c r="AA89" s="30"/>
      <c r="AB89" s="30"/>
    </row>
    <row r="90" spans="1:28" x14ac:dyDescent="0.2">
      <c r="A90" s="6">
        <f t="shared" si="7"/>
        <v>37772</v>
      </c>
      <c r="B90" s="20">
        <v>96091846</v>
      </c>
      <c r="C90" s="21">
        <v>517449.10590000002</v>
      </c>
      <c r="F90" s="22">
        <v>155421.70532877569</v>
      </c>
      <c r="G90" s="9">
        <f t="shared" si="8"/>
        <v>95418975.188771218</v>
      </c>
      <c r="H90" s="9">
        <v>0</v>
      </c>
      <c r="I90" s="69">
        <f t="shared" si="9"/>
        <v>95418975.188771218</v>
      </c>
      <c r="J90" s="23">
        <v>217</v>
      </c>
      <c r="K90" s="23">
        <v>0</v>
      </c>
      <c r="L90" s="9">
        <v>31</v>
      </c>
      <c r="M90" s="9">
        <v>1</v>
      </c>
      <c r="N90" s="11">
        <v>336.28800000000001</v>
      </c>
      <c r="O90" s="12">
        <v>44417.333333333321</v>
      </c>
      <c r="P90" s="70">
        <f t="shared" si="10"/>
        <v>98040279.896148011</v>
      </c>
      <c r="Q90" s="9">
        <f t="shared" si="11"/>
        <v>2621304.707376793</v>
      </c>
      <c r="R90" s="13">
        <f t="shared" si="12"/>
        <v>2.7471524423637542E-2</v>
      </c>
      <c r="S90" s="14">
        <f t="shared" si="13"/>
        <v>2.7471524423637542E-2</v>
      </c>
      <c r="T90" s="7">
        <v>0</v>
      </c>
      <c r="U90" s="69">
        <f t="shared" si="14"/>
        <v>98040279.896148011</v>
      </c>
      <c r="V90" s="14"/>
      <c r="W90" s="30"/>
      <c r="X90" s="30"/>
      <c r="Y90" s="30"/>
      <c r="Z90" s="30"/>
      <c r="AA90" s="30"/>
      <c r="AB90" s="30"/>
    </row>
    <row r="91" spans="1:28" x14ac:dyDescent="0.2">
      <c r="A91" s="6">
        <f t="shared" si="7"/>
        <v>37802</v>
      </c>
      <c r="B91" s="20">
        <v>100440873</v>
      </c>
      <c r="C91" s="21">
        <v>476663.62815</v>
      </c>
      <c r="F91" s="22">
        <v>162560.3550460366</v>
      </c>
      <c r="G91" s="9">
        <f t="shared" si="8"/>
        <v>99801649.016803965</v>
      </c>
      <c r="H91" s="9">
        <v>0</v>
      </c>
      <c r="I91" s="69">
        <f t="shared" si="9"/>
        <v>99801649.016803965</v>
      </c>
      <c r="J91" s="23">
        <v>65.3</v>
      </c>
      <c r="K91" s="23">
        <v>25.5</v>
      </c>
      <c r="L91" s="9">
        <v>30</v>
      </c>
      <c r="M91" s="9">
        <v>0</v>
      </c>
      <c r="N91" s="11">
        <v>336.24</v>
      </c>
      <c r="O91" s="12">
        <v>44680</v>
      </c>
      <c r="P91" s="70">
        <f t="shared" si="10"/>
        <v>100006513.6905853</v>
      </c>
      <c r="Q91" s="9">
        <f t="shared" si="11"/>
        <v>204864.67378133535</v>
      </c>
      <c r="R91" s="13">
        <f t="shared" si="12"/>
        <v>2.0527183247928253E-3</v>
      </c>
      <c r="S91" s="14">
        <f t="shared" si="13"/>
        <v>2.0527183247928253E-3</v>
      </c>
      <c r="T91" s="7">
        <v>0</v>
      </c>
      <c r="U91" s="69">
        <f t="shared" si="14"/>
        <v>100006513.6905853</v>
      </c>
      <c r="V91" s="14"/>
      <c r="W91" s="30"/>
      <c r="X91" s="30"/>
      <c r="Y91" s="30"/>
      <c r="Z91" s="30"/>
      <c r="AA91" s="30"/>
      <c r="AB91" s="30"/>
    </row>
    <row r="92" spans="1:28" x14ac:dyDescent="0.2">
      <c r="A92" s="6">
        <f t="shared" si="7"/>
        <v>37833</v>
      </c>
      <c r="B92" s="20">
        <v>109723172</v>
      </c>
      <c r="C92" s="21">
        <v>519354.52965000004</v>
      </c>
      <c r="F92" s="22">
        <v>177585.67243129425</v>
      </c>
      <c r="G92" s="9">
        <f t="shared" si="8"/>
        <v>109026231.79791871</v>
      </c>
      <c r="H92" s="9">
        <v>0</v>
      </c>
      <c r="I92" s="69">
        <f t="shared" si="9"/>
        <v>109026231.79791871</v>
      </c>
      <c r="J92" s="23">
        <v>12.5</v>
      </c>
      <c r="K92" s="23">
        <v>50.1</v>
      </c>
      <c r="L92" s="9">
        <v>31</v>
      </c>
      <c r="M92" s="9">
        <v>0</v>
      </c>
      <c r="N92" s="11">
        <v>351.91199999999998</v>
      </c>
      <c r="O92" s="12">
        <v>44792.5</v>
      </c>
      <c r="P92" s="70">
        <f t="shared" si="10"/>
        <v>107337998.41068286</v>
      </c>
      <c r="Q92" s="9">
        <f t="shared" si="11"/>
        <v>-1688233.3872358501</v>
      </c>
      <c r="R92" s="13">
        <f t="shared" si="12"/>
        <v>-1.5484653182960674E-2</v>
      </c>
      <c r="S92" s="14">
        <f t="shared" si="13"/>
        <v>1.5484653182960674E-2</v>
      </c>
      <c r="T92" s="7">
        <v>0</v>
      </c>
      <c r="U92" s="69">
        <f t="shared" si="14"/>
        <v>107337998.41068286</v>
      </c>
      <c r="V92" s="14"/>
      <c r="W92" s="24"/>
      <c r="X92" s="24"/>
      <c r="Y92" s="24"/>
      <c r="Z92" s="24"/>
      <c r="AA92" s="24"/>
      <c r="AB92" s="30"/>
    </row>
    <row r="93" spans="1:28" x14ac:dyDescent="0.2">
      <c r="A93" s="6">
        <f t="shared" si="7"/>
        <v>37864</v>
      </c>
      <c r="B93" s="20">
        <v>104089100</v>
      </c>
      <c r="C93" s="21">
        <v>498723.25995000009</v>
      </c>
      <c r="F93" s="22">
        <v>168457.1761036434</v>
      </c>
      <c r="G93" s="9">
        <f t="shared" si="8"/>
        <v>103421919.56394637</v>
      </c>
      <c r="H93" s="9">
        <v>0</v>
      </c>
      <c r="I93" s="69">
        <f t="shared" si="9"/>
        <v>103421919.56394637</v>
      </c>
      <c r="J93" s="23">
        <v>18.899999999999999</v>
      </c>
      <c r="K93" s="23">
        <v>72.400000000000006</v>
      </c>
      <c r="L93" s="9">
        <v>31</v>
      </c>
      <c r="M93" s="9">
        <v>0</v>
      </c>
      <c r="N93" s="11">
        <v>319.92</v>
      </c>
      <c r="O93" s="12">
        <v>44948</v>
      </c>
      <c r="P93" s="70">
        <f t="shared" si="10"/>
        <v>110693069.00698328</v>
      </c>
      <c r="Q93" s="9">
        <f t="shared" si="11"/>
        <v>7271149.4430369139</v>
      </c>
      <c r="R93" s="13">
        <f t="shared" si="12"/>
        <v>7.0305690260768369E-2</v>
      </c>
      <c r="S93" s="14">
        <f t="shared" si="13"/>
        <v>7.0305690260768369E-2</v>
      </c>
      <c r="T93" s="7">
        <v>0</v>
      </c>
      <c r="U93" s="69">
        <f t="shared" si="14"/>
        <v>110693069.00698328</v>
      </c>
      <c r="V93" s="14"/>
      <c r="W93" s="17"/>
      <c r="X93" s="17"/>
      <c r="Y93" s="17"/>
      <c r="Z93" s="17"/>
      <c r="AA93" s="17"/>
      <c r="AB93" s="30"/>
    </row>
    <row r="94" spans="1:28" x14ac:dyDescent="0.2">
      <c r="A94" s="6">
        <f t="shared" si="7"/>
        <v>37894</v>
      </c>
      <c r="B94" s="20">
        <v>98681486</v>
      </c>
      <c r="C94" s="21">
        <v>477820.99665000004</v>
      </c>
      <c r="F94" s="22">
        <v>159697.38319425046</v>
      </c>
      <c r="G94" s="9">
        <f t="shared" si="8"/>
        <v>98043967.620155752</v>
      </c>
      <c r="H94" s="9">
        <v>0</v>
      </c>
      <c r="I94" s="69">
        <f t="shared" si="9"/>
        <v>98043967.620155752</v>
      </c>
      <c r="J94" s="23">
        <v>104.1</v>
      </c>
      <c r="K94" s="23">
        <v>6</v>
      </c>
      <c r="L94" s="9">
        <v>30</v>
      </c>
      <c r="M94" s="9">
        <v>1</v>
      </c>
      <c r="N94" s="11">
        <v>336.24</v>
      </c>
      <c r="O94" s="12">
        <v>45072</v>
      </c>
      <c r="P94" s="70">
        <f t="shared" si="10"/>
        <v>95439385.262500077</v>
      </c>
      <c r="Q94" s="9">
        <f t="shared" si="11"/>
        <v>-2604582.3576556742</v>
      </c>
      <c r="R94" s="13">
        <f t="shared" si="12"/>
        <v>-2.6565452427898557E-2</v>
      </c>
      <c r="S94" s="14">
        <f t="shared" si="13"/>
        <v>2.6565452427898557E-2</v>
      </c>
      <c r="T94" s="7">
        <v>0</v>
      </c>
      <c r="U94" s="69">
        <f t="shared" si="14"/>
        <v>95439385.262500077</v>
      </c>
      <c r="V94" s="14"/>
      <c r="W94" s="17"/>
      <c r="X94" s="17"/>
      <c r="Y94" s="17"/>
      <c r="Z94" s="17"/>
      <c r="AA94" s="17"/>
      <c r="AB94" s="30"/>
    </row>
    <row r="95" spans="1:28" x14ac:dyDescent="0.2">
      <c r="A95" s="6">
        <f t="shared" ref="A95:A158" si="15">EOMONTH(A94,1)</f>
        <v>37925</v>
      </c>
      <c r="B95" s="20">
        <v>104199872</v>
      </c>
      <c r="C95" s="21">
        <v>511790.23260000005</v>
      </c>
      <c r="F95" s="22">
        <v>168616.06260947988</v>
      </c>
      <c r="G95" s="9">
        <f t="shared" si="8"/>
        <v>103519465.70479052</v>
      </c>
      <c r="H95" s="9">
        <v>0</v>
      </c>
      <c r="I95" s="69">
        <f t="shared" si="9"/>
        <v>103519465.70479052</v>
      </c>
      <c r="J95" s="23">
        <v>331.9</v>
      </c>
      <c r="K95" s="23">
        <v>0</v>
      </c>
      <c r="L95" s="9">
        <v>31</v>
      </c>
      <c r="M95" s="9">
        <v>1</v>
      </c>
      <c r="N95" s="11">
        <v>351.91199999999998</v>
      </c>
      <c r="O95" s="12">
        <v>45204</v>
      </c>
      <c r="P95" s="70">
        <f t="shared" si="10"/>
        <v>103984665.17303221</v>
      </c>
      <c r="Q95" s="9">
        <f t="shared" si="11"/>
        <v>465199.46824169159</v>
      </c>
      <c r="R95" s="13">
        <f t="shared" si="12"/>
        <v>4.4938356769374608E-3</v>
      </c>
      <c r="S95" s="14">
        <f t="shared" si="13"/>
        <v>4.4938356769374608E-3</v>
      </c>
      <c r="T95" s="7">
        <v>0</v>
      </c>
      <c r="U95" s="69">
        <f t="shared" si="14"/>
        <v>103984665.17303221</v>
      </c>
      <c r="V95" s="14"/>
      <c r="W95" s="17"/>
      <c r="X95" s="17"/>
      <c r="Y95" s="17"/>
      <c r="Z95" s="17"/>
      <c r="AA95" s="17"/>
      <c r="AB95" s="30"/>
    </row>
    <row r="96" spans="1:28" x14ac:dyDescent="0.2">
      <c r="A96" s="6">
        <f t="shared" si="15"/>
        <v>37955</v>
      </c>
      <c r="B96" s="20">
        <v>105671242</v>
      </c>
      <c r="C96" s="21">
        <v>481979.99565000006</v>
      </c>
      <c r="F96" s="22">
        <v>171057.26025251756</v>
      </c>
      <c r="G96" s="9">
        <f t="shared" si="8"/>
        <v>105018204.74409749</v>
      </c>
      <c r="H96" s="9">
        <v>0</v>
      </c>
      <c r="I96" s="69">
        <f t="shared" si="9"/>
        <v>105018204.74409749</v>
      </c>
      <c r="J96" s="23">
        <v>434.4</v>
      </c>
      <c r="K96" s="23">
        <v>0</v>
      </c>
      <c r="L96" s="9">
        <v>30</v>
      </c>
      <c r="M96" s="9">
        <v>1</v>
      </c>
      <c r="N96" s="11">
        <v>319.68</v>
      </c>
      <c r="O96" s="12">
        <v>45375</v>
      </c>
      <c r="P96" s="70">
        <f t="shared" si="10"/>
        <v>102969852.73713879</v>
      </c>
      <c r="Q96" s="9">
        <f t="shared" si="11"/>
        <v>-2048352.0069586933</v>
      </c>
      <c r="R96" s="13">
        <f t="shared" si="12"/>
        <v>-1.950473265040098E-2</v>
      </c>
      <c r="S96" s="14">
        <f t="shared" si="13"/>
        <v>1.950473265040098E-2</v>
      </c>
      <c r="T96" s="7">
        <v>0</v>
      </c>
      <c r="U96" s="69">
        <f t="shared" si="14"/>
        <v>102969852.73713879</v>
      </c>
      <c r="V96" s="14"/>
      <c r="W96" s="30"/>
      <c r="X96" s="30"/>
      <c r="Y96" s="30"/>
      <c r="Z96" s="30"/>
      <c r="AA96" s="30"/>
      <c r="AB96" s="30"/>
    </row>
    <row r="97" spans="1:57" x14ac:dyDescent="0.2">
      <c r="A97" s="6">
        <f t="shared" si="15"/>
        <v>37986</v>
      </c>
      <c r="B97" s="20">
        <v>112870231</v>
      </c>
      <c r="C97" s="21">
        <v>507131.58915000001</v>
      </c>
      <c r="F97" s="22">
        <v>182723.25114236874</v>
      </c>
      <c r="G97" s="9">
        <f t="shared" si="8"/>
        <v>112180376.15970764</v>
      </c>
      <c r="H97" s="9">
        <v>0</v>
      </c>
      <c r="I97" s="69">
        <f t="shared" si="9"/>
        <v>112180376.15970764</v>
      </c>
      <c r="J97" s="23">
        <v>610</v>
      </c>
      <c r="K97" s="23">
        <v>0</v>
      </c>
      <c r="L97" s="9">
        <v>31</v>
      </c>
      <c r="M97" s="9">
        <v>0</v>
      </c>
      <c r="N97" s="11">
        <v>336.28800000000001</v>
      </c>
      <c r="O97" s="12">
        <v>45463</v>
      </c>
      <c r="P97" s="70">
        <f t="shared" si="10"/>
        <v>113618589.52514814</v>
      </c>
      <c r="Q97" s="9">
        <f t="shared" si="11"/>
        <v>1438213.3654405028</v>
      </c>
      <c r="R97" s="13">
        <f t="shared" si="12"/>
        <v>1.2820543259660354E-2</v>
      </c>
      <c r="S97" s="14">
        <f t="shared" si="13"/>
        <v>1.2820543259660354E-2</v>
      </c>
      <c r="T97" s="7">
        <v>0</v>
      </c>
      <c r="U97" s="69">
        <f t="shared" si="14"/>
        <v>113618589.52514814</v>
      </c>
      <c r="V97" s="14"/>
      <c r="W97" s="24"/>
      <c r="X97" s="24"/>
      <c r="Y97" s="24"/>
      <c r="Z97" s="24"/>
      <c r="AA97" s="24"/>
      <c r="AB97" s="24"/>
    </row>
    <row r="98" spans="1:57" s="32" customFormat="1" x14ac:dyDescent="0.2">
      <c r="A98" s="6">
        <f t="shared" si="15"/>
        <v>38017</v>
      </c>
      <c r="B98" s="20">
        <v>123356627</v>
      </c>
      <c r="C98" s="21">
        <v>491162.72670000006</v>
      </c>
      <c r="D98" s="20"/>
      <c r="E98" s="21"/>
      <c r="F98" s="22">
        <v>216043.56339785349</v>
      </c>
      <c r="G98" s="9">
        <f t="shared" si="8"/>
        <v>122649420.70990215</v>
      </c>
      <c r="H98" s="9">
        <v>0</v>
      </c>
      <c r="I98" s="69">
        <f t="shared" si="9"/>
        <v>122649420.70990215</v>
      </c>
      <c r="J98" s="23">
        <v>879.2</v>
      </c>
      <c r="K98" s="23">
        <v>0</v>
      </c>
      <c r="L98" s="9">
        <v>31</v>
      </c>
      <c r="M98" s="11">
        <v>0</v>
      </c>
      <c r="N98" s="11">
        <v>336.28800000000001</v>
      </c>
      <c r="O98" s="12">
        <v>45553.333333333336</v>
      </c>
      <c r="P98" s="70">
        <f t="shared" si="10"/>
        <v>121314637.98455338</v>
      </c>
      <c r="Q98" s="9">
        <f t="shared" si="11"/>
        <v>-1334782.7253487706</v>
      </c>
      <c r="R98" s="13">
        <f t="shared" si="12"/>
        <v>-1.0882910963810255E-2</v>
      </c>
      <c r="S98" s="14">
        <f t="shared" si="13"/>
        <v>1.0882910963810255E-2</v>
      </c>
      <c r="T98" s="7">
        <v>0</v>
      </c>
      <c r="U98" s="69">
        <f t="shared" si="14"/>
        <v>121314637.98455338</v>
      </c>
      <c r="V98" s="14"/>
      <c r="W98" s="17"/>
      <c r="X98" s="17"/>
      <c r="Y98" s="17"/>
      <c r="Z98" s="17"/>
      <c r="AA98" s="17"/>
      <c r="AB98" s="17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1:57" x14ac:dyDescent="0.2">
      <c r="A99" s="6">
        <f t="shared" si="15"/>
        <v>38046</v>
      </c>
      <c r="B99" s="20">
        <v>110886761</v>
      </c>
      <c r="C99" s="21">
        <v>454979.43540000002</v>
      </c>
      <c r="F99" s="22">
        <v>194180.48629613317</v>
      </c>
      <c r="G99" s="9">
        <f t="shared" si="8"/>
        <v>110237601.07830387</v>
      </c>
      <c r="H99" s="9">
        <v>0</v>
      </c>
      <c r="I99" s="69">
        <f t="shared" si="9"/>
        <v>110237601.07830387</v>
      </c>
      <c r="J99" s="23">
        <v>699.2</v>
      </c>
      <c r="K99" s="23">
        <v>0</v>
      </c>
      <c r="L99" s="9">
        <v>29</v>
      </c>
      <c r="M99" s="11">
        <v>0</v>
      </c>
      <c r="N99" s="11">
        <v>320.16000000000003</v>
      </c>
      <c r="O99" s="12">
        <v>45664.666666666672</v>
      </c>
      <c r="P99" s="70">
        <f t="shared" si="10"/>
        <v>111089630.66467807</v>
      </c>
      <c r="Q99" s="9">
        <f t="shared" si="11"/>
        <v>852029.58637419343</v>
      </c>
      <c r="R99" s="13">
        <f t="shared" si="12"/>
        <v>7.7290287346599689E-3</v>
      </c>
      <c r="S99" s="14">
        <f t="shared" si="13"/>
        <v>7.7290287346599689E-3</v>
      </c>
      <c r="T99" s="7">
        <v>0</v>
      </c>
      <c r="U99" s="69">
        <f t="shared" si="14"/>
        <v>111089630.66467807</v>
      </c>
      <c r="V99" s="14"/>
      <c r="W99" s="17"/>
      <c r="X99" s="17"/>
      <c r="Y99" s="17"/>
      <c r="Z99" s="17"/>
      <c r="AA99" s="17"/>
      <c r="AB99" s="17"/>
    </row>
    <row r="100" spans="1:57" x14ac:dyDescent="0.2">
      <c r="A100" s="6">
        <f t="shared" si="15"/>
        <v>38077</v>
      </c>
      <c r="B100" s="20">
        <v>114371810</v>
      </c>
      <c r="C100" s="21">
        <v>479036.70405</v>
      </c>
      <c r="F100" s="22">
        <v>200266.2077065706</v>
      </c>
      <c r="G100" s="9">
        <f t="shared" si="8"/>
        <v>113692507.08824342</v>
      </c>
      <c r="H100" s="9">
        <v>0</v>
      </c>
      <c r="I100" s="69">
        <f t="shared" si="9"/>
        <v>113692507.08824342</v>
      </c>
      <c r="J100" s="23">
        <v>540.9</v>
      </c>
      <c r="K100" s="23">
        <v>0</v>
      </c>
      <c r="L100" s="9">
        <v>31</v>
      </c>
      <c r="M100" s="11">
        <v>1</v>
      </c>
      <c r="N100" s="11">
        <v>368.28</v>
      </c>
      <c r="O100" s="12">
        <v>45790</v>
      </c>
      <c r="P100" s="70">
        <f t="shared" si="10"/>
        <v>112145302.8498773</v>
      </c>
      <c r="Q100" s="9">
        <f t="shared" si="11"/>
        <v>-1547204.238366127</v>
      </c>
      <c r="R100" s="13">
        <f t="shared" si="12"/>
        <v>-1.3608673763920529E-2</v>
      </c>
      <c r="S100" s="14">
        <f t="shared" si="13"/>
        <v>1.3608673763920529E-2</v>
      </c>
      <c r="T100" s="7">
        <v>0</v>
      </c>
      <c r="U100" s="69">
        <f t="shared" si="14"/>
        <v>112145302.8498773</v>
      </c>
      <c r="V100" s="14"/>
      <c r="W100" s="17"/>
      <c r="X100" s="17"/>
      <c r="Y100" s="17"/>
      <c r="Z100" s="17"/>
      <c r="AA100" s="17"/>
      <c r="AB100" s="17"/>
    </row>
    <row r="101" spans="1:57" x14ac:dyDescent="0.2">
      <c r="A101" s="6">
        <f t="shared" si="15"/>
        <v>38107</v>
      </c>
      <c r="B101" s="20">
        <v>100778720</v>
      </c>
      <c r="C101" s="21">
        <v>497337.24060000008</v>
      </c>
      <c r="F101" s="22">
        <v>176332.27857759307</v>
      </c>
      <c r="G101" s="9">
        <f t="shared" si="8"/>
        <v>100105050.4808224</v>
      </c>
      <c r="H101" s="9">
        <v>0</v>
      </c>
      <c r="I101" s="69">
        <f t="shared" si="9"/>
        <v>100105050.4808224</v>
      </c>
      <c r="J101" s="23">
        <v>354.1</v>
      </c>
      <c r="K101" s="23">
        <v>0</v>
      </c>
      <c r="L101" s="9">
        <v>30</v>
      </c>
      <c r="M101" s="11">
        <v>1</v>
      </c>
      <c r="N101" s="11">
        <v>336.24</v>
      </c>
      <c r="O101" s="12">
        <v>45875</v>
      </c>
      <c r="P101" s="70">
        <f t="shared" si="10"/>
        <v>102896719.79433832</v>
      </c>
      <c r="Q101" s="9">
        <f t="shared" si="11"/>
        <v>2791669.3135159165</v>
      </c>
      <c r="R101" s="13">
        <f t="shared" si="12"/>
        <v>2.7887397290216939E-2</v>
      </c>
      <c r="S101" s="14">
        <f t="shared" si="13"/>
        <v>2.7887397290216939E-2</v>
      </c>
      <c r="T101" s="7">
        <v>0</v>
      </c>
      <c r="U101" s="69">
        <f t="shared" si="14"/>
        <v>102896719.79433832</v>
      </c>
      <c r="V101" s="14"/>
      <c r="W101" s="17"/>
      <c r="X101" s="17"/>
      <c r="Y101" s="17"/>
      <c r="Z101" s="17"/>
      <c r="AA101" s="17"/>
      <c r="AB101" s="17"/>
    </row>
    <row r="102" spans="1:57" x14ac:dyDescent="0.2">
      <c r="A102" s="6">
        <f t="shared" si="15"/>
        <v>38138</v>
      </c>
      <c r="B102" s="20">
        <v>99917690</v>
      </c>
      <c r="C102" s="21">
        <v>502450.36290000001</v>
      </c>
      <c r="F102" s="22">
        <v>174809.27414619323</v>
      </c>
      <c r="G102" s="9">
        <f t="shared" si="8"/>
        <v>99240430.362953797</v>
      </c>
      <c r="H102" s="9">
        <v>0</v>
      </c>
      <c r="I102" s="69">
        <f t="shared" si="9"/>
        <v>99240430.362953797</v>
      </c>
      <c r="J102" s="23">
        <v>196.2</v>
      </c>
      <c r="K102" s="23">
        <v>6.7</v>
      </c>
      <c r="L102" s="9">
        <v>31</v>
      </c>
      <c r="M102" s="11">
        <v>1</v>
      </c>
      <c r="N102" s="11">
        <v>319.92</v>
      </c>
      <c r="O102" s="12">
        <v>45923</v>
      </c>
      <c r="P102" s="70">
        <f t="shared" si="10"/>
        <v>101262125.86198112</v>
      </c>
      <c r="Q102" s="9">
        <f t="shared" si="11"/>
        <v>2021695.4990273267</v>
      </c>
      <c r="R102" s="13">
        <f t="shared" si="12"/>
        <v>2.037169217861454E-2</v>
      </c>
      <c r="S102" s="14">
        <f t="shared" si="13"/>
        <v>2.037169217861454E-2</v>
      </c>
      <c r="T102" s="7">
        <v>0</v>
      </c>
      <c r="U102" s="69">
        <f t="shared" si="14"/>
        <v>101262125.86198112</v>
      </c>
      <c r="V102" s="14"/>
      <c r="W102" s="17"/>
      <c r="X102" s="17"/>
      <c r="Y102" s="17"/>
      <c r="Z102" s="17"/>
      <c r="AA102" s="17"/>
      <c r="AB102" s="17"/>
    </row>
    <row r="103" spans="1:57" x14ac:dyDescent="0.2">
      <c r="A103" s="6">
        <f t="shared" si="15"/>
        <v>38168</v>
      </c>
      <c r="B103" s="20">
        <v>101500696</v>
      </c>
      <c r="C103" s="21">
        <v>522270.53370000009</v>
      </c>
      <c r="F103" s="22">
        <v>177557.94106240806</v>
      </c>
      <c r="G103" s="9">
        <f t="shared" si="8"/>
        <v>100800867.52523759</v>
      </c>
      <c r="H103" s="9">
        <v>0</v>
      </c>
      <c r="I103" s="69">
        <f t="shared" si="9"/>
        <v>100800867.52523759</v>
      </c>
      <c r="J103" s="23">
        <v>92.5</v>
      </c>
      <c r="K103" s="23">
        <v>16.3</v>
      </c>
      <c r="L103" s="9">
        <v>30</v>
      </c>
      <c r="M103" s="11">
        <v>0</v>
      </c>
      <c r="N103" s="11">
        <v>352.08</v>
      </c>
      <c r="O103" s="12">
        <v>46112</v>
      </c>
      <c r="P103" s="70">
        <f t="shared" si="10"/>
        <v>102973555.87563066</v>
      </c>
      <c r="Q103" s="9">
        <f t="shared" si="11"/>
        <v>2172688.3503930718</v>
      </c>
      <c r="R103" s="13">
        <f t="shared" si="12"/>
        <v>2.1554262415936987E-2</v>
      </c>
      <c r="S103" s="14">
        <f t="shared" si="13"/>
        <v>2.1554262415936987E-2</v>
      </c>
      <c r="T103" s="7">
        <v>0</v>
      </c>
      <c r="U103" s="69">
        <f t="shared" si="14"/>
        <v>102973555.87563066</v>
      </c>
      <c r="V103" s="14"/>
      <c r="W103" s="17"/>
      <c r="X103" s="17"/>
      <c r="Y103" s="17"/>
      <c r="Z103" s="17"/>
      <c r="AA103" s="17"/>
      <c r="AB103" s="17"/>
    </row>
    <row r="104" spans="1:57" x14ac:dyDescent="0.2">
      <c r="A104" s="6">
        <f t="shared" si="15"/>
        <v>38199</v>
      </c>
      <c r="B104" s="20">
        <v>106988465</v>
      </c>
      <c r="C104" s="21">
        <v>546336.2709</v>
      </c>
      <c r="F104" s="22">
        <v>187165.18040525657</v>
      </c>
      <c r="G104" s="9">
        <f t="shared" si="8"/>
        <v>106254963.54869474</v>
      </c>
      <c r="H104" s="9">
        <v>0</v>
      </c>
      <c r="I104" s="69">
        <f t="shared" si="9"/>
        <v>106254963.54869474</v>
      </c>
      <c r="J104" s="23">
        <v>21.3</v>
      </c>
      <c r="K104" s="23">
        <v>49.3</v>
      </c>
      <c r="L104" s="9">
        <v>31</v>
      </c>
      <c r="M104" s="11">
        <v>0</v>
      </c>
      <c r="N104" s="11">
        <v>336.28800000000001</v>
      </c>
      <c r="O104" s="12">
        <v>46202</v>
      </c>
      <c r="P104" s="70">
        <f t="shared" si="10"/>
        <v>109587316.50058711</v>
      </c>
      <c r="Q104" s="9">
        <f t="shared" si="11"/>
        <v>3332352.951892361</v>
      </c>
      <c r="R104" s="13">
        <f t="shared" si="12"/>
        <v>3.1361856807425315E-2</v>
      </c>
      <c r="S104" s="14">
        <f t="shared" si="13"/>
        <v>3.1361856807425315E-2</v>
      </c>
      <c r="T104" s="7">
        <v>0</v>
      </c>
      <c r="U104" s="69">
        <f t="shared" si="14"/>
        <v>109587316.50058711</v>
      </c>
      <c r="V104" s="14"/>
      <c r="W104" s="17"/>
      <c r="X104" s="17"/>
      <c r="Y104" s="17"/>
      <c r="Z104" s="17"/>
      <c r="AA104" s="17"/>
      <c r="AB104" s="17"/>
    </row>
    <row r="105" spans="1:57" x14ac:dyDescent="0.2">
      <c r="A105" s="6">
        <f t="shared" si="15"/>
        <v>38230</v>
      </c>
      <c r="B105" s="20">
        <v>105697735</v>
      </c>
      <c r="C105" s="21">
        <v>523277.35020000004</v>
      </c>
      <c r="F105" s="22">
        <v>184936.13924378599</v>
      </c>
      <c r="G105" s="9">
        <f t="shared" si="8"/>
        <v>104989521.51055622</v>
      </c>
      <c r="H105" s="9">
        <v>0</v>
      </c>
      <c r="I105" s="69">
        <f t="shared" si="9"/>
        <v>104989521.51055622</v>
      </c>
      <c r="J105" s="23">
        <v>55</v>
      </c>
      <c r="K105" s="23">
        <v>30.6</v>
      </c>
      <c r="L105" s="9">
        <v>31</v>
      </c>
      <c r="M105" s="11">
        <v>0</v>
      </c>
      <c r="N105" s="11">
        <v>336.28800000000001</v>
      </c>
      <c r="O105" s="12">
        <v>46332</v>
      </c>
      <c r="P105" s="70">
        <f t="shared" si="10"/>
        <v>106758617.81189376</v>
      </c>
      <c r="Q105" s="9">
        <f t="shared" si="11"/>
        <v>1769096.3013375401</v>
      </c>
      <c r="R105" s="13">
        <f t="shared" si="12"/>
        <v>1.6850217773015239E-2</v>
      </c>
      <c r="S105" s="14">
        <f t="shared" si="13"/>
        <v>1.6850217773015239E-2</v>
      </c>
      <c r="T105" s="7">
        <v>0</v>
      </c>
      <c r="U105" s="69">
        <f t="shared" si="14"/>
        <v>106758617.81189376</v>
      </c>
      <c r="V105" s="14"/>
      <c r="W105" s="17"/>
      <c r="X105" s="17"/>
      <c r="Y105" s="17"/>
      <c r="Z105" s="17"/>
      <c r="AA105" s="17"/>
      <c r="AB105" s="17"/>
    </row>
    <row r="106" spans="1:57" x14ac:dyDescent="0.2">
      <c r="A106" s="6">
        <f t="shared" si="15"/>
        <v>38260</v>
      </c>
      <c r="B106" s="20">
        <v>105959836</v>
      </c>
      <c r="C106" s="21">
        <v>531322.47270000004</v>
      </c>
      <c r="F106" s="22">
        <v>185382.86475287762</v>
      </c>
      <c r="G106" s="9">
        <f t="shared" si="8"/>
        <v>105243130.66254713</v>
      </c>
      <c r="H106" s="9">
        <v>0</v>
      </c>
      <c r="I106" s="69">
        <f t="shared" si="9"/>
        <v>105243130.66254713</v>
      </c>
      <c r="J106" s="23">
        <v>71.3</v>
      </c>
      <c r="K106" s="23">
        <v>13.7</v>
      </c>
      <c r="L106" s="9">
        <v>30</v>
      </c>
      <c r="M106" s="11">
        <v>1</v>
      </c>
      <c r="N106" s="11">
        <v>336.24</v>
      </c>
      <c r="O106" s="12">
        <v>46496.333333333328</v>
      </c>
      <c r="P106" s="70">
        <f t="shared" si="10"/>
        <v>99390866.80780144</v>
      </c>
      <c r="Q106" s="9">
        <f t="shared" si="11"/>
        <v>-5852263.8547456861</v>
      </c>
      <c r="R106" s="13">
        <f t="shared" si="12"/>
        <v>-5.5607086352366858E-2</v>
      </c>
      <c r="S106" s="14">
        <f t="shared" si="13"/>
        <v>5.5607086352366858E-2</v>
      </c>
      <c r="T106" s="7">
        <v>0</v>
      </c>
      <c r="U106" s="69">
        <f t="shared" si="14"/>
        <v>99390866.80780144</v>
      </c>
      <c r="V106" s="14"/>
      <c r="W106" s="17"/>
      <c r="X106" s="17"/>
      <c r="Y106" s="17"/>
      <c r="Z106" s="17"/>
      <c r="AA106" s="17"/>
      <c r="AB106" s="17"/>
    </row>
    <row r="107" spans="1:57" x14ac:dyDescent="0.2">
      <c r="A107" s="6">
        <f t="shared" si="15"/>
        <v>38291</v>
      </c>
      <c r="B107" s="20">
        <v>104738230</v>
      </c>
      <c r="C107" s="21">
        <v>546993.99495000008</v>
      </c>
      <c r="F107" s="22">
        <v>183207.26686294196</v>
      </c>
      <c r="G107" s="9">
        <f t="shared" si="8"/>
        <v>104008028.73818706</v>
      </c>
      <c r="H107" s="9">
        <v>0</v>
      </c>
      <c r="I107" s="69">
        <f t="shared" si="9"/>
        <v>104008028.73818706</v>
      </c>
      <c r="J107" s="23">
        <v>287.5</v>
      </c>
      <c r="K107" s="23">
        <v>0</v>
      </c>
      <c r="L107" s="9">
        <v>31</v>
      </c>
      <c r="M107" s="11">
        <v>1</v>
      </c>
      <c r="N107" s="11">
        <v>319.92</v>
      </c>
      <c r="O107" s="12">
        <v>46660.666666666664</v>
      </c>
      <c r="P107" s="70">
        <f t="shared" si="10"/>
        <v>104003454.60284618</v>
      </c>
      <c r="Q107" s="9">
        <f t="shared" si="11"/>
        <v>-4574.1353408843279</v>
      </c>
      <c r="R107" s="13">
        <f t="shared" si="12"/>
        <v>-4.3978675457819842E-5</v>
      </c>
      <c r="S107" s="14">
        <f t="shared" si="13"/>
        <v>4.3978675457819842E-5</v>
      </c>
      <c r="T107" s="7">
        <v>0</v>
      </c>
      <c r="U107" s="69">
        <f t="shared" si="14"/>
        <v>104003454.60284618</v>
      </c>
      <c r="V107" s="14"/>
    </row>
    <row r="108" spans="1:57" x14ac:dyDescent="0.2">
      <c r="A108" s="6">
        <f t="shared" si="15"/>
        <v>38321</v>
      </c>
      <c r="B108" s="20">
        <v>109633798</v>
      </c>
      <c r="C108" s="21">
        <v>550187.57925000007</v>
      </c>
      <c r="F108" s="22">
        <v>191809.89583191913</v>
      </c>
      <c r="G108" s="9">
        <f t="shared" si="8"/>
        <v>108891800.52491809</v>
      </c>
      <c r="H108" s="9">
        <v>0</v>
      </c>
      <c r="I108" s="69">
        <f t="shared" si="9"/>
        <v>108891800.52491809</v>
      </c>
      <c r="J108" s="23">
        <v>432.9</v>
      </c>
      <c r="K108" s="23">
        <v>0</v>
      </c>
      <c r="L108" s="9">
        <v>30</v>
      </c>
      <c r="M108" s="11">
        <v>1</v>
      </c>
      <c r="N108" s="11">
        <v>352.08</v>
      </c>
      <c r="O108" s="12">
        <v>46825</v>
      </c>
      <c r="P108" s="70">
        <f t="shared" si="10"/>
        <v>108216002.3285712</v>
      </c>
      <c r="Q108" s="9">
        <f t="shared" si="11"/>
        <v>-675798.19634689391</v>
      </c>
      <c r="R108" s="13">
        <f t="shared" si="12"/>
        <v>-6.2061440171727955E-3</v>
      </c>
      <c r="S108" s="14">
        <f t="shared" si="13"/>
        <v>6.2061440171727955E-3</v>
      </c>
      <c r="T108" s="7">
        <v>0</v>
      </c>
      <c r="U108" s="69">
        <f t="shared" si="14"/>
        <v>108216002.3285712</v>
      </c>
      <c r="V108" s="14"/>
    </row>
    <row r="109" spans="1:57" s="15" customFormat="1" x14ac:dyDescent="0.2">
      <c r="A109" s="6">
        <f t="shared" si="15"/>
        <v>38352</v>
      </c>
      <c r="B109" s="20">
        <v>118965070</v>
      </c>
      <c r="C109" s="21">
        <v>559781.50545000006</v>
      </c>
      <c r="D109" s="20"/>
      <c r="E109" s="21"/>
      <c r="F109" s="22">
        <v>208200.9017164672</v>
      </c>
      <c r="G109" s="9">
        <f t="shared" si="8"/>
        <v>118197087.59283353</v>
      </c>
      <c r="H109" s="9">
        <v>0</v>
      </c>
      <c r="I109" s="69">
        <f t="shared" si="9"/>
        <v>118197087.59283353</v>
      </c>
      <c r="J109" s="23">
        <v>700.1</v>
      </c>
      <c r="K109" s="23">
        <v>0</v>
      </c>
      <c r="L109" s="9">
        <v>31</v>
      </c>
      <c r="M109" s="11">
        <v>0</v>
      </c>
      <c r="N109" s="11">
        <v>336.28800000000001</v>
      </c>
      <c r="O109" s="12">
        <v>46881</v>
      </c>
      <c r="P109" s="70">
        <f t="shared" si="10"/>
        <v>119305900.30619249</v>
      </c>
      <c r="Q109" s="9">
        <f t="shared" si="11"/>
        <v>1108812.7133589536</v>
      </c>
      <c r="R109" s="13">
        <f t="shared" si="12"/>
        <v>9.3810493637423824E-3</v>
      </c>
      <c r="S109" s="14">
        <f t="shared" si="13"/>
        <v>9.3810493637423824E-3</v>
      </c>
      <c r="T109" s="7">
        <v>0</v>
      </c>
      <c r="U109" s="69">
        <f t="shared" si="14"/>
        <v>119305900.30619249</v>
      </c>
      <c r="V109" s="14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1:57" x14ac:dyDescent="0.2">
      <c r="A110" s="6">
        <f t="shared" si="15"/>
        <v>38383</v>
      </c>
      <c r="B110" s="20">
        <v>125529169</v>
      </c>
      <c r="C110" s="21">
        <v>560016.7429500001</v>
      </c>
      <c r="F110" s="22">
        <v>169526.82851870151</v>
      </c>
      <c r="G110" s="9">
        <f t="shared" si="8"/>
        <v>124799625.42853129</v>
      </c>
      <c r="H110" s="9">
        <v>0</v>
      </c>
      <c r="I110" s="69">
        <f t="shared" si="9"/>
        <v>124799625.42853129</v>
      </c>
      <c r="J110" s="23">
        <v>814.7</v>
      </c>
      <c r="K110" s="23">
        <v>0</v>
      </c>
      <c r="L110" s="9">
        <v>31</v>
      </c>
      <c r="M110" s="9">
        <v>0</v>
      </c>
      <c r="N110" s="11">
        <v>319.92</v>
      </c>
      <c r="O110" s="12">
        <v>46961</v>
      </c>
      <c r="P110" s="70">
        <f t="shared" si="10"/>
        <v>121646291.57601012</v>
      </c>
      <c r="Q110" s="9">
        <f t="shared" si="11"/>
        <v>-3153333.8525211662</v>
      </c>
      <c r="R110" s="13">
        <f t="shared" si="12"/>
        <v>-2.5267174013490757E-2</v>
      </c>
      <c r="S110" s="14">
        <f t="shared" si="13"/>
        <v>2.5267174013490757E-2</v>
      </c>
      <c r="T110" s="7">
        <v>0</v>
      </c>
      <c r="U110" s="69">
        <f t="shared" si="14"/>
        <v>121646291.57601012</v>
      </c>
      <c r="V110" s="14"/>
    </row>
    <row r="111" spans="1:57" x14ac:dyDescent="0.2">
      <c r="A111" s="6">
        <f t="shared" si="15"/>
        <v>38411</v>
      </c>
      <c r="B111" s="20">
        <v>110018389</v>
      </c>
      <c r="C111" s="21">
        <v>494481.45735000004</v>
      </c>
      <c r="D111" s="20">
        <v>1891</v>
      </c>
      <c r="F111" s="22">
        <v>148574.59106780085</v>
      </c>
      <c r="G111" s="9">
        <f t="shared" si="8"/>
        <v>109377223.95158219</v>
      </c>
      <c r="H111" s="9">
        <v>0</v>
      </c>
      <c r="I111" s="69">
        <f t="shared" si="9"/>
        <v>109377223.95158219</v>
      </c>
      <c r="J111" s="23">
        <v>683.5</v>
      </c>
      <c r="K111" s="23">
        <v>0</v>
      </c>
      <c r="L111" s="9">
        <v>28</v>
      </c>
      <c r="M111" s="9">
        <v>0</v>
      </c>
      <c r="N111" s="11">
        <v>319.87200000000001</v>
      </c>
      <c r="O111" s="12">
        <v>47060</v>
      </c>
      <c r="P111" s="70">
        <f t="shared" si="10"/>
        <v>111537849.79611702</v>
      </c>
      <c r="Q111" s="9">
        <f t="shared" si="11"/>
        <v>2160625.8445348293</v>
      </c>
      <c r="R111" s="13">
        <f t="shared" si="12"/>
        <v>1.975389177450023E-2</v>
      </c>
      <c r="S111" s="14">
        <f t="shared" si="13"/>
        <v>1.975389177450023E-2</v>
      </c>
      <c r="T111" s="7">
        <v>0</v>
      </c>
      <c r="U111" s="69">
        <f t="shared" si="14"/>
        <v>111537849.79611702</v>
      </c>
      <c r="V111" s="14"/>
    </row>
    <row r="112" spans="1:57" x14ac:dyDescent="0.2">
      <c r="A112" s="6">
        <f t="shared" si="15"/>
        <v>38442</v>
      </c>
      <c r="B112" s="20">
        <v>117480987</v>
      </c>
      <c r="C112" s="21">
        <v>561214.5723</v>
      </c>
      <c r="D112" s="20">
        <v>993</v>
      </c>
      <c r="F112" s="22">
        <v>158607.44714044521</v>
      </c>
      <c r="G112" s="9">
        <f t="shared" si="8"/>
        <v>116762157.98055956</v>
      </c>
      <c r="H112" s="9">
        <v>0</v>
      </c>
      <c r="I112" s="69">
        <f t="shared" si="9"/>
        <v>116762157.98055956</v>
      </c>
      <c r="J112" s="23">
        <v>680.5</v>
      </c>
      <c r="K112" s="23">
        <v>0</v>
      </c>
      <c r="L112" s="9">
        <v>31</v>
      </c>
      <c r="M112" s="9">
        <v>1</v>
      </c>
      <c r="N112" s="11">
        <v>351.91199999999998</v>
      </c>
      <c r="O112" s="12">
        <v>47156</v>
      </c>
      <c r="P112" s="70">
        <f t="shared" si="10"/>
        <v>118064911.83579758</v>
      </c>
      <c r="Q112" s="9">
        <f t="shared" si="11"/>
        <v>1302753.8552380204</v>
      </c>
      <c r="R112" s="13">
        <f t="shared" si="12"/>
        <v>1.1157329375968915E-2</v>
      </c>
      <c r="S112" s="14">
        <f t="shared" si="13"/>
        <v>1.1157329375968915E-2</v>
      </c>
      <c r="T112" s="7">
        <v>0</v>
      </c>
      <c r="U112" s="69">
        <f t="shared" si="14"/>
        <v>118064911.83579758</v>
      </c>
      <c r="V112" s="14"/>
    </row>
    <row r="113" spans="1:22" x14ac:dyDescent="0.2">
      <c r="A113" s="6">
        <f t="shared" si="15"/>
        <v>38472</v>
      </c>
      <c r="B113" s="20">
        <v>102655932</v>
      </c>
      <c r="C113" s="21">
        <v>533776.47030000004</v>
      </c>
      <c r="D113" s="20">
        <v>611</v>
      </c>
      <c r="F113" s="22">
        <v>138533.7488153358</v>
      </c>
      <c r="G113" s="9">
        <f t="shared" si="8"/>
        <v>101984232.78088465</v>
      </c>
      <c r="H113" s="9">
        <v>0</v>
      </c>
      <c r="I113" s="69">
        <f t="shared" si="9"/>
        <v>101984232.78088465</v>
      </c>
      <c r="J113" s="23">
        <v>354.6</v>
      </c>
      <c r="K113" s="23">
        <v>0</v>
      </c>
      <c r="L113" s="9">
        <v>30</v>
      </c>
      <c r="M113" s="9">
        <v>1</v>
      </c>
      <c r="N113" s="11">
        <v>336.24</v>
      </c>
      <c r="O113" s="12">
        <v>47057</v>
      </c>
      <c r="P113" s="70">
        <f t="shared" si="10"/>
        <v>105560773.70804331</v>
      </c>
      <c r="Q113" s="9">
        <f t="shared" si="11"/>
        <v>3576540.9271586537</v>
      </c>
      <c r="R113" s="13">
        <f t="shared" si="12"/>
        <v>3.5069547807874669E-2</v>
      </c>
      <c r="S113" s="14">
        <f t="shared" si="13"/>
        <v>3.5069547807874669E-2</v>
      </c>
      <c r="T113" s="7">
        <v>0</v>
      </c>
      <c r="U113" s="69">
        <f t="shared" si="14"/>
        <v>105560773.70804331</v>
      </c>
      <c r="V113" s="14"/>
    </row>
    <row r="114" spans="1:22" x14ac:dyDescent="0.2">
      <c r="A114" s="6">
        <f t="shared" si="15"/>
        <v>38503</v>
      </c>
      <c r="B114" s="20">
        <v>101003739</v>
      </c>
      <c r="C114" s="21">
        <v>540498.61710000003</v>
      </c>
      <c r="D114" s="20">
        <v>1260</v>
      </c>
      <c r="F114" s="22">
        <v>136283.34846821512</v>
      </c>
      <c r="G114" s="9">
        <f t="shared" si="8"/>
        <v>100328217.03443179</v>
      </c>
      <c r="H114" s="9">
        <v>0</v>
      </c>
      <c r="I114" s="69">
        <f t="shared" si="9"/>
        <v>100328217.03443179</v>
      </c>
      <c r="J114" s="23">
        <v>244.9</v>
      </c>
      <c r="K114" s="23">
        <v>0</v>
      </c>
      <c r="L114" s="9">
        <v>31</v>
      </c>
      <c r="M114" s="9">
        <v>1</v>
      </c>
      <c r="N114" s="11">
        <v>336.28800000000001</v>
      </c>
      <c r="O114" s="12">
        <v>47180</v>
      </c>
      <c r="P114" s="70">
        <f t="shared" si="10"/>
        <v>105011024.03798513</v>
      </c>
      <c r="Q114" s="9">
        <f t="shared" si="11"/>
        <v>4682807.0035533458</v>
      </c>
      <c r="R114" s="13">
        <f t="shared" si="12"/>
        <v>4.6674875144509409E-2</v>
      </c>
      <c r="S114" s="14">
        <f t="shared" si="13"/>
        <v>4.6674875144509409E-2</v>
      </c>
      <c r="T114" s="7">
        <v>0</v>
      </c>
      <c r="U114" s="69">
        <f t="shared" si="14"/>
        <v>105011024.03798513</v>
      </c>
      <c r="V114" s="14"/>
    </row>
    <row r="115" spans="1:22" x14ac:dyDescent="0.2">
      <c r="A115" s="6">
        <f t="shared" si="15"/>
        <v>38533</v>
      </c>
      <c r="B115" s="20">
        <v>120806868</v>
      </c>
      <c r="C115" s="21">
        <v>529090.53930000006</v>
      </c>
      <c r="D115" s="20">
        <v>1538</v>
      </c>
      <c r="F115" s="22">
        <v>163162.74685331664</v>
      </c>
      <c r="G115" s="9">
        <f t="shared" si="8"/>
        <v>120116152.71384668</v>
      </c>
      <c r="H115" s="9">
        <v>0</v>
      </c>
      <c r="I115" s="69">
        <f t="shared" si="9"/>
        <v>120116152.71384668</v>
      </c>
      <c r="J115" s="23">
        <v>27.3</v>
      </c>
      <c r="K115" s="23">
        <v>104.8</v>
      </c>
      <c r="L115" s="9">
        <v>30</v>
      </c>
      <c r="M115" s="9">
        <v>0</v>
      </c>
      <c r="N115" s="11">
        <v>352.08</v>
      </c>
      <c r="O115" s="12">
        <v>47430</v>
      </c>
      <c r="P115" s="70">
        <f t="shared" si="10"/>
        <v>123319847.55364873</v>
      </c>
      <c r="Q115" s="9">
        <f t="shared" si="11"/>
        <v>3203694.8398020416</v>
      </c>
      <c r="R115" s="13">
        <f t="shared" si="12"/>
        <v>2.667164046982274E-2</v>
      </c>
      <c r="S115" s="14">
        <f t="shared" si="13"/>
        <v>2.667164046982274E-2</v>
      </c>
      <c r="T115" s="7">
        <v>0</v>
      </c>
      <c r="U115" s="69">
        <f t="shared" si="14"/>
        <v>123319847.55364873</v>
      </c>
      <c r="V115" s="14"/>
    </row>
    <row r="116" spans="1:22" x14ac:dyDescent="0.2">
      <c r="A116" s="6">
        <f t="shared" si="15"/>
        <v>38564</v>
      </c>
      <c r="B116" s="20">
        <v>121659153</v>
      </c>
      <c r="C116" s="21">
        <v>513321.15825000004</v>
      </c>
      <c r="D116" s="20">
        <v>846</v>
      </c>
      <c r="F116" s="22">
        <v>164340.30550313831</v>
      </c>
      <c r="G116" s="9">
        <f t="shared" si="8"/>
        <v>120982337.53624685</v>
      </c>
      <c r="H116" s="9">
        <v>0</v>
      </c>
      <c r="I116" s="69">
        <f t="shared" si="9"/>
        <v>120982337.53624685</v>
      </c>
      <c r="J116" s="23">
        <v>6.8</v>
      </c>
      <c r="K116" s="23">
        <v>105.4</v>
      </c>
      <c r="L116" s="9">
        <v>31</v>
      </c>
      <c r="M116" s="9">
        <v>0</v>
      </c>
      <c r="N116" s="11">
        <v>319.92</v>
      </c>
      <c r="O116" s="12">
        <v>47565</v>
      </c>
      <c r="P116" s="70">
        <f t="shared" si="10"/>
        <v>123385385.22209199</v>
      </c>
      <c r="Q116" s="9">
        <f t="shared" si="11"/>
        <v>2403047.6858451366</v>
      </c>
      <c r="R116" s="13">
        <f t="shared" si="12"/>
        <v>1.9862797618083489E-2</v>
      </c>
      <c r="S116" s="14">
        <f t="shared" si="13"/>
        <v>1.9862797618083489E-2</v>
      </c>
      <c r="T116" s="7">
        <v>0</v>
      </c>
      <c r="U116" s="69">
        <f t="shared" si="14"/>
        <v>123385385.22209199</v>
      </c>
      <c r="V116" s="14"/>
    </row>
    <row r="117" spans="1:22" x14ac:dyDescent="0.2">
      <c r="A117" s="6">
        <f t="shared" si="15"/>
        <v>38595</v>
      </c>
      <c r="B117" s="20">
        <v>118714206</v>
      </c>
      <c r="C117" s="21">
        <v>531068.41620000009</v>
      </c>
      <c r="D117" s="20">
        <v>976</v>
      </c>
      <c r="F117" s="22">
        <v>160321.26438499312</v>
      </c>
      <c r="G117" s="9">
        <f t="shared" si="8"/>
        <v>118023792.319415</v>
      </c>
      <c r="H117" s="9">
        <v>0</v>
      </c>
      <c r="I117" s="69">
        <f t="shared" si="9"/>
        <v>118023792.319415</v>
      </c>
      <c r="J117" s="23">
        <v>11.9</v>
      </c>
      <c r="K117" s="23">
        <v>67.900000000000006</v>
      </c>
      <c r="L117" s="9">
        <v>31</v>
      </c>
      <c r="M117" s="9">
        <v>0</v>
      </c>
      <c r="N117" s="11">
        <v>351.91199999999998</v>
      </c>
      <c r="O117" s="12">
        <v>47605</v>
      </c>
      <c r="P117" s="70">
        <f t="shared" si="10"/>
        <v>117490073.11783522</v>
      </c>
      <c r="Q117" s="9">
        <f t="shared" si="11"/>
        <v>-533719.20157977939</v>
      </c>
      <c r="R117" s="13">
        <f t="shared" si="12"/>
        <v>-4.5221322844409412E-3</v>
      </c>
      <c r="S117" s="14">
        <f t="shared" si="13"/>
        <v>4.5221322844409412E-3</v>
      </c>
      <c r="T117" s="7">
        <v>0</v>
      </c>
      <c r="U117" s="69">
        <f t="shared" si="14"/>
        <v>117490073.11783522</v>
      </c>
      <c r="V117" s="14"/>
    </row>
    <row r="118" spans="1:22" x14ac:dyDescent="0.2">
      <c r="A118" s="6">
        <f t="shared" si="15"/>
        <v>38625</v>
      </c>
      <c r="B118" s="20">
        <v>107398525</v>
      </c>
      <c r="C118" s="21">
        <v>513110.38545000006</v>
      </c>
      <c r="D118" s="20">
        <v>1756</v>
      </c>
      <c r="F118" s="22">
        <v>144995.34506915818</v>
      </c>
      <c r="G118" s="9">
        <f t="shared" si="8"/>
        <v>106742175.26948084</v>
      </c>
      <c r="H118" s="9">
        <v>0</v>
      </c>
      <c r="I118" s="69">
        <f t="shared" si="9"/>
        <v>106742175.26948084</v>
      </c>
      <c r="J118" s="23">
        <v>63.4</v>
      </c>
      <c r="K118" s="23">
        <v>13.7</v>
      </c>
      <c r="L118" s="9">
        <v>30</v>
      </c>
      <c r="M118" s="9">
        <v>1</v>
      </c>
      <c r="N118" s="11">
        <v>336.24</v>
      </c>
      <c r="O118" s="12">
        <v>47806</v>
      </c>
      <c r="P118" s="70">
        <f t="shared" si="10"/>
        <v>102107334.94002783</v>
      </c>
      <c r="Q118" s="9">
        <f t="shared" si="11"/>
        <v>-4634840.3294530064</v>
      </c>
      <c r="R118" s="13">
        <f t="shared" si="12"/>
        <v>-4.3420890737441958E-2</v>
      </c>
      <c r="S118" s="14">
        <f t="shared" si="13"/>
        <v>4.3420890737441958E-2</v>
      </c>
      <c r="T118" s="7">
        <v>0</v>
      </c>
      <c r="U118" s="69">
        <f t="shared" si="14"/>
        <v>102107334.94002783</v>
      </c>
      <c r="V118" s="14"/>
    </row>
    <row r="119" spans="1:22" x14ac:dyDescent="0.2">
      <c r="A119" s="6">
        <f t="shared" si="15"/>
        <v>38656</v>
      </c>
      <c r="B119" s="20">
        <v>108114071</v>
      </c>
      <c r="C119" s="21">
        <v>569068.68195000011</v>
      </c>
      <c r="D119" s="20">
        <v>2427</v>
      </c>
      <c r="F119" s="22">
        <v>145890.10837261958</v>
      </c>
      <c r="G119" s="9">
        <f t="shared" si="8"/>
        <v>107401539.20967738</v>
      </c>
      <c r="H119" s="9">
        <v>0</v>
      </c>
      <c r="I119" s="69">
        <f t="shared" si="9"/>
        <v>107401539.20967738</v>
      </c>
      <c r="J119" s="23">
        <v>259.89999999999998</v>
      </c>
      <c r="K119" s="23">
        <v>2.6</v>
      </c>
      <c r="L119" s="9">
        <v>31</v>
      </c>
      <c r="M119" s="9">
        <v>1</v>
      </c>
      <c r="N119" s="11">
        <v>319.92</v>
      </c>
      <c r="O119" s="12">
        <v>47911</v>
      </c>
      <c r="P119" s="70">
        <f t="shared" si="10"/>
        <v>106602767.63367048</v>
      </c>
      <c r="Q119" s="9">
        <f t="shared" si="11"/>
        <v>-798771.57600690424</v>
      </c>
      <c r="R119" s="13">
        <f t="shared" si="12"/>
        <v>-7.4372451445735999E-3</v>
      </c>
      <c r="S119" s="14">
        <f t="shared" si="13"/>
        <v>7.4372451445735999E-3</v>
      </c>
      <c r="T119" s="7">
        <v>0</v>
      </c>
      <c r="U119" s="69">
        <f t="shared" si="14"/>
        <v>106602767.63367048</v>
      </c>
      <c r="V119" s="14"/>
    </row>
    <row r="120" spans="1:22" x14ac:dyDescent="0.2">
      <c r="A120" s="6">
        <f t="shared" si="15"/>
        <v>38686</v>
      </c>
      <c r="B120" s="20">
        <v>112273619</v>
      </c>
      <c r="C120" s="21">
        <v>544497.65460000001</v>
      </c>
      <c r="D120" s="20">
        <v>536</v>
      </c>
      <c r="F120" s="22">
        <v>151566.07252889709</v>
      </c>
      <c r="G120" s="9">
        <f t="shared" si="8"/>
        <v>111578091.27287111</v>
      </c>
      <c r="H120" s="9">
        <v>0</v>
      </c>
      <c r="I120" s="69">
        <f t="shared" si="9"/>
        <v>111578091.27287111</v>
      </c>
      <c r="J120" s="23">
        <v>433.1</v>
      </c>
      <c r="K120" s="23">
        <v>0</v>
      </c>
      <c r="L120" s="9">
        <v>30</v>
      </c>
      <c r="M120" s="9">
        <v>1</v>
      </c>
      <c r="N120" s="11">
        <v>352.08</v>
      </c>
      <c r="O120" s="12">
        <v>48010</v>
      </c>
      <c r="P120" s="70">
        <f t="shared" si="10"/>
        <v>110878431.60515478</v>
      </c>
      <c r="Q120" s="9">
        <f t="shared" si="11"/>
        <v>-699659.66771632433</v>
      </c>
      <c r="R120" s="13">
        <f t="shared" si="12"/>
        <v>-6.2705828692235241E-3</v>
      </c>
      <c r="S120" s="14">
        <f t="shared" si="13"/>
        <v>6.2705828692235241E-3</v>
      </c>
      <c r="T120" s="7">
        <v>0</v>
      </c>
      <c r="U120" s="69">
        <f t="shared" si="14"/>
        <v>110878431.60515478</v>
      </c>
      <c r="V120" s="14"/>
    </row>
    <row r="121" spans="1:22" x14ac:dyDescent="0.2">
      <c r="A121" s="6">
        <f t="shared" si="15"/>
        <v>38717</v>
      </c>
      <c r="B121" s="20">
        <v>121150930</v>
      </c>
      <c r="C121" s="21">
        <v>531516.30839999998</v>
      </c>
      <c r="D121" s="20">
        <v>5480</v>
      </c>
      <c r="F121" s="22">
        <v>163626.19327737839</v>
      </c>
      <c r="G121" s="9">
        <f t="shared" si="8"/>
        <v>120461267.49832262</v>
      </c>
      <c r="H121" s="9">
        <v>0</v>
      </c>
      <c r="I121" s="69">
        <f t="shared" si="9"/>
        <v>120461267.49832262</v>
      </c>
      <c r="J121" s="23">
        <v>721.6</v>
      </c>
      <c r="K121" s="23">
        <v>0</v>
      </c>
      <c r="L121" s="11">
        <v>31</v>
      </c>
      <c r="M121" s="11">
        <v>0</v>
      </c>
      <c r="N121" s="11">
        <v>319.92</v>
      </c>
      <c r="O121" s="12">
        <v>48041</v>
      </c>
      <c r="P121" s="70">
        <f t="shared" si="10"/>
        <v>121476182.09434789</v>
      </c>
      <c r="Q121" s="9">
        <f t="shared" si="11"/>
        <v>1014914.5960252732</v>
      </c>
      <c r="R121" s="13">
        <f t="shared" si="12"/>
        <v>8.4252359044736554E-3</v>
      </c>
      <c r="S121" s="14">
        <f t="shared" si="13"/>
        <v>8.4252359044736554E-3</v>
      </c>
      <c r="T121" s="7">
        <v>0</v>
      </c>
      <c r="U121" s="69">
        <f t="shared" si="14"/>
        <v>121476182.09434789</v>
      </c>
      <c r="V121" s="14"/>
    </row>
    <row r="122" spans="1:22" x14ac:dyDescent="0.2">
      <c r="A122" s="6">
        <f>EOMONTH(A121,1)</f>
        <v>38748</v>
      </c>
      <c r="B122" s="20">
        <v>120719775</v>
      </c>
      <c r="C122" s="21">
        <v>495201.28410000005</v>
      </c>
      <c r="D122" s="20">
        <v>3630</v>
      </c>
      <c r="F122" s="22">
        <v>196929.25153642692</v>
      </c>
      <c r="G122" s="9">
        <f t="shared" si="8"/>
        <v>120031274.46436357</v>
      </c>
      <c r="H122" s="9">
        <v>23544.843907056056</v>
      </c>
      <c r="I122" s="69">
        <f t="shared" si="9"/>
        <v>120054819.30827063</v>
      </c>
      <c r="J122" s="23">
        <v>590.6</v>
      </c>
      <c r="K122" s="23">
        <v>0</v>
      </c>
      <c r="L122" s="9">
        <v>31</v>
      </c>
      <c r="M122" s="9">
        <v>0</v>
      </c>
      <c r="N122" s="11">
        <v>336.28800000000001</v>
      </c>
      <c r="O122" s="12">
        <v>48141</v>
      </c>
      <c r="P122" s="70">
        <f t="shared" si="10"/>
        <v>119082850.57115634</v>
      </c>
      <c r="Q122" s="9">
        <f t="shared" si="11"/>
        <v>-971968.73711429536</v>
      </c>
      <c r="R122" s="13">
        <f t="shared" si="12"/>
        <v>-8.0960409812331127E-3</v>
      </c>
      <c r="S122" s="14">
        <f t="shared" si="13"/>
        <v>8.0960409812331127E-3</v>
      </c>
      <c r="T122" s="21">
        <v>23544.843907056056</v>
      </c>
      <c r="U122" s="69">
        <f t="shared" si="14"/>
        <v>119059305.72724928</v>
      </c>
      <c r="V122" s="14"/>
    </row>
    <row r="123" spans="1:22" x14ac:dyDescent="0.2">
      <c r="A123" s="6">
        <f t="shared" si="15"/>
        <v>38776</v>
      </c>
      <c r="B123" s="20">
        <v>111241852</v>
      </c>
      <c r="C123" s="21">
        <v>462157.00200000004</v>
      </c>
      <c r="D123" s="20">
        <v>4968</v>
      </c>
      <c r="F123" s="22">
        <v>181458.43022859978</v>
      </c>
      <c r="G123" s="9">
        <f t="shared" si="8"/>
        <v>110603204.56777139</v>
      </c>
      <c r="H123" s="9">
        <v>47089.687814112112</v>
      </c>
      <c r="I123" s="69">
        <f t="shared" si="9"/>
        <v>110650294.25558551</v>
      </c>
      <c r="J123" s="23">
        <v>651.20000000000005</v>
      </c>
      <c r="K123" s="23">
        <v>0</v>
      </c>
      <c r="L123" s="9">
        <v>28</v>
      </c>
      <c r="M123" s="9">
        <v>0</v>
      </c>
      <c r="N123" s="11">
        <v>319.87200000000001</v>
      </c>
      <c r="O123" s="12">
        <v>48205</v>
      </c>
      <c r="P123" s="70">
        <f t="shared" si="10"/>
        <v>113205918.3711347</v>
      </c>
      <c r="Q123" s="9">
        <f t="shared" si="11"/>
        <v>2555624.1155491918</v>
      </c>
      <c r="R123" s="13">
        <f t="shared" si="12"/>
        <v>2.3096405958452179E-2</v>
      </c>
      <c r="S123" s="14">
        <f t="shared" si="13"/>
        <v>2.3096405958452179E-2</v>
      </c>
      <c r="T123" s="21">
        <v>47089.687814112112</v>
      </c>
      <c r="U123" s="69">
        <f t="shared" si="14"/>
        <v>113158828.68332058</v>
      </c>
      <c r="V123" s="14"/>
    </row>
    <row r="124" spans="1:22" x14ac:dyDescent="0.2">
      <c r="A124" s="6">
        <f t="shared" si="15"/>
        <v>38807</v>
      </c>
      <c r="B124" s="20">
        <v>118804708</v>
      </c>
      <c r="C124" s="21">
        <v>502980.11775000003</v>
      </c>
      <c r="D124" s="20">
        <v>3065</v>
      </c>
      <c r="F124" s="22">
        <v>193779.60767297313</v>
      </c>
      <c r="G124" s="9">
        <f t="shared" si="8"/>
        <v>118111013.27457702</v>
      </c>
      <c r="H124" s="9">
        <v>70634.531721168169</v>
      </c>
      <c r="I124" s="69">
        <f t="shared" si="9"/>
        <v>118181647.8062982</v>
      </c>
      <c r="J124" s="23">
        <v>562.4</v>
      </c>
      <c r="K124" s="23">
        <v>0</v>
      </c>
      <c r="L124" s="9">
        <v>31</v>
      </c>
      <c r="M124" s="9">
        <v>1</v>
      </c>
      <c r="N124" s="11">
        <v>368.28</v>
      </c>
      <c r="O124" s="12">
        <v>48263</v>
      </c>
      <c r="P124" s="70">
        <f t="shared" si="10"/>
        <v>118288439.93321826</v>
      </c>
      <c r="Q124" s="9">
        <f t="shared" si="11"/>
        <v>106792.12692005932</v>
      </c>
      <c r="R124" s="13">
        <f t="shared" si="12"/>
        <v>9.0362699202750586E-4</v>
      </c>
      <c r="S124" s="14">
        <f t="shared" si="13"/>
        <v>9.0362699202750586E-4</v>
      </c>
      <c r="T124" s="21">
        <v>70634.531721168169</v>
      </c>
      <c r="U124" s="69">
        <f t="shared" si="14"/>
        <v>118217805.40149708</v>
      </c>
      <c r="V124" s="14"/>
    </row>
    <row r="125" spans="1:22" x14ac:dyDescent="0.2">
      <c r="A125" s="6">
        <f t="shared" si="15"/>
        <v>38837</v>
      </c>
      <c r="B125" s="20">
        <v>101928394</v>
      </c>
      <c r="C125" s="21">
        <v>459428.24700000085</v>
      </c>
      <c r="D125" s="20">
        <v>2611</v>
      </c>
      <c r="F125" s="22">
        <v>166207.34731930206</v>
      </c>
      <c r="G125" s="9">
        <f t="shared" si="8"/>
        <v>101305369.4056807</v>
      </c>
      <c r="H125" s="9">
        <v>94179.375628224225</v>
      </c>
      <c r="I125" s="69">
        <f t="shared" si="9"/>
        <v>101399548.78130892</v>
      </c>
      <c r="J125" s="23">
        <v>322.5</v>
      </c>
      <c r="K125" s="23">
        <v>0</v>
      </c>
      <c r="L125" s="9">
        <v>30</v>
      </c>
      <c r="M125" s="9">
        <v>1</v>
      </c>
      <c r="N125" s="11">
        <v>303.83999999999997</v>
      </c>
      <c r="O125" s="12">
        <v>48272</v>
      </c>
      <c r="P125" s="70">
        <f t="shared" si="10"/>
        <v>105354463.63454622</v>
      </c>
      <c r="Q125" s="9">
        <f t="shared" si="11"/>
        <v>3954914.8532373011</v>
      </c>
      <c r="R125" s="13">
        <f t="shared" si="12"/>
        <v>3.9003278621751764E-2</v>
      </c>
      <c r="S125" s="14">
        <f t="shared" si="13"/>
        <v>3.9003278621751764E-2</v>
      </c>
      <c r="T125" s="21">
        <v>94179.375628224225</v>
      </c>
      <c r="U125" s="69">
        <f t="shared" si="14"/>
        <v>105260284.258918</v>
      </c>
      <c r="V125" s="14"/>
    </row>
    <row r="126" spans="1:22" x14ac:dyDescent="0.2">
      <c r="A126" s="6">
        <f t="shared" si="15"/>
        <v>38868</v>
      </c>
      <c r="B126" s="20">
        <v>109352162</v>
      </c>
      <c r="D126" s="20">
        <v>2275</v>
      </c>
      <c r="F126" s="22">
        <v>179120.11455693017</v>
      </c>
      <c r="G126" s="9">
        <f t="shared" si="8"/>
        <v>109175316.88544308</v>
      </c>
      <c r="H126" s="9">
        <v>117724.21953528028</v>
      </c>
      <c r="I126" s="69">
        <f t="shared" si="9"/>
        <v>109293041.10497835</v>
      </c>
      <c r="J126" s="23">
        <v>177.8</v>
      </c>
      <c r="K126" s="23">
        <v>17.7</v>
      </c>
      <c r="L126" s="9">
        <v>31</v>
      </c>
      <c r="M126" s="9">
        <v>1</v>
      </c>
      <c r="N126" s="11">
        <v>351.91199999999998</v>
      </c>
      <c r="O126" s="12">
        <v>48222</v>
      </c>
      <c r="P126" s="70">
        <f t="shared" si="10"/>
        <v>110302923.09676459</v>
      </c>
      <c r="Q126" s="9">
        <f t="shared" si="11"/>
        <v>1009881.9917862415</v>
      </c>
      <c r="R126" s="13">
        <f t="shared" si="12"/>
        <v>9.2401307674861727E-3</v>
      </c>
      <c r="S126" s="14">
        <f t="shared" si="13"/>
        <v>9.2401307674861727E-3</v>
      </c>
      <c r="T126" s="21">
        <v>117724.21953528028</v>
      </c>
      <c r="U126" s="69">
        <f t="shared" si="14"/>
        <v>110185198.87722932</v>
      </c>
      <c r="V126" s="14"/>
    </row>
    <row r="127" spans="1:22" x14ac:dyDescent="0.2">
      <c r="A127" s="6">
        <f t="shared" si="15"/>
        <v>38898</v>
      </c>
      <c r="B127" s="20">
        <v>114158685</v>
      </c>
      <c r="D127" s="20">
        <v>1302</v>
      </c>
      <c r="F127" s="22">
        <v>186993.25519388</v>
      </c>
      <c r="G127" s="9">
        <f t="shared" si="8"/>
        <v>113972993.74480613</v>
      </c>
      <c r="H127" s="9">
        <v>141269.06344233634</v>
      </c>
      <c r="I127" s="69">
        <f t="shared" si="9"/>
        <v>114114262.80824846</v>
      </c>
      <c r="J127" s="23">
        <v>44.1</v>
      </c>
      <c r="K127" s="23">
        <v>32.200000000000003</v>
      </c>
      <c r="L127" s="9">
        <v>30</v>
      </c>
      <c r="M127" s="9">
        <v>0</v>
      </c>
      <c r="N127" s="11">
        <v>352.08</v>
      </c>
      <c r="O127" s="12">
        <v>48352</v>
      </c>
      <c r="P127" s="70">
        <f t="shared" si="10"/>
        <v>110099133.60320362</v>
      </c>
      <c r="Q127" s="9">
        <f t="shared" si="11"/>
        <v>-4015129.2050448358</v>
      </c>
      <c r="R127" s="13">
        <f t="shared" si="12"/>
        <v>-3.518516534424488E-2</v>
      </c>
      <c r="S127" s="14">
        <f t="shared" si="13"/>
        <v>3.518516534424488E-2</v>
      </c>
      <c r="T127" s="21">
        <v>141269.06344233634</v>
      </c>
      <c r="U127" s="69">
        <f t="shared" si="14"/>
        <v>109957864.53976129</v>
      </c>
      <c r="V127" s="14"/>
    </row>
    <row r="128" spans="1:22" x14ac:dyDescent="0.2">
      <c r="A128" s="6">
        <f t="shared" si="15"/>
        <v>38929</v>
      </c>
      <c r="B128" s="20">
        <v>126395645</v>
      </c>
      <c r="D128" s="20">
        <v>1987</v>
      </c>
      <c r="F128" s="22">
        <v>207037.53815033924</v>
      </c>
      <c r="G128" s="9">
        <f t="shared" si="8"/>
        <v>126190594.46184966</v>
      </c>
      <c r="H128" s="9">
        <v>164813.90734939239</v>
      </c>
      <c r="I128" s="69">
        <f t="shared" si="9"/>
        <v>126355408.36919905</v>
      </c>
      <c r="J128" s="23">
        <v>6.5</v>
      </c>
      <c r="K128" s="23">
        <v>117.2</v>
      </c>
      <c r="L128" s="9">
        <v>31</v>
      </c>
      <c r="M128" s="9">
        <v>0</v>
      </c>
      <c r="N128" s="11">
        <v>319.92</v>
      </c>
      <c r="O128" s="12">
        <v>48357</v>
      </c>
      <c r="P128" s="70">
        <f t="shared" si="10"/>
        <v>127713580.62800081</v>
      </c>
      <c r="Q128" s="9">
        <f t="shared" si="11"/>
        <v>1358172.2588017583</v>
      </c>
      <c r="R128" s="13">
        <f t="shared" si="12"/>
        <v>1.0748825684083915E-2</v>
      </c>
      <c r="S128" s="14">
        <f t="shared" si="13"/>
        <v>1.0748825684083915E-2</v>
      </c>
      <c r="T128" s="21">
        <v>164813.90734939239</v>
      </c>
      <c r="U128" s="69">
        <f t="shared" si="14"/>
        <v>127548766.72065142</v>
      </c>
      <c r="V128" s="14"/>
    </row>
    <row r="129" spans="1:22" x14ac:dyDescent="0.2">
      <c r="A129" s="6">
        <f t="shared" si="15"/>
        <v>38960</v>
      </c>
      <c r="B129" s="20">
        <v>119390829</v>
      </c>
      <c r="D129" s="20">
        <v>1149</v>
      </c>
      <c r="F129" s="22">
        <v>195563.56798438847</v>
      </c>
      <c r="G129" s="9">
        <f t="shared" si="8"/>
        <v>119196414.43201561</v>
      </c>
      <c r="H129" s="9">
        <v>188358.75125644845</v>
      </c>
      <c r="I129" s="69">
        <f t="shared" si="9"/>
        <v>119384773.18327206</v>
      </c>
      <c r="J129" s="23">
        <v>27.5</v>
      </c>
      <c r="K129" s="23">
        <v>45.5</v>
      </c>
      <c r="L129" s="9">
        <v>31</v>
      </c>
      <c r="M129" s="9">
        <v>0</v>
      </c>
      <c r="N129" s="11">
        <v>351.91199999999998</v>
      </c>
      <c r="O129" s="12">
        <v>48485</v>
      </c>
      <c r="P129" s="70">
        <f t="shared" si="10"/>
        <v>115036127.62231147</v>
      </c>
      <c r="Q129" s="9">
        <f t="shared" si="11"/>
        <v>-4348645.5609605908</v>
      </c>
      <c r="R129" s="13">
        <f t="shared" si="12"/>
        <v>-3.6425462351759225E-2</v>
      </c>
      <c r="S129" s="14">
        <f t="shared" si="13"/>
        <v>3.6425462351759225E-2</v>
      </c>
      <c r="T129" s="21">
        <v>188358.75125644845</v>
      </c>
      <c r="U129" s="69">
        <f t="shared" si="14"/>
        <v>114847768.87105502</v>
      </c>
      <c r="V129" s="14"/>
    </row>
    <row r="130" spans="1:22" x14ac:dyDescent="0.2">
      <c r="A130" s="6">
        <f t="shared" si="15"/>
        <v>38990</v>
      </c>
      <c r="B130" s="20">
        <v>106375052</v>
      </c>
      <c r="D130" s="20">
        <v>2095</v>
      </c>
      <c r="F130" s="22">
        <v>174243.57371406522</v>
      </c>
      <c r="G130" s="9">
        <f t="shared" si="8"/>
        <v>106202903.42628594</v>
      </c>
      <c r="H130" s="9">
        <v>211903.59516350451</v>
      </c>
      <c r="I130" s="69">
        <f t="shared" si="9"/>
        <v>106414807.02144945</v>
      </c>
      <c r="J130" s="23">
        <v>130.30000000000001</v>
      </c>
      <c r="K130" s="23">
        <v>2.2999999999999998</v>
      </c>
      <c r="L130" s="9">
        <v>30</v>
      </c>
      <c r="M130" s="9">
        <v>1</v>
      </c>
      <c r="N130" s="11">
        <v>319.68</v>
      </c>
      <c r="O130" s="12">
        <v>48589</v>
      </c>
      <c r="P130" s="70">
        <f t="shared" si="10"/>
        <v>102210034.70825288</v>
      </c>
      <c r="Q130" s="9">
        <f t="shared" si="11"/>
        <v>-4204772.3131965697</v>
      </c>
      <c r="R130" s="13">
        <f t="shared" si="12"/>
        <v>-3.9513037996197625E-2</v>
      </c>
      <c r="S130" s="14">
        <f t="shared" si="13"/>
        <v>3.9513037996197625E-2</v>
      </c>
      <c r="T130" s="21">
        <v>211903.59516350451</v>
      </c>
      <c r="U130" s="69">
        <f t="shared" si="14"/>
        <v>101998131.11308937</v>
      </c>
      <c r="V130" s="14"/>
    </row>
    <row r="131" spans="1:22" x14ac:dyDescent="0.2">
      <c r="A131" s="6">
        <f t="shared" si="15"/>
        <v>39021</v>
      </c>
      <c r="B131" s="20">
        <v>113289697</v>
      </c>
      <c r="D131" s="20">
        <v>4051</v>
      </c>
      <c r="F131" s="22">
        <v>185569.84273214376</v>
      </c>
      <c r="G131" s="9">
        <f t="shared" ref="G131:G194" si="16">+B131-C131+D131+E131-F131</f>
        <v>113108178.15726785</v>
      </c>
      <c r="H131" s="9">
        <v>235448.43907056056</v>
      </c>
      <c r="I131" s="69">
        <f t="shared" ref="I131:I194" si="17">G131+H131</f>
        <v>113343626.59633842</v>
      </c>
      <c r="J131" s="23">
        <v>335.1</v>
      </c>
      <c r="K131" s="23">
        <v>0</v>
      </c>
      <c r="L131" s="9">
        <v>31</v>
      </c>
      <c r="M131" s="9">
        <v>1</v>
      </c>
      <c r="N131" s="11">
        <v>336.28800000000001</v>
      </c>
      <c r="O131" s="12">
        <v>48653</v>
      </c>
      <c r="P131" s="70">
        <f t="shared" ref="P131:P194" si="18">$Y$17+$Y$18*J131+$Y$19*K131+$Y$20*L131+$Y$21*M131+$Y$22*N131+$Y$23*O131</f>
        <v>110824432.71382631</v>
      </c>
      <c r="Q131" s="9">
        <f t="shared" ref="Q131:Q194" si="19">P131-I131</f>
        <v>-2519193.8825121075</v>
      </c>
      <c r="R131" s="13">
        <f t="shared" ref="R131:R194" si="20">Q131/I131</f>
        <v>-2.222616267153649E-2</v>
      </c>
      <c r="S131" s="14">
        <f t="shared" ref="S131:S194" si="21">ABS(R131)</f>
        <v>2.222616267153649E-2</v>
      </c>
      <c r="T131" s="21">
        <v>235448.43907056056</v>
      </c>
      <c r="U131" s="69">
        <f t="shared" ref="U131:U194" si="22">P131-T131</f>
        <v>110588984.27475575</v>
      </c>
      <c r="V131" s="14"/>
    </row>
    <row r="132" spans="1:22" x14ac:dyDescent="0.2">
      <c r="A132" s="6">
        <f t="shared" si="15"/>
        <v>39051</v>
      </c>
      <c r="B132" s="20">
        <v>115282364</v>
      </c>
      <c r="D132" s="20">
        <v>2083</v>
      </c>
      <c r="F132" s="22">
        <v>188833.85447901546</v>
      </c>
      <c r="G132" s="9">
        <f t="shared" si="16"/>
        <v>115095613.14552099</v>
      </c>
      <c r="H132" s="9">
        <v>258993.28297761662</v>
      </c>
      <c r="I132" s="69">
        <f t="shared" si="17"/>
        <v>115354606.4284986</v>
      </c>
      <c r="J132" s="23">
        <v>415.9</v>
      </c>
      <c r="K132" s="23">
        <v>0</v>
      </c>
      <c r="L132" s="9">
        <v>30</v>
      </c>
      <c r="M132" s="9">
        <v>1</v>
      </c>
      <c r="N132" s="11">
        <v>352.08</v>
      </c>
      <c r="O132" s="12">
        <v>48727</v>
      </c>
      <c r="P132" s="70">
        <f t="shared" si="18"/>
        <v>112007218.069489</v>
      </c>
      <c r="Q132" s="9">
        <f t="shared" si="19"/>
        <v>-3347388.3590095937</v>
      </c>
      <c r="R132" s="13">
        <f t="shared" si="20"/>
        <v>-2.9018246107791447E-2</v>
      </c>
      <c r="S132" s="14">
        <f t="shared" si="21"/>
        <v>2.9018246107791447E-2</v>
      </c>
      <c r="T132" s="21">
        <v>258993.28297761662</v>
      </c>
      <c r="U132" s="69">
        <f t="shared" si="22"/>
        <v>111748224.78651139</v>
      </c>
      <c r="V132" s="14"/>
    </row>
    <row r="133" spans="1:22" x14ac:dyDescent="0.2">
      <c r="A133" s="6">
        <f t="shared" si="15"/>
        <v>39082</v>
      </c>
      <c r="B133" s="20">
        <v>119730905</v>
      </c>
      <c r="D133" s="20">
        <v>5460</v>
      </c>
      <c r="F133" s="22">
        <v>196120.61643193595</v>
      </c>
      <c r="G133" s="9">
        <f t="shared" si="16"/>
        <v>119540244.38356806</v>
      </c>
      <c r="H133" s="9">
        <v>282538.12688467267</v>
      </c>
      <c r="I133" s="69">
        <f t="shared" si="17"/>
        <v>119822782.51045273</v>
      </c>
      <c r="J133" s="23">
        <v>545.20000000000005</v>
      </c>
      <c r="K133" s="23">
        <v>0</v>
      </c>
      <c r="L133" s="9">
        <v>31</v>
      </c>
      <c r="M133" s="9">
        <v>0</v>
      </c>
      <c r="N133" s="11">
        <v>304.29599999999999</v>
      </c>
      <c r="O133" s="12">
        <v>48779</v>
      </c>
      <c r="P133" s="70">
        <f t="shared" si="18"/>
        <v>117238289.52105957</v>
      </c>
      <c r="Q133" s="9">
        <f t="shared" si="19"/>
        <v>-2584492.9893931597</v>
      </c>
      <c r="R133" s="13">
        <f t="shared" si="20"/>
        <v>-2.1569295381433005E-2</v>
      </c>
      <c r="S133" s="14">
        <f t="shared" si="21"/>
        <v>2.1569295381433005E-2</v>
      </c>
      <c r="T133" s="21">
        <v>282538.12688467267</v>
      </c>
      <c r="U133" s="69">
        <f t="shared" si="22"/>
        <v>116955751.3941749</v>
      </c>
      <c r="V133" s="14"/>
    </row>
    <row r="134" spans="1:22" x14ac:dyDescent="0.2">
      <c r="A134" s="6">
        <f t="shared" si="15"/>
        <v>39113</v>
      </c>
      <c r="B134" s="20">
        <v>127521206</v>
      </c>
      <c r="D134" s="20">
        <v>3907</v>
      </c>
      <c r="F134" s="22">
        <v>220175.70785256205</v>
      </c>
      <c r="G134" s="9">
        <f t="shared" si="16"/>
        <v>127304937.29214744</v>
      </c>
      <c r="H134" s="9">
        <v>303087.50322625798</v>
      </c>
      <c r="I134" s="69">
        <f t="shared" si="17"/>
        <v>127608024.79537371</v>
      </c>
      <c r="J134" s="23">
        <v>698.3</v>
      </c>
      <c r="K134" s="23">
        <v>0</v>
      </c>
      <c r="L134" s="9">
        <v>31</v>
      </c>
      <c r="M134" s="9">
        <v>0</v>
      </c>
      <c r="N134" s="11">
        <v>351.91199999999998</v>
      </c>
      <c r="O134" s="12">
        <v>48826</v>
      </c>
      <c r="P134" s="70">
        <f t="shared" si="18"/>
        <v>124598870.40310416</v>
      </c>
      <c r="Q134" s="9">
        <f t="shared" si="19"/>
        <v>-3009154.3922695518</v>
      </c>
      <c r="R134" s="13">
        <f t="shared" si="20"/>
        <v>-2.3581231643502763E-2</v>
      </c>
      <c r="S134" s="14">
        <f t="shared" si="21"/>
        <v>2.3581231643502763E-2</v>
      </c>
      <c r="T134" s="21">
        <v>303087.50322625798</v>
      </c>
      <c r="U134" s="69">
        <f t="shared" si="22"/>
        <v>124295782.89987789</v>
      </c>
      <c r="V134" s="14"/>
    </row>
    <row r="135" spans="1:22" x14ac:dyDescent="0.2">
      <c r="A135" s="6">
        <f t="shared" si="15"/>
        <v>39141</v>
      </c>
      <c r="B135" s="20">
        <v>121012861</v>
      </c>
      <c r="D135" s="20">
        <v>4243</v>
      </c>
      <c r="F135" s="22">
        <v>208938.52219323194</v>
      </c>
      <c r="G135" s="9">
        <f t="shared" si="16"/>
        <v>120808165.47780676</v>
      </c>
      <c r="H135" s="9">
        <v>323636.87956784328</v>
      </c>
      <c r="I135" s="69">
        <f t="shared" si="17"/>
        <v>121131802.35737461</v>
      </c>
      <c r="J135" s="23">
        <v>785.1</v>
      </c>
      <c r="K135" s="23">
        <v>0</v>
      </c>
      <c r="L135" s="10">
        <v>28</v>
      </c>
      <c r="M135" s="9">
        <v>0</v>
      </c>
      <c r="N135" s="11">
        <v>319.87200000000001</v>
      </c>
      <c r="O135" s="12">
        <v>48864</v>
      </c>
      <c r="P135" s="70">
        <f t="shared" si="18"/>
        <v>118410719.24230289</v>
      </c>
      <c r="Q135" s="9">
        <f t="shared" si="19"/>
        <v>-2721083.1150717139</v>
      </c>
      <c r="R135" s="13">
        <f t="shared" si="20"/>
        <v>-2.2463820913385855E-2</v>
      </c>
      <c r="S135" s="14">
        <f t="shared" si="21"/>
        <v>2.2463820913385855E-2</v>
      </c>
      <c r="T135" s="21">
        <v>323636.87956784328</v>
      </c>
      <c r="U135" s="69">
        <f t="shared" si="22"/>
        <v>118087082.36273505</v>
      </c>
      <c r="V135" s="14"/>
    </row>
    <row r="136" spans="1:22" x14ac:dyDescent="0.2">
      <c r="A136" s="6">
        <f t="shared" si="15"/>
        <v>39172</v>
      </c>
      <c r="B136" s="20">
        <v>122882865</v>
      </c>
      <c r="D136" s="20">
        <v>0</v>
      </c>
      <c r="F136" s="22">
        <v>212167.23581116245</v>
      </c>
      <c r="G136" s="9">
        <f t="shared" si="16"/>
        <v>122670697.76418884</v>
      </c>
      <c r="H136" s="9">
        <v>344186.25590942858</v>
      </c>
      <c r="I136" s="69">
        <f t="shared" si="17"/>
        <v>123014884.02009827</v>
      </c>
      <c r="J136" s="23">
        <v>582</v>
      </c>
      <c r="K136" s="23">
        <v>0</v>
      </c>
      <c r="L136" s="9">
        <v>31</v>
      </c>
      <c r="M136" s="9">
        <v>1</v>
      </c>
      <c r="N136" s="11">
        <v>351.91199999999998</v>
      </c>
      <c r="O136" s="12">
        <v>48982</v>
      </c>
      <c r="P136" s="70">
        <f t="shared" si="18"/>
        <v>119417076.62827259</v>
      </c>
      <c r="Q136" s="9">
        <f t="shared" si="19"/>
        <v>-3597807.391825676</v>
      </c>
      <c r="R136" s="13">
        <f t="shared" si="20"/>
        <v>-2.9246927479424874E-2</v>
      </c>
      <c r="S136" s="14">
        <f t="shared" si="21"/>
        <v>2.9246927479424874E-2</v>
      </c>
      <c r="T136" s="21">
        <v>344186.25590942858</v>
      </c>
      <c r="U136" s="69">
        <f t="shared" si="22"/>
        <v>119072890.37236317</v>
      </c>
      <c r="V136" s="14"/>
    </row>
    <row r="137" spans="1:22" x14ac:dyDescent="0.2">
      <c r="A137" s="6">
        <f t="shared" si="15"/>
        <v>39202</v>
      </c>
      <c r="B137" s="20">
        <v>110585850</v>
      </c>
      <c r="D137" s="20">
        <v>0</v>
      </c>
      <c r="F137" s="22">
        <v>190935.44176665996</v>
      </c>
      <c r="G137" s="9">
        <f t="shared" si="16"/>
        <v>110394914.55823334</v>
      </c>
      <c r="H137" s="9">
        <v>364735.63225101389</v>
      </c>
      <c r="I137" s="69">
        <f t="shared" si="17"/>
        <v>110759650.19048434</v>
      </c>
      <c r="J137" s="23">
        <v>403</v>
      </c>
      <c r="K137" s="23">
        <v>0</v>
      </c>
      <c r="L137" s="9">
        <v>30</v>
      </c>
      <c r="M137" s="9">
        <v>1</v>
      </c>
      <c r="N137" s="11">
        <v>319.68</v>
      </c>
      <c r="O137" s="12">
        <v>48695</v>
      </c>
      <c r="P137" s="70">
        <f t="shared" si="18"/>
        <v>109539492.83801925</v>
      </c>
      <c r="Q137" s="9">
        <f t="shared" si="19"/>
        <v>-1220157.3524650931</v>
      </c>
      <c r="R137" s="13">
        <f t="shared" si="20"/>
        <v>-1.1016262243214633E-2</v>
      </c>
      <c r="S137" s="14">
        <f t="shared" si="21"/>
        <v>1.1016262243214633E-2</v>
      </c>
      <c r="T137" s="21">
        <v>364735.63225101389</v>
      </c>
      <c r="U137" s="69">
        <f t="shared" si="22"/>
        <v>109174757.20576824</v>
      </c>
      <c r="V137" s="14"/>
    </row>
    <row r="138" spans="1:22" x14ac:dyDescent="0.2">
      <c r="A138" s="6">
        <f t="shared" si="15"/>
        <v>39233</v>
      </c>
      <c r="B138" s="20">
        <v>110694689</v>
      </c>
      <c r="D138" s="20">
        <v>437</v>
      </c>
      <c r="F138" s="22">
        <v>191123.36113018112</v>
      </c>
      <c r="G138" s="9">
        <f t="shared" si="16"/>
        <v>110504002.63886982</v>
      </c>
      <c r="H138" s="9">
        <v>385285.00859259919</v>
      </c>
      <c r="I138" s="69">
        <f t="shared" si="17"/>
        <v>110889287.64746243</v>
      </c>
      <c r="J138" s="23">
        <v>166.4</v>
      </c>
      <c r="K138" s="23">
        <v>11.2</v>
      </c>
      <c r="L138" s="9">
        <v>31</v>
      </c>
      <c r="M138" s="9">
        <v>1</v>
      </c>
      <c r="N138" s="11">
        <v>351.91199999999998</v>
      </c>
      <c r="O138" s="12">
        <v>48892</v>
      </c>
      <c r="P138" s="70">
        <f t="shared" si="18"/>
        <v>110077160.45720284</v>
      </c>
      <c r="Q138" s="9">
        <f t="shared" si="19"/>
        <v>-812127.19025959074</v>
      </c>
      <c r="R138" s="13">
        <f t="shared" si="20"/>
        <v>-7.3237659605271651E-3</v>
      </c>
      <c r="S138" s="14">
        <f t="shared" si="21"/>
        <v>7.3237659605271651E-3</v>
      </c>
      <c r="T138" s="21">
        <v>385285.00859259919</v>
      </c>
      <c r="U138" s="69">
        <f t="shared" si="22"/>
        <v>109691875.44861023</v>
      </c>
      <c r="V138" s="14"/>
    </row>
    <row r="139" spans="1:22" x14ac:dyDescent="0.2">
      <c r="A139" s="6">
        <f t="shared" si="15"/>
        <v>39263</v>
      </c>
      <c r="B139" s="20">
        <v>119622506</v>
      </c>
      <c r="D139" s="20">
        <v>2419</v>
      </c>
      <c r="F139" s="22">
        <v>206537.96148734158</v>
      </c>
      <c r="G139" s="9">
        <f t="shared" si="16"/>
        <v>119418387.03851266</v>
      </c>
      <c r="H139" s="9">
        <v>405834.38493418449</v>
      </c>
      <c r="I139" s="69">
        <f t="shared" si="17"/>
        <v>119824221.42344685</v>
      </c>
      <c r="J139" s="23">
        <v>35.5</v>
      </c>
      <c r="K139" s="23">
        <v>51.2</v>
      </c>
      <c r="L139" s="9">
        <v>30</v>
      </c>
      <c r="M139" s="9">
        <v>0</v>
      </c>
      <c r="N139" s="11">
        <v>336.24</v>
      </c>
      <c r="O139" s="12">
        <v>48942</v>
      </c>
      <c r="P139" s="70">
        <f t="shared" si="18"/>
        <v>114310109.74732916</v>
      </c>
      <c r="Q139" s="9">
        <f t="shared" si="19"/>
        <v>-5514111.6761176884</v>
      </c>
      <c r="R139" s="13">
        <f t="shared" si="20"/>
        <v>-4.6018339285772349E-2</v>
      </c>
      <c r="S139" s="14">
        <f t="shared" si="21"/>
        <v>4.6018339285772349E-2</v>
      </c>
      <c r="T139" s="21">
        <v>405834.38493418449</v>
      </c>
      <c r="U139" s="69">
        <f t="shared" si="22"/>
        <v>113904275.36239497</v>
      </c>
      <c r="V139" s="14"/>
    </row>
    <row r="140" spans="1:22" x14ac:dyDescent="0.2">
      <c r="A140" s="6">
        <f t="shared" si="15"/>
        <v>39294</v>
      </c>
      <c r="B140" s="20">
        <v>118464242</v>
      </c>
      <c r="D140" s="20">
        <v>1419</v>
      </c>
      <c r="F140" s="22">
        <v>204538.12472230865</v>
      </c>
      <c r="G140" s="9">
        <f t="shared" si="16"/>
        <v>118261122.8752777</v>
      </c>
      <c r="H140" s="9">
        <v>426383.76127576979</v>
      </c>
      <c r="I140" s="69">
        <f t="shared" si="17"/>
        <v>118687506.63655347</v>
      </c>
      <c r="J140" s="23">
        <v>28</v>
      </c>
      <c r="K140" s="23">
        <v>53.8</v>
      </c>
      <c r="L140" s="9">
        <v>31</v>
      </c>
      <c r="M140" s="9">
        <v>0</v>
      </c>
      <c r="N140" s="11">
        <v>336.28800000000001</v>
      </c>
      <c r="O140" s="12">
        <v>49055</v>
      </c>
      <c r="P140" s="70">
        <f t="shared" si="18"/>
        <v>117147051.02791028</v>
      </c>
      <c r="Q140" s="9">
        <f t="shared" si="19"/>
        <v>-1540455.6086431891</v>
      </c>
      <c r="R140" s="13">
        <f t="shared" si="20"/>
        <v>-1.2979088130652147E-2</v>
      </c>
      <c r="S140" s="14">
        <f t="shared" si="21"/>
        <v>1.2979088130652147E-2</v>
      </c>
      <c r="T140" s="21">
        <v>426383.76127576979</v>
      </c>
      <c r="U140" s="69">
        <f t="shared" si="22"/>
        <v>116720667.26663451</v>
      </c>
      <c r="V140" s="14"/>
    </row>
    <row r="141" spans="1:22" x14ac:dyDescent="0.2">
      <c r="A141" s="6">
        <f t="shared" si="15"/>
        <v>39325</v>
      </c>
      <c r="B141" s="20">
        <v>122840707</v>
      </c>
      <c r="D141" s="20">
        <v>1451</v>
      </c>
      <c r="F141" s="22">
        <v>212094.44660391757</v>
      </c>
      <c r="G141" s="9">
        <f t="shared" si="16"/>
        <v>122630063.55339608</v>
      </c>
      <c r="H141" s="9">
        <v>446933.1376173551</v>
      </c>
      <c r="I141" s="69">
        <f t="shared" si="17"/>
        <v>123076996.69101343</v>
      </c>
      <c r="J141" s="23">
        <v>19.7</v>
      </c>
      <c r="K141" s="23">
        <v>65.099999999999994</v>
      </c>
      <c r="L141" s="9">
        <v>31</v>
      </c>
      <c r="M141" s="9">
        <v>0</v>
      </c>
      <c r="N141" s="11">
        <v>351.91199999999998</v>
      </c>
      <c r="O141" s="12">
        <v>49140</v>
      </c>
      <c r="P141" s="70">
        <f t="shared" si="18"/>
        <v>120541132.56680849</v>
      </c>
      <c r="Q141" s="9">
        <f t="shared" si="19"/>
        <v>-2535864.1242049336</v>
      </c>
      <c r="R141" s="13">
        <f t="shared" si="20"/>
        <v>-2.0603883685683826E-2</v>
      </c>
      <c r="S141" s="14">
        <f t="shared" si="21"/>
        <v>2.0603883685683826E-2</v>
      </c>
      <c r="T141" s="21">
        <v>446933.1376173551</v>
      </c>
      <c r="U141" s="69">
        <f t="shared" si="22"/>
        <v>120094199.42919114</v>
      </c>
      <c r="V141" s="14"/>
    </row>
    <row r="142" spans="1:22" x14ac:dyDescent="0.2">
      <c r="A142" s="6">
        <f t="shared" si="15"/>
        <v>39355</v>
      </c>
      <c r="B142" s="20">
        <v>112981597</v>
      </c>
      <c r="D142" s="20">
        <v>5240</v>
      </c>
      <c r="F142" s="22">
        <v>195071.89332720003</v>
      </c>
      <c r="G142" s="9">
        <f t="shared" si="16"/>
        <v>112791765.10667279</v>
      </c>
      <c r="H142" s="9">
        <v>467482.5139589404</v>
      </c>
      <c r="I142" s="69">
        <f t="shared" si="17"/>
        <v>113259247.62063174</v>
      </c>
      <c r="J142" s="23">
        <v>74.7</v>
      </c>
      <c r="K142" s="23">
        <v>28</v>
      </c>
      <c r="L142" s="9">
        <v>30</v>
      </c>
      <c r="M142" s="9">
        <v>1</v>
      </c>
      <c r="N142" s="11">
        <v>303.83999999999997</v>
      </c>
      <c r="O142" s="12">
        <v>49319</v>
      </c>
      <c r="P142" s="70">
        <f t="shared" si="18"/>
        <v>106880624.09247527</v>
      </c>
      <c r="Q142" s="9">
        <f t="shared" si="19"/>
        <v>-6378623.5281564742</v>
      </c>
      <c r="R142" s="13">
        <f t="shared" si="20"/>
        <v>-5.6318787756051807E-2</v>
      </c>
      <c r="S142" s="14">
        <f t="shared" si="21"/>
        <v>5.6318787756051807E-2</v>
      </c>
      <c r="T142" s="21">
        <v>467482.5139589404</v>
      </c>
      <c r="U142" s="69">
        <f t="shared" si="22"/>
        <v>106413141.57851632</v>
      </c>
      <c r="V142" s="14"/>
    </row>
    <row r="143" spans="1:22" x14ac:dyDescent="0.2">
      <c r="A143" s="6">
        <f t="shared" si="15"/>
        <v>39386</v>
      </c>
      <c r="B143" s="20">
        <v>115330216</v>
      </c>
      <c r="D143" s="20">
        <v>8370</v>
      </c>
      <c r="F143" s="22">
        <v>199126.97457228313</v>
      </c>
      <c r="G143" s="9">
        <f t="shared" si="16"/>
        <v>115139459.02542771</v>
      </c>
      <c r="H143" s="9">
        <v>488031.8903005257</v>
      </c>
      <c r="I143" s="69">
        <f t="shared" si="17"/>
        <v>115627490.91572824</v>
      </c>
      <c r="J143" s="23">
        <v>184.7</v>
      </c>
      <c r="K143" s="23">
        <v>10.9</v>
      </c>
      <c r="L143" s="9">
        <v>31</v>
      </c>
      <c r="M143" s="9">
        <v>1</v>
      </c>
      <c r="N143" s="11">
        <v>351.91199999999998</v>
      </c>
      <c r="O143" s="12">
        <v>49435</v>
      </c>
      <c r="P143" s="70">
        <f t="shared" si="18"/>
        <v>111738906.09171888</v>
      </c>
      <c r="Q143" s="9">
        <f t="shared" si="19"/>
        <v>-3888584.8240093589</v>
      </c>
      <c r="R143" s="13">
        <f t="shared" si="20"/>
        <v>-3.3630279384367523E-2</v>
      </c>
      <c r="S143" s="14">
        <f t="shared" si="21"/>
        <v>3.3630279384367523E-2</v>
      </c>
      <c r="T143" s="21">
        <v>488031.8903005257</v>
      </c>
      <c r="U143" s="69">
        <f t="shared" si="22"/>
        <v>111250874.20141836</v>
      </c>
      <c r="V143" s="14"/>
    </row>
    <row r="144" spans="1:22" x14ac:dyDescent="0.2">
      <c r="A144" s="6">
        <f t="shared" si="15"/>
        <v>39416</v>
      </c>
      <c r="B144" s="20">
        <v>118785032</v>
      </c>
      <c r="D144" s="20">
        <v>9857</v>
      </c>
      <c r="F144" s="22">
        <v>205091.99468274505</v>
      </c>
      <c r="G144" s="9">
        <f t="shared" si="16"/>
        <v>118589797.00531726</v>
      </c>
      <c r="H144" s="9">
        <v>508581.266642111</v>
      </c>
      <c r="I144" s="69">
        <f t="shared" si="17"/>
        <v>119098378.27195936</v>
      </c>
      <c r="J144" s="23">
        <v>511.8</v>
      </c>
      <c r="K144" s="23">
        <v>0</v>
      </c>
      <c r="L144" s="9">
        <v>30</v>
      </c>
      <c r="M144" s="9">
        <v>1</v>
      </c>
      <c r="N144" s="11">
        <v>352.08</v>
      </c>
      <c r="O144" s="12">
        <v>49527</v>
      </c>
      <c r="P144" s="70">
        <f t="shared" si="18"/>
        <v>116470375.01065041</v>
      </c>
      <c r="Q144" s="9">
        <f t="shared" si="19"/>
        <v>-2628003.2613089532</v>
      </c>
      <c r="R144" s="13">
        <f t="shared" si="20"/>
        <v>-2.206581902658613E-2</v>
      </c>
      <c r="S144" s="14">
        <f t="shared" si="21"/>
        <v>2.206581902658613E-2</v>
      </c>
      <c r="T144" s="21">
        <v>508581.266642111</v>
      </c>
      <c r="U144" s="69">
        <f t="shared" si="22"/>
        <v>115961793.7440083</v>
      </c>
      <c r="V144" s="14"/>
    </row>
    <row r="145" spans="1:22" x14ac:dyDescent="0.2">
      <c r="A145" s="6">
        <f t="shared" si="15"/>
        <v>39447</v>
      </c>
      <c r="B145" s="20">
        <v>125267404</v>
      </c>
      <c r="D145" s="20">
        <v>4607</v>
      </c>
      <c r="F145" s="22">
        <v>216284.33585040644</v>
      </c>
      <c r="G145" s="9">
        <f t="shared" si="16"/>
        <v>125055726.6641496</v>
      </c>
      <c r="H145" s="9">
        <v>529130.64298369631</v>
      </c>
      <c r="I145" s="69">
        <f t="shared" si="17"/>
        <v>125584857.30713329</v>
      </c>
      <c r="J145" s="23">
        <v>686.6</v>
      </c>
      <c r="K145" s="23">
        <v>0</v>
      </c>
      <c r="L145" s="9">
        <v>31</v>
      </c>
      <c r="M145" s="9">
        <v>0</v>
      </c>
      <c r="N145" s="11">
        <v>304.29599999999999</v>
      </c>
      <c r="O145" s="12">
        <v>49558</v>
      </c>
      <c r="P145" s="70">
        <f t="shared" si="18"/>
        <v>122920911.46441489</v>
      </c>
      <c r="Q145" s="9">
        <f t="shared" si="19"/>
        <v>-2663945.8427183926</v>
      </c>
      <c r="R145" s="13">
        <f t="shared" si="20"/>
        <v>-2.1212317311500254E-2</v>
      </c>
      <c r="S145" s="14">
        <f t="shared" si="21"/>
        <v>2.1212317311500254E-2</v>
      </c>
      <c r="T145" s="21">
        <v>529130.64298369631</v>
      </c>
      <c r="U145" s="69">
        <f t="shared" si="22"/>
        <v>122391780.8214312</v>
      </c>
      <c r="V145" s="14"/>
    </row>
    <row r="146" spans="1:22" x14ac:dyDescent="0.2">
      <c r="A146" s="6">
        <f t="shared" si="15"/>
        <v>39478</v>
      </c>
      <c r="B146" s="20">
        <v>129540752</v>
      </c>
      <c r="D146" s="20">
        <v>22682</v>
      </c>
      <c r="F146" s="22">
        <v>180694.08408251102</v>
      </c>
      <c r="G146" s="9">
        <f t="shared" si="16"/>
        <v>129382739.91591749</v>
      </c>
      <c r="H146" s="9">
        <v>541495.20890115469</v>
      </c>
      <c r="I146" s="69">
        <f t="shared" si="17"/>
        <v>129924235.12481864</v>
      </c>
      <c r="J146" s="23">
        <v>676.8</v>
      </c>
      <c r="K146" s="23">
        <v>0</v>
      </c>
      <c r="L146" s="9">
        <v>31</v>
      </c>
      <c r="M146" s="11">
        <v>0</v>
      </c>
      <c r="N146" s="33">
        <v>352</v>
      </c>
      <c r="O146" s="34">
        <v>49631</v>
      </c>
      <c r="P146" s="70">
        <f t="shared" si="18"/>
        <v>125810796.19427949</v>
      </c>
      <c r="Q146" s="9">
        <f t="shared" si="19"/>
        <v>-4113438.9305391461</v>
      </c>
      <c r="R146" s="13">
        <f t="shared" si="20"/>
        <v>-3.166028975723699E-2</v>
      </c>
      <c r="S146" s="14">
        <f t="shared" si="21"/>
        <v>3.166028975723699E-2</v>
      </c>
      <c r="T146" s="21">
        <v>541495.20890115469</v>
      </c>
      <c r="U146" s="69">
        <f t="shared" si="22"/>
        <v>125269300.98537834</v>
      </c>
      <c r="V146" s="14"/>
    </row>
    <row r="147" spans="1:22" x14ac:dyDescent="0.2">
      <c r="A147" s="6">
        <f t="shared" si="15"/>
        <v>39507</v>
      </c>
      <c r="B147" s="20">
        <v>121546289</v>
      </c>
      <c r="D147" s="20">
        <v>12657</v>
      </c>
      <c r="F147" s="22">
        <v>169542.75025733357</v>
      </c>
      <c r="G147" s="9">
        <f t="shared" si="16"/>
        <v>121389403.24974267</v>
      </c>
      <c r="H147" s="9">
        <v>553859.77481861308</v>
      </c>
      <c r="I147" s="69">
        <f t="shared" si="17"/>
        <v>121943263.02456129</v>
      </c>
      <c r="J147" s="23">
        <v>651.20000000000005</v>
      </c>
      <c r="K147" s="23">
        <v>0</v>
      </c>
      <c r="L147" s="9">
        <v>29</v>
      </c>
      <c r="M147" s="11">
        <v>0</v>
      </c>
      <c r="N147" s="33">
        <v>320</v>
      </c>
      <c r="O147" s="34">
        <v>49649</v>
      </c>
      <c r="P147" s="70">
        <f t="shared" si="18"/>
        <v>118676617.49060224</v>
      </c>
      <c r="Q147" s="9">
        <f t="shared" si="19"/>
        <v>-3266645.533959046</v>
      </c>
      <c r="R147" s="13">
        <f t="shared" si="20"/>
        <v>-2.6788241129000231E-2</v>
      </c>
      <c r="S147" s="14">
        <f t="shared" si="21"/>
        <v>2.6788241129000231E-2</v>
      </c>
      <c r="T147" s="21">
        <v>553859.77481861308</v>
      </c>
      <c r="U147" s="69">
        <f t="shared" si="22"/>
        <v>118122757.71578363</v>
      </c>
      <c r="V147" s="14"/>
    </row>
    <row r="148" spans="1:22" x14ac:dyDescent="0.2">
      <c r="A148" s="6">
        <f t="shared" si="15"/>
        <v>39538</v>
      </c>
      <c r="B148" s="20">
        <v>123025577</v>
      </c>
      <c r="D148" s="20">
        <v>11617</v>
      </c>
      <c r="F148" s="22">
        <v>171606.18269945995</v>
      </c>
      <c r="G148" s="9">
        <f t="shared" si="16"/>
        <v>122865587.81730054</v>
      </c>
      <c r="H148" s="9">
        <v>566224.34073607146</v>
      </c>
      <c r="I148" s="69">
        <f t="shared" si="17"/>
        <v>123431812.15803662</v>
      </c>
      <c r="J148" s="23">
        <v>686.1</v>
      </c>
      <c r="K148" s="23">
        <v>0</v>
      </c>
      <c r="L148" s="9">
        <v>31</v>
      </c>
      <c r="M148" s="11">
        <v>1</v>
      </c>
      <c r="N148" s="33">
        <v>304</v>
      </c>
      <c r="O148" s="34">
        <v>49699</v>
      </c>
      <c r="P148" s="70">
        <f t="shared" si="18"/>
        <v>120910313.74962211</v>
      </c>
      <c r="Q148" s="9">
        <f t="shared" si="19"/>
        <v>-2521498.4084145129</v>
      </c>
      <c r="R148" s="13">
        <f t="shared" si="20"/>
        <v>-2.0428270186830751E-2</v>
      </c>
      <c r="S148" s="14">
        <f t="shared" si="21"/>
        <v>2.0428270186830751E-2</v>
      </c>
      <c r="T148" s="21">
        <v>566224.34073607146</v>
      </c>
      <c r="U148" s="69">
        <f t="shared" si="22"/>
        <v>120344089.40888603</v>
      </c>
      <c r="V148" s="14"/>
    </row>
    <row r="149" spans="1:22" x14ac:dyDescent="0.2">
      <c r="A149" s="6">
        <f t="shared" si="15"/>
        <v>39568</v>
      </c>
      <c r="B149" s="20">
        <v>110354711</v>
      </c>
      <c r="D149" s="20">
        <v>8264</v>
      </c>
      <c r="F149" s="22">
        <v>153931.81775210943</v>
      </c>
      <c r="G149" s="9">
        <f t="shared" si="16"/>
        <v>110209043.18224789</v>
      </c>
      <c r="H149" s="9">
        <v>578588.90665352985</v>
      </c>
      <c r="I149" s="69">
        <f t="shared" si="17"/>
        <v>110787632.08890142</v>
      </c>
      <c r="J149" s="23">
        <v>297.89999999999998</v>
      </c>
      <c r="K149" s="23">
        <v>0</v>
      </c>
      <c r="L149" s="9">
        <v>30</v>
      </c>
      <c r="M149" s="11">
        <v>1</v>
      </c>
      <c r="N149" s="33">
        <v>352</v>
      </c>
      <c r="O149" s="34">
        <v>49603</v>
      </c>
      <c r="P149" s="70">
        <f t="shared" si="18"/>
        <v>110681573.16440704</v>
      </c>
      <c r="Q149" s="9">
        <f t="shared" si="19"/>
        <v>-106058.92449437082</v>
      </c>
      <c r="R149" s="13">
        <f t="shared" si="20"/>
        <v>-9.5731736922821805E-4</v>
      </c>
      <c r="S149" s="14">
        <f t="shared" si="21"/>
        <v>9.5731736922821805E-4</v>
      </c>
      <c r="T149" s="21">
        <v>578588.90665352985</v>
      </c>
      <c r="U149" s="69">
        <f t="shared" si="22"/>
        <v>110102984.25775352</v>
      </c>
      <c r="V149" s="14"/>
    </row>
    <row r="150" spans="1:22" x14ac:dyDescent="0.2">
      <c r="A150" s="6">
        <f t="shared" si="15"/>
        <v>39599</v>
      </c>
      <c r="B150" s="20">
        <v>107757169</v>
      </c>
      <c r="D150" s="20">
        <v>8874</v>
      </c>
      <c r="F150" s="22">
        <v>150308.55275395769</v>
      </c>
      <c r="G150" s="9">
        <f t="shared" si="16"/>
        <v>107615734.44724604</v>
      </c>
      <c r="H150" s="9">
        <v>590953.47257098823</v>
      </c>
      <c r="I150" s="69">
        <f t="shared" si="17"/>
        <v>108206687.91981703</v>
      </c>
      <c r="J150" s="23">
        <v>243.1</v>
      </c>
      <c r="K150" s="23">
        <v>0.7</v>
      </c>
      <c r="L150" s="9">
        <v>31</v>
      </c>
      <c r="M150" s="11">
        <v>1</v>
      </c>
      <c r="N150" s="33">
        <v>336</v>
      </c>
      <c r="O150" s="34">
        <v>49718</v>
      </c>
      <c r="P150" s="70">
        <f t="shared" si="18"/>
        <v>110785119.31994282</v>
      </c>
      <c r="Q150" s="9">
        <f t="shared" si="19"/>
        <v>2578431.4001257867</v>
      </c>
      <c r="R150" s="13">
        <f t="shared" si="20"/>
        <v>2.3828761878715368E-2</v>
      </c>
      <c r="S150" s="14">
        <f t="shared" si="21"/>
        <v>2.3828761878715368E-2</v>
      </c>
      <c r="T150" s="21">
        <v>590953.47257098823</v>
      </c>
      <c r="U150" s="69">
        <f t="shared" si="22"/>
        <v>110194165.84737183</v>
      </c>
      <c r="V150" s="14"/>
    </row>
    <row r="151" spans="1:22" x14ac:dyDescent="0.2">
      <c r="A151" s="6">
        <f t="shared" si="15"/>
        <v>39629</v>
      </c>
      <c r="B151" s="20">
        <v>115141214</v>
      </c>
      <c r="D151" s="20">
        <v>6366</v>
      </c>
      <c r="F151" s="22">
        <v>160608.42540020452</v>
      </c>
      <c r="G151" s="9">
        <f t="shared" si="16"/>
        <v>114986971.5745998</v>
      </c>
      <c r="H151" s="9">
        <v>603318.03848844662</v>
      </c>
      <c r="I151" s="69">
        <f t="shared" si="17"/>
        <v>115590289.61308825</v>
      </c>
      <c r="J151" s="23">
        <v>40.6</v>
      </c>
      <c r="K151" s="23">
        <v>53</v>
      </c>
      <c r="L151" s="9">
        <v>30</v>
      </c>
      <c r="M151" s="11">
        <v>0</v>
      </c>
      <c r="N151" s="33">
        <v>336</v>
      </c>
      <c r="O151" s="34">
        <v>49781</v>
      </c>
      <c r="P151" s="70">
        <f t="shared" si="18"/>
        <v>116708723.29030943</v>
      </c>
      <c r="Q151" s="9">
        <f t="shared" si="19"/>
        <v>1118433.677221179</v>
      </c>
      <c r="R151" s="13">
        <f t="shared" si="20"/>
        <v>9.6758445797209859E-3</v>
      </c>
      <c r="S151" s="14">
        <f t="shared" si="21"/>
        <v>9.6758445797209859E-3</v>
      </c>
      <c r="T151" s="21">
        <v>603318.03848844662</v>
      </c>
      <c r="U151" s="69">
        <f t="shared" si="22"/>
        <v>116105405.25182098</v>
      </c>
      <c r="V151" s="14"/>
    </row>
    <row r="152" spans="1:22" x14ac:dyDescent="0.2">
      <c r="A152" s="6">
        <f t="shared" si="15"/>
        <v>39660</v>
      </c>
      <c r="B152" s="20">
        <v>125482805</v>
      </c>
      <c r="D152" s="20">
        <v>4505</v>
      </c>
      <c r="F152" s="22">
        <v>175033.72620207837</v>
      </c>
      <c r="G152" s="9">
        <f t="shared" si="16"/>
        <v>125312276.27379791</v>
      </c>
      <c r="H152" s="9">
        <v>615682.604405905</v>
      </c>
      <c r="I152" s="69">
        <f t="shared" si="17"/>
        <v>125927958.87820382</v>
      </c>
      <c r="J152" s="23">
        <v>7.6</v>
      </c>
      <c r="K152" s="23">
        <v>75.8</v>
      </c>
      <c r="L152" s="9">
        <v>31</v>
      </c>
      <c r="M152" s="11">
        <v>0</v>
      </c>
      <c r="N152" s="33">
        <v>352</v>
      </c>
      <c r="O152" s="34">
        <v>49843</v>
      </c>
      <c r="P152" s="70">
        <f t="shared" si="18"/>
        <v>124108127.2206015</v>
      </c>
      <c r="Q152" s="9">
        <f t="shared" si="19"/>
        <v>-1819831.6576023251</v>
      </c>
      <c r="R152" s="13">
        <f t="shared" si="20"/>
        <v>-1.4451371036375225E-2</v>
      </c>
      <c r="S152" s="14">
        <f t="shared" si="21"/>
        <v>1.4451371036375225E-2</v>
      </c>
      <c r="T152" s="21">
        <v>615682.604405905</v>
      </c>
      <c r="U152" s="69">
        <f t="shared" si="22"/>
        <v>123492444.61619559</v>
      </c>
      <c r="V152" s="14"/>
    </row>
    <row r="153" spans="1:22" x14ac:dyDescent="0.2">
      <c r="A153" s="6">
        <f t="shared" si="15"/>
        <v>39691</v>
      </c>
      <c r="B153" s="20">
        <v>116642720</v>
      </c>
      <c r="D153" s="20">
        <v>3345</v>
      </c>
      <c r="F153" s="22">
        <v>162702.84933418318</v>
      </c>
      <c r="G153" s="9">
        <f t="shared" si="16"/>
        <v>116483362.15066582</v>
      </c>
      <c r="H153" s="9">
        <v>628047.17032336339</v>
      </c>
      <c r="I153" s="69">
        <f t="shared" si="17"/>
        <v>117111409.32098918</v>
      </c>
      <c r="J153" s="23">
        <v>36.200000000000003</v>
      </c>
      <c r="K153" s="23">
        <v>29.5</v>
      </c>
      <c r="L153" s="9">
        <v>31</v>
      </c>
      <c r="M153" s="11">
        <v>0</v>
      </c>
      <c r="N153" s="33">
        <v>320</v>
      </c>
      <c r="O153" s="34">
        <v>49932</v>
      </c>
      <c r="P153" s="70">
        <f t="shared" si="18"/>
        <v>113044077.65950471</v>
      </c>
      <c r="Q153" s="9">
        <f t="shared" si="19"/>
        <v>-4067331.661484465</v>
      </c>
      <c r="R153" s="13">
        <f t="shared" si="20"/>
        <v>-3.4730447571819131E-2</v>
      </c>
      <c r="S153" s="14">
        <f t="shared" si="21"/>
        <v>3.4730447571819131E-2</v>
      </c>
      <c r="T153" s="21">
        <v>628047.17032336339</v>
      </c>
      <c r="U153" s="69">
        <f t="shared" si="22"/>
        <v>112416030.48918135</v>
      </c>
      <c r="V153" s="14"/>
    </row>
    <row r="154" spans="1:22" x14ac:dyDescent="0.2">
      <c r="A154" s="6">
        <f t="shared" si="15"/>
        <v>39721</v>
      </c>
      <c r="B154" s="20">
        <v>113785450</v>
      </c>
      <c r="D154" s="20">
        <v>3183</v>
      </c>
      <c r="F154" s="22">
        <v>158717.29438212889</v>
      </c>
      <c r="G154" s="9">
        <f t="shared" si="16"/>
        <v>113629915.70561787</v>
      </c>
      <c r="H154" s="9">
        <v>640411.73624082177</v>
      </c>
      <c r="I154" s="69">
        <f t="shared" si="17"/>
        <v>114270327.44185869</v>
      </c>
      <c r="J154" s="23">
        <v>93.2</v>
      </c>
      <c r="K154" s="23">
        <v>12</v>
      </c>
      <c r="L154" s="9">
        <v>30</v>
      </c>
      <c r="M154" s="11">
        <v>1</v>
      </c>
      <c r="N154" s="33">
        <v>336</v>
      </c>
      <c r="O154" s="34">
        <v>50197</v>
      </c>
      <c r="P154" s="70">
        <f t="shared" si="18"/>
        <v>107913642.50530392</v>
      </c>
      <c r="Q154" s="9">
        <f t="shared" si="19"/>
        <v>-6356684.9365547746</v>
      </c>
      <c r="R154" s="13">
        <f t="shared" si="20"/>
        <v>-5.5628482729158955E-2</v>
      </c>
      <c r="S154" s="14">
        <f t="shared" si="21"/>
        <v>5.5628482729158955E-2</v>
      </c>
      <c r="T154" s="21">
        <v>640411.73624082177</v>
      </c>
      <c r="U154" s="69">
        <f t="shared" si="22"/>
        <v>107273230.7690631</v>
      </c>
      <c r="V154" s="14"/>
    </row>
    <row r="155" spans="1:22" x14ac:dyDescent="0.2">
      <c r="A155" s="6">
        <f t="shared" si="15"/>
        <v>39752</v>
      </c>
      <c r="B155" s="20">
        <v>114890260</v>
      </c>
      <c r="D155" s="20">
        <v>8696</v>
      </c>
      <c r="F155" s="22">
        <v>160258.37414238226</v>
      </c>
      <c r="G155" s="9">
        <f t="shared" si="16"/>
        <v>114738697.62585762</v>
      </c>
      <c r="H155" s="9">
        <v>652776.30215828016</v>
      </c>
      <c r="I155" s="69">
        <f t="shared" si="17"/>
        <v>115391473.9280159</v>
      </c>
      <c r="J155" s="23">
        <v>325.7</v>
      </c>
      <c r="K155" s="23">
        <v>0</v>
      </c>
      <c r="L155" s="9">
        <v>31</v>
      </c>
      <c r="M155" s="11">
        <v>1</v>
      </c>
      <c r="N155" s="33">
        <v>352</v>
      </c>
      <c r="O155" s="34">
        <v>50286</v>
      </c>
      <c r="P155" s="70">
        <f t="shared" si="18"/>
        <v>115211851.5014606</v>
      </c>
      <c r="Q155" s="9">
        <f t="shared" si="19"/>
        <v>-179622.42655530572</v>
      </c>
      <c r="R155" s="13">
        <f t="shared" si="20"/>
        <v>-1.5566351693137978E-3</v>
      </c>
      <c r="S155" s="14">
        <f t="shared" si="21"/>
        <v>1.5566351693137978E-3</v>
      </c>
      <c r="T155" s="21">
        <v>652776.30215828016</v>
      </c>
      <c r="U155" s="69">
        <f t="shared" si="22"/>
        <v>114559075.19930232</v>
      </c>
      <c r="V155" s="14"/>
    </row>
    <row r="156" spans="1:22" x14ac:dyDescent="0.2">
      <c r="A156" s="6">
        <f t="shared" si="15"/>
        <v>39782</v>
      </c>
      <c r="B156" s="20">
        <v>117556400</v>
      </c>
      <c r="D156" s="20">
        <v>7348</v>
      </c>
      <c r="F156" s="22">
        <v>163977.32526701174</v>
      </c>
      <c r="G156" s="9">
        <f t="shared" si="16"/>
        <v>117399770.67473298</v>
      </c>
      <c r="H156" s="9">
        <v>665140.86807573854</v>
      </c>
      <c r="I156" s="69">
        <f t="shared" si="17"/>
        <v>118064911.54280873</v>
      </c>
      <c r="J156" s="23">
        <v>499.7</v>
      </c>
      <c r="K156" s="23">
        <v>0</v>
      </c>
      <c r="L156" s="9">
        <v>30</v>
      </c>
      <c r="M156" s="11">
        <v>1</v>
      </c>
      <c r="N156" s="33">
        <v>304</v>
      </c>
      <c r="O156" s="34">
        <v>50341</v>
      </c>
      <c r="P156" s="70">
        <f t="shared" si="18"/>
        <v>114935961.65118</v>
      </c>
      <c r="Q156" s="9">
        <f t="shared" si="19"/>
        <v>-3128949.8916287273</v>
      </c>
      <c r="R156" s="13">
        <f t="shared" si="20"/>
        <v>-2.6501945842683436E-2</v>
      </c>
      <c r="S156" s="14">
        <f t="shared" si="21"/>
        <v>2.6501945842683436E-2</v>
      </c>
      <c r="T156" s="21">
        <v>665140.86807573854</v>
      </c>
      <c r="U156" s="69">
        <f t="shared" si="22"/>
        <v>114270820.78310426</v>
      </c>
      <c r="V156" s="14"/>
    </row>
    <row r="157" spans="1:22" x14ac:dyDescent="0.2">
      <c r="A157" s="6">
        <f t="shared" si="15"/>
        <v>39813</v>
      </c>
      <c r="B157" s="20">
        <v>127583980</v>
      </c>
      <c r="D157" s="20">
        <v>10165</v>
      </c>
      <c r="F157" s="22">
        <v>177964.61772663947</v>
      </c>
      <c r="G157" s="9">
        <f t="shared" si="16"/>
        <v>127416180.38227336</v>
      </c>
      <c r="H157" s="9">
        <v>677505.43399319693</v>
      </c>
      <c r="I157" s="69">
        <f t="shared" si="17"/>
        <v>128093685.81626655</v>
      </c>
      <c r="J157" s="23">
        <v>694</v>
      </c>
      <c r="K157" s="23">
        <v>0</v>
      </c>
      <c r="L157" s="9">
        <v>31</v>
      </c>
      <c r="M157" s="11">
        <v>0</v>
      </c>
      <c r="N157" s="33">
        <v>336</v>
      </c>
      <c r="O157" s="34">
        <v>50478</v>
      </c>
      <c r="P157" s="70">
        <f t="shared" si="18"/>
        <v>127182746.93128145</v>
      </c>
      <c r="Q157" s="9">
        <f t="shared" si="19"/>
        <v>-910938.8849851042</v>
      </c>
      <c r="R157" s="13">
        <f t="shared" si="20"/>
        <v>-7.1115049830928088E-3</v>
      </c>
      <c r="S157" s="14">
        <f t="shared" si="21"/>
        <v>7.1115049830928088E-3</v>
      </c>
      <c r="T157" s="21">
        <v>677505.43399319693</v>
      </c>
      <c r="U157" s="69">
        <f t="shared" si="22"/>
        <v>126505241.49728826</v>
      </c>
      <c r="V157" s="14"/>
    </row>
    <row r="158" spans="1:22" x14ac:dyDescent="0.2">
      <c r="A158" s="6">
        <f t="shared" si="15"/>
        <v>39844</v>
      </c>
      <c r="B158" s="20">
        <v>133644440</v>
      </c>
      <c r="D158" s="20">
        <v>5405</v>
      </c>
      <c r="F158" s="22">
        <v>201793.81042380023</v>
      </c>
      <c r="G158" s="9">
        <f t="shared" si="16"/>
        <v>133448051.18957619</v>
      </c>
      <c r="H158" s="9">
        <v>712238.91995871672</v>
      </c>
      <c r="I158" s="69">
        <f t="shared" si="17"/>
        <v>134160290.1095349</v>
      </c>
      <c r="J158" s="23">
        <v>891.8</v>
      </c>
      <c r="K158" s="23">
        <v>0</v>
      </c>
      <c r="L158" s="9">
        <v>31</v>
      </c>
      <c r="M158" s="9">
        <v>0</v>
      </c>
      <c r="N158" s="33">
        <v>336</v>
      </c>
      <c r="O158" s="34">
        <v>50522</v>
      </c>
      <c r="P158" s="70">
        <f t="shared" si="18"/>
        <v>132787405.37320766</v>
      </c>
      <c r="Q158" s="9">
        <f t="shared" si="19"/>
        <v>-1372884.7363272458</v>
      </c>
      <c r="R158" s="13">
        <f t="shared" si="20"/>
        <v>-1.02331676176785E-2</v>
      </c>
      <c r="S158" s="14">
        <f t="shared" si="21"/>
        <v>1.02331676176785E-2</v>
      </c>
      <c r="T158" s="21">
        <v>712238.91995871672</v>
      </c>
      <c r="U158" s="69">
        <f t="shared" si="22"/>
        <v>132075166.45324895</v>
      </c>
      <c r="V158" s="14"/>
    </row>
    <row r="159" spans="1:22" x14ac:dyDescent="0.2">
      <c r="A159" s="6">
        <f t="shared" ref="A159:A222" si="23">EOMONTH(A158,1)</f>
        <v>39872</v>
      </c>
      <c r="B159" s="20">
        <v>116396740</v>
      </c>
      <c r="D159" s="20">
        <v>7542</v>
      </c>
      <c r="F159" s="22">
        <v>175750.98287297523</v>
      </c>
      <c r="G159" s="9">
        <f t="shared" si="16"/>
        <v>116228531.01712702</v>
      </c>
      <c r="H159" s="9">
        <v>746972.40592423652</v>
      </c>
      <c r="I159" s="69">
        <f t="shared" si="17"/>
        <v>116975503.42305125</v>
      </c>
      <c r="J159" s="23">
        <v>649.6</v>
      </c>
      <c r="K159" s="23">
        <v>0</v>
      </c>
      <c r="L159" s="9">
        <v>28</v>
      </c>
      <c r="M159" s="9">
        <v>0</v>
      </c>
      <c r="N159" s="33">
        <v>304</v>
      </c>
      <c r="O159" s="34">
        <v>50567</v>
      </c>
      <c r="P159" s="70">
        <f t="shared" si="18"/>
        <v>117459342.5511881</v>
      </c>
      <c r="Q159" s="9">
        <f t="shared" si="19"/>
        <v>483839.12813684344</v>
      </c>
      <c r="R159" s="13">
        <f t="shared" si="20"/>
        <v>4.1362431789414966E-3</v>
      </c>
      <c r="S159" s="14">
        <f t="shared" si="21"/>
        <v>4.1362431789414966E-3</v>
      </c>
      <c r="T159" s="21">
        <v>746972.40592423652</v>
      </c>
      <c r="U159" s="69">
        <f t="shared" si="22"/>
        <v>116712370.14526387</v>
      </c>
      <c r="V159" s="14"/>
    </row>
    <row r="160" spans="1:22" x14ac:dyDescent="0.2">
      <c r="A160" s="6">
        <f t="shared" si="23"/>
        <v>39903</v>
      </c>
      <c r="B160" s="20">
        <v>122514006</v>
      </c>
      <c r="D160" s="20">
        <v>7052</v>
      </c>
      <c r="F160" s="22">
        <v>184987.62912265057</v>
      </c>
      <c r="G160" s="9">
        <f t="shared" si="16"/>
        <v>122336070.37087736</v>
      </c>
      <c r="H160" s="9">
        <v>781705.89188975631</v>
      </c>
      <c r="I160" s="69">
        <f t="shared" si="17"/>
        <v>123117776.26276711</v>
      </c>
      <c r="J160" s="23">
        <v>562.6</v>
      </c>
      <c r="K160" s="23">
        <v>0</v>
      </c>
      <c r="L160" s="9">
        <v>31</v>
      </c>
      <c r="M160" s="9">
        <v>1</v>
      </c>
      <c r="N160" s="33">
        <v>352</v>
      </c>
      <c r="O160" s="34">
        <v>50570</v>
      </c>
      <c r="P160" s="70">
        <f t="shared" si="18"/>
        <v>122443005.31980006</v>
      </c>
      <c r="Q160" s="9">
        <f t="shared" si="19"/>
        <v>-674770.94296704233</v>
      </c>
      <c r="R160" s="13">
        <f t="shared" si="20"/>
        <v>-5.4806946929166107E-3</v>
      </c>
      <c r="S160" s="14">
        <f t="shared" si="21"/>
        <v>5.4806946929166107E-3</v>
      </c>
      <c r="T160" s="21">
        <v>781705.89188975631</v>
      </c>
      <c r="U160" s="69">
        <f t="shared" si="22"/>
        <v>121661299.42791031</v>
      </c>
      <c r="V160" s="14"/>
    </row>
    <row r="161" spans="1:22" x14ac:dyDescent="0.2">
      <c r="A161" s="6">
        <f t="shared" si="23"/>
        <v>39933</v>
      </c>
      <c r="B161" s="20">
        <v>109450364</v>
      </c>
      <c r="D161" s="20">
        <v>9944</v>
      </c>
      <c r="F161" s="22">
        <v>165262.43818173005</v>
      </c>
      <c r="G161" s="9">
        <f t="shared" si="16"/>
        <v>109295045.56181827</v>
      </c>
      <c r="H161" s="9">
        <v>816439.37785527611</v>
      </c>
      <c r="I161" s="69">
        <f t="shared" si="17"/>
        <v>110111484.93967354</v>
      </c>
      <c r="J161" s="23">
        <v>341.5</v>
      </c>
      <c r="K161" s="23">
        <v>3.2</v>
      </c>
      <c r="L161" s="9">
        <v>30</v>
      </c>
      <c r="M161" s="9">
        <v>1</v>
      </c>
      <c r="N161" s="33">
        <v>320</v>
      </c>
      <c r="O161" s="34">
        <v>50379</v>
      </c>
      <c r="P161" s="70">
        <f t="shared" si="18"/>
        <v>112317800.56353711</v>
      </c>
      <c r="Q161" s="9">
        <f t="shared" si="19"/>
        <v>2206315.6238635629</v>
      </c>
      <c r="R161" s="13">
        <f t="shared" si="20"/>
        <v>2.0037107165272818E-2</v>
      </c>
      <c r="S161" s="14">
        <f t="shared" si="21"/>
        <v>2.0037107165272818E-2</v>
      </c>
      <c r="T161" s="21">
        <v>816439.37785527611</v>
      </c>
      <c r="U161" s="69">
        <f t="shared" si="22"/>
        <v>111501361.18568183</v>
      </c>
      <c r="V161" s="14"/>
    </row>
    <row r="162" spans="1:22" x14ac:dyDescent="0.2">
      <c r="A162" s="6">
        <f t="shared" si="23"/>
        <v>39964</v>
      </c>
      <c r="B162" s="20">
        <v>106688597.40000001</v>
      </c>
      <c r="D162" s="20">
        <v>7866</v>
      </c>
      <c r="F162" s="22">
        <v>161092.36267604359</v>
      </c>
      <c r="G162" s="9">
        <f t="shared" si="16"/>
        <v>106535371.03732397</v>
      </c>
      <c r="H162" s="9">
        <v>851172.8638207959</v>
      </c>
      <c r="I162" s="69">
        <f t="shared" si="17"/>
        <v>107386543.90114476</v>
      </c>
      <c r="J162" s="23">
        <v>192.8</v>
      </c>
      <c r="K162" s="23">
        <v>2.2999999999999998</v>
      </c>
      <c r="L162" s="9">
        <v>31</v>
      </c>
      <c r="M162" s="9">
        <v>1</v>
      </c>
      <c r="N162" s="33">
        <v>320</v>
      </c>
      <c r="O162" s="34">
        <v>50556</v>
      </c>
      <c r="P162" s="70">
        <f t="shared" si="18"/>
        <v>110605175.5181722</v>
      </c>
      <c r="Q162" s="9">
        <f t="shared" si="19"/>
        <v>3218631.6170274466</v>
      </c>
      <c r="R162" s="13">
        <f t="shared" si="20"/>
        <v>2.9972392257919901E-2</v>
      </c>
      <c r="S162" s="14">
        <f t="shared" si="21"/>
        <v>2.9972392257919901E-2</v>
      </c>
      <c r="T162" s="21">
        <v>851172.8638207959</v>
      </c>
      <c r="U162" s="69">
        <f t="shared" si="22"/>
        <v>109754002.65435141</v>
      </c>
      <c r="V162" s="14"/>
    </row>
    <row r="163" spans="1:22" x14ac:dyDescent="0.2">
      <c r="A163" s="6">
        <f t="shared" si="23"/>
        <v>39994</v>
      </c>
      <c r="B163" s="20">
        <v>112029483.90000001</v>
      </c>
      <c r="D163" s="20">
        <v>3162</v>
      </c>
      <c r="F163" s="22">
        <v>169156.72987213518</v>
      </c>
      <c r="G163" s="9">
        <f t="shared" si="16"/>
        <v>111863489.17012787</v>
      </c>
      <c r="H163" s="9">
        <v>885906.3497863157</v>
      </c>
      <c r="I163" s="69">
        <f t="shared" si="17"/>
        <v>112749395.51991418</v>
      </c>
      <c r="J163" s="23">
        <v>75.7</v>
      </c>
      <c r="K163" s="23">
        <v>26.2</v>
      </c>
      <c r="L163" s="9">
        <v>30</v>
      </c>
      <c r="M163" s="9">
        <v>0</v>
      </c>
      <c r="N163" s="33">
        <v>352</v>
      </c>
      <c r="O163" s="34">
        <v>50618</v>
      </c>
      <c r="P163" s="70">
        <f t="shared" si="18"/>
        <v>114752164.95480551</v>
      </c>
      <c r="Q163" s="9">
        <f t="shared" si="19"/>
        <v>2002769.4348913282</v>
      </c>
      <c r="R163" s="13">
        <f t="shared" si="20"/>
        <v>1.7763017049058968E-2</v>
      </c>
      <c r="S163" s="14">
        <f t="shared" si="21"/>
        <v>1.7763017049058968E-2</v>
      </c>
      <c r="T163" s="21">
        <v>885906.3497863157</v>
      </c>
      <c r="U163" s="69">
        <f t="shared" si="22"/>
        <v>113866258.6050192</v>
      </c>
      <c r="V163" s="14"/>
    </row>
    <row r="164" spans="1:22" x14ac:dyDescent="0.2">
      <c r="A164" s="6">
        <f t="shared" si="23"/>
        <v>40025</v>
      </c>
      <c r="B164" s="20">
        <v>113742744.5</v>
      </c>
      <c r="D164" s="20">
        <v>3355</v>
      </c>
      <c r="F164" s="22">
        <v>171743.63423361082</v>
      </c>
      <c r="G164" s="9">
        <f t="shared" si="16"/>
        <v>113574355.86576639</v>
      </c>
      <c r="H164" s="9">
        <v>920639.83575183549</v>
      </c>
      <c r="I164" s="69">
        <f t="shared" si="17"/>
        <v>114494995.70151822</v>
      </c>
      <c r="J164" s="23">
        <v>37.6</v>
      </c>
      <c r="K164" s="23">
        <v>14.5</v>
      </c>
      <c r="L164" s="9">
        <v>31</v>
      </c>
      <c r="M164" s="9">
        <v>0</v>
      </c>
      <c r="N164" s="33">
        <v>352</v>
      </c>
      <c r="O164" s="34">
        <v>50688</v>
      </c>
      <c r="P164" s="70">
        <f t="shared" si="18"/>
        <v>113534522.98783553</v>
      </c>
      <c r="Q164" s="9">
        <f t="shared" si="19"/>
        <v>-960472.71368269622</v>
      </c>
      <c r="R164" s="13">
        <f t="shared" si="20"/>
        <v>-8.3887746167229226E-3</v>
      </c>
      <c r="S164" s="14">
        <f t="shared" si="21"/>
        <v>8.3887746167229226E-3</v>
      </c>
      <c r="T164" s="21">
        <v>920639.83575183549</v>
      </c>
      <c r="U164" s="69">
        <f t="shared" si="22"/>
        <v>112613883.15208369</v>
      </c>
      <c r="V164" s="14"/>
    </row>
    <row r="165" spans="1:22" x14ac:dyDescent="0.2">
      <c r="A165" s="6">
        <f t="shared" si="23"/>
        <v>40056</v>
      </c>
      <c r="B165" s="20">
        <v>121976828.7</v>
      </c>
      <c r="D165" s="20">
        <v>3504</v>
      </c>
      <c r="F165" s="22">
        <v>184176.52875633401</v>
      </c>
      <c r="G165" s="9">
        <f t="shared" si="16"/>
        <v>121796156.17124367</v>
      </c>
      <c r="H165" s="9">
        <v>955373.32171735528</v>
      </c>
      <c r="I165" s="69">
        <f t="shared" si="17"/>
        <v>122751529.49296102</v>
      </c>
      <c r="J165" s="23">
        <v>18.2</v>
      </c>
      <c r="K165" s="23">
        <v>57.3</v>
      </c>
      <c r="L165" s="9">
        <v>31</v>
      </c>
      <c r="M165" s="9">
        <v>0</v>
      </c>
      <c r="N165" s="33">
        <v>320</v>
      </c>
      <c r="O165" s="34">
        <v>50788</v>
      </c>
      <c r="P165" s="70">
        <f t="shared" si="18"/>
        <v>120495364.04512024</v>
      </c>
      <c r="Q165" s="9">
        <f t="shared" si="19"/>
        <v>-2256165.44784078</v>
      </c>
      <c r="R165" s="13">
        <f t="shared" si="20"/>
        <v>-1.8379937562978847E-2</v>
      </c>
      <c r="S165" s="14">
        <f t="shared" si="21"/>
        <v>1.8379937562978847E-2</v>
      </c>
      <c r="T165" s="21">
        <v>955373.32171735528</v>
      </c>
      <c r="U165" s="69">
        <f t="shared" si="22"/>
        <v>119539990.72340289</v>
      </c>
      <c r="V165" s="14"/>
    </row>
    <row r="166" spans="1:22" x14ac:dyDescent="0.2">
      <c r="A166" s="6">
        <f t="shared" si="23"/>
        <v>40086</v>
      </c>
      <c r="B166" s="20">
        <v>113325953.3</v>
      </c>
      <c r="D166" s="20">
        <v>3212</v>
      </c>
      <c r="F166" s="22">
        <v>171114.30850633694</v>
      </c>
      <c r="G166" s="9">
        <f t="shared" si="16"/>
        <v>113158050.99149366</v>
      </c>
      <c r="H166" s="9">
        <v>990106.80768287508</v>
      </c>
      <c r="I166" s="69">
        <f t="shared" si="17"/>
        <v>114148157.79917653</v>
      </c>
      <c r="J166" s="23">
        <v>88.8</v>
      </c>
      <c r="K166" s="23">
        <v>5.5</v>
      </c>
      <c r="L166" s="9">
        <v>30</v>
      </c>
      <c r="M166" s="9">
        <v>1</v>
      </c>
      <c r="N166" s="33">
        <v>336</v>
      </c>
      <c r="O166" s="34">
        <v>50947</v>
      </c>
      <c r="P166" s="70">
        <f t="shared" si="18"/>
        <v>108062099.71458939</v>
      </c>
      <c r="Q166" s="9">
        <f t="shared" si="19"/>
        <v>-6086058.0845871419</v>
      </c>
      <c r="R166" s="13">
        <f t="shared" si="20"/>
        <v>-5.3317181826924298E-2</v>
      </c>
      <c r="S166" s="14">
        <f t="shared" si="21"/>
        <v>5.3317181826924298E-2</v>
      </c>
      <c r="T166" s="21">
        <v>990106.80768287508</v>
      </c>
      <c r="U166" s="69">
        <f t="shared" si="22"/>
        <v>107071992.90690652</v>
      </c>
      <c r="V166" s="14"/>
    </row>
    <row r="167" spans="1:22" x14ac:dyDescent="0.2">
      <c r="A167" s="6">
        <f t="shared" si="23"/>
        <v>40117</v>
      </c>
      <c r="B167" s="20">
        <v>117459965.8</v>
      </c>
      <c r="D167" s="20">
        <v>4686</v>
      </c>
      <c r="F167" s="22">
        <v>177356.37989153352</v>
      </c>
      <c r="G167" s="9">
        <f t="shared" si="16"/>
        <v>117287295.42010847</v>
      </c>
      <c r="H167" s="9">
        <v>1024840.2936483949</v>
      </c>
      <c r="I167" s="69">
        <f t="shared" si="17"/>
        <v>118312135.71375686</v>
      </c>
      <c r="J167" s="23">
        <v>329.1</v>
      </c>
      <c r="K167" s="23">
        <v>0</v>
      </c>
      <c r="L167" s="9">
        <v>31</v>
      </c>
      <c r="M167" s="9">
        <v>1</v>
      </c>
      <c r="N167" s="33">
        <v>336</v>
      </c>
      <c r="O167" s="34">
        <v>51006</v>
      </c>
      <c r="P167" s="70">
        <f t="shared" si="18"/>
        <v>115914918.35036343</v>
      </c>
      <c r="Q167" s="9">
        <f t="shared" si="19"/>
        <v>-2397217.3633934259</v>
      </c>
      <c r="R167" s="13">
        <f t="shared" si="20"/>
        <v>-2.0261804496482325E-2</v>
      </c>
      <c r="S167" s="14">
        <f t="shared" si="21"/>
        <v>2.0261804496482325E-2</v>
      </c>
      <c r="T167" s="21">
        <v>1024840.2936483949</v>
      </c>
      <c r="U167" s="69">
        <f t="shared" si="22"/>
        <v>114890078.05671504</v>
      </c>
      <c r="V167" s="14"/>
    </row>
    <row r="168" spans="1:22" x14ac:dyDescent="0.2">
      <c r="A168" s="6">
        <f t="shared" si="23"/>
        <v>40147</v>
      </c>
      <c r="B168" s="20">
        <v>117285788.90000001</v>
      </c>
      <c r="D168" s="20">
        <v>2430</v>
      </c>
      <c r="F168" s="22">
        <v>177093.3848852407</v>
      </c>
      <c r="G168" s="9">
        <f t="shared" si="16"/>
        <v>117111125.51511477</v>
      </c>
      <c r="H168" s="9">
        <v>1059573.7796139147</v>
      </c>
      <c r="I168" s="69">
        <f t="shared" si="17"/>
        <v>118170699.29472868</v>
      </c>
      <c r="J168" s="23">
        <v>396.5</v>
      </c>
      <c r="K168" s="23">
        <v>0</v>
      </c>
      <c r="L168" s="9">
        <v>30</v>
      </c>
      <c r="M168" s="9">
        <v>1</v>
      </c>
      <c r="N168" s="33">
        <v>320</v>
      </c>
      <c r="O168" s="34">
        <v>51052</v>
      </c>
      <c r="P168" s="70">
        <f t="shared" si="18"/>
        <v>114663251.81433433</v>
      </c>
      <c r="Q168" s="9">
        <f t="shared" si="19"/>
        <v>-3507447.4803943485</v>
      </c>
      <c r="R168" s="13">
        <f t="shared" si="20"/>
        <v>-2.9681194249739095E-2</v>
      </c>
      <c r="S168" s="14">
        <f t="shared" si="21"/>
        <v>2.9681194249739095E-2</v>
      </c>
      <c r="T168" s="21">
        <v>1059573.7796139147</v>
      </c>
      <c r="U168" s="69">
        <f t="shared" si="22"/>
        <v>113603678.03472042</v>
      </c>
      <c r="V168" s="14"/>
    </row>
    <row r="169" spans="1:22" x14ac:dyDescent="0.2">
      <c r="A169" s="6">
        <f t="shared" si="23"/>
        <v>40178</v>
      </c>
      <c r="B169" s="20">
        <v>129320399.90000001</v>
      </c>
      <c r="D169" s="20">
        <v>6003</v>
      </c>
      <c r="F169" s="22">
        <v>195264.81057760902</v>
      </c>
      <c r="G169" s="9">
        <f t="shared" si="16"/>
        <v>129131138.08942239</v>
      </c>
      <c r="H169" s="9">
        <v>1094307.2655794346</v>
      </c>
      <c r="I169" s="69">
        <f t="shared" si="17"/>
        <v>130225445.35500182</v>
      </c>
      <c r="J169" s="23">
        <v>669.5</v>
      </c>
      <c r="K169" s="23">
        <v>0</v>
      </c>
      <c r="L169" s="9">
        <v>31</v>
      </c>
      <c r="M169" s="9">
        <v>0</v>
      </c>
      <c r="N169" s="33">
        <v>352</v>
      </c>
      <c r="O169" s="34">
        <v>51089</v>
      </c>
      <c r="P169" s="70">
        <f t="shared" si="18"/>
        <v>128876540.91996619</v>
      </c>
      <c r="Q169" s="9">
        <f t="shared" si="19"/>
        <v>-1348904.4350356311</v>
      </c>
      <c r="R169" s="13">
        <f t="shared" si="20"/>
        <v>-1.0358224779792017E-2</v>
      </c>
      <c r="S169" s="14">
        <f t="shared" si="21"/>
        <v>1.0358224779792017E-2</v>
      </c>
      <c r="T169" s="21">
        <v>1094307.2655794346</v>
      </c>
      <c r="U169" s="69">
        <f t="shared" si="22"/>
        <v>127782233.65438676</v>
      </c>
      <c r="V169" s="14"/>
    </row>
    <row r="170" spans="1:22" x14ac:dyDescent="0.2">
      <c r="A170" s="6">
        <f>EOMONTH(A169,1)</f>
        <v>40209</v>
      </c>
      <c r="B170" s="20">
        <v>133979177</v>
      </c>
      <c r="D170" s="20">
        <v>7400.57</v>
      </c>
      <c r="F170" s="22">
        <v>251570.11614636646</v>
      </c>
      <c r="G170" s="9">
        <f t="shared" si="16"/>
        <v>133735007.45385362</v>
      </c>
      <c r="H170" s="9">
        <v>1103678.6636397019</v>
      </c>
      <c r="I170" s="69">
        <f t="shared" si="17"/>
        <v>134838686.11749333</v>
      </c>
      <c r="J170" s="23">
        <v>721.1</v>
      </c>
      <c r="K170" s="23">
        <v>0</v>
      </c>
      <c r="L170" s="9">
        <v>31</v>
      </c>
      <c r="M170" s="9">
        <v>0</v>
      </c>
      <c r="N170" s="10">
        <v>320</v>
      </c>
      <c r="O170" s="35">
        <v>51151</v>
      </c>
      <c r="P170" s="70">
        <f t="shared" si="18"/>
        <v>128440154.86861655</v>
      </c>
      <c r="Q170" s="9">
        <f t="shared" si="19"/>
        <v>-6398531.2488767803</v>
      </c>
      <c r="R170" s="13">
        <f t="shared" si="20"/>
        <v>-4.7453230472012622E-2</v>
      </c>
      <c r="S170" s="14">
        <f t="shared" si="21"/>
        <v>4.7453230472012622E-2</v>
      </c>
      <c r="T170" s="21">
        <v>1103678.6636397019</v>
      </c>
      <c r="U170" s="69">
        <f t="shared" si="22"/>
        <v>127336476.20497686</v>
      </c>
      <c r="V170" s="14"/>
    </row>
    <row r="171" spans="1:22" x14ac:dyDescent="0.2">
      <c r="A171" s="6">
        <f t="shared" si="23"/>
        <v>40237</v>
      </c>
      <c r="B171" s="20">
        <v>119946771</v>
      </c>
      <c r="D171" s="20">
        <v>5836.05</v>
      </c>
      <c r="F171" s="22">
        <v>225221.73809032745</v>
      </c>
      <c r="G171" s="9">
        <f t="shared" si="16"/>
        <v>119727385.31190968</v>
      </c>
      <c r="H171" s="9">
        <v>1113050.0616999692</v>
      </c>
      <c r="I171" s="69">
        <f t="shared" si="17"/>
        <v>120840435.37360965</v>
      </c>
      <c r="J171" s="23">
        <v>644.70000000000005</v>
      </c>
      <c r="K171" s="23">
        <v>0</v>
      </c>
      <c r="L171" s="9">
        <v>28</v>
      </c>
      <c r="M171" s="9">
        <v>0</v>
      </c>
      <c r="N171" s="10">
        <v>304</v>
      </c>
      <c r="O171" s="35">
        <v>51173</v>
      </c>
      <c r="P171" s="70">
        <f t="shared" si="18"/>
        <v>118681644.06944834</v>
      </c>
      <c r="Q171" s="9">
        <f t="shared" si="19"/>
        <v>-2158791.3041613102</v>
      </c>
      <c r="R171" s="13">
        <f t="shared" si="20"/>
        <v>-1.7864809055734076E-2</v>
      </c>
      <c r="S171" s="14">
        <f t="shared" si="21"/>
        <v>1.7864809055734076E-2</v>
      </c>
      <c r="T171" s="21">
        <v>1113050.0616999692</v>
      </c>
      <c r="U171" s="69">
        <f t="shared" si="22"/>
        <v>117568594.00774837</v>
      </c>
      <c r="V171" s="14"/>
    </row>
    <row r="172" spans="1:22" x14ac:dyDescent="0.2">
      <c r="A172" s="6">
        <f t="shared" si="23"/>
        <v>40268</v>
      </c>
      <c r="B172" s="20">
        <v>123452454</v>
      </c>
      <c r="D172" s="20">
        <v>5028.53</v>
      </c>
      <c r="F172" s="22">
        <v>231804.2914335409</v>
      </c>
      <c r="G172" s="9">
        <f t="shared" si="16"/>
        <v>123225678.23856646</v>
      </c>
      <c r="H172" s="9">
        <v>1122421.4597602366</v>
      </c>
      <c r="I172" s="69">
        <f t="shared" si="17"/>
        <v>124348099.69832669</v>
      </c>
      <c r="J172" s="23">
        <v>470.9</v>
      </c>
      <c r="K172" s="23">
        <v>0</v>
      </c>
      <c r="L172" s="9">
        <v>31</v>
      </c>
      <c r="M172" s="9">
        <v>1</v>
      </c>
      <c r="N172" s="10">
        <v>368</v>
      </c>
      <c r="O172" s="35">
        <v>51218</v>
      </c>
      <c r="P172" s="70">
        <f t="shared" si="18"/>
        <v>122349161.27771597</v>
      </c>
      <c r="Q172" s="9">
        <f t="shared" si="19"/>
        <v>-1998938.4206107259</v>
      </c>
      <c r="R172" s="13">
        <f t="shared" si="20"/>
        <v>-1.6075343535287053E-2</v>
      </c>
      <c r="S172" s="14">
        <f t="shared" si="21"/>
        <v>1.6075343535287053E-2</v>
      </c>
      <c r="T172" s="21">
        <v>1122421.4597602366</v>
      </c>
      <c r="U172" s="69">
        <f t="shared" si="22"/>
        <v>121226739.81795573</v>
      </c>
      <c r="V172" s="14"/>
    </row>
    <row r="173" spans="1:22" x14ac:dyDescent="0.2">
      <c r="A173" s="6">
        <f t="shared" si="23"/>
        <v>40298</v>
      </c>
      <c r="B173" s="20">
        <v>109614094</v>
      </c>
      <c r="D173" s="20">
        <v>7763.33</v>
      </c>
      <c r="F173" s="22">
        <v>205820.26980848474</v>
      </c>
      <c r="G173" s="9">
        <f t="shared" si="16"/>
        <v>109416037.06019151</v>
      </c>
      <c r="H173" s="9">
        <v>1131792.8578205039</v>
      </c>
      <c r="I173" s="69">
        <f t="shared" si="17"/>
        <v>110547829.91801202</v>
      </c>
      <c r="J173" s="23">
        <v>260.60000000000002</v>
      </c>
      <c r="K173" s="23">
        <v>0</v>
      </c>
      <c r="L173" s="9">
        <v>30</v>
      </c>
      <c r="M173" s="9">
        <v>1</v>
      </c>
      <c r="N173" s="10">
        <v>320</v>
      </c>
      <c r="O173" s="35">
        <v>51206</v>
      </c>
      <c r="P173" s="70">
        <f t="shared" si="18"/>
        <v>111225587.6152401</v>
      </c>
      <c r="Q173" s="9">
        <f t="shared" si="19"/>
        <v>677757.69722807407</v>
      </c>
      <c r="R173" s="13">
        <f t="shared" si="20"/>
        <v>6.1309000613646979E-3</v>
      </c>
      <c r="S173" s="14">
        <f t="shared" si="21"/>
        <v>6.1309000613646979E-3</v>
      </c>
      <c r="T173" s="21">
        <v>1131792.8578205039</v>
      </c>
      <c r="U173" s="69">
        <f t="shared" si="22"/>
        <v>110093794.75741959</v>
      </c>
      <c r="V173" s="14"/>
    </row>
    <row r="174" spans="1:22" x14ac:dyDescent="0.2">
      <c r="A174" s="6">
        <f t="shared" si="23"/>
        <v>40329</v>
      </c>
      <c r="B174" s="20">
        <v>117656799</v>
      </c>
      <c r="D174" s="20">
        <v>7340.97</v>
      </c>
      <c r="F174" s="22">
        <v>220921.90184031127</v>
      </c>
      <c r="G174" s="9">
        <f t="shared" si="16"/>
        <v>117443218.06815968</v>
      </c>
      <c r="H174" s="9">
        <v>1141164.2558807712</v>
      </c>
      <c r="I174" s="69">
        <f t="shared" si="17"/>
        <v>118584382.32404046</v>
      </c>
      <c r="J174" s="23">
        <v>144.69999999999999</v>
      </c>
      <c r="K174" s="23">
        <v>21</v>
      </c>
      <c r="L174" s="9">
        <v>31</v>
      </c>
      <c r="M174" s="9">
        <v>1</v>
      </c>
      <c r="N174" s="10">
        <v>320</v>
      </c>
      <c r="O174" s="35">
        <v>51250</v>
      </c>
      <c r="P174" s="70">
        <f t="shared" si="18"/>
        <v>114880504.43541238</v>
      </c>
      <c r="Q174" s="9">
        <f t="shared" si="19"/>
        <v>-3703877.8886280805</v>
      </c>
      <c r="R174" s="13">
        <f t="shared" si="20"/>
        <v>-3.1234112081529965E-2</v>
      </c>
      <c r="S174" s="14">
        <f t="shared" si="21"/>
        <v>3.1234112081529965E-2</v>
      </c>
      <c r="T174" s="21">
        <v>1141164.2558807712</v>
      </c>
      <c r="U174" s="69">
        <f t="shared" si="22"/>
        <v>113739340.1795316</v>
      </c>
      <c r="V174" s="14"/>
    </row>
    <row r="175" spans="1:22" x14ac:dyDescent="0.2">
      <c r="A175" s="6">
        <f t="shared" si="23"/>
        <v>40359</v>
      </c>
      <c r="B175" s="20">
        <v>120954770</v>
      </c>
      <c r="D175" s="20">
        <v>5298.36</v>
      </c>
      <c r="F175" s="22">
        <v>227114.43836796403</v>
      </c>
      <c r="G175" s="9">
        <f t="shared" si="16"/>
        <v>120732953.92163204</v>
      </c>
      <c r="H175" s="9">
        <v>1150535.6539410385</v>
      </c>
      <c r="I175" s="69">
        <f t="shared" si="17"/>
        <v>121883489.57557307</v>
      </c>
      <c r="J175" s="23">
        <v>37.700000000000003</v>
      </c>
      <c r="K175" s="23">
        <v>32.6</v>
      </c>
      <c r="L175" s="9">
        <v>30</v>
      </c>
      <c r="M175" s="9">
        <v>0</v>
      </c>
      <c r="N175" s="10">
        <v>352</v>
      </c>
      <c r="O175" s="35">
        <v>51383</v>
      </c>
      <c r="P175" s="70">
        <f t="shared" si="18"/>
        <v>116798497.22436893</v>
      </c>
      <c r="Q175" s="9">
        <f t="shared" si="19"/>
        <v>-5084992.351204142</v>
      </c>
      <c r="R175" s="13">
        <f t="shared" si="20"/>
        <v>-4.1720108022106024E-2</v>
      </c>
      <c r="S175" s="14">
        <f t="shared" si="21"/>
        <v>4.1720108022106024E-2</v>
      </c>
      <c r="T175" s="21">
        <v>1150535.6539410385</v>
      </c>
      <c r="U175" s="69">
        <f t="shared" si="22"/>
        <v>115647961.57042789</v>
      </c>
      <c r="V175" s="14"/>
    </row>
    <row r="176" spans="1:22" x14ac:dyDescent="0.2">
      <c r="A176" s="6">
        <f t="shared" si="23"/>
        <v>40390</v>
      </c>
      <c r="B176" s="20">
        <v>135775256</v>
      </c>
      <c r="D176" s="20">
        <v>2287.8200000000002</v>
      </c>
      <c r="F176" s="22">
        <v>254942.57903765628</v>
      </c>
      <c r="G176" s="9">
        <f t="shared" si="16"/>
        <v>135522601.24096233</v>
      </c>
      <c r="H176" s="9">
        <v>1159907.0520013059</v>
      </c>
      <c r="I176" s="69">
        <f t="shared" si="17"/>
        <v>136682508.29296362</v>
      </c>
      <c r="J176" s="23">
        <v>6.7</v>
      </c>
      <c r="K176" s="23">
        <v>106.6</v>
      </c>
      <c r="L176" s="9">
        <v>31</v>
      </c>
      <c r="M176" s="9">
        <v>0</v>
      </c>
      <c r="N176" s="10">
        <v>336</v>
      </c>
      <c r="O176" s="35">
        <v>51449</v>
      </c>
      <c r="P176" s="70">
        <f t="shared" si="18"/>
        <v>133362155.31392592</v>
      </c>
      <c r="Q176" s="9">
        <f t="shared" si="19"/>
        <v>-3320352.9790377021</v>
      </c>
      <c r="R176" s="13">
        <f t="shared" si="20"/>
        <v>-2.4292449857013877E-2</v>
      </c>
      <c r="S176" s="14">
        <f t="shared" si="21"/>
        <v>2.4292449857013877E-2</v>
      </c>
      <c r="T176" s="21">
        <v>1159907.0520013059</v>
      </c>
      <c r="U176" s="69">
        <f t="shared" si="22"/>
        <v>132202248.26192461</v>
      </c>
      <c r="V176" s="14"/>
    </row>
    <row r="177" spans="1:22" x14ac:dyDescent="0.2">
      <c r="A177" s="6">
        <f t="shared" si="23"/>
        <v>40421</v>
      </c>
      <c r="B177" s="20">
        <v>132798939</v>
      </c>
      <c r="D177" s="20">
        <v>31996</v>
      </c>
      <c r="F177" s="22">
        <v>249354.00602098217</v>
      </c>
      <c r="G177" s="9">
        <f t="shared" si="16"/>
        <v>132581580.99397902</v>
      </c>
      <c r="H177" s="9">
        <v>1169278.4500615732</v>
      </c>
      <c r="I177" s="69">
        <f t="shared" si="17"/>
        <v>133750859.4440406</v>
      </c>
      <c r="J177" s="23">
        <v>14.2</v>
      </c>
      <c r="K177" s="23">
        <v>85.3</v>
      </c>
      <c r="L177" s="9">
        <v>31</v>
      </c>
      <c r="M177" s="9">
        <v>0</v>
      </c>
      <c r="N177" s="10">
        <v>336</v>
      </c>
      <c r="O177" s="35">
        <v>51540</v>
      </c>
      <c r="P177" s="70">
        <f t="shared" si="18"/>
        <v>129152457.6299265</v>
      </c>
      <c r="Q177" s="9">
        <f t="shared" si="19"/>
        <v>-4598401.8141140938</v>
      </c>
      <c r="R177" s="13">
        <f t="shared" si="20"/>
        <v>-3.4380353391583234E-2</v>
      </c>
      <c r="S177" s="14">
        <f t="shared" si="21"/>
        <v>3.4380353391583234E-2</v>
      </c>
      <c r="T177" s="21">
        <v>1169278.4500615732</v>
      </c>
      <c r="U177" s="69">
        <f t="shared" si="22"/>
        <v>127983179.17986493</v>
      </c>
      <c r="V177" s="14"/>
    </row>
    <row r="178" spans="1:22" x14ac:dyDescent="0.2">
      <c r="A178" s="6">
        <f t="shared" si="23"/>
        <v>40451</v>
      </c>
      <c r="B178" s="20">
        <v>116946781</v>
      </c>
      <c r="D178" s="20">
        <v>21551.63</v>
      </c>
      <c r="F178" s="22">
        <v>219588.71473821398</v>
      </c>
      <c r="G178" s="9">
        <f t="shared" si="16"/>
        <v>116748743.91526178</v>
      </c>
      <c r="H178" s="9">
        <v>1178649.8481218405</v>
      </c>
      <c r="I178" s="69">
        <f t="shared" si="17"/>
        <v>117927393.76338361</v>
      </c>
      <c r="J178" s="23">
        <v>122.7</v>
      </c>
      <c r="K178" s="23">
        <v>23</v>
      </c>
      <c r="L178" s="9">
        <v>30</v>
      </c>
      <c r="M178" s="9">
        <v>1</v>
      </c>
      <c r="N178" s="10">
        <v>336</v>
      </c>
      <c r="O178" s="35">
        <v>51730</v>
      </c>
      <c r="P178" s="70">
        <f t="shared" si="18"/>
        <v>114559122.25580135</v>
      </c>
      <c r="Q178" s="9">
        <f t="shared" si="19"/>
        <v>-3368271.5075822622</v>
      </c>
      <c r="R178" s="13">
        <f t="shared" si="20"/>
        <v>-2.8562248346983385E-2</v>
      </c>
      <c r="S178" s="14">
        <f t="shared" si="21"/>
        <v>2.8562248346983385E-2</v>
      </c>
      <c r="T178" s="21">
        <v>1178649.8481218405</v>
      </c>
      <c r="U178" s="69">
        <f t="shared" si="22"/>
        <v>113380472.40767951</v>
      </c>
      <c r="V178" s="14"/>
    </row>
    <row r="179" spans="1:22" x14ac:dyDescent="0.2">
      <c r="A179" s="6">
        <f t="shared" si="23"/>
        <v>40482</v>
      </c>
      <c r="B179" s="20">
        <v>116794004</v>
      </c>
      <c r="D179" s="20">
        <v>33695.379999999997</v>
      </c>
      <c r="F179" s="22">
        <v>219301.8483124373</v>
      </c>
      <c r="G179" s="9">
        <f t="shared" si="16"/>
        <v>116608397.53168756</v>
      </c>
      <c r="H179" s="9">
        <v>1188021.2461821078</v>
      </c>
      <c r="I179" s="69">
        <f t="shared" si="17"/>
        <v>117796418.77786967</v>
      </c>
      <c r="J179" s="23">
        <v>284.60000000000002</v>
      </c>
      <c r="K179" s="23">
        <v>0</v>
      </c>
      <c r="L179" s="9">
        <v>31</v>
      </c>
      <c r="M179" s="9">
        <v>1</v>
      </c>
      <c r="N179" s="10">
        <v>320</v>
      </c>
      <c r="O179" s="35">
        <v>51802</v>
      </c>
      <c r="P179" s="70">
        <f t="shared" si="18"/>
        <v>115455027.50763279</v>
      </c>
      <c r="Q179" s="9">
        <f t="shared" si="19"/>
        <v>-2341391.2702368796</v>
      </c>
      <c r="R179" s="13">
        <f t="shared" si="20"/>
        <v>-1.987659127950293E-2</v>
      </c>
      <c r="S179" s="14">
        <f t="shared" si="21"/>
        <v>1.987659127950293E-2</v>
      </c>
      <c r="T179" s="21">
        <v>1188021.2461821078</v>
      </c>
      <c r="U179" s="69">
        <f t="shared" si="22"/>
        <v>114267006.26145068</v>
      </c>
      <c r="V179" s="14"/>
    </row>
    <row r="180" spans="1:22" x14ac:dyDescent="0.2">
      <c r="A180" s="6">
        <f t="shared" si="23"/>
        <v>40512</v>
      </c>
      <c r="B180" s="20">
        <v>121142765</v>
      </c>
      <c r="D180" s="20">
        <v>26466.9</v>
      </c>
      <c r="F180" s="22">
        <v>227467.4329529728</v>
      </c>
      <c r="G180" s="9">
        <f t="shared" si="16"/>
        <v>120941764.46704704</v>
      </c>
      <c r="H180" s="9">
        <v>1197392.6442423752</v>
      </c>
      <c r="I180" s="69">
        <f t="shared" si="17"/>
        <v>122139157.11128941</v>
      </c>
      <c r="J180" s="23">
        <v>424.1</v>
      </c>
      <c r="K180" s="23">
        <v>0</v>
      </c>
      <c r="L180" s="9">
        <v>30</v>
      </c>
      <c r="M180" s="9">
        <v>1</v>
      </c>
      <c r="N180" s="10">
        <v>336</v>
      </c>
      <c r="O180" s="35">
        <v>51876</v>
      </c>
      <c r="P180" s="70">
        <f t="shared" si="18"/>
        <v>118284876.12057908</v>
      </c>
      <c r="Q180" s="9">
        <f t="shared" si="19"/>
        <v>-3854280.990710333</v>
      </c>
      <c r="R180" s="13">
        <f t="shared" si="20"/>
        <v>-3.1556472812387527E-2</v>
      </c>
      <c r="S180" s="14">
        <f t="shared" si="21"/>
        <v>3.1556472812387527E-2</v>
      </c>
      <c r="T180" s="21">
        <v>1197392.6442423752</v>
      </c>
      <c r="U180" s="69">
        <f t="shared" si="22"/>
        <v>117087483.4763367</v>
      </c>
      <c r="V180" s="14"/>
    </row>
    <row r="181" spans="1:22" x14ac:dyDescent="0.2">
      <c r="A181" s="6">
        <f t="shared" si="23"/>
        <v>40543</v>
      </c>
      <c r="B181" s="20">
        <v>132686798</v>
      </c>
      <c r="D181" s="20">
        <v>8842.7000000000007</v>
      </c>
      <c r="F181" s="22">
        <v>249143.44102852239</v>
      </c>
      <c r="G181" s="9">
        <f t="shared" si="16"/>
        <v>132446497.25897148</v>
      </c>
      <c r="H181" s="9">
        <v>1206764.0423026425</v>
      </c>
      <c r="I181" s="69">
        <f t="shared" si="17"/>
        <v>133653261.30127412</v>
      </c>
      <c r="J181" s="23">
        <v>719.4</v>
      </c>
      <c r="K181" s="23">
        <v>0</v>
      </c>
      <c r="L181" s="9">
        <v>31</v>
      </c>
      <c r="M181" s="9">
        <v>0</v>
      </c>
      <c r="N181" s="10">
        <v>368</v>
      </c>
      <c r="O181" s="35">
        <v>51942</v>
      </c>
      <c r="P181" s="70">
        <f t="shared" si="18"/>
        <v>133183933.48980683</v>
      </c>
      <c r="Q181" s="9">
        <f t="shared" si="19"/>
        <v>-469327.81146728992</v>
      </c>
      <c r="R181" s="13">
        <f t="shared" si="20"/>
        <v>-3.5115328043462848E-3</v>
      </c>
      <c r="S181" s="14">
        <f t="shared" si="21"/>
        <v>3.5115328043462848E-3</v>
      </c>
      <c r="T181" s="21">
        <v>1206764.0423026425</v>
      </c>
      <c r="U181" s="69">
        <f t="shared" si="22"/>
        <v>131977169.44750419</v>
      </c>
      <c r="V181" s="14"/>
    </row>
    <row r="182" spans="1:22" x14ac:dyDescent="0.2">
      <c r="A182" s="6">
        <f t="shared" si="23"/>
        <v>40574</v>
      </c>
      <c r="B182" s="20">
        <v>136994789</v>
      </c>
      <c r="D182" s="20">
        <v>17067.150000000001</v>
      </c>
      <c r="F182" s="22">
        <v>62828.275482695193</v>
      </c>
      <c r="G182" s="9">
        <f t="shared" si="16"/>
        <v>136949027.87451732</v>
      </c>
      <c r="H182" s="9">
        <v>1230960.1780413017</v>
      </c>
      <c r="I182" s="69">
        <f t="shared" si="17"/>
        <v>138179988.05255863</v>
      </c>
      <c r="J182" s="33">
        <v>822</v>
      </c>
      <c r="K182" s="33">
        <v>0</v>
      </c>
      <c r="L182" s="9">
        <v>31</v>
      </c>
      <c r="M182" s="9">
        <v>0</v>
      </c>
      <c r="N182" s="10">
        <v>336</v>
      </c>
      <c r="O182" s="35">
        <v>51912</v>
      </c>
      <c r="P182" s="70">
        <f t="shared" si="18"/>
        <v>133960924.21194673</v>
      </c>
      <c r="Q182" s="9">
        <f t="shared" si="19"/>
        <v>-4219063.8406119049</v>
      </c>
      <c r="R182" s="13">
        <f t="shared" si="20"/>
        <v>-3.0533103237837353E-2</v>
      </c>
      <c r="S182" s="14">
        <f t="shared" si="21"/>
        <v>3.0533103237837353E-2</v>
      </c>
      <c r="T182" s="21">
        <v>1230960.1780413017</v>
      </c>
      <c r="U182" s="69">
        <f t="shared" si="22"/>
        <v>132729964.03390542</v>
      </c>
      <c r="V182"/>
    </row>
    <row r="183" spans="1:22" x14ac:dyDescent="0.2">
      <c r="A183" s="6">
        <f t="shared" si="23"/>
        <v>40602</v>
      </c>
      <c r="B183" s="20">
        <v>122135594</v>
      </c>
      <c r="D183" s="20">
        <v>32586.51</v>
      </c>
      <c r="F183" s="22">
        <v>56013.581261653788</v>
      </c>
      <c r="G183" s="9">
        <f t="shared" si="16"/>
        <v>122112166.92873836</v>
      </c>
      <c r="H183" s="9">
        <v>1255156.3137799609</v>
      </c>
      <c r="I183" s="69">
        <f t="shared" si="17"/>
        <v>123367323.24251832</v>
      </c>
      <c r="J183" s="33">
        <v>689.3</v>
      </c>
      <c r="K183" s="33">
        <v>0</v>
      </c>
      <c r="L183" s="10">
        <v>28</v>
      </c>
      <c r="M183" s="9">
        <v>0</v>
      </c>
      <c r="N183" s="10">
        <v>304</v>
      </c>
      <c r="O183" s="35">
        <v>51951</v>
      </c>
      <c r="P183" s="70">
        <f t="shared" si="18"/>
        <v>121667476.51350778</v>
      </c>
      <c r="Q183" s="9">
        <f t="shared" si="19"/>
        <v>-1699846.7290105373</v>
      </c>
      <c r="R183" s="13">
        <f t="shared" si="20"/>
        <v>-1.377874370889072E-2</v>
      </c>
      <c r="S183" s="14">
        <f t="shared" si="21"/>
        <v>1.377874370889072E-2</v>
      </c>
      <c r="T183" s="21">
        <v>1255156.3137799609</v>
      </c>
      <c r="U183" s="69">
        <f t="shared" si="22"/>
        <v>120412320.19972782</v>
      </c>
      <c r="V183"/>
    </row>
    <row r="184" spans="1:22" x14ac:dyDescent="0.2">
      <c r="A184" s="6">
        <f t="shared" si="23"/>
        <v>40633</v>
      </c>
      <c r="B184" s="20">
        <v>130238805</v>
      </c>
      <c r="D184" s="20">
        <v>68579.12</v>
      </c>
      <c r="F184" s="22">
        <v>59729.859645077595</v>
      </c>
      <c r="G184" s="9">
        <f t="shared" si="16"/>
        <v>130247654.26035492</v>
      </c>
      <c r="H184" s="9">
        <v>1279352.44951862</v>
      </c>
      <c r="I184" s="69">
        <f t="shared" si="17"/>
        <v>131527006.70987354</v>
      </c>
      <c r="J184" s="33">
        <v>622.29999999999995</v>
      </c>
      <c r="K184" s="33">
        <v>0</v>
      </c>
      <c r="L184" s="9">
        <v>31</v>
      </c>
      <c r="M184" s="9">
        <v>1</v>
      </c>
      <c r="N184" s="10">
        <v>368</v>
      </c>
      <c r="O184" s="35">
        <v>52013</v>
      </c>
      <c r="P184" s="70">
        <f t="shared" si="18"/>
        <v>128346018.80061397</v>
      </c>
      <c r="Q184" s="9">
        <f t="shared" si="19"/>
        <v>-3180987.9092595726</v>
      </c>
      <c r="R184" s="13">
        <f t="shared" si="20"/>
        <v>-2.4185055136822942E-2</v>
      </c>
      <c r="S184" s="14">
        <f t="shared" si="21"/>
        <v>2.4185055136822942E-2</v>
      </c>
      <c r="T184" s="21">
        <v>1279352.44951862</v>
      </c>
      <c r="U184" s="69">
        <f t="shared" si="22"/>
        <v>127066666.35109535</v>
      </c>
      <c r="V184"/>
    </row>
    <row r="185" spans="1:22" x14ac:dyDescent="0.2">
      <c r="A185" s="6">
        <f t="shared" si="23"/>
        <v>40663</v>
      </c>
      <c r="B185" s="20">
        <v>114649106</v>
      </c>
      <c r="D185" s="20">
        <v>88855.08</v>
      </c>
      <c r="F185" s="22">
        <v>52580.143144077716</v>
      </c>
      <c r="G185" s="9">
        <f t="shared" si="16"/>
        <v>114685380.93685593</v>
      </c>
      <c r="H185" s="9">
        <v>1303548.5852572792</v>
      </c>
      <c r="I185" s="69">
        <f t="shared" si="17"/>
        <v>115988929.5221132</v>
      </c>
      <c r="J185" s="33">
        <v>349.6</v>
      </c>
      <c r="K185" s="33">
        <v>0</v>
      </c>
      <c r="L185" s="9">
        <v>30</v>
      </c>
      <c r="M185" s="9">
        <v>1</v>
      </c>
      <c r="N185" s="10">
        <v>320</v>
      </c>
      <c r="O185" s="35">
        <v>51974</v>
      </c>
      <c r="P185" s="70">
        <f t="shared" si="18"/>
        <v>115424928.05871491</v>
      </c>
      <c r="Q185" s="9">
        <f t="shared" si="19"/>
        <v>-564001.46339829266</v>
      </c>
      <c r="R185" s="13">
        <f t="shared" si="20"/>
        <v>-4.8625456388125916E-3</v>
      </c>
      <c r="S185" s="14">
        <f t="shared" si="21"/>
        <v>4.8625456388125916E-3</v>
      </c>
      <c r="T185" s="21">
        <v>1303548.5852572792</v>
      </c>
      <c r="U185" s="69">
        <f t="shared" si="22"/>
        <v>114121379.47345763</v>
      </c>
      <c r="V185"/>
    </row>
    <row r="186" spans="1:22" x14ac:dyDescent="0.2">
      <c r="A186" s="6">
        <f t="shared" si="23"/>
        <v>40694</v>
      </c>
      <c r="B186" s="20">
        <v>115314928</v>
      </c>
      <c r="D186" s="20">
        <v>92813.42</v>
      </c>
      <c r="F186" s="22">
        <v>52885.501094871295</v>
      </c>
      <c r="G186" s="9">
        <f t="shared" si="16"/>
        <v>115354855.91890512</v>
      </c>
      <c r="H186" s="9">
        <v>1327744.7209959384</v>
      </c>
      <c r="I186" s="69">
        <f t="shared" si="17"/>
        <v>116682600.63990106</v>
      </c>
      <c r="J186" s="33">
        <v>156.69999999999999</v>
      </c>
      <c r="K186" s="33">
        <v>13.2</v>
      </c>
      <c r="L186" s="9">
        <v>31</v>
      </c>
      <c r="M186" s="9">
        <v>1</v>
      </c>
      <c r="N186" s="10">
        <v>336</v>
      </c>
      <c r="O186" s="35">
        <v>51904</v>
      </c>
      <c r="P186" s="70">
        <f t="shared" si="18"/>
        <v>115993984.3623935</v>
      </c>
      <c r="Q186" s="9">
        <f t="shared" si="19"/>
        <v>-688616.27750755847</v>
      </c>
      <c r="R186" s="13">
        <f t="shared" si="20"/>
        <v>-5.901619210842971E-3</v>
      </c>
      <c r="S186" s="14">
        <f t="shared" si="21"/>
        <v>5.901619210842971E-3</v>
      </c>
      <c r="T186" s="21">
        <v>1327744.7209959384</v>
      </c>
      <c r="U186" s="69">
        <f t="shared" si="22"/>
        <v>114666239.64139757</v>
      </c>
      <c r="V186"/>
    </row>
    <row r="187" spans="1:22" x14ac:dyDescent="0.2">
      <c r="A187" s="6">
        <f t="shared" si="23"/>
        <v>40724</v>
      </c>
      <c r="B187" s="20">
        <v>119042433</v>
      </c>
      <c r="D187" s="20">
        <v>166961.99</v>
      </c>
      <c r="F187" s="22">
        <v>54595.001965033029</v>
      </c>
      <c r="G187" s="9">
        <f t="shared" si="16"/>
        <v>119154799.98803496</v>
      </c>
      <c r="H187" s="9">
        <v>1351940.8567345976</v>
      </c>
      <c r="I187" s="69">
        <f t="shared" si="17"/>
        <v>120506740.84476957</v>
      </c>
      <c r="J187" s="33">
        <v>48.5</v>
      </c>
      <c r="K187" s="33">
        <v>21.6</v>
      </c>
      <c r="L187" s="9">
        <v>30</v>
      </c>
      <c r="M187" s="9">
        <v>0</v>
      </c>
      <c r="N187" s="10">
        <v>352</v>
      </c>
      <c r="O187" s="35">
        <v>52117</v>
      </c>
      <c r="P187" s="70">
        <f t="shared" si="18"/>
        <v>116357607.75223309</v>
      </c>
      <c r="Q187" s="9">
        <f t="shared" si="19"/>
        <v>-4149133.0925364792</v>
      </c>
      <c r="R187" s="13">
        <f t="shared" si="20"/>
        <v>-3.4430713696598711E-2</v>
      </c>
      <c r="S187" s="14">
        <f t="shared" si="21"/>
        <v>3.4430713696598711E-2</v>
      </c>
      <c r="T187" s="21">
        <v>1351940.8567345976</v>
      </c>
      <c r="U187" s="69">
        <f t="shared" si="22"/>
        <v>115005666.89549848</v>
      </c>
      <c r="V187"/>
    </row>
    <row r="188" spans="1:22" x14ac:dyDescent="0.2">
      <c r="A188" s="6">
        <f t="shared" si="23"/>
        <v>40755</v>
      </c>
      <c r="B188" s="20">
        <v>138200903</v>
      </c>
      <c r="D188" s="20">
        <v>177167.57</v>
      </c>
      <c r="F188" s="22">
        <v>63381.42106734612</v>
      </c>
      <c r="G188" s="9">
        <f t="shared" si="16"/>
        <v>138314689.14893264</v>
      </c>
      <c r="H188" s="9">
        <v>1376136.9924732568</v>
      </c>
      <c r="I188" s="69">
        <f t="shared" si="17"/>
        <v>139690826.14140588</v>
      </c>
      <c r="J188" s="33">
        <v>0.8</v>
      </c>
      <c r="K188" s="33">
        <v>129.69999999999999</v>
      </c>
      <c r="L188" s="9">
        <v>31</v>
      </c>
      <c r="M188" s="9">
        <v>0</v>
      </c>
      <c r="N188" s="10">
        <v>320</v>
      </c>
      <c r="O188" s="35">
        <v>52228</v>
      </c>
      <c r="P188" s="70">
        <f t="shared" si="18"/>
        <v>138951759.95191801</v>
      </c>
      <c r="Q188" s="9">
        <f t="shared" si="19"/>
        <v>-739066.18948787451</v>
      </c>
      <c r="R188" s="13">
        <f t="shared" si="20"/>
        <v>-5.2907281738010081E-3</v>
      </c>
      <c r="S188" s="14">
        <f t="shared" si="21"/>
        <v>5.2907281738010081E-3</v>
      </c>
      <c r="T188" s="21">
        <v>1376136.9924732568</v>
      </c>
      <c r="U188" s="69">
        <f t="shared" si="22"/>
        <v>137575622.95944476</v>
      </c>
      <c r="V188"/>
    </row>
    <row r="189" spans="1:22" x14ac:dyDescent="0.2">
      <c r="A189" s="6">
        <f t="shared" si="23"/>
        <v>40786</v>
      </c>
      <c r="B189" s="20">
        <v>129680676</v>
      </c>
      <c r="D189" s="20">
        <v>212743.12</v>
      </c>
      <c r="F189" s="22">
        <v>59473.891642040049</v>
      </c>
      <c r="G189" s="9">
        <f t="shared" si="16"/>
        <v>129833945.22835797</v>
      </c>
      <c r="H189" s="9">
        <v>1400333.128211916</v>
      </c>
      <c r="I189" s="69">
        <f t="shared" si="17"/>
        <v>131234278.35656989</v>
      </c>
      <c r="J189" s="33">
        <v>6.9</v>
      </c>
      <c r="K189" s="33">
        <v>60.1</v>
      </c>
      <c r="L189" s="9">
        <v>31</v>
      </c>
      <c r="M189" s="9">
        <v>0</v>
      </c>
      <c r="N189" s="10">
        <v>352</v>
      </c>
      <c r="O189" s="35">
        <v>52272</v>
      </c>
      <c r="P189" s="70">
        <f t="shared" si="18"/>
        <v>126127454.76580116</v>
      </c>
      <c r="Q189" s="9">
        <f t="shared" si="19"/>
        <v>-5106823.5907687247</v>
      </c>
      <c r="R189" s="13">
        <f t="shared" si="20"/>
        <v>-3.8913793368019582E-2</v>
      </c>
      <c r="S189" s="14">
        <f t="shared" si="21"/>
        <v>3.8913793368019582E-2</v>
      </c>
      <c r="T189" s="21">
        <v>1400333.128211916</v>
      </c>
      <c r="U189" s="69">
        <f t="shared" si="22"/>
        <v>124727121.63758925</v>
      </c>
      <c r="V189"/>
    </row>
    <row r="190" spans="1:22" x14ac:dyDescent="0.2">
      <c r="A190" s="6">
        <f t="shared" si="23"/>
        <v>40816</v>
      </c>
      <c r="B190" s="20">
        <v>118359468</v>
      </c>
      <c r="D190" s="20">
        <v>149717.82999999999</v>
      </c>
      <c r="F190" s="22">
        <v>54281.7819259479</v>
      </c>
      <c r="G190" s="9">
        <f t="shared" si="16"/>
        <v>118454904.04807405</v>
      </c>
      <c r="H190" s="9">
        <v>1424529.2639505751</v>
      </c>
      <c r="I190" s="69">
        <f t="shared" si="17"/>
        <v>119879433.31202462</v>
      </c>
      <c r="J190" s="33">
        <v>98.4</v>
      </c>
      <c r="K190" s="33">
        <v>19.7</v>
      </c>
      <c r="L190" s="9">
        <v>30</v>
      </c>
      <c r="M190" s="9">
        <v>1</v>
      </c>
      <c r="N190" s="10">
        <v>336</v>
      </c>
      <c r="O190" s="35">
        <v>52370</v>
      </c>
      <c r="P190" s="70">
        <f t="shared" si="18"/>
        <v>114601469.7408527</v>
      </c>
      <c r="Q190" s="9">
        <f t="shared" si="19"/>
        <v>-5277963.5711719245</v>
      </c>
      <c r="R190" s="13">
        <f t="shared" si="20"/>
        <v>-4.4027264939052006E-2</v>
      </c>
      <c r="S190" s="14">
        <f t="shared" si="21"/>
        <v>4.4027264939052006E-2</v>
      </c>
      <c r="T190" s="21">
        <v>1424529.2639505751</v>
      </c>
      <c r="U190" s="69">
        <f t="shared" si="22"/>
        <v>113176940.47690213</v>
      </c>
      <c r="V190"/>
    </row>
    <row r="191" spans="1:22" x14ac:dyDescent="0.2">
      <c r="A191" s="6">
        <f t="shared" si="23"/>
        <v>40847</v>
      </c>
      <c r="B191" s="20">
        <v>117222379</v>
      </c>
      <c r="D191" s="20">
        <v>125527.19</v>
      </c>
      <c r="F191" s="22">
        <v>53760.292448414984</v>
      </c>
      <c r="G191" s="9">
        <f t="shared" si="16"/>
        <v>117294145.89755158</v>
      </c>
      <c r="H191" s="9">
        <v>1448725.3996892343</v>
      </c>
      <c r="I191" s="69">
        <f t="shared" si="17"/>
        <v>118742871.29724081</v>
      </c>
      <c r="J191" s="33">
        <v>279.89999999999998</v>
      </c>
      <c r="K191" s="33">
        <v>0</v>
      </c>
      <c r="L191" s="9">
        <v>31</v>
      </c>
      <c r="M191" s="9">
        <v>1</v>
      </c>
      <c r="N191" s="10">
        <v>320</v>
      </c>
      <c r="O191" s="35">
        <v>52540</v>
      </c>
      <c r="P191" s="70">
        <f t="shared" si="18"/>
        <v>116978850.52405769</v>
      </c>
      <c r="Q191" s="9">
        <f t="shared" si="19"/>
        <v>-1764020.7731831223</v>
      </c>
      <c r="R191" s="13">
        <f t="shared" si="20"/>
        <v>-1.4855803585609541E-2</v>
      </c>
      <c r="S191" s="14">
        <f t="shared" si="21"/>
        <v>1.4855803585609541E-2</v>
      </c>
      <c r="T191" s="21">
        <v>1448725.3996892343</v>
      </c>
      <c r="U191" s="69">
        <f t="shared" si="22"/>
        <v>115530125.12436846</v>
      </c>
      <c r="V191"/>
    </row>
    <row r="192" spans="1:22" x14ac:dyDescent="0.2">
      <c r="A192" s="6">
        <f t="shared" si="23"/>
        <v>40877</v>
      </c>
      <c r="B192" s="20">
        <v>119814510</v>
      </c>
      <c r="D192" s="20">
        <v>107275.55</v>
      </c>
      <c r="F192" s="22">
        <v>54949.090370905556</v>
      </c>
      <c r="G192" s="9">
        <f t="shared" si="16"/>
        <v>119866836.45962909</v>
      </c>
      <c r="H192" s="9">
        <v>1472921.5354278935</v>
      </c>
      <c r="I192" s="69">
        <f t="shared" si="17"/>
        <v>121339757.99505699</v>
      </c>
      <c r="J192" s="33">
        <v>382.4</v>
      </c>
      <c r="K192" s="33">
        <v>0</v>
      </c>
      <c r="L192" s="9">
        <v>30</v>
      </c>
      <c r="M192" s="9">
        <v>1</v>
      </c>
      <c r="N192" s="10">
        <v>352</v>
      </c>
      <c r="O192" s="35">
        <v>52585</v>
      </c>
      <c r="P192" s="70">
        <f t="shared" si="18"/>
        <v>119719610.50062434</v>
      </c>
      <c r="Q192" s="9">
        <f t="shared" si="19"/>
        <v>-1620147.4944326431</v>
      </c>
      <c r="R192" s="13">
        <f t="shared" si="20"/>
        <v>-1.335215696160069E-2</v>
      </c>
      <c r="S192" s="14">
        <f t="shared" si="21"/>
        <v>1.335215696160069E-2</v>
      </c>
      <c r="T192" s="21">
        <v>1472921.5354278935</v>
      </c>
      <c r="U192" s="69">
        <f t="shared" si="22"/>
        <v>118246688.96519645</v>
      </c>
      <c r="V192"/>
    </row>
    <row r="193" spans="1:22" x14ac:dyDescent="0.2">
      <c r="A193" s="6">
        <f t="shared" si="23"/>
        <v>40908</v>
      </c>
      <c r="B193" s="20">
        <v>126569739</v>
      </c>
      <c r="D193" s="20">
        <v>61882.26</v>
      </c>
      <c r="F193" s="22">
        <v>58047.159951936781</v>
      </c>
      <c r="G193" s="9">
        <f t="shared" si="16"/>
        <v>126573574.10004807</v>
      </c>
      <c r="H193" s="9">
        <v>1497117.6711665527</v>
      </c>
      <c r="I193" s="69">
        <f t="shared" si="17"/>
        <v>128070691.77121462</v>
      </c>
      <c r="J193" s="33">
        <v>574.79999999999995</v>
      </c>
      <c r="K193" s="33">
        <v>0</v>
      </c>
      <c r="L193" s="9">
        <v>31</v>
      </c>
      <c r="M193" s="9">
        <v>0</v>
      </c>
      <c r="N193" s="10">
        <v>336</v>
      </c>
      <c r="O193" s="35">
        <v>52626</v>
      </c>
      <c r="P193" s="70">
        <f t="shared" si="18"/>
        <v>128680650.69354483</v>
      </c>
      <c r="Q193" s="9">
        <f t="shared" si="19"/>
        <v>609958.92233021557</v>
      </c>
      <c r="R193" s="13">
        <f t="shared" si="20"/>
        <v>4.7626737538034522E-3</v>
      </c>
      <c r="S193" s="14">
        <f t="shared" si="21"/>
        <v>4.7626737538034522E-3</v>
      </c>
      <c r="T193" s="21">
        <v>1497117.6711665527</v>
      </c>
      <c r="U193" s="69">
        <f t="shared" si="22"/>
        <v>127183533.02237828</v>
      </c>
      <c r="V193"/>
    </row>
    <row r="194" spans="1:22" x14ac:dyDescent="0.2">
      <c r="A194" s="6">
        <f t="shared" si="23"/>
        <v>40939</v>
      </c>
      <c r="B194" s="20">
        <v>133054011.81999999</v>
      </c>
      <c r="D194" s="20">
        <v>90401.13</v>
      </c>
      <c r="F194" s="22">
        <v>78253.575510724666</v>
      </c>
      <c r="G194" s="9">
        <f t="shared" si="16"/>
        <v>133066159.37448926</v>
      </c>
      <c r="H194" s="9">
        <v>1545001.090427398</v>
      </c>
      <c r="I194" s="69">
        <f t="shared" si="17"/>
        <v>134611160.46491665</v>
      </c>
      <c r="J194" s="33">
        <v>657.3</v>
      </c>
      <c r="K194" s="33">
        <v>0</v>
      </c>
      <c r="L194" s="9">
        <v>31</v>
      </c>
      <c r="M194" s="11">
        <v>0</v>
      </c>
      <c r="N194" s="10">
        <v>336</v>
      </c>
      <c r="O194" s="35">
        <v>52669</v>
      </c>
      <c r="P194" s="70">
        <f t="shared" si="18"/>
        <v>131073549.31282577</v>
      </c>
      <c r="Q194" s="9">
        <f t="shared" si="19"/>
        <v>-3537611.1520908773</v>
      </c>
      <c r="R194" s="13">
        <f t="shared" si="20"/>
        <v>-2.6280221787500863E-2</v>
      </c>
      <c r="S194" s="14">
        <f t="shared" si="21"/>
        <v>2.6280221787500863E-2</v>
      </c>
      <c r="T194" s="21">
        <v>1545001.090427398</v>
      </c>
      <c r="U194" s="69">
        <f t="shared" si="22"/>
        <v>129528548.22239837</v>
      </c>
      <c r="V194"/>
    </row>
    <row r="195" spans="1:22" x14ac:dyDescent="0.2">
      <c r="A195" s="6">
        <f t="shared" si="23"/>
        <v>40968</v>
      </c>
      <c r="B195" s="20">
        <v>120941248.5</v>
      </c>
      <c r="D195" s="20">
        <v>141343.04999999999</v>
      </c>
      <c r="F195" s="22">
        <v>71132.555639916769</v>
      </c>
      <c r="G195" s="9">
        <f t="shared" ref="G195:G258" si="24">+B195-C195+D195+E195-F195</f>
        <v>121011458.99436007</v>
      </c>
      <c r="H195" s="9">
        <v>1592884.5096882433</v>
      </c>
      <c r="I195" s="69">
        <f t="shared" ref="I195:I258" si="25">G195+H195</f>
        <v>122604343.50404832</v>
      </c>
      <c r="J195" s="33">
        <v>573</v>
      </c>
      <c r="K195" s="33">
        <v>0</v>
      </c>
      <c r="L195" s="9">
        <v>29</v>
      </c>
      <c r="M195" s="11">
        <v>0</v>
      </c>
      <c r="N195" s="10">
        <v>320</v>
      </c>
      <c r="O195" s="35">
        <v>52705</v>
      </c>
      <c r="P195" s="70">
        <f t="shared" ref="P195:P258" si="26">$Y$17+$Y$18*J195+$Y$19*K195+$Y$20*L195+$Y$21*M195+$Y$22*N195+$Y$23*O195</f>
        <v>123351613.35172573</v>
      </c>
      <c r="Q195" s="9">
        <f t="shared" ref="Q195:Q258" si="27">P195-I195</f>
        <v>747269.84767740965</v>
      </c>
      <c r="R195" s="13">
        <f t="shared" ref="R195:R258" si="28">Q195/I195</f>
        <v>6.0949704253563846E-3</v>
      </c>
      <c r="S195" s="14">
        <f t="shared" ref="S195:S258" si="29">ABS(R195)</f>
        <v>6.0949704253563846E-3</v>
      </c>
      <c r="T195" s="21">
        <v>1592884.5096882433</v>
      </c>
      <c r="U195" s="69">
        <f t="shared" ref="U195:U258" si="30">P195-T195</f>
        <v>121758728.84203748</v>
      </c>
      <c r="V195"/>
    </row>
    <row r="196" spans="1:22" x14ac:dyDescent="0.2">
      <c r="A196" s="6">
        <f t="shared" si="23"/>
        <v>40999</v>
      </c>
      <c r="B196" s="20">
        <v>123000174.03</v>
      </c>
      <c r="D196" s="20">
        <v>223985.92000000001</v>
      </c>
      <c r="F196" s="22">
        <v>72348.318779709851</v>
      </c>
      <c r="G196" s="9">
        <f t="shared" si="24"/>
        <v>123151811.6312203</v>
      </c>
      <c r="H196" s="9">
        <v>1640767.9289490886</v>
      </c>
      <c r="I196" s="69">
        <f t="shared" si="25"/>
        <v>124792579.56016938</v>
      </c>
      <c r="J196" s="33">
        <v>370.1</v>
      </c>
      <c r="K196" s="33">
        <v>0</v>
      </c>
      <c r="L196" s="9">
        <v>31</v>
      </c>
      <c r="M196" s="11">
        <v>1</v>
      </c>
      <c r="N196" s="10">
        <v>352</v>
      </c>
      <c r="O196" s="35">
        <v>52764</v>
      </c>
      <c r="P196" s="70">
        <f t="shared" si="26"/>
        <v>122003648.72471862</v>
      </c>
      <c r="Q196" s="9">
        <f t="shared" si="27"/>
        <v>-2788930.8354507685</v>
      </c>
      <c r="R196" s="13">
        <f t="shared" si="28"/>
        <v>-2.2348531020677163E-2</v>
      </c>
      <c r="S196" s="14">
        <f t="shared" si="29"/>
        <v>2.2348531020677163E-2</v>
      </c>
      <c r="T196" s="21">
        <v>1640767.9289490886</v>
      </c>
      <c r="U196" s="69">
        <f t="shared" si="30"/>
        <v>120362880.79576953</v>
      </c>
      <c r="V196"/>
    </row>
    <row r="197" spans="1:22" x14ac:dyDescent="0.2">
      <c r="A197" s="6">
        <f t="shared" si="23"/>
        <v>41029</v>
      </c>
      <c r="B197" s="20">
        <v>112691603.01000001</v>
      </c>
      <c r="D197" s="20">
        <v>259168.1</v>
      </c>
      <c r="F197" s="22">
        <v>66287.639477736928</v>
      </c>
      <c r="G197" s="9">
        <f t="shared" si="24"/>
        <v>112884483.47052227</v>
      </c>
      <c r="H197" s="9">
        <v>1688651.3482099338</v>
      </c>
      <c r="I197" s="69">
        <f t="shared" si="25"/>
        <v>114573134.8187322</v>
      </c>
      <c r="J197" s="33">
        <v>365.3</v>
      </c>
      <c r="K197" s="33">
        <v>0</v>
      </c>
      <c r="L197" s="9">
        <v>30</v>
      </c>
      <c r="M197" s="11">
        <v>1</v>
      </c>
      <c r="N197" s="10">
        <v>320</v>
      </c>
      <c r="O197" s="35">
        <v>52792</v>
      </c>
      <c r="P197" s="70">
        <f t="shared" si="26"/>
        <v>117695976.45549415</v>
      </c>
      <c r="Q197" s="9">
        <f t="shared" si="27"/>
        <v>3122841.6367619485</v>
      </c>
      <c r="R197" s="13">
        <f t="shared" si="28"/>
        <v>2.7256316602514551E-2</v>
      </c>
      <c r="S197" s="14">
        <f t="shared" si="29"/>
        <v>2.7256316602514551E-2</v>
      </c>
      <c r="T197" s="21">
        <v>1688651.3482099338</v>
      </c>
      <c r="U197" s="69">
        <f t="shared" si="30"/>
        <v>116007325.10728422</v>
      </c>
      <c r="V197"/>
    </row>
    <row r="198" spans="1:22" x14ac:dyDescent="0.2">
      <c r="A198" s="6">
        <f t="shared" si="23"/>
        <v>41060</v>
      </c>
      <c r="B198" s="20">
        <v>119335240.28</v>
      </c>
      <c r="D198" s="20">
        <v>411773.63</v>
      </c>
      <c r="F198" s="22">
        <v>70250.926210694175</v>
      </c>
      <c r="G198" s="9">
        <f t="shared" si="24"/>
        <v>119676762.98378929</v>
      </c>
      <c r="H198" s="9">
        <v>1736534.7674707791</v>
      </c>
      <c r="I198" s="69">
        <f t="shared" si="25"/>
        <v>121413297.75126007</v>
      </c>
      <c r="J198" s="33">
        <v>105.8</v>
      </c>
      <c r="K198" s="33">
        <v>18.2</v>
      </c>
      <c r="L198" s="9">
        <v>31</v>
      </c>
      <c r="M198" s="11">
        <v>1</v>
      </c>
      <c r="N198" s="10">
        <v>352</v>
      </c>
      <c r="O198" s="35">
        <v>52765</v>
      </c>
      <c r="P198" s="70">
        <f t="shared" si="26"/>
        <v>118598514.74265592</v>
      </c>
      <c r="Q198" s="9">
        <f t="shared" si="27"/>
        <v>-2814783.008604154</v>
      </c>
      <c r="R198" s="13">
        <f t="shared" si="28"/>
        <v>-2.3183482046347275E-2</v>
      </c>
      <c r="S198" s="14">
        <f t="shared" si="29"/>
        <v>2.3183482046347275E-2</v>
      </c>
      <c r="T198" s="21">
        <v>1736534.7674707791</v>
      </c>
      <c r="U198" s="69">
        <f t="shared" si="30"/>
        <v>116861979.97518514</v>
      </c>
      <c r="V198"/>
    </row>
    <row r="199" spans="1:22" x14ac:dyDescent="0.2">
      <c r="A199" s="6">
        <f t="shared" si="23"/>
        <v>41090</v>
      </c>
      <c r="B199" s="20">
        <v>125981960.38</v>
      </c>
      <c r="D199" s="20">
        <v>351650.88</v>
      </c>
      <c r="E199" s="21">
        <v>156552.046776</v>
      </c>
      <c r="F199" s="22">
        <v>74123.085781888672</v>
      </c>
      <c r="G199" s="9">
        <f t="shared" si="24"/>
        <v>126416040.2209941</v>
      </c>
      <c r="H199" s="9">
        <v>1784418.1867316244</v>
      </c>
      <c r="I199" s="69">
        <f t="shared" si="25"/>
        <v>128200458.40772572</v>
      </c>
      <c r="J199" s="33">
        <v>42.1</v>
      </c>
      <c r="K199" s="33">
        <v>61.2</v>
      </c>
      <c r="L199" s="9">
        <v>30</v>
      </c>
      <c r="M199" s="11">
        <v>0</v>
      </c>
      <c r="N199" s="10">
        <v>336</v>
      </c>
      <c r="O199" s="35">
        <v>52838</v>
      </c>
      <c r="P199" s="70">
        <f t="shared" si="26"/>
        <v>125384062.46922933</v>
      </c>
      <c r="Q199" s="9">
        <f t="shared" si="27"/>
        <v>-2816395.9384963959</v>
      </c>
      <c r="R199" s="13">
        <f t="shared" si="28"/>
        <v>-2.1968688517003555E-2</v>
      </c>
      <c r="S199" s="14">
        <f t="shared" si="29"/>
        <v>2.1968688517003555E-2</v>
      </c>
      <c r="T199" s="21">
        <v>1784418.1867316244</v>
      </c>
      <c r="U199" s="69">
        <f t="shared" si="30"/>
        <v>123599644.2824977</v>
      </c>
      <c r="V199"/>
    </row>
    <row r="200" spans="1:22" x14ac:dyDescent="0.2">
      <c r="A200" s="6">
        <f t="shared" si="23"/>
        <v>41121</v>
      </c>
      <c r="B200" s="20">
        <v>142079563.15000001</v>
      </c>
      <c r="D200" s="20">
        <v>366752.48</v>
      </c>
      <c r="E200" s="21">
        <v>830327.64440400002</v>
      </c>
      <c r="F200" s="22">
        <v>83591.32179756074</v>
      </c>
      <c r="G200" s="9">
        <f t="shared" si="24"/>
        <v>143193051.95260644</v>
      </c>
      <c r="H200" s="9">
        <v>1832301.6059924697</v>
      </c>
      <c r="I200" s="69">
        <f t="shared" si="25"/>
        <v>145025353.55859891</v>
      </c>
      <c r="J200" s="33">
        <v>0</v>
      </c>
      <c r="K200" s="33">
        <v>128.19999999999999</v>
      </c>
      <c r="L200" s="9">
        <v>31</v>
      </c>
      <c r="M200" s="11">
        <v>0</v>
      </c>
      <c r="N200" s="10">
        <v>336</v>
      </c>
      <c r="O200" s="35">
        <v>52881</v>
      </c>
      <c r="P200" s="70">
        <f t="shared" si="26"/>
        <v>141073911.87732062</v>
      </c>
      <c r="Q200" s="9">
        <f t="shared" si="27"/>
        <v>-3951441.6812782884</v>
      </c>
      <c r="R200" s="13">
        <f t="shared" si="28"/>
        <v>-2.7246557821227237E-2</v>
      </c>
      <c r="S200" s="14">
        <f t="shared" si="29"/>
        <v>2.7246557821227237E-2</v>
      </c>
      <c r="T200" s="21">
        <v>1832301.6059924697</v>
      </c>
      <c r="U200" s="69">
        <f t="shared" si="30"/>
        <v>139241610.27132815</v>
      </c>
      <c r="V200"/>
    </row>
    <row r="201" spans="1:22" x14ac:dyDescent="0.2">
      <c r="A201" s="6">
        <f t="shared" si="23"/>
        <v>41152</v>
      </c>
      <c r="B201" s="20">
        <v>130563175.68000001</v>
      </c>
      <c r="D201" s="20">
        <v>347062.71</v>
      </c>
      <c r="E201" s="21">
        <v>746851.44171600009</v>
      </c>
      <c r="F201" s="22">
        <v>76824.832615056366</v>
      </c>
      <c r="G201" s="9">
        <f t="shared" si="24"/>
        <v>131580264.99910094</v>
      </c>
      <c r="H201" s="9">
        <v>1880185.025253315</v>
      </c>
      <c r="I201" s="69">
        <f t="shared" si="25"/>
        <v>133460450.02435425</v>
      </c>
      <c r="J201" s="33">
        <v>19.399999999999999</v>
      </c>
      <c r="K201" s="33">
        <v>59.1</v>
      </c>
      <c r="L201" s="9">
        <v>31</v>
      </c>
      <c r="M201" s="11">
        <v>0</v>
      </c>
      <c r="N201" s="10">
        <v>352</v>
      </c>
      <c r="O201" s="35">
        <v>52971</v>
      </c>
      <c r="P201" s="70">
        <f t="shared" si="26"/>
        <v>127825601.26383519</v>
      </c>
      <c r="Q201" s="9">
        <f t="shared" si="27"/>
        <v>-5634848.7605190575</v>
      </c>
      <c r="R201" s="13">
        <f t="shared" si="28"/>
        <v>-4.2221113142438781E-2</v>
      </c>
      <c r="S201" s="14">
        <f t="shared" si="29"/>
        <v>4.2221113142438781E-2</v>
      </c>
      <c r="T201" s="21">
        <v>1880185.025253315</v>
      </c>
      <c r="U201" s="69">
        <f t="shared" si="30"/>
        <v>125945416.23858188</v>
      </c>
      <c r="V201"/>
    </row>
    <row r="202" spans="1:22" x14ac:dyDescent="0.2">
      <c r="A202" s="6">
        <f t="shared" si="23"/>
        <v>41182</v>
      </c>
      <c r="B202" s="20">
        <v>117194517.90000001</v>
      </c>
      <c r="D202" s="20">
        <v>351466.88</v>
      </c>
      <c r="E202" s="21">
        <v>704058.98860799999</v>
      </c>
      <c r="F202" s="22">
        <v>68994.615521088068</v>
      </c>
      <c r="G202" s="9">
        <f t="shared" si="24"/>
        <v>118181049.15308692</v>
      </c>
      <c r="H202" s="9">
        <v>1928068.4445141603</v>
      </c>
      <c r="I202" s="69">
        <f t="shared" si="25"/>
        <v>120109117.59760107</v>
      </c>
      <c r="J202" s="33">
        <v>125.4</v>
      </c>
      <c r="K202" s="33">
        <v>16.399999999999999</v>
      </c>
      <c r="L202" s="9">
        <v>30</v>
      </c>
      <c r="M202" s="11">
        <v>1</v>
      </c>
      <c r="N202" s="10">
        <v>304</v>
      </c>
      <c r="O202" s="35">
        <v>53174</v>
      </c>
      <c r="P202" s="70">
        <f t="shared" si="26"/>
        <v>114427772.22600231</v>
      </c>
      <c r="Q202" s="9">
        <f t="shared" si="27"/>
        <v>-5681345.3715987653</v>
      </c>
      <c r="R202" s="13">
        <f t="shared" si="28"/>
        <v>-4.7301532849761262E-2</v>
      </c>
      <c r="S202" s="14">
        <f t="shared" si="29"/>
        <v>4.7301532849761262E-2</v>
      </c>
      <c r="T202" s="21">
        <v>1928068.4445141603</v>
      </c>
      <c r="U202" s="69">
        <f t="shared" si="30"/>
        <v>112499703.78148815</v>
      </c>
      <c r="V202"/>
    </row>
    <row r="203" spans="1:22" x14ac:dyDescent="0.2">
      <c r="A203" s="6">
        <f t="shared" si="23"/>
        <v>41213</v>
      </c>
      <c r="B203" s="20">
        <v>119510341.43000001</v>
      </c>
      <c r="D203" s="20">
        <v>182984.21</v>
      </c>
      <c r="E203" s="21">
        <v>627856.1703</v>
      </c>
      <c r="F203" s="22">
        <v>70319.675152134136</v>
      </c>
      <c r="G203" s="9">
        <f t="shared" si="24"/>
        <v>120250862.13514787</v>
      </c>
      <c r="H203" s="9">
        <v>1975951.8637750056</v>
      </c>
      <c r="I203" s="69">
        <f t="shared" si="25"/>
        <v>122226813.99892287</v>
      </c>
      <c r="J203" s="33">
        <v>279.2</v>
      </c>
      <c r="K203" s="33">
        <v>0</v>
      </c>
      <c r="L203" s="9">
        <v>31</v>
      </c>
      <c r="M203" s="11">
        <v>1</v>
      </c>
      <c r="N203" s="10">
        <v>352</v>
      </c>
      <c r="O203" s="35">
        <v>53346</v>
      </c>
      <c r="P203" s="70">
        <f t="shared" si="26"/>
        <v>120778224.28135097</v>
      </c>
      <c r="Q203" s="9">
        <f t="shared" si="27"/>
        <v>-1448589.7175718993</v>
      </c>
      <c r="R203" s="13">
        <f t="shared" si="28"/>
        <v>-1.1851652433521379E-2</v>
      </c>
      <c r="S203" s="14">
        <f t="shared" si="29"/>
        <v>1.1851652433521379E-2</v>
      </c>
      <c r="T203" s="21">
        <v>1975951.8637750056</v>
      </c>
      <c r="U203" s="69">
        <f t="shared" si="30"/>
        <v>118802272.41757597</v>
      </c>
      <c r="V203"/>
    </row>
    <row r="204" spans="1:22" x14ac:dyDescent="0.2">
      <c r="A204" s="6">
        <f t="shared" si="23"/>
        <v>41243</v>
      </c>
      <c r="B204" s="20">
        <v>122632476.68000001</v>
      </c>
      <c r="D204" s="20">
        <v>157709.44</v>
      </c>
      <c r="E204" s="21">
        <v>630415.49187599996</v>
      </c>
      <c r="F204" s="22">
        <v>72148.005685793789</v>
      </c>
      <c r="G204" s="9">
        <f t="shared" si="24"/>
        <v>123348453.60619022</v>
      </c>
      <c r="H204" s="9">
        <v>2023835.2830358509</v>
      </c>
      <c r="I204" s="69">
        <f t="shared" si="25"/>
        <v>125372288.88922606</v>
      </c>
      <c r="J204" s="33">
        <v>483.6</v>
      </c>
      <c r="K204" s="33">
        <v>0</v>
      </c>
      <c r="L204" s="9">
        <v>30</v>
      </c>
      <c r="M204" s="11">
        <v>1</v>
      </c>
      <c r="N204" s="10">
        <v>352</v>
      </c>
      <c r="O204" s="35">
        <v>53452</v>
      </c>
      <c r="P204" s="70">
        <f t="shared" si="26"/>
        <v>124480518.68374212</v>
      </c>
      <c r="Q204" s="9">
        <f t="shared" si="27"/>
        <v>-891770.20548394322</v>
      </c>
      <c r="R204" s="13">
        <f t="shared" si="28"/>
        <v>-7.1129769854634756E-3</v>
      </c>
      <c r="S204" s="14">
        <f t="shared" si="29"/>
        <v>7.1129769854634756E-3</v>
      </c>
      <c r="T204" s="21">
        <v>2023835.2830358509</v>
      </c>
      <c r="U204" s="69">
        <f t="shared" si="30"/>
        <v>122456683.40070628</v>
      </c>
      <c r="V204"/>
    </row>
    <row r="205" spans="1:22" x14ac:dyDescent="0.2">
      <c r="A205" s="6">
        <f t="shared" si="23"/>
        <v>41274</v>
      </c>
      <c r="B205" s="20">
        <v>125695219.19</v>
      </c>
      <c r="D205" s="20">
        <v>89826.67</v>
      </c>
      <c r="E205" s="21">
        <v>617717.21219999995</v>
      </c>
      <c r="F205" s="22">
        <v>73943.447827695854</v>
      </c>
      <c r="G205" s="9">
        <f t="shared" si="24"/>
        <v>126328819.6243723</v>
      </c>
      <c r="H205" s="9">
        <v>2071718.7022966961</v>
      </c>
      <c r="I205" s="69">
        <f t="shared" si="25"/>
        <v>128400538.32666899</v>
      </c>
      <c r="J205" s="33">
        <v>565.5</v>
      </c>
      <c r="K205" s="33">
        <v>0</v>
      </c>
      <c r="L205" s="9">
        <v>31</v>
      </c>
      <c r="M205" s="11">
        <v>0</v>
      </c>
      <c r="N205" s="10">
        <v>304</v>
      </c>
      <c r="O205" s="35">
        <v>53402</v>
      </c>
      <c r="P205" s="70">
        <f t="shared" si="26"/>
        <v>128149881.46109012</v>
      </c>
      <c r="Q205" s="9">
        <f t="shared" si="27"/>
        <v>-250656.86557887495</v>
      </c>
      <c r="R205" s="13">
        <f t="shared" si="28"/>
        <v>-1.952148089450908E-3</v>
      </c>
      <c r="S205" s="14">
        <f t="shared" si="29"/>
        <v>1.952148089450908E-3</v>
      </c>
      <c r="T205" s="21">
        <v>2071718.7022966961</v>
      </c>
      <c r="U205" s="69">
        <f t="shared" si="30"/>
        <v>126078162.75879343</v>
      </c>
      <c r="V205"/>
    </row>
    <row r="206" spans="1:22" x14ac:dyDescent="0.2">
      <c r="A206" s="6">
        <f t="shared" si="23"/>
        <v>41305</v>
      </c>
      <c r="B206" s="20">
        <v>133527422.16</v>
      </c>
      <c r="D206" s="20">
        <v>136113.82999999999</v>
      </c>
      <c r="E206" s="21">
        <v>524897.4</v>
      </c>
      <c r="F206" s="22">
        <v>102861.81649220374</v>
      </c>
      <c r="G206" s="9">
        <f t="shared" si="24"/>
        <v>134085571.5735078</v>
      </c>
      <c r="H206" s="9">
        <v>2116822.5263632736</v>
      </c>
      <c r="I206" s="69">
        <f t="shared" si="25"/>
        <v>136202394.09987107</v>
      </c>
      <c r="J206" s="33">
        <v>681.3</v>
      </c>
      <c r="K206" s="33">
        <v>0</v>
      </c>
      <c r="L206" s="9">
        <v>31</v>
      </c>
      <c r="M206" s="11">
        <v>0</v>
      </c>
      <c r="N206" s="10">
        <v>352</v>
      </c>
      <c r="O206" s="35">
        <v>53502</v>
      </c>
      <c r="P206" s="70">
        <f t="shared" si="26"/>
        <v>134615141.87673092</v>
      </c>
      <c r="Q206" s="9">
        <f t="shared" si="27"/>
        <v>-1587252.2231401503</v>
      </c>
      <c r="R206" s="13">
        <f t="shared" si="28"/>
        <v>-1.1653629391978894E-2</v>
      </c>
      <c r="S206" s="14">
        <f t="shared" si="29"/>
        <v>1.1653629391978894E-2</v>
      </c>
      <c r="T206" s="21">
        <v>2116822.5263632736</v>
      </c>
      <c r="U206" s="69">
        <f t="shared" si="30"/>
        <v>132498319.35036765</v>
      </c>
      <c r="V206"/>
    </row>
    <row r="207" spans="1:22" x14ac:dyDescent="0.2">
      <c r="A207" s="6">
        <f t="shared" si="23"/>
        <v>41333</v>
      </c>
      <c r="B207" s="20">
        <v>121236985.34</v>
      </c>
      <c r="D207" s="20">
        <v>123471.97</v>
      </c>
      <c r="E207" s="21">
        <v>580823.6</v>
      </c>
      <c r="F207" s="22">
        <v>93387.673403278764</v>
      </c>
      <c r="G207" s="9">
        <f t="shared" si="24"/>
        <v>121847893.23659672</v>
      </c>
      <c r="H207" s="9">
        <v>2161926.3504298511</v>
      </c>
      <c r="I207" s="69">
        <f t="shared" si="25"/>
        <v>124009819.58702657</v>
      </c>
      <c r="J207" s="33">
        <v>697.9</v>
      </c>
      <c r="K207" s="33">
        <v>0</v>
      </c>
      <c r="L207" s="9">
        <v>28</v>
      </c>
      <c r="M207" s="11">
        <v>0</v>
      </c>
      <c r="N207" s="10">
        <v>304</v>
      </c>
      <c r="O207" s="35">
        <v>53528</v>
      </c>
      <c r="P207" s="70">
        <f t="shared" si="26"/>
        <v>125442624.59675361</v>
      </c>
      <c r="Q207" s="9">
        <f t="shared" si="27"/>
        <v>1432805.0097270459</v>
      </c>
      <c r="R207" s="13">
        <f t="shared" si="28"/>
        <v>1.1553964149762706E-2</v>
      </c>
      <c r="S207" s="14">
        <f t="shared" si="29"/>
        <v>1.1553964149762706E-2</v>
      </c>
      <c r="T207" s="21">
        <v>2161926.3504298511</v>
      </c>
      <c r="U207" s="69">
        <f t="shared" si="30"/>
        <v>123280698.24632376</v>
      </c>
      <c r="V207"/>
    </row>
    <row r="208" spans="1:22" x14ac:dyDescent="0.2">
      <c r="A208" s="6">
        <f t="shared" si="23"/>
        <v>41364</v>
      </c>
      <c r="B208" s="20">
        <v>127539934.63500001</v>
      </c>
      <c r="D208" s="20">
        <v>308772.53000000003</v>
      </c>
      <c r="E208" s="21">
        <v>576251.30000000005</v>
      </c>
      <c r="F208" s="22">
        <v>98290.588108096243</v>
      </c>
      <c r="G208" s="9">
        <f t="shared" si="24"/>
        <v>128326667.87689191</v>
      </c>
      <c r="H208" s="9">
        <v>2207030.1744964286</v>
      </c>
      <c r="I208" s="69">
        <f t="shared" si="25"/>
        <v>130533698.05138834</v>
      </c>
      <c r="J208" s="33">
        <v>612</v>
      </c>
      <c r="K208" s="33">
        <v>0</v>
      </c>
      <c r="L208" s="9">
        <v>31</v>
      </c>
      <c r="M208" s="11">
        <v>1</v>
      </c>
      <c r="N208" s="10">
        <v>320</v>
      </c>
      <c r="O208" s="35">
        <v>53536</v>
      </c>
      <c r="P208" s="70">
        <f t="shared" si="26"/>
        <v>128456373.08568855</v>
      </c>
      <c r="Q208" s="9">
        <f t="shared" si="27"/>
        <v>-2077324.9656997919</v>
      </c>
      <c r="R208" s="13">
        <f t="shared" si="28"/>
        <v>-1.5914089593033618E-2</v>
      </c>
      <c r="S208" s="14">
        <f t="shared" si="29"/>
        <v>1.5914089593033618E-2</v>
      </c>
      <c r="T208" s="21">
        <v>2207030.1744964286</v>
      </c>
      <c r="U208" s="69">
        <f t="shared" si="30"/>
        <v>126249342.91119212</v>
      </c>
      <c r="V208"/>
    </row>
    <row r="209" spans="1:22" x14ac:dyDescent="0.2">
      <c r="A209" s="6">
        <f t="shared" si="23"/>
        <v>41394</v>
      </c>
      <c r="B209" s="20">
        <v>116521543.889</v>
      </c>
      <c r="D209" s="20">
        <v>352455.16</v>
      </c>
      <c r="E209" s="21">
        <v>648360.9</v>
      </c>
      <c r="F209" s="22">
        <v>89816.032839715932</v>
      </c>
      <c r="G209" s="9">
        <f t="shared" si="24"/>
        <v>117432543.91616029</v>
      </c>
      <c r="H209" s="9">
        <v>2252133.9985630061</v>
      </c>
      <c r="I209" s="69">
        <f t="shared" si="25"/>
        <v>119684677.91472329</v>
      </c>
      <c r="J209" s="33">
        <v>384.7</v>
      </c>
      <c r="K209" s="33">
        <v>0</v>
      </c>
      <c r="L209" s="9">
        <v>30</v>
      </c>
      <c r="M209" s="11">
        <v>1</v>
      </c>
      <c r="N209" s="10">
        <v>352</v>
      </c>
      <c r="O209" s="35">
        <v>53508</v>
      </c>
      <c r="P209" s="70">
        <f t="shared" si="26"/>
        <v>121853071.52043965</v>
      </c>
      <c r="Q209" s="9">
        <f t="shared" si="27"/>
        <v>2168393.6057163626</v>
      </c>
      <c r="R209" s="13">
        <f t="shared" si="28"/>
        <v>1.8117553921658779E-2</v>
      </c>
      <c r="S209" s="14">
        <f t="shared" si="29"/>
        <v>1.8117553921658779E-2</v>
      </c>
      <c r="T209" s="21">
        <v>2252133.9985630061</v>
      </c>
      <c r="U209" s="69">
        <f t="shared" si="30"/>
        <v>119600937.52187665</v>
      </c>
      <c r="V209"/>
    </row>
    <row r="210" spans="1:22" x14ac:dyDescent="0.2">
      <c r="A210" s="6">
        <f t="shared" si="23"/>
        <v>41425</v>
      </c>
      <c r="B210" s="20">
        <v>116582496.69400001</v>
      </c>
      <c r="D210" s="20">
        <v>494154.6</v>
      </c>
      <c r="E210" s="21">
        <v>652218.69999999995</v>
      </c>
      <c r="F210" s="22">
        <v>89892.820900924111</v>
      </c>
      <c r="G210" s="9">
        <f t="shared" si="24"/>
        <v>117638977.17309909</v>
      </c>
      <c r="H210" s="9">
        <v>2297237.8226295835</v>
      </c>
      <c r="I210" s="69">
        <f t="shared" si="25"/>
        <v>119936214.99572867</v>
      </c>
      <c r="J210" s="33">
        <v>152.1</v>
      </c>
      <c r="K210" s="33">
        <v>19.600000000000001</v>
      </c>
      <c r="L210" s="9">
        <v>31</v>
      </c>
      <c r="M210" s="11">
        <v>1</v>
      </c>
      <c r="N210" s="10">
        <v>352</v>
      </c>
      <c r="O210" s="35">
        <v>53565</v>
      </c>
      <c r="P210" s="70">
        <f t="shared" si="26"/>
        <v>121984820.68531691</v>
      </c>
      <c r="Q210" s="9">
        <f t="shared" si="27"/>
        <v>2048605.6895882338</v>
      </c>
      <c r="R210" s="13">
        <f t="shared" si="28"/>
        <v>1.708079323381342E-2</v>
      </c>
      <c r="S210" s="14">
        <f t="shared" si="29"/>
        <v>1.708079323381342E-2</v>
      </c>
      <c r="T210" s="21">
        <v>2297237.8226295835</v>
      </c>
      <c r="U210" s="69">
        <f t="shared" si="30"/>
        <v>119687582.86268732</v>
      </c>
      <c r="V210"/>
    </row>
    <row r="211" spans="1:22" x14ac:dyDescent="0.2">
      <c r="A211" s="6">
        <f t="shared" si="23"/>
        <v>41455</v>
      </c>
      <c r="B211" s="20">
        <v>120362903.43099999</v>
      </c>
      <c r="D211" s="20">
        <v>431927.94</v>
      </c>
      <c r="E211" s="21">
        <v>699684.2</v>
      </c>
      <c r="F211" s="22">
        <v>92778.459162571336</v>
      </c>
      <c r="G211" s="9">
        <f t="shared" si="24"/>
        <v>121401737.11183742</v>
      </c>
      <c r="H211" s="9">
        <v>2342341.646696161</v>
      </c>
      <c r="I211" s="69">
        <f t="shared" si="25"/>
        <v>123744078.75853358</v>
      </c>
      <c r="J211" s="33">
        <v>52.6</v>
      </c>
      <c r="K211" s="33">
        <v>31.3</v>
      </c>
      <c r="L211" s="9">
        <v>30</v>
      </c>
      <c r="M211" s="11">
        <v>0</v>
      </c>
      <c r="N211" s="10">
        <v>320</v>
      </c>
      <c r="O211" s="35">
        <v>53760</v>
      </c>
      <c r="P211" s="70">
        <f t="shared" si="26"/>
        <v>120248806.86285168</v>
      </c>
      <c r="Q211" s="9">
        <f t="shared" si="27"/>
        <v>-3495271.8956819028</v>
      </c>
      <c r="R211" s="13">
        <f t="shared" si="28"/>
        <v>-2.824597290430645E-2</v>
      </c>
      <c r="S211" s="14">
        <f t="shared" si="29"/>
        <v>2.824597290430645E-2</v>
      </c>
      <c r="T211" s="21">
        <v>2342341.646696161</v>
      </c>
      <c r="U211" s="69">
        <f t="shared" si="30"/>
        <v>117906465.21615551</v>
      </c>
      <c r="V211"/>
    </row>
    <row r="212" spans="1:22" x14ac:dyDescent="0.2">
      <c r="A212" s="6">
        <f t="shared" si="23"/>
        <v>41486</v>
      </c>
      <c r="B212" s="20">
        <v>135783425.20100001</v>
      </c>
      <c r="D212" s="20">
        <v>475817.76</v>
      </c>
      <c r="E212" s="21">
        <v>695737.4</v>
      </c>
      <c r="F212" s="22">
        <v>104676.70740910769</v>
      </c>
      <c r="G212" s="9">
        <f t="shared" si="24"/>
        <v>136850303.65359089</v>
      </c>
      <c r="H212" s="9">
        <v>2387445.4707627385</v>
      </c>
      <c r="I212" s="69">
        <f t="shared" si="25"/>
        <v>139237749.12435362</v>
      </c>
      <c r="J212" s="33">
        <v>15.1</v>
      </c>
      <c r="K212" s="33">
        <v>86.5</v>
      </c>
      <c r="L212" s="9">
        <v>31</v>
      </c>
      <c r="M212" s="11">
        <v>0</v>
      </c>
      <c r="N212" s="10">
        <v>352</v>
      </c>
      <c r="O212" s="35">
        <v>53909</v>
      </c>
      <c r="P212" s="70">
        <f t="shared" si="26"/>
        <v>135755286.93573335</v>
      </c>
      <c r="Q212" s="9">
        <f t="shared" si="27"/>
        <v>-3482462.1886202693</v>
      </c>
      <c r="R212" s="13">
        <f t="shared" si="28"/>
        <v>-2.5010905523257725E-2</v>
      </c>
      <c r="S212" s="14">
        <f t="shared" si="29"/>
        <v>2.5010905523257725E-2</v>
      </c>
      <c r="T212" s="21">
        <v>2387445.4707627385</v>
      </c>
      <c r="U212" s="69">
        <f t="shared" si="30"/>
        <v>133367841.4649706</v>
      </c>
      <c r="V212"/>
    </row>
    <row r="213" spans="1:22" x14ac:dyDescent="0.2">
      <c r="A213" s="6">
        <f t="shared" si="23"/>
        <v>41517</v>
      </c>
      <c r="B213" s="20">
        <v>126492701.765</v>
      </c>
      <c r="D213" s="20">
        <v>509729.72</v>
      </c>
      <c r="E213" s="21">
        <v>637368.19999999995</v>
      </c>
      <c r="F213" s="22">
        <v>97538.029838452552</v>
      </c>
      <c r="G213" s="9">
        <f t="shared" si="24"/>
        <v>127542261.65516154</v>
      </c>
      <c r="H213" s="9">
        <v>2432549.294829316</v>
      </c>
      <c r="I213" s="69">
        <f t="shared" si="25"/>
        <v>129974810.94999085</v>
      </c>
      <c r="J213" s="33">
        <v>32.700000000000003</v>
      </c>
      <c r="K213" s="33">
        <v>42.1</v>
      </c>
      <c r="L213" s="9">
        <v>31</v>
      </c>
      <c r="M213" s="11">
        <v>0</v>
      </c>
      <c r="N213" s="10">
        <v>336</v>
      </c>
      <c r="O213" s="35">
        <v>54009</v>
      </c>
      <c r="P213" s="70">
        <f t="shared" si="26"/>
        <v>125827909.46811146</v>
      </c>
      <c r="Q213" s="9">
        <f t="shared" si="27"/>
        <v>-4146901.4818793982</v>
      </c>
      <c r="R213" s="13">
        <f t="shared" si="28"/>
        <v>-3.1905424224659661E-2</v>
      </c>
      <c r="S213" s="14">
        <f t="shared" si="29"/>
        <v>3.1905424224659661E-2</v>
      </c>
      <c r="T213" s="21">
        <v>2432549.294829316</v>
      </c>
      <c r="U213" s="69">
        <f t="shared" si="30"/>
        <v>123395360.17328215</v>
      </c>
      <c r="V213"/>
    </row>
    <row r="214" spans="1:22" x14ac:dyDescent="0.2">
      <c r="A214" s="6">
        <f t="shared" si="23"/>
        <v>41547</v>
      </c>
      <c r="B214" s="20">
        <v>117625578.88600001</v>
      </c>
      <c r="D214" s="20">
        <v>424342.78700000007</v>
      </c>
      <c r="E214" s="21">
        <v>617905.6</v>
      </c>
      <c r="F214" s="22">
        <v>90691.092070475308</v>
      </c>
      <c r="G214" s="9">
        <f t="shared" si="24"/>
        <v>118577136.18092953</v>
      </c>
      <c r="H214" s="9">
        <v>2477653.1188958935</v>
      </c>
      <c r="I214" s="69">
        <f t="shared" si="25"/>
        <v>121054789.29982542</v>
      </c>
      <c r="J214" s="33">
        <v>128.1</v>
      </c>
      <c r="K214" s="33">
        <v>20.5</v>
      </c>
      <c r="L214" s="9">
        <v>30</v>
      </c>
      <c r="M214" s="11">
        <v>1</v>
      </c>
      <c r="N214" s="10">
        <v>320</v>
      </c>
      <c r="O214" s="35">
        <v>54040</v>
      </c>
      <c r="P214" s="70">
        <f t="shared" si="26"/>
        <v>118340218.28240848</v>
      </c>
      <c r="Q214" s="9">
        <f t="shared" si="27"/>
        <v>-2714571.0174169391</v>
      </c>
      <c r="R214" s="13">
        <f t="shared" si="28"/>
        <v>-2.2424317394775344E-2</v>
      </c>
      <c r="S214" s="14">
        <f t="shared" si="29"/>
        <v>2.2424317394775344E-2</v>
      </c>
      <c r="T214" s="21">
        <v>2477653.1188958935</v>
      </c>
      <c r="U214" s="69">
        <f t="shared" si="30"/>
        <v>115862565.16351259</v>
      </c>
      <c r="V214"/>
    </row>
    <row r="215" spans="1:22" x14ac:dyDescent="0.2">
      <c r="A215" s="6">
        <f t="shared" si="23"/>
        <v>41578</v>
      </c>
      <c r="B215" s="20">
        <v>119218590.758</v>
      </c>
      <c r="D215" s="20">
        <v>309217.72024999984</v>
      </c>
      <c r="E215" s="21">
        <v>566636.30000000005</v>
      </c>
      <c r="F215" s="22">
        <v>91888.028304058811</v>
      </c>
      <c r="G215" s="9">
        <f t="shared" si="24"/>
        <v>120002556.74994594</v>
      </c>
      <c r="H215" s="9">
        <v>2522756.9429624709</v>
      </c>
      <c r="I215" s="69">
        <f t="shared" si="25"/>
        <v>122525313.69290841</v>
      </c>
      <c r="J215" s="33">
        <v>262.10000000000002</v>
      </c>
      <c r="K215" s="33">
        <v>0</v>
      </c>
      <c r="L215" s="9">
        <v>31</v>
      </c>
      <c r="M215" s="11">
        <v>1</v>
      </c>
      <c r="N215" s="10">
        <v>352</v>
      </c>
      <c r="O215" s="35">
        <v>54113</v>
      </c>
      <c r="P215" s="70">
        <f t="shared" si="26"/>
        <v>122021898.25217046</v>
      </c>
      <c r="Q215" s="9">
        <f t="shared" si="27"/>
        <v>-503415.44073794782</v>
      </c>
      <c r="R215" s="13">
        <f t="shared" si="28"/>
        <v>-4.1086647776285984E-3</v>
      </c>
      <c r="S215" s="14">
        <f t="shared" si="29"/>
        <v>4.1086647776285984E-3</v>
      </c>
      <c r="T215" s="21">
        <v>2522756.9429624709</v>
      </c>
      <c r="U215" s="69">
        <f t="shared" si="30"/>
        <v>119499141.30920799</v>
      </c>
      <c r="V215"/>
    </row>
    <row r="216" spans="1:22" x14ac:dyDescent="0.2">
      <c r="A216" s="6">
        <f t="shared" si="23"/>
        <v>41608</v>
      </c>
      <c r="B216" s="20">
        <v>123170571.955</v>
      </c>
      <c r="D216" s="20">
        <v>222932.06299999999</v>
      </c>
      <c r="E216" s="21">
        <v>591294.30000000005</v>
      </c>
      <c r="F216" s="22">
        <v>94916.711802419042</v>
      </c>
      <c r="G216" s="9">
        <f t="shared" si="24"/>
        <v>123889881.60619757</v>
      </c>
      <c r="H216" s="9">
        <v>2567860.7670290484</v>
      </c>
      <c r="I216" s="69">
        <f t="shared" si="25"/>
        <v>126457742.37322661</v>
      </c>
      <c r="J216" s="33">
        <v>517.70000000000005</v>
      </c>
      <c r="K216" s="33">
        <v>0</v>
      </c>
      <c r="L216" s="9">
        <v>30</v>
      </c>
      <c r="M216" s="11">
        <v>1</v>
      </c>
      <c r="N216" s="10">
        <v>336</v>
      </c>
      <c r="O216" s="35">
        <v>54156</v>
      </c>
      <c r="P216" s="70">
        <f t="shared" si="26"/>
        <v>126002284.66447094</v>
      </c>
      <c r="Q216" s="9">
        <f t="shared" si="27"/>
        <v>-455457.70875567198</v>
      </c>
      <c r="R216" s="13">
        <f t="shared" si="28"/>
        <v>-3.6016593385910438E-3</v>
      </c>
      <c r="S216" s="14">
        <f t="shared" si="29"/>
        <v>3.6016593385910438E-3</v>
      </c>
      <c r="T216" s="21">
        <v>2567860.7670290484</v>
      </c>
      <c r="U216" s="69">
        <f t="shared" si="30"/>
        <v>123434423.89744189</v>
      </c>
      <c r="V216"/>
    </row>
    <row r="217" spans="1:22" x14ac:dyDescent="0.2">
      <c r="A217" s="6">
        <f t="shared" si="23"/>
        <v>41639</v>
      </c>
      <c r="B217" s="20">
        <v>130983697.318</v>
      </c>
      <c r="D217" s="20">
        <v>112429.68199999994</v>
      </c>
      <c r="E217" s="21">
        <v>589492.80000000005</v>
      </c>
      <c r="F217" s="22">
        <v>100909.18313046635</v>
      </c>
      <c r="G217" s="9">
        <f t="shared" si="24"/>
        <v>131584710.61686952</v>
      </c>
      <c r="H217" s="9">
        <v>2612964.5910956259</v>
      </c>
      <c r="I217" s="69">
        <f t="shared" si="25"/>
        <v>134197675.20796515</v>
      </c>
      <c r="J217" s="33">
        <v>727.3</v>
      </c>
      <c r="K217" s="33">
        <v>0</v>
      </c>
      <c r="L217" s="9">
        <v>31</v>
      </c>
      <c r="M217" s="11">
        <v>0</v>
      </c>
      <c r="N217" s="10">
        <v>320</v>
      </c>
      <c r="O217" s="35">
        <v>54180</v>
      </c>
      <c r="P217" s="70">
        <f t="shared" si="26"/>
        <v>135403992.75667849</v>
      </c>
      <c r="Q217" s="9">
        <f t="shared" si="27"/>
        <v>1206317.5487133414</v>
      </c>
      <c r="R217" s="13">
        <f t="shared" si="28"/>
        <v>8.9891091395131843E-3</v>
      </c>
      <c r="S217" s="14">
        <f t="shared" si="29"/>
        <v>8.9891091395131843E-3</v>
      </c>
      <c r="T217" s="21">
        <v>2612964.5910956259</v>
      </c>
      <c r="U217" s="69">
        <f t="shared" si="30"/>
        <v>132791028.16558287</v>
      </c>
      <c r="V217"/>
    </row>
    <row r="218" spans="1:22" x14ac:dyDescent="0.2">
      <c r="A218" s="6">
        <f t="shared" si="23"/>
        <v>41670</v>
      </c>
      <c r="B218" s="22">
        <v>141106088.15799999</v>
      </c>
      <c r="C218" s="22"/>
      <c r="D218" s="22">
        <v>163374.88599999991</v>
      </c>
      <c r="E218" s="22">
        <v>524192.18000000005</v>
      </c>
      <c r="F218" s="22">
        <v>143310.54482971807</v>
      </c>
      <c r="G218" s="9">
        <f t="shared" si="24"/>
        <v>141650344.67917028</v>
      </c>
      <c r="H218" s="9">
        <v>2667111.8542323881</v>
      </c>
      <c r="I218" s="69">
        <f t="shared" si="25"/>
        <v>144317456.53340268</v>
      </c>
      <c r="J218" s="33">
        <v>865.9</v>
      </c>
      <c r="K218" s="33">
        <v>0</v>
      </c>
      <c r="L218" s="9">
        <v>31</v>
      </c>
      <c r="M218" s="11">
        <v>0</v>
      </c>
      <c r="N218" s="10">
        <v>352</v>
      </c>
      <c r="O218" s="35">
        <v>54216</v>
      </c>
      <c r="P218" s="70">
        <f t="shared" si="26"/>
        <v>141354554.06764078</v>
      </c>
      <c r="Q218" s="9">
        <f t="shared" si="27"/>
        <v>-2962902.4657618999</v>
      </c>
      <c r="R218" s="13">
        <f t="shared" si="28"/>
        <v>-2.0530450971994008E-2</v>
      </c>
      <c r="S218" s="14">
        <f t="shared" si="29"/>
        <v>2.0530450971994008E-2</v>
      </c>
      <c r="T218" s="21">
        <v>2667111.8542323881</v>
      </c>
      <c r="U218" s="69">
        <f t="shared" si="30"/>
        <v>138687442.21340838</v>
      </c>
      <c r="V218"/>
    </row>
    <row r="219" spans="1:22" x14ac:dyDescent="0.2">
      <c r="A219" s="6">
        <f t="shared" si="23"/>
        <v>41698</v>
      </c>
      <c r="B219" s="22">
        <v>125257308.675</v>
      </c>
      <c r="C219" s="22"/>
      <c r="D219" s="22">
        <v>151108.86300000004</v>
      </c>
      <c r="E219" s="22">
        <v>578733.67000000004</v>
      </c>
      <c r="F219" s="22">
        <v>127225.3506835416</v>
      </c>
      <c r="G219" s="9">
        <f t="shared" si="24"/>
        <v>125859925.85731646</v>
      </c>
      <c r="H219" s="9">
        <v>2721259.1173691503</v>
      </c>
      <c r="I219" s="69">
        <f t="shared" si="25"/>
        <v>128581184.97468561</v>
      </c>
      <c r="J219" s="33">
        <v>831.2</v>
      </c>
      <c r="K219" s="33">
        <v>0</v>
      </c>
      <c r="L219" s="10">
        <v>28</v>
      </c>
      <c r="M219" s="11">
        <v>0</v>
      </c>
      <c r="N219" s="10">
        <v>304</v>
      </c>
      <c r="O219" s="35">
        <v>54225</v>
      </c>
      <c r="P219" s="70">
        <f t="shared" si="26"/>
        <v>130715922.67887308</v>
      </c>
      <c r="Q219" s="9">
        <f t="shared" si="27"/>
        <v>2134737.7041874677</v>
      </c>
      <c r="R219" s="13">
        <f t="shared" si="28"/>
        <v>1.6602255645783198E-2</v>
      </c>
      <c r="S219" s="14">
        <f t="shared" si="29"/>
        <v>1.6602255645783198E-2</v>
      </c>
      <c r="T219" s="21">
        <v>2721259.1173691503</v>
      </c>
      <c r="U219" s="69">
        <f t="shared" si="30"/>
        <v>127994663.56150393</v>
      </c>
      <c r="V219"/>
    </row>
    <row r="220" spans="1:22" x14ac:dyDescent="0.2">
      <c r="A220" s="6">
        <f t="shared" si="23"/>
        <v>41729</v>
      </c>
      <c r="B220" s="22">
        <v>133125383.19599999</v>
      </c>
      <c r="C220" s="22"/>
      <c r="D220" s="22">
        <v>492909.32799999975</v>
      </c>
      <c r="E220" s="22">
        <v>565100.07000000007</v>
      </c>
      <c r="F220" s="22">
        <v>135575.41399242729</v>
      </c>
      <c r="G220" s="9">
        <f t="shared" si="24"/>
        <v>134047817.18000755</v>
      </c>
      <c r="H220" s="9">
        <v>2775406.3805059125</v>
      </c>
      <c r="I220" s="69">
        <f t="shared" si="25"/>
        <v>136823223.56051347</v>
      </c>
      <c r="J220" s="33">
        <v>757</v>
      </c>
      <c r="K220" s="33">
        <v>0</v>
      </c>
      <c r="L220" s="9">
        <v>31</v>
      </c>
      <c r="M220" s="11">
        <v>1</v>
      </c>
      <c r="N220" s="10">
        <v>336</v>
      </c>
      <c r="O220" s="35">
        <v>54242</v>
      </c>
      <c r="P220" s="70">
        <f t="shared" si="26"/>
        <v>135081406.06352153</v>
      </c>
      <c r="Q220" s="9">
        <f t="shared" si="27"/>
        <v>-1741817.4969919324</v>
      </c>
      <c r="R220" s="13">
        <f t="shared" si="28"/>
        <v>-1.2730422889222241E-2</v>
      </c>
      <c r="S220" s="14">
        <f t="shared" si="29"/>
        <v>1.2730422889222241E-2</v>
      </c>
      <c r="T220" s="21">
        <v>2775406.3805059125</v>
      </c>
      <c r="U220" s="69">
        <f t="shared" si="30"/>
        <v>132305999.68301561</v>
      </c>
      <c r="V220"/>
    </row>
    <row r="221" spans="1:22" x14ac:dyDescent="0.2">
      <c r="A221" s="6">
        <f t="shared" si="23"/>
        <v>41759</v>
      </c>
      <c r="B221" s="22">
        <v>114620651.168</v>
      </c>
      <c r="C221" s="22"/>
      <c r="D221" s="22">
        <v>543975.7921000002</v>
      </c>
      <c r="E221" s="22">
        <v>631838.14</v>
      </c>
      <c r="F221" s="22">
        <v>116907.68559547195</v>
      </c>
      <c r="G221" s="9">
        <f t="shared" si="24"/>
        <v>115679557.41450453</v>
      </c>
      <c r="H221" s="9">
        <v>2829553.6436426747</v>
      </c>
      <c r="I221" s="69">
        <f t="shared" si="25"/>
        <v>118509111.05814721</v>
      </c>
      <c r="J221" s="33">
        <v>389.9</v>
      </c>
      <c r="K221" s="33">
        <v>0</v>
      </c>
      <c r="L221" s="9">
        <v>30</v>
      </c>
      <c r="M221" s="11">
        <v>1</v>
      </c>
      <c r="N221" s="10">
        <v>320</v>
      </c>
      <c r="O221" s="35">
        <v>54213</v>
      </c>
      <c r="P221" s="70">
        <f t="shared" si="26"/>
        <v>121566740.16253164</v>
      </c>
      <c r="Q221" s="9">
        <f t="shared" si="27"/>
        <v>3057629.1043844372</v>
      </c>
      <c r="R221" s="13">
        <f t="shared" si="28"/>
        <v>2.5800793517759095E-2</v>
      </c>
      <c r="S221" s="14">
        <f t="shared" si="29"/>
        <v>2.5800793517759095E-2</v>
      </c>
      <c r="T221" s="21">
        <v>2829553.6436426747</v>
      </c>
      <c r="U221" s="69">
        <f t="shared" si="30"/>
        <v>118737186.51888897</v>
      </c>
      <c r="V221"/>
    </row>
    <row r="222" spans="1:22" x14ac:dyDescent="0.2">
      <c r="A222" s="6">
        <f t="shared" si="23"/>
        <v>41790</v>
      </c>
      <c r="B222" s="22">
        <v>114044889.17102399</v>
      </c>
      <c r="C222" s="22"/>
      <c r="D222" s="22">
        <v>695152.56099999999</v>
      </c>
      <c r="E222" s="22">
        <v>664536.48</v>
      </c>
      <c r="F222" s="22">
        <v>116526.37132825187</v>
      </c>
      <c r="G222" s="9">
        <f t="shared" si="24"/>
        <v>115288051.84069575</v>
      </c>
      <c r="H222" s="9">
        <v>2883700.9067794369</v>
      </c>
      <c r="I222" s="69">
        <f t="shared" si="25"/>
        <v>118171752.74747519</v>
      </c>
      <c r="J222" s="33">
        <v>168.9</v>
      </c>
      <c r="K222" s="33">
        <v>9</v>
      </c>
      <c r="L222" s="9">
        <v>31</v>
      </c>
      <c r="M222" s="11">
        <v>1</v>
      </c>
      <c r="N222" s="10">
        <v>336</v>
      </c>
      <c r="O222" s="35">
        <v>54183</v>
      </c>
      <c r="P222" s="70">
        <f t="shared" si="26"/>
        <v>120531802.82763626</v>
      </c>
      <c r="Q222" s="9">
        <f t="shared" si="27"/>
        <v>2360050.0801610649</v>
      </c>
      <c r="R222" s="13">
        <f t="shared" si="28"/>
        <v>1.9971355466008256E-2</v>
      </c>
      <c r="S222" s="14">
        <f t="shared" si="29"/>
        <v>1.9971355466008256E-2</v>
      </c>
      <c r="T222" s="21">
        <v>2883700.9067794369</v>
      </c>
      <c r="U222" s="69">
        <f t="shared" si="30"/>
        <v>117648101.92085682</v>
      </c>
      <c r="V222"/>
    </row>
    <row r="223" spans="1:22" x14ac:dyDescent="0.2">
      <c r="A223" s="6">
        <f t="shared" ref="A223:A286" si="31">EOMONTH(A222,1)</f>
        <v>41820</v>
      </c>
      <c r="B223" s="22">
        <v>121444961.252</v>
      </c>
      <c r="C223" s="22"/>
      <c r="D223" s="22">
        <v>756506.24999999988</v>
      </c>
      <c r="E223" s="22">
        <v>676097.69</v>
      </c>
      <c r="F223" s="22">
        <v>123900.7801393127</v>
      </c>
      <c r="G223" s="9">
        <f t="shared" si="24"/>
        <v>122753664.41186069</v>
      </c>
      <c r="H223" s="9">
        <v>2937848.1699161991</v>
      </c>
      <c r="I223" s="69">
        <f t="shared" si="25"/>
        <v>125691512.58177689</v>
      </c>
      <c r="J223" s="33">
        <v>37.299999999999997</v>
      </c>
      <c r="K223" s="33">
        <v>44.3</v>
      </c>
      <c r="L223" s="9">
        <v>30</v>
      </c>
      <c r="M223" s="11">
        <v>0</v>
      </c>
      <c r="N223" s="10">
        <v>336</v>
      </c>
      <c r="O223" s="35">
        <v>54246</v>
      </c>
      <c r="P223" s="70">
        <f t="shared" si="26"/>
        <v>124739677.71212806</v>
      </c>
      <c r="Q223" s="9">
        <f t="shared" si="27"/>
        <v>-951834.8696488291</v>
      </c>
      <c r="R223" s="13">
        <f t="shared" si="28"/>
        <v>-7.5727855453211314E-3</v>
      </c>
      <c r="S223" s="14">
        <f t="shared" si="29"/>
        <v>7.5727855453211314E-3</v>
      </c>
      <c r="T223" s="21">
        <v>2937848.1699161991</v>
      </c>
      <c r="U223" s="69">
        <f t="shared" si="30"/>
        <v>121801829.54221186</v>
      </c>
      <c r="V223"/>
    </row>
    <row r="224" spans="1:22" x14ac:dyDescent="0.2">
      <c r="A224" s="6">
        <f t="shared" si="31"/>
        <v>41851</v>
      </c>
      <c r="B224" s="22">
        <v>123954209.038</v>
      </c>
      <c r="C224" s="22"/>
      <c r="D224" s="22">
        <v>735821.31139000016</v>
      </c>
      <c r="E224" s="22">
        <v>679187.49</v>
      </c>
      <c r="F224" s="22">
        <v>126405.88023001047</v>
      </c>
      <c r="G224" s="9">
        <f t="shared" si="24"/>
        <v>125242811.95915999</v>
      </c>
      <c r="H224" s="9">
        <v>2991995.4330529612</v>
      </c>
      <c r="I224" s="69">
        <f t="shared" si="25"/>
        <v>128234807.39221294</v>
      </c>
      <c r="J224" s="33">
        <v>36.799999999999997</v>
      </c>
      <c r="K224" s="33">
        <v>38.799999999999997</v>
      </c>
      <c r="L224" s="9">
        <v>31</v>
      </c>
      <c r="M224" s="11">
        <v>0</v>
      </c>
      <c r="N224" s="10">
        <v>352</v>
      </c>
      <c r="O224" s="35">
        <v>54253</v>
      </c>
      <c r="P224" s="70">
        <f t="shared" si="26"/>
        <v>126778815.49833751</v>
      </c>
      <c r="Q224" s="9">
        <f t="shared" si="27"/>
        <v>-1455991.893875435</v>
      </c>
      <c r="R224" s="13">
        <f t="shared" si="28"/>
        <v>-1.1354108322728686E-2</v>
      </c>
      <c r="S224" s="14">
        <f t="shared" si="29"/>
        <v>1.1354108322728686E-2</v>
      </c>
      <c r="T224" s="21">
        <v>2991995.4330529612</v>
      </c>
      <c r="U224" s="69">
        <f t="shared" si="30"/>
        <v>123786820.06528455</v>
      </c>
      <c r="V224"/>
    </row>
    <row r="225" spans="1:22" x14ac:dyDescent="0.2">
      <c r="A225" s="6">
        <f t="shared" si="31"/>
        <v>41882</v>
      </c>
      <c r="B225" s="22">
        <v>120437155.71600001</v>
      </c>
      <c r="C225" s="22"/>
      <c r="D225" s="22">
        <v>1761479.4469999999</v>
      </c>
      <c r="E225" s="22">
        <v>629395.01</v>
      </c>
      <c r="F225" s="22">
        <v>124815.82399069035</v>
      </c>
      <c r="G225" s="9">
        <f t="shared" si="24"/>
        <v>122703214.34900932</v>
      </c>
      <c r="H225" s="9">
        <v>3046142.6961897234</v>
      </c>
      <c r="I225" s="69">
        <f t="shared" si="25"/>
        <v>125749357.04519904</v>
      </c>
      <c r="J225" s="33">
        <v>31.1</v>
      </c>
      <c r="K225" s="33">
        <v>28.5</v>
      </c>
      <c r="L225" s="9">
        <v>31</v>
      </c>
      <c r="M225" s="11">
        <v>0</v>
      </c>
      <c r="N225" s="10">
        <v>320</v>
      </c>
      <c r="O225" s="35">
        <v>54296</v>
      </c>
      <c r="P225" s="70">
        <f t="shared" si="26"/>
        <v>122469521.07690319</v>
      </c>
      <c r="Q225" s="9">
        <f t="shared" si="27"/>
        <v>-3279835.9682958424</v>
      </c>
      <c r="R225" s="13">
        <f t="shared" si="28"/>
        <v>-2.6082327936809618E-2</v>
      </c>
      <c r="S225" s="14">
        <f t="shared" si="29"/>
        <v>2.6082327936809618E-2</v>
      </c>
      <c r="T225" s="21">
        <v>3046142.6961897234</v>
      </c>
      <c r="U225" s="69">
        <f t="shared" si="30"/>
        <v>119423378.38071348</v>
      </c>
      <c r="V225"/>
    </row>
    <row r="226" spans="1:22" x14ac:dyDescent="0.2">
      <c r="A226" s="6">
        <f t="shared" si="31"/>
        <v>41912</v>
      </c>
      <c r="B226" s="22">
        <v>116189300.245</v>
      </c>
      <c r="C226" s="22"/>
      <c r="D226" s="22">
        <v>1477827.5699999998</v>
      </c>
      <c r="E226" s="22">
        <v>607774.69999999995</v>
      </c>
      <c r="F226" s="22">
        <v>119627.01061615761</v>
      </c>
      <c r="G226" s="9">
        <f t="shared" si="24"/>
        <v>118155275.50438385</v>
      </c>
      <c r="H226" s="9">
        <v>3100289.9593264856</v>
      </c>
      <c r="I226" s="69">
        <f t="shared" si="25"/>
        <v>121255565.46371034</v>
      </c>
      <c r="J226" s="33">
        <v>117.7</v>
      </c>
      <c r="K226" s="33">
        <v>11.4</v>
      </c>
      <c r="L226" s="9">
        <v>30</v>
      </c>
      <c r="M226" s="11">
        <v>1</v>
      </c>
      <c r="N226" s="10">
        <v>336</v>
      </c>
      <c r="O226" s="35">
        <v>54497</v>
      </c>
      <c r="P226" s="70">
        <f t="shared" si="26"/>
        <v>118106352.95331602</v>
      </c>
      <c r="Q226" s="9">
        <f t="shared" si="27"/>
        <v>-3149212.5103943199</v>
      </c>
      <c r="R226" s="13">
        <f t="shared" si="28"/>
        <v>-2.5971694563882299E-2</v>
      </c>
      <c r="S226" s="14">
        <f t="shared" si="29"/>
        <v>2.5971694563882299E-2</v>
      </c>
      <c r="T226" s="21">
        <v>3100289.9593264856</v>
      </c>
      <c r="U226" s="69">
        <f t="shared" si="30"/>
        <v>115006062.99398953</v>
      </c>
      <c r="V226"/>
    </row>
    <row r="227" spans="1:22" x14ac:dyDescent="0.2">
      <c r="A227" s="6">
        <f t="shared" si="31"/>
        <v>41943</v>
      </c>
      <c r="B227" s="22">
        <v>115219054.75899999</v>
      </c>
      <c r="C227" s="22"/>
      <c r="D227" s="22">
        <v>1428423.7040000001</v>
      </c>
      <c r="E227" s="22">
        <v>558747.47</v>
      </c>
      <c r="F227" s="22">
        <v>118525.26872486075</v>
      </c>
      <c r="G227" s="9">
        <f t="shared" si="24"/>
        <v>117087700.66427512</v>
      </c>
      <c r="H227" s="9">
        <v>3154437.2224632478</v>
      </c>
      <c r="I227" s="69">
        <f t="shared" si="25"/>
        <v>120242137.88673837</v>
      </c>
      <c r="J227" s="33">
        <v>257.10000000000002</v>
      </c>
      <c r="K227" s="33">
        <v>0</v>
      </c>
      <c r="L227" s="9">
        <v>31</v>
      </c>
      <c r="M227" s="11">
        <v>1</v>
      </c>
      <c r="N227" s="10">
        <v>352</v>
      </c>
      <c r="O227" s="35">
        <v>54599</v>
      </c>
      <c r="P227" s="70">
        <f t="shared" si="26"/>
        <v>122972366.82758331</v>
      </c>
      <c r="Q227" s="9">
        <f t="shared" si="27"/>
        <v>2730228.9408449382</v>
      </c>
      <c r="R227" s="13">
        <f t="shared" si="28"/>
        <v>2.2706091132683178E-2</v>
      </c>
      <c r="S227" s="14">
        <f t="shared" si="29"/>
        <v>2.2706091132683178E-2</v>
      </c>
      <c r="T227" s="21">
        <v>3154437.2224632478</v>
      </c>
      <c r="U227" s="69">
        <f t="shared" si="30"/>
        <v>119817929.60512006</v>
      </c>
      <c r="V227"/>
    </row>
    <row r="228" spans="1:22" x14ac:dyDescent="0.2">
      <c r="A228" s="6">
        <f t="shared" si="31"/>
        <v>41973</v>
      </c>
      <c r="B228" s="22">
        <v>121370698.748</v>
      </c>
      <c r="C228" s="22"/>
      <c r="D228" s="22">
        <v>1164888.1840000001</v>
      </c>
      <c r="E228" s="22">
        <v>580527.33000000007</v>
      </c>
      <c r="F228" s="22">
        <v>124433.83826832066</v>
      </c>
      <c r="G228" s="9">
        <f t="shared" si="24"/>
        <v>122991680.42373167</v>
      </c>
      <c r="H228" s="9">
        <v>3208584.48560001</v>
      </c>
      <c r="I228" s="69">
        <f t="shared" si="25"/>
        <v>126200264.90933168</v>
      </c>
      <c r="J228" s="33">
        <v>529.9</v>
      </c>
      <c r="K228" s="33">
        <v>0</v>
      </c>
      <c r="L228" s="9">
        <v>30</v>
      </c>
      <c r="M228" s="11">
        <v>1</v>
      </c>
      <c r="N228" s="10">
        <v>304</v>
      </c>
      <c r="O228" s="35">
        <v>54669</v>
      </c>
      <c r="P228" s="70">
        <f t="shared" si="26"/>
        <v>125480328.03126015</v>
      </c>
      <c r="Q228" s="9">
        <f t="shared" si="27"/>
        <v>-719936.87807153165</v>
      </c>
      <c r="R228" s="13">
        <f t="shared" si="28"/>
        <v>-5.704717645313731E-3</v>
      </c>
      <c r="S228" s="14">
        <f t="shared" si="29"/>
        <v>5.704717645313731E-3</v>
      </c>
      <c r="T228" s="21">
        <v>3208584.48560001</v>
      </c>
      <c r="U228" s="69">
        <f t="shared" si="30"/>
        <v>122271743.54566014</v>
      </c>
      <c r="V228"/>
    </row>
    <row r="229" spans="1:22" x14ac:dyDescent="0.2">
      <c r="A229" s="6">
        <f t="shared" si="31"/>
        <v>42004</v>
      </c>
      <c r="B229" s="36">
        <v>126395819.02220599</v>
      </c>
      <c r="C229" s="22"/>
      <c r="D229" s="22">
        <v>1624797</v>
      </c>
      <c r="E229" s="22">
        <v>591687.87000000011</v>
      </c>
      <c r="F229" s="22">
        <v>130103.03160123648</v>
      </c>
      <c r="G229" s="9">
        <f t="shared" si="24"/>
        <v>128482200.86060476</v>
      </c>
      <c r="H229" s="9">
        <v>3262731.7487367722</v>
      </c>
      <c r="I229" s="69">
        <f t="shared" si="25"/>
        <v>131744932.60934153</v>
      </c>
      <c r="J229" s="33">
        <v>597.6</v>
      </c>
      <c r="K229" s="33">
        <v>0</v>
      </c>
      <c r="L229" s="9">
        <v>31</v>
      </c>
      <c r="M229" s="11">
        <v>0</v>
      </c>
      <c r="N229" s="10">
        <v>336</v>
      </c>
      <c r="O229" s="35">
        <v>54692</v>
      </c>
      <c r="P229" s="70">
        <f t="shared" si="26"/>
        <v>133947449.27212605</v>
      </c>
      <c r="Q229" s="9">
        <f t="shared" si="27"/>
        <v>2202516.6627845168</v>
      </c>
      <c r="R229" s="13">
        <f t="shared" si="28"/>
        <v>1.6718037036882166E-2</v>
      </c>
      <c r="S229" s="14">
        <f t="shared" si="29"/>
        <v>1.6718037036882166E-2</v>
      </c>
      <c r="T229" s="21">
        <v>3262731.7487367722</v>
      </c>
      <c r="U229" s="69">
        <f t="shared" si="30"/>
        <v>130684717.52338928</v>
      </c>
      <c r="V229"/>
    </row>
    <row r="230" spans="1:22" s="39" customFormat="1" x14ac:dyDescent="0.2">
      <c r="A230" s="6">
        <f t="shared" si="31"/>
        <v>42035</v>
      </c>
      <c r="B230" s="36">
        <v>136069000.97999999</v>
      </c>
      <c r="C230" s="22"/>
      <c r="D230" s="22">
        <v>1640685.5465500001</v>
      </c>
      <c r="E230" s="22">
        <v>524679.55000000005</v>
      </c>
      <c r="F230" s="22">
        <v>124022.56802717886</v>
      </c>
      <c r="G230" s="9">
        <f t="shared" si="24"/>
        <v>138110343.50852284</v>
      </c>
      <c r="H230" s="9">
        <v>3341769.4784114026</v>
      </c>
      <c r="I230" s="69">
        <f t="shared" si="25"/>
        <v>141452112.98693424</v>
      </c>
      <c r="J230" s="37">
        <v>800.80000000000018</v>
      </c>
      <c r="K230" s="37">
        <v>0</v>
      </c>
      <c r="L230" s="9">
        <v>31</v>
      </c>
      <c r="M230" s="11">
        <v>0</v>
      </c>
      <c r="N230" s="10">
        <v>336</v>
      </c>
      <c r="O230" s="38">
        <v>54798</v>
      </c>
      <c r="P230" s="70">
        <f t="shared" si="26"/>
        <v>139841432.1910665</v>
      </c>
      <c r="Q230" s="9">
        <f t="shared" si="27"/>
        <v>-1610680.7958677411</v>
      </c>
      <c r="R230" s="13">
        <f t="shared" si="28"/>
        <v>-1.1386756704132922E-2</v>
      </c>
      <c r="S230" s="14">
        <f t="shared" si="29"/>
        <v>1.1386756704132922E-2</v>
      </c>
      <c r="T230" s="21">
        <v>3341769.4784114026</v>
      </c>
      <c r="U230" s="69">
        <f t="shared" si="30"/>
        <v>136499662.7126551</v>
      </c>
      <c r="V230"/>
    </row>
    <row r="231" spans="1:22" s="39" customFormat="1" x14ac:dyDescent="0.2">
      <c r="A231" s="6">
        <f t="shared" si="31"/>
        <v>42063</v>
      </c>
      <c r="B231" s="36">
        <v>126839322.69</v>
      </c>
      <c r="C231" s="22"/>
      <c r="D231" s="22">
        <v>1299789.8416200001</v>
      </c>
      <c r="E231" s="22">
        <v>593761.41999999993</v>
      </c>
      <c r="F231" s="22">
        <v>115380.0096282983</v>
      </c>
      <c r="G231" s="9">
        <f t="shared" si="24"/>
        <v>128617493.9419917</v>
      </c>
      <c r="H231" s="9">
        <v>3420807.2080860329</v>
      </c>
      <c r="I231" s="69">
        <f t="shared" si="25"/>
        <v>132038301.15007773</v>
      </c>
      <c r="J231" s="37">
        <v>917.5</v>
      </c>
      <c r="K231" s="37">
        <v>0</v>
      </c>
      <c r="L231" s="9">
        <v>28</v>
      </c>
      <c r="M231" s="11">
        <v>0</v>
      </c>
      <c r="N231" s="10">
        <v>304</v>
      </c>
      <c r="O231" s="38">
        <v>54813</v>
      </c>
      <c r="P231" s="70">
        <f t="shared" si="26"/>
        <v>134436531.31215566</v>
      </c>
      <c r="Q231" s="9">
        <f t="shared" si="27"/>
        <v>2398230.1620779335</v>
      </c>
      <c r="R231" s="13">
        <f t="shared" si="28"/>
        <v>1.8163140097902736E-2</v>
      </c>
      <c r="S231" s="14">
        <f t="shared" si="29"/>
        <v>1.8163140097902736E-2</v>
      </c>
      <c r="T231" s="21">
        <v>3420807.2080860329</v>
      </c>
      <c r="U231" s="69">
        <f t="shared" si="30"/>
        <v>131015724.10406964</v>
      </c>
      <c r="V231"/>
    </row>
    <row r="232" spans="1:22" s="39" customFormat="1" x14ac:dyDescent="0.2">
      <c r="A232" s="6">
        <f t="shared" si="31"/>
        <v>42094</v>
      </c>
      <c r="B232" s="36">
        <v>127155193.45</v>
      </c>
      <c r="C232" s="22"/>
      <c r="D232" s="22">
        <v>2415035.1839399994</v>
      </c>
      <c r="E232" s="22">
        <v>589701</v>
      </c>
      <c r="F232" s="22">
        <v>116725.32056685306</v>
      </c>
      <c r="G232" s="9">
        <f t="shared" si="24"/>
        <v>130043204.31337315</v>
      </c>
      <c r="H232" s="9">
        <v>3499844.9377606632</v>
      </c>
      <c r="I232" s="69">
        <f t="shared" si="25"/>
        <v>133543049.25113381</v>
      </c>
      <c r="J232" s="37">
        <v>538</v>
      </c>
      <c r="K232" s="37">
        <v>0</v>
      </c>
      <c r="L232" s="9">
        <v>31</v>
      </c>
      <c r="M232" s="11">
        <v>1</v>
      </c>
      <c r="N232" s="10">
        <v>352</v>
      </c>
      <c r="O232" s="38">
        <v>54851</v>
      </c>
      <c r="P232" s="70">
        <f t="shared" si="26"/>
        <v>131356568.44328937</v>
      </c>
      <c r="Q232" s="9">
        <f t="shared" si="27"/>
        <v>-2186480.8078444451</v>
      </c>
      <c r="R232" s="13">
        <f t="shared" si="28"/>
        <v>-1.6372853698530337E-2</v>
      </c>
      <c r="S232" s="14">
        <f t="shared" si="29"/>
        <v>1.6372853698530337E-2</v>
      </c>
      <c r="T232" s="21">
        <v>3499844.9377606632</v>
      </c>
      <c r="U232" s="69">
        <f t="shared" si="30"/>
        <v>127856723.5055287</v>
      </c>
      <c r="V232"/>
    </row>
    <row r="233" spans="1:22" s="39" customFormat="1" x14ac:dyDescent="0.2">
      <c r="A233" s="6">
        <f t="shared" si="31"/>
        <v>42124</v>
      </c>
      <c r="B233" s="36">
        <v>110931008.40000001</v>
      </c>
      <c r="C233" s="22"/>
      <c r="D233" s="22">
        <v>2428305.3285800004</v>
      </c>
      <c r="E233" s="22">
        <v>666704.97</v>
      </c>
      <c r="F233" s="22">
        <v>102184.44628338418</v>
      </c>
      <c r="G233" s="9">
        <f t="shared" si="24"/>
        <v>113923834.25229663</v>
      </c>
      <c r="H233" s="9">
        <v>3578882.6674352936</v>
      </c>
      <c r="I233" s="69">
        <f t="shared" si="25"/>
        <v>117502716.91973191</v>
      </c>
      <c r="J233" s="37">
        <v>359.00000000000011</v>
      </c>
      <c r="K233" s="37">
        <v>0</v>
      </c>
      <c r="L233" s="9">
        <v>30</v>
      </c>
      <c r="M233" s="11">
        <v>1</v>
      </c>
      <c r="N233" s="10">
        <v>336</v>
      </c>
      <c r="O233" s="38">
        <v>54842</v>
      </c>
      <c r="P233" s="70">
        <f t="shared" si="26"/>
        <v>123122739.65349288</v>
      </c>
      <c r="Q233" s="9">
        <f t="shared" si="27"/>
        <v>5620022.7337609679</v>
      </c>
      <c r="R233" s="13">
        <f t="shared" si="28"/>
        <v>4.7828874779126174E-2</v>
      </c>
      <c r="S233" s="14">
        <f t="shared" si="29"/>
        <v>4.7828874779126174E-2</v>
      </c>
      <c r="T233" s="21">
        <v>3578882.6674352936</v>
      </c>
      <c r="U233" s="69">
        <f t="shared" si="30"/>
        <v>119543856.98605759</v>
      </c>
      <c r="V233"/>
    </row>
    <row r="234" spans="1:22" s="39" customFormat="1" x14ac:dyDescent="0.2">
      <c r="A234" s="6">
        <f t="shared" si="31"/>
        <v>42155</v>
      </c>
      <c r="B234" s="36">
        <v>114125838.25</v>
      </c>
      <c r="C234" s="22"/>
      <c r="D234" s="22">
        <v>2618859.6638700003</v>
      </c>
      <c r="E234" s="22">
        <v>627432.71</v>
      </c>
      <c r="F234" s="22">
        <v>105289.36297894316</v>
      </c>
      <c r="G234" s="9">
        <f t="shared" si="24"/>
        <v>117266841.26089105</v>
      </c>
      <c r="H234" s="9">
        <v>3657920.3971099239</v>
      </c>
      <c r="I234" s="69">
        <f t="shared" si="25"/>
        <v>120924761.65800098</v>
      </c>
      <c r="J234" s="37">
        <v>116.20000000000002</v>
      </c>
      <c r="K234" s="37">
        <v>29.8</v>
      </c>
      <c r="L234" s="9">
        <v>31</v>
      </c>
      <c r="M234" s="11">
        <v>1</v>
      </c>
      <c r="N234" s="10">
        <v>320</v>
      </c>
      <c r="O234" s="38">
        <v>54836</v>
      </c>
      <c r="P234" s="70">
        <f t="shared" si="26"/>
        <v>124037026.91232489</v>
      </c>
      <c r="Q234" s="9">
        <f t="shared" si="27"/>
        <v>3112265.2543239146</v>
      </c>
      <c r="R234" s="13">
        <f t="shared" si="28"/>
        <v>2.5737203957664299E-2</v>
      </c>
      <c r="S234" s="14">
        <f t="shared" si="29"/>
        <v>2.5737203957664299E-2</v>
      </c>
      <c r="T234" s="21">
        <v>3657920.3971099239</v>
      </c>
      <c r="U234" s="69">
        <f t="shared" si="30"/>
        <v>120379106.51521496</v>
      </c>
      <c r="V234"/>
    </row>
    <row r="235" spans="1:22" s="39" customFormat="1" x14ac:dyDescent="0.2">
      <c r="A235" s="6">
        <f t="shared" si="31"/>
        <v>42185</v>
      </c>
      <c r="B235" s="36">
        <v>116243974.73999999</v>
      </c>
      <c r="C235" s="22"/>
      <c r="D235" s="22">
        <v>2221967.1503699999</v>
      </c>
      <c r="E235" s="22">
        <v>655439.75</v>
      </c>
      <c r="F235" s="22">
        <v>106797.6810625736</v>
      </c>
      <c r="G235" s="9">
        <f t="shared" si="24"/>
        <v>119014583.95930742</v>
      </c>
      <c r="H235" s="9">
        <v>3736958.1267845542</v>
      </c>
      <c r="I235" s="69">
        <f t="shared" si="25"/>
        <v>122751542.08609197</v>
      </c>
      <c r="J235" s="37">
        <v>54.699999999999996</v>
      </c>
      <c r="K235" s="37">
        <v>15</v>
      </c>
      <c r="L235" s="9">
        <v>30</v>
      </c>
      <c r="M235" s="11">
        <v>0</v>
      </c>
      <c r="N235" s="10">
        <v>352</v>
      </c>
      <c r="O235" s="38">
        <v>54885</v>
      </c>
      <c r="P235" s="70">
        <f t="shared" si="26"/>
        <v>121303939.89032425</v>
      </c>
      <c r="Q235" s="9">
        <f t="shared" si="27"/>
        <v>-1447602.1957677156</v>
      </c>
      <c r="R235" s="13">
        <f t="shared" si="28"/>
        <v>-1.1792945091903104E-2</v>
      </c>
      <c r="S235" s="14">
        <f t="shared" si="29"/>
        <v>1.1792945091903104E-2</v>
      </c>
      <c r="T235" s="21">
        <v>3736958.1267845542</v>
      </c>
      <c r="U235" s="69">
        <f t="shared" si="30"/>
        <v>117566981.7635397</v>
      </c>
      <c r="V235"/>
    </row>
    <row r="236" spans="1:22" s="39" customFormat="1" x14ac:dyDescent="0.2">
      <c r="A236" s="6">
        <f t="shared" si="31"/>
        <v>42216</v>
      </c>
      <c r="B236" s="40">
        <v>128559157.70999999</v>
      </c>
      <c r="C236" s="22"/>
      <c r="D236" s="22">
        <v>2704738.9</v>
      </c>
      <c r="E236" s="22">
        <v>641713.90999999992</v>
      </c>
      <c r="F236" s="22">
        <v>118299.43790180328</v>
      </c>
      <c r="G236" s="9">
        <f t="shared" si="24"/>
        <v>131787311.08209819</v>
      </c>
      <c r="H236" s="9">
        <v>3815995.8564591845</v>
      </c>
      <c r="I236" s="69">
        <f t="shared" si="25"/>
        <v>135603306.93855736</v>
      </c>
      <c r="J236" s="37">
        <v>19.3</v>
      </c>
      <c r="K236" s="37">
        <v>57.70000000000001</v>
      </c>
      <c r="L236" s="9">
        <v>31</v>
      </c>
      <c r="M236" s="11">
        <v>0</v>
      </c>
      <c r="N236" s="10">
        <v>352</v>
      </c>
      <c r="O236" s="38">
        <v>54995</v>
      </c>
      <c r="P236" s="70">
        <f t="shared" si="26"/>
        <v>132056956.63624385</v>
      </c>
      <c r="Q236" s="9">
        <f t="shared" si="27"/>
        <v>-3546350.3023135066</v>
      </c>
      <c r="R236" s="13">
        <f t="shared" si="28"/>
        <v>-2.6152388038149971E-2</v>
      </c>
      <c r="S236" s="14">
        <f t="shared" si="29"/>
        <v>2.6152388038149971E-2</v>
      </c>
      <c r="T236" s="21">
        <v>3815995.8564591845</v>
      </c>
      <c r="U236" s="69">
        <f t="shared" si="30"/>
        <v>128240960.77978466</v>
      </c>
      <c r="V236"/>
    </row>
    <row r="237" spans="1:22" s="39" customFormat="1" x14ac:dyDescent="0.2">
      <c r="A237" s="6">
        <f t="shared" si="31"/>
        <v>42247</v>
      </c>
      <c r="B237" s="40">
        <v>122276965.79000001</v>
      </c>
      <c r="C237" s="22"/>
      <c r="D237" s="22">
        <v>2398600.7057099999</v>
      </c>
      <c r="E237" s="22">
        <v>614038.39999999991</v>
      </c>
      <c r="F237" s="22">
        <v>112379.00512998455</v>
      </c>
      <c r="G237" s="9">
        <f t="shared" si="24"/>
        <v>125177225.89058003</v>
      </c>
      <c r="H237" s="9">
        <v>3895033.5861338149</v>
      </c>
      <c r="I237" s="69">
        <f t="shared" si="25"/>
        <v>129072259.47671384</v>
      </c>
      <c r="J237" s="37">
        <v>29.500000000000004</v>
      </c>
      <c r="K237" s="37">
        <v>47.899999999999991</v>
      </c>
      <c r="L237" s="9">
        <v>31</v>
      </c>
      <c r="M237" s="11">
        <v>0</v>
      </c>
      <c r="N237" s="10">
        <v>320</v>
      </c>
      <c r="O237" s="38">
        <v>54992</v>
      </c>
      <c r="P237" s="70">
        <f t="shared" si="26"/>
        <v>128195632.11264005</v>
      </c>
      <c r="Q237" s="9">
        <f t="shared" si="27"/>
        <v>-876627.36407378316</v>
      </c>
      <c r="R237" s="13">
        <f t="shared" si="28"/>
        <v>-6.7917565527078816E-3</v>
      </c>
      <c r="S237" s="14">
        <f t="shared" si="29"/>
        <v>6.7917565527078816E-3</v>
      </c>
      <c r="T237" s="21">
        <v>3895033.5861338149</v>
      </c>
      <c r="U237" s="69">
        <f t="shared" si="30"/>
        <v>124300598.52650625</v>
      </c>
      <c r="V237"/>
    </row>
    <row r="238" spans="1:22" s="39" customFormat="1" x14ac:dyDescent="0.2">
      <c r="A238" s="6">
        <f t="shared" si="31"/>
        <v>42277</v>
      </c>
      <c r="B238" s="36">
        <v>122189743.48999999</v>
      </c>
      <c r="C238" s="22"/>
      <c r="D238" s="22">
        <v>2377176.73117</v>
      </c>
      <c r="E238" s="22">
        <v>573064.55000000005</v>
      </c>
      <c r="F238" s="22">
        <v>112256.75783183739</v>
      </c>
      <c r="G238" s="9">
        <f t="shared" si="24"/>
        <v>125027728.01333815</v>
      </c>
      <c r="H238" s="9">
        <v>3974071.3158084452</v>
      </c>
      <c r="I238" s="69">
        <f t="shared" si="25"/>
        <v>129001799.32914659</v>
      </c>
      <c r="J238" s="37">
        <v>58.20000000000001</v>
      </c>
      <c r="K238" s="37">
        <v>45.300000000000004</v>
      </c>
      <c r="L238" s="9">
        <v>30</v>
      </c>
      <c r="M238" s="11">
        <v>1</v>
      </c>
      <c r="N238" s="10">
        <v>336</v>
      </c>
      <c r="O238" s="38">
        <v>55342</v>
      </c>
      <c r="P238" s="70">
        <f t="shared" si="26"/>
        <v>125701586.91187456</v>
      </c>
      <c r="Q238" s="9">
        <f t="shared" si="27"/>
        <v>-3300212.4172720313</v>
      </c>
      <c r="R238" s="13">
        <f t="shared" si="28"/>
        <v>-2.5582685159697482E-2</v>
      </c>
      <c r="S238" s="14">
        <f t="shared" si="29"/>
        <v>2.5582685159697482E-2</v>
      </c>
      <c r="T238" s="21">
        <v>3974071.3158084452</v>
      </c>
      <c r="U238" s="69">
        <f t="shared" si="30"/>
        <v>121727515.59606612</v>
      </c>
      <c r="V238"/>
    </row>
    <row r="239" spans="1:22" s="39" customFormat="1" x14ac:dyDescent="0.2">
      <c r="A239" s="6">
        <f t="shared" si="31"/>
        <v>42308</v>
      </c>
      <c r="B239" s="36">
        <v>113821112.05</v>
      </c>
      <c r="C239" s="22"/>
      <c r="D239" s="22">
        <v>2471685.9554699999</v>
      </c>
      <c r="E239" s="22">
        <v>544986.96</v>
      </c>
      <c r="F239" s="22">
        <v>104800.14680995767</v>
      </c>
      <c r="G239" s="9">
        <f t="shared" si="24"/>
        <v>116732984.81866004</v>
      </c>
      <c r="H239" s="9">
        <v>4053109.0454830755</v>
      </c>
      <c r="I239" s="69">
        <f t="shared" si="25"/>
        <v>120786093.86414312</v>
      </c>
      <c r="J239" s="37">
        <v>290.09999999999991</v>
      </c>
      <c r="K239" s="37">
        <v>0</v>
      </c>
      <c r="L239" s="9">
        <v>31</v>
      </c>
      <c r="M239" s="11">
        <v>1</v>
      </c>
      <c r="N239" s="10">
        <v>336</v>
      </c>
      <c r="O239" s="38">
        <v>55399</v>
      </c>
      <c r="P239" s="70">
        <f t="shared" si="26"/>
        <v>124678752.40683046</v>
      </c>
      <c r="Q239" s="9">
        <f t="shared" si="27"/>
        <v>3892658.5426873416</v>
      </c>
      <c r="R239" s="13">
        <f t="shared" si="28"/>
        <v>3.222770451593291E-2</v>
      </c>
      <c r="S239" s="14">
        <f t="shared" si="29"/>
        <v>3.222770451593291E-2</v>
      </c>
      <c r="T239" s="21">
        <v>4053109.0454830755</v>
      </c>
      <c r="U239" s="69">
        <f t="shared" si="30"/>
        <v>120625643.36134738</v>
      </c>
      <c r="V239"/>
    </row>
    <row r="240" spans="1:22" s="39" customFormat="1" x14ac:dyDescent="0.2">
      <c r="A240" s="6">
        <f t="shared" si="31"/>
        <v>42338</v>
      </c>
      <c r="B240" s="36">
        <v>114918427.89</v>
      </c>
      <c r="C240" s="22"/>
      <c r="D240" s="22">
        <v>2273328.9324699999</v>
      </c>
      <c r="E240" s="22">
        <v>556116.38</v>
      </c>
      <c r="F240" s="22">
        <v>105581.11482296932</v>
      </c>
      <c r="G240" s="9">
        <f t="shared" si="24"/>
        <v>117642292.08764702</v>
      </c>
      <c r="H240" s="9">
        <v>4132146.7751577059</v>
      </c>
      <c r="I240" s="69">
        <f t="shared" si="25"/>
        <v>121774438.86280473</v>
      </c>
      <c r="J240" s="37">
        <v>391.1</v>
      </c>
      <c r="K240" s="37">
        <v>0</v>
      </c>
      <c r="L240" s="9">
        <v>30</v>
      </c>
      <c r="M240" s="11">
        <v>1</v>
      </c>
      <c r="N240" s="10">
        <v>320</v>
      </c>
      <c r="O240" s="38">
        <v>55471</v>
      </c>
      <c r="P240" s="70">
        <f t="shared" si="26"/>
        <v>124420677.34215887</v>
      </c>
      <c r="Q240" s="9">
        <f t="shared" si="27"/>
        <v>2646238.4793541431</v>
      </c>
      <c r="R240" s="13">
        <f t="shared" si="28"/>
        <v>2.1730656318896993E-2</v>
      </c>
      <c r="S240" s="14">
        <f t="shared" si="29"/>
        <v>2.1730656318896993E-2</v>
      </c>
      <c r="T240" s="21">
        <v>4132146.7751577059</v>
      </c>
      <c r="U240" s="69">
        <f t="shared" si="30"/>
        <v>120288530.56700116</v>
      </c>
      <c r="V240"/>
    </row>
    <row r="241" spans="1:22" s="39" customFormat="1" x14ac:dyDescent="0.2">
      <c r="A241" s="6">
        <f t="shared" si="31"/>
        <v>42369</v>
      </c>
      <c r="B241" s="36">
        <v>120146923.91</v>
      </c>
      <c r="C241" s="22"/>
      <c r="D241" s="22">
        <v>1984795.6867099998</v>
      </c>
      <c r="E241" s="22">
        <v>545683.17999999993</v>
      </c>
      <c r="F241" s="22">
        <v>110021.03595621673</v>
      </c>
      <c r="G241" s="9">
        <f t="shared" si="24"/>
        <v>122567381.74075378</v>
      </c>
      <c r="H241" s="9">
        <v>4211184.5048323357</v>
      </c>
      <c r="I241" s="69">
        <f t="shared" si="25"/>
        <v>126778566.24558613</v>
      </c>
      <c r="J241" s="37">
        <v>452.99999999999994</v>
      </c>
      <c r="K241" s="37">
        <v>0</v>
      </c>
      <c r="L241" s="9">
        <v>31</v>
      </c>
      <c r="M241" s="11">
        <v>0</v>
      </c>
      <c r="N241" s="10">
        <v>352</v>
      </c>
      <c r="O241" s="38">
        <v>55481</v>
      </c>
      <c r="P241" s="70">
        <f t="shared" si="26"/>
        <v>132697201.41798618</v>
      </c>
      <c r="Q241" s="9">
        <f t="shared" si="27"/>
        <v>5918635.1724000573</v>
      </c>
      <c r="R241" s="13">
        <f t="shared" si="28"/>
        <v>4.668482494852412E-2</v>
      </c>
      <c r="S241" s="14">
        <f t="shared" si="29"/>
        <v>4.668482494852412E-2</v>
      </c>
      <c r="T241" s="21">
        <v>4211184.5048323357</v>
      </c>
      <c r="U241" s="69">
        <f t="shared" si="30"/>
        <v>128486016.91315384</v>
      </c>
      <c r="V241"/>
    </row>
    <row r="242" spans="1:22" s="39" customFormat="1" x14ac:dyDescent="0.2">
      <c r="A242" s="6">
        <f t="shared" si="31"/>
        <v>42400</v>
      </c>
      <c r="B242" s="36">
        <v>129653336.33</v>
      </c>
      <c r="C242" s="22"/>
      <c r="D242" s="22">
        <v>1935234.5260000001</v>
      </c>
      <c r="E242" s="22">
        <v>508638.26</v>
      </c>
      <c r="F242" s="22">
        <v>147119.41420118327</v>
      </c>
      <c r="G242" s="9">
        <f t="shared" si="24"/>
        <v>131950089.70179881</v>
      </c>
      <c r="H242" s="9">
        <v>4310353.4832249759</v>
      </c>
      <c r="I242" s="69">
        <f t="shared" si="25"/>
        <v>136260443.18502378</v>
      </c>
      <c r="J242" s="37">
        <v>717.80000000000007</v>
      </c>
      <c r="K242" s="37">
        <v>0</v>
      </c>
      <c r="L242" s="9">
        <v>31</v>
      </c>
      <c r="M242" s="11">
        <v>0</v>
      </c>
      <c r="N242" s="10">
        <v>320</v>
      </c>
      <c r="O242" s="38">
        <v>55520</v>
      </c>
      <c r="P242" s="70">
        <f t="shared" si="26"/>
        <v>138143932.60408384</v>
      </c>
      <c r="Q242" s="9">
        <f t="shared" si="27"/>
        <v>1883489.4190600514</v>
      </c>
      <c r="R242" s="13">
        <f t="shared" si="28"/>
        <v>1.3822716079842191E-2</v>
      </c>
      <c r="S242" s="14">
        <f t="shared" si="29"/>
        <v>1.3822716079842191E-2</v>
      </c>
      <c r="T242" s="21">
        <v>4310353.4832249759</v>
      </c>
      <c r="U242" s="69">
        <f t="shared" si="30"/>
        <v>133833579.12085886</v>
      </c>
      <c r="V242"/>
    </row>
    <row r="243" spans="1:22" s="39" customFormat="1" x14ac:dyDescent="0.2">
      <c r="A243" s="6">
        <f t="shared" si="31"/>
        <v>42429</v>
      </c>
      <c r="B243" s="36">
        <v>119612277.39</v>
      </c>
      <c r="C243" s="22"/>
      <c r="D243" s="22">
        <v>2180336.0521399998</v>
      </c>
      <c r="E243" s="22">
        <v>547914.02</v>
      </c>
      <c r="F243" s="22">
        <v>136171.41787433196</v>
      </c>
      <c r="G243" s="9">
        <f t="shared" si="24"/>
        <v>122204356.04426566</v>
      </c>
      <c r="H243" s="9">
        <v>4409522.461617616</v>
      </c>
      <c r="I243" s="69">
        <f t="shared" si="25"/>
        <v>126613878.50588328</v>
      </c>
      <c r="J243" s="37">
        <v>627.40000000000009</v>
      </c>
      <c r="K243" s="37">
        <v>0</v>
      </c>
      <c r="L243" s="9">
        <v>29</v>
      </c>
      <c r="M243" s="11">
        <v>0</v>
      </c>
      <c r="N243" s="10">
        <v>320</v>
      </c>
      <c r="O243" s="38">
        <v>55545</v>
      </c>
      <c r="P243" s="70">
        <f t="shared" si="26"/>
        <v>131233405.02568781</v>
      </c>
      <c r="Q243" s="9">
        <f t="shared" si="27"/>
        <v>4619526.5198045373</v>
      </c>
      <c r="R243" s="13">
        <f t="shared" si="28"/>
        <v>3.6485151346105277E-2</v>
      </c>
      <c r="S243" s="14">
        <f t="shared" si="29"/>
        <v>3.6485151346105277E-2</v>
      </c>
      <c r="T243" s="21">
        <v>4409522.461617616</v>
      </c>
      <c r="U243" s="69">
        <f t="shared" si="30"/>
        <v>126823882.56407019</v>
      </c>
      <c r="V243"/>
    </row>
    <row r="244" spans="1:22" s="39" customFormat="1" x14ac:dyDescent="0.2">
      <c r="A244" s="6">
        <f t="shared" si="31"/>
        <v>42460</v>
      </c>
      <c r="B244" s="36">
        <v>120079404.43000001</v>
      </c>
      <c r="C244" s="22"/>
      <c r="D244" s="22">
        <v>2728252.5245999997</v>
      </c>
      <c r="E244" s="22">
        <v>531797.48</v>
      </c>
      <c r="F244" s="22">
        <v>137345.46429959452</v>
      </c>
      <c r="G244" s="9">
        <f t="shared" si="24"/>
        <v>123202108.97030042</v>
      </c>
      <c r="H244" s="9">
        <v>4508691.4400102561</v>
      </c>
      <c r="I244" s="69">
        <f t="shared" si="25"/>
        <v>127710800.41031067</v>
      </c>
      <c r="J244" s="37">
        <v>492.6</v>
      </c>
      <c r="K244" s="37">
        <v>0</v>
      </c>
      <c r="L244" s="9">
        <v>31</v>
      </c>
      <c r="M244" s="11">
        <v>1</v>
      </c>
      <c r="N244" s="10">
        <v>352</v>
      </c>
      <c r="O244" s="38">
        <v>55580</v>
      </c>
      <c r="P244" s="70">
        <f t="shared" si="26"/>
        <v>131727278.04938477</v>
      </c>
      <c r="Q244" s="9">
        <f t="shared" si="27"/>
        <v>4016477.639074102</v>
      </c>
      <c r="R244" s="13">
        <f t="shared" si="28"/>
        <v>3.1449788319937846E-2</v>
      </c>
      <c r="S244" s="14">
        <f t="shared" si="29"/>
        <v>3.1449788319937846E-2</v>
      </c>
      <c r="T244" s="21">
        <v>4508691.4400102561</v>
      </c>
      <c r="U244" s="69">
        <f t="shared" si="30"/>
        <v>127218586.60937452</v>
      </c>
      <c r="V244"/>
    </row>
    <row r="245" spans="1:22" s="39" customFormat="1" x14ac:dyDescent="0.2">
      <c r="A245" s="6">
        <f t="shared" si="31"/>
        <v>42490</v>
      </c>
      <c r="B245" s="36">
        <v>111544560.34999999</v>
      </c>
      <c r="C245" s="22"/>
      <c r="D245" s="22">
        <v>2986522.7262599994</v>
      </c>
      <c r="E245" s="22">
        <v>466187.5</v>
      </c>
      <c r="F245" s="22">
        <v>128112.52608086359</v>
      </c>
      <c r="G245" s="9">
        <f t="shared" si="24"/>
        <v>114869158.05017914</v>
      </c>
      <c r="H245" s="9">
        <v>4607860.4184028963</v>
      </c>
      <c r="I245" s="69">
        <f t="shared" si="25"/>
        <v>119477018.46858203</v>
      </c>
      <c r="J245" s="37">
        <v>431.80000000000007</v>
      </c>
      <c r="K245" s="37">
        <v>0</v>
      </c>
      <c r="L245" s="9">
        <v>30</v>
      </c>
      <c r="M245" s="11">
        <v>1</v>
      </c>
      <c r="N245" s="10">
        <v>336</v>
      </c>
      <c r="O245" s="38">
        <v>55679</v>
      </c>
      <c r="P245" s="70">
        <f t="shared" si="26"/>
        <v>127025836.46981561</v>
      </c>
      <c r="Q245" s="9">
        <f t="shared" si="27"/>
        <v>7548818.0012335777</v>
      </c>
      <c r="R245" s="13">
        <f t="shared" si="28"/>
        <v>6.3182175936359122E-2</v>
      </c>
      <c r="S245" s="14">
        <f t="shared" si="29"/>
        <v>6.3182175936359122E-2</v>
      </c>
      <c r="T245" s="21">
        <v>4607860.4184028963</v>
      </c>
      <c r="U245" s="69">
        <f t="shared" si="30"/>
        <v>122417976.05141272</v>
      </c>
      <c r="V245"/>
    </row>
    <row r="246" spans="1:22" s="39" customFormat="1" x14ac:dyDescent="0.2">
      <c r="A246" s="6">
        <f t="shared" si="31"/>
        <v>42521</v>
      </c>
      <c r="B246" s="36">
        <v>112996489.06999999</v>
      </c>
      <c r="C246" s="22"/>
      <c r="D246" s="22">
        <v>3280150.9202000001</v>
      </c>
      <c r="E246" s="22">
        <v>611452.43999999994</v>
      </c>
      <c r="F246" s="22">
        <v>129983.07594680859</v>
      </c>
      <c r="G246" s="9">
        <f t="shared" si="24"/>
        <v>116758109.35425319</v>
      </c>
      <c r="H246" s="9">
        <v>4707029.3967955364</v>
      </c>
      <c r="I246" s="69">
        <f t="shared" si="25"/>
        <v>121465138.75104873</v>
      </c>
      <c r="J246" s="37">
        <v>174.59999999999997</v>
      </c>
      <c r="K246" s="37">
        <v>18.399999999999999</v>
      </c>
      <c r="L246" s="9">
        <v>31</v>
      </c>
      <c r="M246" s="11">
        <v>1</v>
      </c>
      <c r="N246" s="10">
        <v>336</v>
      </c>
      <c r="O246" s="38">
        <v>55676</v>
      </c>
      <c r="P246" s="70">
        <f t="shared" si="26"/>
        <v>126077867.17513923</v>
      </c>
      <c r="Q246" s="9">
        <f t="shared" si="27"/>
        <v>4612728.4240905046</v>
      </c>
      <c r="R246" s="13">
        <f t="shared" si="28"/>
        <v>3.7975739142278621E-2</v>
      </c>
      <c r="S246" s="14">
        <f t="shared" si="29"/>
        <v>3.7975739142278621E-2</v>
      </c>
      <c r="T246" s="21">
        <v>4707029.3967955364</v>
      </c>
      <c r="U246" s="69">
        <f t="shared" si="30"/>
        <v>121370837.77834369</v>
      </c>
      <c r="V246"/>
    </row>
    <row r="247" spans="1:22" s="39" customFormat="1" x14ac:dyDescent="0.2">
      <c r="A247" s="6">
        <f t="shared" si="31"/>
        <v>42551</v>
      </c>
      <c r="B247" s="36">
        <v>118112991.27</v>
      </c>
      <c r="C247" s="22"/>
      <c r="D247" s="22">
        <v>3308476.4431799999</v>
      </c>
      <c r="E247" s="22">
        <v>670707.54</v>
      </c>
      <c r="F247" s="22">
        <v>135873.36862791283</v>
      </c>
      <c r="G247" s="9">
        <f t="shared" si="24"/>
        <v>121956301.88455209</v>
      </c>
      <c r="H247" s="9">
        <v>4806198.3751881765</v>
      </c>
      <c r="I247" s="69">
        <f t="shared" si="25"/>
        <v>126762500.25974026</v>
      </c>
      <c r="J247" s="37">
        <v>51.2</v>
      </c>
      <c r="K247" s="37">
        <v>34.300000000000004</v>
      </c>
      <c r="L247" s="9">
        <v>30</v>
      </c>
      <c r="M247" s="11">
        <v>0</v>
      </c>
      <c r="N247" s="10">
        <v>352</v>
      </c>
      <c r="O247" s="38">
        <v>55710</v>
      </c>
      <c r="P247" s="70">
        <f t="shared" si="26"/>
        <v>127244688.22956952</v>
      </c>
      <c r="Q247" s="9">
        <f t="shared" si="27"/>
        <v>482187.9698292613</v>
      </c>
      <c r="R247" s="13">
        <f t="shared" si="28"/>
        <v>3.8038691950793282E-3</v>
      </c>
      <c r="S247" s="14">
        <f t="shared" si="29"/>
        <v>3.8038691950793282E-3</v>
      </c>
      <c r="T247" s="21">
        <v>4806198.3751881765</v>
      </c>
      <c r="U247" s="69">
        <f t="shared" si="30"/>
        <v>122438489.85438135</v>
      </c>
      <c r="V247"/>
    </row>
    <row r="248" spans="1:22" s="39" customFormat="1" x14ac:dyDescent="0.2">
      <c r="A248" s="6">
        <f t="shared" si="31"/>
        <v>42582</v>
      </c>
      <c r="B248" s="40">
        <v>132759091.78</v>
      </c>
      <c r="C248" s="22"/>
      <c r="D248" s="22">
        <v>3078626.3218600005</v>
      </c>
      <c r="E248" s="22">
        <v>628636.92999999993</v>
      </c>
      <c r="F248" s="22">
        <v>151990.35206595389</v>
      </c>
      <c r="G248" s="9">
        <f t="shared" si="24"/>
        <v>136314364.67979404</v>
      </c>
      <c r="H248" s="9">
        <v>4905367.3535808166</v>
      </c>
      <c r="I248" s="69">
        <f t="shared" si="25"/>
        <v>141219732.03337485</v>
      </c>
      <c r="J248" s="37">
        <v>4.8</v>
      </c>
      <c r="K248" s="37">
        <v>101.2</v>
      </c>
      <c r="L248" s="9">
        <v>31</v>
      </c>
      <c r="M248" s="11">
        <v>0</v>
      </c>
      <c r="N248" s="10">
        <v>320</v>
      </c>
      <c r="O248" s="38">
        <v>55811</v>
      </c>
      <c r="P248" s="70">
        <f t="shared" si="26"/>
        <v>140911435.9412252</v>
      </c>
      <c r="Q248" s="9">
        <f t="shared" si="27"/>
        <v>-308296.09214964509</v>
      </c>
      <c r="R248" s="13">
        <f t="shared" si="28"/>
        <v>-2.1830950088248618E-3</v>
      </c>
      <c r="S248" s="14">
        <f t="shared" si="29"/>
        <v>2.1830950088248618E-3</v>
      </c>
      <c r="T248" s="21">
        <v>4905367.3535808166</v>
      </c>
      <c r="U248" s="69">
        <f t="shared" si="30"/>
        <v>136006068.5876444</v>
      </c>
      <c r="V248"/>
    </row>
    <row r="249" spans="1:22" s="39" customFormat="1" x14ac:dyDescent="0.2">
      <c r="A249" s="6">
        <f t="shared" si="31"/>
        <v>42613</v>
      </c>
      <c r="B249" s="40">
        <v>136846965.53999999</v>
      </c>
      <c r="C249" s="22"/>
      <c r="D249" s="22">
        <v>3163200.2535900008</v>
      </c>
      <c r="E249" s="22">
        <v>603675.88</v>
      </c>
      <c r="F249" s="22">
        <v>156589.06930780268</v>
      </c>
      <c r="G249" s="9">
        <f t="shared" si="24"/>
        <v>140457252.60428217</v>
      </c>
      <c r="H249" s="9">
        <v>5004536.3319734568</v>
      </c>
      <c r="I249" s="69">
        <f t="shared" si="25"/>
        <v>145461788.93625563</v>
      </c>
      <c r="J249" s="37">
        <v>2.1</v>
      </c>
      <c r="K249" s="37">
        <v>105</v>
      </c>
      <c r="L249" s="9">
        <v>31</v>
      </c>
      <c r="M249" s="11">
        <v>0</v>
      </c>
      <c r="N249" s="10">
        <v>352</v>
      </c>
      <c r="O249" s="38">
        <v>55592</v>
      </c>
      <c r="P249" s="70">
        <f t="shared" si="26"/>
        <v>143181678.72186193</v>
      </c>
      <c r="Q249" s="9">
        <f t="shared" si="27"/>
        <v>-2280110.2143937051</v>
      </c>
      <c r="R249" s="13">
        <f t="shared" si="28"/>
        <v>-1.5674977126762111E-2</v>
      </c>
      <c r="S249" s="14">
        <f t="shared" si="29"/>
        <v>1.5674977126762111E-2</v>
      </c>
      <c r="T249" s="21">
        <v>5004536.3319734568</v>
      </c>
      <c r="U249" s="69">
        <f t="shared" si="30"/>
        <v>138177142.38988847</v>
      </c>
      <c r="V249"/>
    </row>
    <row r="250" spans="1:22" s="39" customFormat="1" x14ac:dyDescent="0.2">
      <c r="A250" s="6">
        <f t="shared" si="31"/>
        <v>42643</v>
      </c>
      <c r="B250" s="36">
        <v>120474538.56999999</v>
      </c>
      <c r="C250" s="22"/>
      <c r="D250" s="22">
        <v>2927608.9530000002</v>
      </c>
      <c r="E250" s="22">
        <v>584671.74</v>
      </c>
      <c r="F250" s="22">
        <v>138069.66383278562</v>
      </c>
      <c r="G250" s="9">
        <f t="shared" si="24"/>
        <v>123848749.5991672</v>
      </c>
      <c r="H250" s="9">
        <v>5103705.3103660969</v>
      </c>
      <c r="I250" s="69">
        <f t="shared" si="25"/>
        <v>128952454.90953329</v>
      </c>
      <c r="J250" s="37">
        <v>68.600000000000009</v>
      </c>
      <c r="K250" s="37">
        <v>26.6</v>
      </c>
      <c r="L250" s="9">
        <v>30</v>
      </c>
      <c r="M250" s="11">
        <v>1</v>
      </c>
      <c r="N250" s="10">
        <v>336</v>
      </c>
      <c r="O250" s="38">
        <v>55903</v>
      </c>
      <c r="P250" s="70">
        <f t="shared" si="26"/>
        <v>123190639.4505562</v>
      </c>
      <c r="Q250" s="9">
        <f t="shared" si="27"/>
        <v>-5761815.4589770883</v>
      </c>
      <c r="R250" s="13">
        <f t="shared" si="28"/>
        <v>-4.4681704299614107E-2</v>
      </c>
      <c r="S250" s="14">
        <f t="shared" si="29"/>
        <v>4.4681704299614107E-2</v>
      </c>
      <c r="T250" s="21">
        <v>5103705.3103660969</v>
      </c>
      <c r="U250" s="69">
        <f t="shared" si="30"/>
        <v>118086934.14019011</v>
      </c>
      <c r="V250"/>
    </row>
    <row r="251" spans="1:22" s="39" customFormat="1" x14ac:dyDescent="0.2">
      <c r="A251" s="6">
        <f t="shared" si="31"/>
        <v>42674</v>
      </c>
      <c r="B251" s="36">
        <v>114277151.48999999</v>
      </c>
      <c r="C251" s="22"/>
      <c r="D251" s="22">
        <v>2742054.4863299998</v>
      </c>
      <c r="E251" s="22">
        <v>543214.82000000007</v>
      </c>
      <c r="F251" s="22">
        <v>130941.56619527175</v>
      </c>
      <c r="G251" s="9">
        <f t="shared" si="24"/>
        <v>117431479.23013473</v>
      </c>
      <c r="H251" s="9">
        <v>5202874.288758737</v>
      </c>
      <c r="I251" s="69">
        <f t="shared" si="25"/>
        <v>122634353.51889347</v>
      </c>
      <c r="J251" s="37">
        <v>242.10000000000002</v>
      </c>
      <c r="K251" s="37">
        <v>1.9</v>
      </c>
      <c r="L251" s="9">
        <v>31</v>
      </c>
      <c r="M251" s="11">
        <v>1</v>
      </c>
      <c r="N251" s="10">
        <v>320</v>
      </c>
      <c r="O251" s="38">
        <v>56053</v>
      </c>
      <c r="P251" s="70">
        <f t="shared" si="26"/>
        <v>124215395.2654233</v>
      </c>
      <c r="Q251" s="9">
        <f t="shared" si="27"/>
        <v>1581041.7465298325</v>
      </c>
      <c r="R251" s="13">
        <f t="shared" si="28"/>
        <v>1.2892323408271173E-2</v>
      </c>
      <c r="S251" s="14">
        <f t="shared" si="29"/>
        <v>1.2892323408271173E-2</v>
      </c>
      <c r="T251" s="21">
        <v>5202874.288758737</v>
      </c>
      <c r="U251" s="69">
        <f t="shared" si="30"/>
        <v>119012520.97666456</v>
      </c>
      <c r="V251"/>
    </row>
    <row r="252" spans="1:22" s="39" customFormat="1" x14ac:dyDescent="0.2">
      <c r="A252" s="6">
        <f t="shared" si="31"/>
        <v>42704</v>
      </c>
      <c r="B252" s="36">
        <v>114905950.25</v>
      </c>
      <c r="C252" s="22"/>
      <c r="D252" s="22">
        <v>2513269.96582</v>
      </c>
      <c r="E252" s="22">
        <v>538539.23</v>
      </c>
      <c r="F252" s="22">
        <v>131340.63022734923</v>
      </c>
      <c r="G252" s="9">
        <f t="shared" si="24"/>
        <v>117826418.81559266</v>
      </c>
      <c r="H252" s="9">
        <v>5302043.2671513772</v>
      </c>
      <c r="I252" s="69">
        <f t="shared" si="25"/>
        <v>123128462.08274403</v>
      </c>
      <c r="J252" s="37">
        <v>388.20000000000005</v>
      </c>
      <c r="K252" s="37">
        <v>0</v>
      </c>
      <c r="L252" s="9">
        <v>30</v>
      </c>
      <c r="M252" s="11">
        <v>1</v>
      </c>
      <c r="N252" s="10">
        <v>336</v>
      </c>
      <c r="O252" s="38">
        <v>56155</v>
      </c>
      <c r="P252" s="70">
        <f t="shared" si="26"/>
        <v>126879405.64799522</v>
      </c>
      <c r="Q252" s="9">
        <f t="shared" si="27"/>
        <v>3750943.5652511865</v>
      </c>
      <c r="R252" s="13">
        <f t="shared" si="28"/>
        <v>3.0463659675457496E-2</v>
      </c>
      <c r="S252" s="14">
        <f t="shared" si="29"/>
        <v>3.0463659675457496E-2</v>
      </c>
      <c r="T252" s="21">
        <v>5302043.2671513772</v>
      </c>
      <c r="U252" s="69">
        <f t="shared" si="30"/>
        <v>121577362.38084385</v>
      </c>
      <c r="V252"/>
    </row>
    <row r="253" spans="1:22" s="39" customFormat="1" x14ac:dyDescent="0.2">
      <c r="A253" s="6">
        <f t="shared" si="31"/>
        <v>42735</v>
      </c>
      <c r="B253" s="36">
        <v>125678936.38</v>
      </c>
      <c r="C253" s="22"/>
      <c r="D253" s="22">
        <v>2009570.7910199999</v>
      </c>
      <c r="E253" s="22">
        <v>536053.87</v>
      </c>
      <c r="F253" s="22">
        <v>142769.01800680894</v>
      </c>
      <c r="G253" s="9">
        <f t="shared" si="24"/>
        <v>128081792.0230132</v>
      </c>
      <c r="H253" s="9">
        <v>5401212.2455440173</v>
      </c>
      <c r="I253" s="69">
        <f t="shared" si="25"/>
        <v>133483004.26855722</v>
      </c>
      <c r="J253" s="37">
        <v>647.79999999999984</v>
      </c>
      <c r="K253" s="37">
        <v>0</v>
      </c>
      <c r="L253" s="9">
        <v>31</v>
      </c>
      <c r="M253" s="11">
        <v>0</v>
      </c>
      <c r="N253" s="10">
        <v>336</v>
      </c>
      <c r="O253" s="38">
        <v>56244</v>
      </c>
      <c r="P253" s="70">
        <f t="shared" si="26"/>
        <v>138824532.73550773</v>
      </c>
      <c r="Q253" s="9">
        <f t="shared" si="27"/>
        <v>5341528.466950506</v>
      </c>
      <c r="R253" s="13">
        <f t="shared" si="28"/>
        <v>4.0016543650783991E-2</v>
      </c>
      <c r="S253" s="14">
        <f t="shared" si="29"/>
        <v>4.0016543650783991E-2</v>
      </c>
      <c r="T253" s="21">
        <v>5401212.2455440173</v>
      </c>
      <c r="U253" s="69">
        <f t="shared" si="30"/>
        <v>133423320.48996371</v>
      </c>
      <c r="V253"/>
    </row>
    <row r="254" spans="1:22" s="39" customFormat="1" x14ac:dyDescent="0.2">
      <c r="A254" s="6">
        <f t="shared" si="31"/>
        <v>42766</v>
      </c>
      <c r="B254" s="36">
        <v>128734996.59</v>
      </c>
      <c r="C254" s="22"/>
      <c r="D254" s="22">
        <v>2046970.3632399999</v>
      </c>
      <c r="E254" s="22">
        <v>462300.38131199998</v>
      </c>
      <c r="F254" s="22">
        <v>195309.76387576255</v>
      </c>
      <c r="G254" s="9">
        <f t="shared" si="24"/>
        <v>131048957.57067624</v>
      </c>
      <c r="H254" s="9">
        <v>5544916.4384731324</v>
      </c>
      <c r="I254" s="69">
        <f t="shared" si="25"/>
        <v>136593874.00914937</v>
      </c>
      <c r="J254" s="37">
        <v>635.1</v>
      </c>
      <c r="K254" s="37">
        <v>0</v>
      </c>
      <c r="L254" s="9">
        <v>31</v>
      </c>
      <c r="M254" s="11">
        <v>0</v>
      </c>
      <c r="N254" s="10">
        <v>336</v>
      </c>
      <c r="O254" s="38">
        <v>56330</v>
      </c>
      <c r="P254" s="70">
        <f t="shared" si="26"/>
        <v>138663831.246546</v>
      </c>
      <c r="Q254" s="9">
        <f t="shared" si="27"/>
        <v>2069957.2373966277</v>
      </c>
      <c r="R254" s="13">
        <f t="shared" si="28"/>
        <v>1.515410008254087E-2</v>
      </c>
      <c r="S254" s="14">
        <f t="shared" si="29"/>
        <v>1.515410008254087E-2</v>
      </c>
      <c r="T254" s="21">
        <v>5544916.4384731324</v>
      </c>
      <c r="U254" s="69">
        <f t="shared" si="30"/>
        <v>133118914.80807287</v>
      </c>
      <c r="V254"/>
    </row>
    <row r="255" spans="1:22" s="39" customFormat="1" x14ac:dyDescent="0.2">
      <c r="A255" s="6">
        <f t="shared" si="31"/>
        <v>42794</v>
      </c>
      <c r="B255" s="36">
        <v>112440232.64</v>
      </c>
      <c r="C255" s="22"/>
      <c r="D255" s="22">
        <v>2032460.73386</v>
      </c>
      <c r="E255" s="22">
        <v>508231.90472999995</v>
      </c>
      <c r="F255" s="22">
        <v>170943.42526922905</v>
      </c>
      <c r="G255" s="9">
        <f t="shared" si="24"/>
        <v>114809981.85332078</v>
      </c>
      <c r="H255" s="9">
        <v>5688620.6314022476</v>
      </c>
      <c r="I255" s="69">
        <f t="shared" si="25"/>
        <v>120498602.48472303</v>
      </c>
      <c r="J255" s="37">
        <v>537.9</v>
      </c>
      <c r="K255" s="37">
        <v>0</v>
      </c>
      <c r="L255" s="9">
        <v>28</v>
      </c>
      <c r="M255" s="11">
        <v>0</v>
      </c>
      <c r="N255" s="10">
        <v>304</v>
      </c>
      <c r="O255" s="38">
        <v>56380</v>
      </c>
      <c r="P255" s="70">
        <f t="shared" si="26"/>
        <v>127383232.69854945</v>
      </c>
      <c r="Q255" s="9">
        <f t="shared" si="27"/>
        <v>6884630.2138264179</v>
      </c>
      <c r="R255" s="13">
        <f t="shared" si="28"/>
        <v>5.713452332112532E-2</v>
      </c>
      <c r="S255" s="14">
        <f t="shared" si="29"/>
        <v>5.713452332112532E-2</v>
      </c>
      <c r="T255" s="21">
        <v>5688620.6314022476</v>
      </c>
      <c r="U255" s="69">
        <f t="shared" si="30"/>
        <v>121694612.0671472</v>
      </c>
      <c r="V255"/>
    </row>
    <row r="256" spans="1:22" s="39" customFormat="1" x14ac:dyDescent="0.2">
      <c r="A256" s="6">
        <f t="shared" si="31"/>
        <v>42825</v>
      </c>
      <c r="B256" s="36">
        <v>123679832.08</v>
      </c>
      <c r="C256" s="22"/>
      <c r="D256" s="22">
        <v>2753229.6</v>
      </c>
      <c r="E256" s="22">
        <v>513593.66982000001</v>
      </c>
      <c r="F256" s="22">
        <v>188800.57068292616</v>
      </c>
      <c r="G256" s="9">
        <f t="shared" si="24"/>
        <v>126757854.77913706</v>
      </c>
      <c r="H256" s="9">
        <v>5832324.8243313627</v>
      </c>
      <c r="I256" s="69">
        <f t="shared" si="25"/>
        <v>132590179.60346842</v>
      </c>
      <c r="J256" s="37">
        <v>597.6</v>
      </c>
      <c r="K256" s="37">
        <v>0</v>
      </c>
      <c r="L256" s="9">
        <v>31</v>
      </c>
      <c r="M256" s="11">
        <v>1</v>
      </c>
      <c r="N256" s="10">
        <v>368</v>
      </c>
      <c r="O256" s="38">
        <v>56429</v>
      </c>
      <c r="P256" s="70">
        <f t="shared" si="26"/>
        <v>137559478.7851465</v>
      </c>
      <c r="Q256" s="9">
        <f t="shared" si="27"/>
        <v>4969299.1816780865</v>
      </c>
      <c r="R256" s="13">
        <f t="shared" si="28"/>
        <v>3.7478636777923895E-2</v>
      </c>
      <c r="S256" s="14">
        <f t="shared" si="29"/>
        <v>3.7478636777923895E-2</v>
      </c>
      <c r="T256" s="21">
        <v>5832324.8243313627</v>
      </c>
      <c r="U256" s="69">
        <f t="shared" si="30"/>
        <v>131727153.96081515</v>
      </c>
      <c r="V256"/>
    </row>
    <row r="257" spans="1:22" s="39" customFormat="1" x14ac:dyDescent="0.2">
      <c r="A257" s="6">
        <f t="shared" si="31"/>
        <v>42855</v>
      </c>
      <c r="B257" s="36">
        <v>105359959.7</v>
      </c>
      <c r="C257" s="22"/>
      <c r="D257" s="22">
        <v>3042375.8810000005</v>
      </c>
      <c r="E257" s="22">
        <v>543909.22403399996</v>
      </c>
      <c r="F257" s="22">
        <v>161991.78232437107</v>
      </c>
      <c r="G257" s="9">
        <f t="shared" si="24"/>
        <v>108784253.02270962</v>
      </c>
      <c r="H257" s="9">
        <v>5976029.0172604779</v>
      </c>
      <c r="I257" s="69">
        <f t="shared" si="25"/>
        <v>114760282.0399701</v>
      </c>
      <c r="J257" s="37">
        <v>281.59999999999991</v>
      </c>
      <c r="K257" s="37">
        <v>0</v>
      </c>
      <c r="L257" s="9">
        <v>30</v>
      </c>
      <c r="M257" s="11">
        <v>1</v>
      </c>
      <c r="N257" s="10">
        <v>304</v>
      </c>
      <c r="O257" s="38">
        <v>56520</v>
      </c>
      <c r="P257" s="70">
        <f t="shared" si="26"/>
        <v>122718676.9578477</v>
      </c>
      <c r="Q257" s="9">
        <f t="shared" si="27"/>
        <v>7958394.9178775996</v>
      </c>
      <c r="R257" s="13">
        <f t="shared" si="28"/>
        <v>6.9347990231548515E-2</v>
      </c>
      <c r="S257" s="14">
        <f t="shared" si="29"/>
        <v>6.9347990231548515E-2</v>
      </c>
      <c r="T257" s="21">
        <v>5976029.0172604779</v>
      </c>
      <c r="U257" s="69">
        <f t="shared" si="30"/>
        <v>116742647.94058722</v>
      </c>
      <c r="V257"/>
    </row>
    <row r="258" spans="1:22" s="39" customFormat="1" x14ac:dyDescent="0.2">
      <c r="A258" s="6">
        <f t="shared" si="31"/>
        <v>42886</v>
      </c>
      <c r="B258" s="36">
        <v>109395984.23</v>
      </c>
      <c r="C258" s="22"/>
      <c r="D258" s="22">
        <v>3050515.2969999998</v>
      </c>
      <c r="E258" s="22">
        <v>572876.03960400005</v>
      </c>
      <c r="F258" s="22">
        <v>168051.91858670636</v>
      </c>
      <c r="G258" s="9">
        <f t="shared" si="24"/>
        <v>112851323.6480173</v>
      </c>
      <c r="H258" s="9">
        <v>6119733.210189593</v>
      </c>
      <c r="I258" s="69">
        <f t="shared" si="25"/>
        <v>118971056.8582069</v>
      </c>
      <c r="J258" s="37">
        <v>214.39999999999995</v>
      </c>
      <c r="K258" s="37">
        <v>2.7</v>
      </c>
      <c r="L258" s="9">
        <v>31</v>
      </c>
      <c r="M258" s="11">
        <v>1</v>
      </c>
      <c r="N258" s="10">
        <v>352</v>
      </c>
      <c r="O258" s="38">
        <v>56568</v>
      </c>
      <c r="P258" s="70">
        <f t="shared" si="26"/>
        <v>126784361.080515</v>
      </c>
      <c r="Q258" s="9">
        <f t="shared" si="27"/>
        <v>7813304.2223080993</v>
      </c>
      <c r="R258" s="13">
        <f t="shared" si="28"/>
        <v>6.5673991882077828E-2</v>
      </c>
      <c r="S258" s="14">
        <f t="shared" si="29"/>
        <v>6.5673991882077828E-2</v>
      </c>
      <c r="T258" s="21">
        <v>6119733.210189593</v>
      </c>
      <c r="U258" s="69">
        <f t="shared" si="30"/>
        <v>120664627.8703254</v>
      </c>
      <c r="V258"/>
    </row>
    <row r="259" spans="1:22" s="39" customFormat="1" x14ac:dyDescent="0.2">
      <c r="A259" s="6">
        <f t="shared" si="31"/>
        <v>42916</v>
      </c>
      <c r="B259" s="36">
        <v>116088138.73</v>
      </c>
      <c r="C259" s="22"/>
      <c r="D259" s="22">
        <v>3340848.5740000005</v>
      </c>
      <c r="E259" s="22">
        <v>614956.26667200006</v>
      </c>
      <c r="F259" s="22">
        <v>178480.14533705966</v>
      </c>
      <c r="G259" s="9">
        <f t="shared" ref="G259:G288" si="32">+B259-C259+D259+E259-F259</f>
        <v>119865463.42533495</v>
      </c>
      <c r="H259" s="9">
        <v>6263437.4031187082</v>
      </c>
      <c r="I259" s="69">
        <f t="shared" ref="I259:I289" si="33">G259+H259</f>
        <v>126128900.82845366</v>
      </c>
      <c r="J259" s="37">
        <v>45.2</v>
      </c>
      <c r="K259" s="37">
        <v>43</v>
      </c>
      <c r="L259" s="9">
        <v>30</v>
      </c>
      <c r="M259" s="11">
        <v>0</v>
      </c>
      <c r="N259" s="10">
        <v>352</v>
      </c>
      <c r="O259" s="38">
        <v>56601</v>
      </c>
      <c r="P259" s="70">
        <f t="shared" ref="P259:P313" si="34">$Y$17+$Y$18*J259+$Y$19*K259+$Y$20*L259+$Y$21*M259+$Y$22*N259+$Y$23*O259</f>
        <v>130963424.79375687</v>
      </c>
      <c r="Q259" s="9">
        <f t="shared" ref="Q259:Q289" si="35">P259-I259</f>
        <v>4834523.9653032124</v>
      </c>
      <c r="R259" s="13">
        <f t="shared" ref="R259:R289" si="36">Q259/I259</f>
        <v>3.8330025343506227E-2</v>
      </c>
      <c r="S259" s="14">
        <f t="shared" ref="S259:S289" si="37">ABS(R259)</f>
        <v>3.8330025343506227E-2</v>
      </c>
      <c r="T259" s="21">
        <v>6263437.4031187082</v>
      </c>
      <c r="U259" s="69">
        <f t="shared" ref="U259:U313" si="38">P259-T259</f>
        <v>124699987.39063816</v>
      </c>
      <c r="V259"/>
    </row>
    <row r="260" spans="1:22" s="39" customFormat="1" x14ac:dyDescent="0.2">
      <c r="A260" s="6">
        <f t="shared" si="31"/>
        <v>42947</v>
      </c>
      <c r="B260" s="40">
        <v>124635649.61</v>
      </c>
      <c r="C260" s="22"/>
      <c r="D260" s="22">
        <v>3427769.1520000002</v>
      </c>
      <c r="E260" s="22">
        <v>585426.89812200004</v>
      </c>
      <c r="F260" s="22">
        <v>191384.74523643585</v>
      </c>
      <c r="G260" s="9">
        <f t="shared" si="32"/>
        <v>128457460.91488555</v>
      </c>
      <c r="H260" s="9">
        <v>6407141.5960478233</v>
      </c>
      <c r="I260" s="69">
        <f t="shared" si="33"/>
        <v>134864602.51093337</v>
      </c>
      <c r="J260" s="37">
        <v>3.2</v>
      </c>
      <c r="K260" s="37">
        <v>58.500000000000007</v>
      </c>
      <c r="L260" s="9">
        <v>31</v>
      </c>
      <c r="M260" s="11">
        <v>0</v>
      </c>
      <c r="N260" s="10">
        <v>320</v>
      </c>
      <c r="O260" s="38">
        <v>56737</v>
      </c>
      <c r="P260" s="70">
        <f t="shared" si="34"/>
        <v>133676363.00374913</v>
      </c>
      <c r="Q260" s="9">
        <f t="shared" si="35"/>
        <v>-1188239.5071842372</v>
      </c>
      <c r="R260" s="13">
        <f t="shared" si="36"/>
        <v>-8.8106106796103714E-3</v>
      </c>
      <c r="S260" s="14">
        <f t="shared" si="37"/>
        <v>8.8106106796103714E-3</v>
      </c>
      <c r="T260" s="21">
        <v>6407141.5960478233</v>
      </c>
      <c r="U260" s="69">
        <f t="shared" si="38"/>
        <v>127269221.40770131</v>
      </c>
      <c r="V260"/>
    </row>
    <row r="261" spans="1:22" s="39" customFormat="1" x14ac:dyDescent="0.2">
      <c r="A261" s="6">
        <f t="shared" si="31"/>
        <v>42978</v>
      </c>
      <c r="B261" s="40">
        <v>120712023.54000001</v>
      </c>
      <c r="C261" s="22"/>
      <c r="D261" s="22">
        <v>3323667.9250000007</v>
      </c>
      <c r="E261" s="22">
        <v>576572.68310400005</v>
      </c>
      <c r="F261" s="22">
        <v>185350.26459106954</v>
      </c>
      <c r="G261" s="9">
        <f t="shared" si="32"/>
        <v>124426913.88351293</v>
      </c>
      <c r="H261" s="9">
        <v>6550845.7889769385</v>
      </c>
      <c r="I261" s="69">
        <f t="shared" si="33"/>
        <v>130977759.67248987</v>
      </c>
      <c r="J261" s="37">
        <v>34.5</v>
      </c>
      <c r="K261" s="37">
        <v>28.6</v>
      </c>
      <c r="L261" s="9">
        <v>31</v>
      </c>
      <c r="M261" s="11">
        <v>0</v>
      </c>
      <c r="N261" s="10">
        <v>352</v>
      </c>
      <c r="O261" s="38">
        <v>56788</v>
      </c>
      <c r="P261" s="70">
        <f t="shared" si="34"/>
        <v>130184868.20191994</v>
      </c>
      <c r="Q261" s="9">
        <f t="shared" si="35"/>
        <v>-792891.47056992352</v>
      </c>
      <c r="R261" s="13">
        <f t="shared" si="36"/>
        <v>-6.0536343922246811E-3</v>
      </c>
      <c r="S261" s="14">
        <f t="shared" si="37"/>
        <v>6.0536343922246811E-3</v>
      </c>
      <c r="T261" s="21">
        <v>6550845.7889769385</v>
      </c>
      <c r="U261" s="69">
        <f t="shared" si="38"/>
        <v>123634022.41294301</v>
      </c>
      <c r="V261"/>
    </row>
    <row r="262" spans="1:22" s="39" customFormat="1" x14ac:dyDescent="0.2">
      <c r="A262" s="6">
        <f t="shared" si="31"/>
        <v>43008</v>
      </c>
      <c r="B262" s="36">
        <v>117905218.8</v>
      </c>
      <c r="C262" s="22"/>
      <c r="D262" s="22">
        <v>2933821.8030000003</v>
      </c>
      <c r="E262" s="22">
        <v>558639.57382199995</v>
      </c>
      <c r="F262" s="22">
        <v>180582.74199730426</v>
      </c>
      <c r="G262" s="9">
        <f t="shared" si="32"/>
        <v>121217097.43482471</v>
      </c>
      <c r="H262" s="9">
        <v>6694549.9819060536</v>
      </c>
      <c r="I262" s="69">
        <f t="shared" si="33"/>
        <v>127911647.41673076</v>
      </c>
      <c r="J262" s="37">
        <v>81.100000000000009</v>
      </c>
      <c r="K262" s="37">
        <v>36.299999999999997</v>
      </c>
      <c r="L262" s="9">
        <v>30</v>
      </c>
      <c r="M262" s="11">
        <v>1</v>
      </c>
      <c r="N262" s="10">
        <v>320</v>
      </c>
      <c r="O262" s="38">
        <v>56822</v>
      </c>
      <c r="P262" s="70">
        <f t="shared" si="34"/>
        <v>126698270.95921852</v>
      </c>
      <c r="Q262" s="9">
        <f t="shared" si="35"/>
        <v>-1213376.4575122446</v>
      </c>
      <c r="R262" s="13">
        <f t="shared" si="36"/>
        <v>-9.4860513644947058E-3</v>
      </c>
      <c r="S262" s="14">
        <f t="shared" si="37"/>
        <v>9.4860513644947058E-3</v>
      </c>
      <c r="T262" s="21">
        <v>6694549.9819060536</v>
      </c>
      <c r="U262" s="69">
        <f t="shared" si="38"/>
        <v>120003720.97731246</v>
      </c>
      <c r="V262"/>
    </row>
    <row r="263" spans="1:22" s="39" customFormat="1" x14ac:dyDescent="0.2">
      <c r="A263" s="6">
        <f t="shared" si="31"/>
        <v>43039</v>
      </c>
      <c r="B263" s="36">
        <v>113217919.01000001</v>
      </c>
      <c r="C263" s="22"/>
      <c r="D263" s="22">
        <v>2616870.4559999998</v>
      </c>
      <c r="E263" s="22">
        <v>507996.28321200004</v>
      </c>
      <c r="F263" s="22">
        <v>173112.92765009936</v>
      </c>
      <c r="G263" s="9">
        <f t="shared" si="32"/>
        <v>116169672.82156192</v>
      </c>
      <c r="H263" s="9">
        <v>6838254.1748351688</v>
      </c>
      <c r="I263" s="69">
        <f t="shared" si="33"/>
        <v>123007926.99639709</v>
      </c>
      <c r="J263" s="37">
        <v>208.89999999999998</v>
      </c>
      <c r="K263" s="37">
        <v>3.2</v>
      </c>
      <c r="L263" s="9">
        <v>31</v>
      </c>
      <c r="M263" s="11">
        <v>1</v>
      </c>
      <c r="N263" s="10">
        <v>336</v>
      </c>
      <c r="O263" s="38">
        <v>56855</v>
      </c>
      <c r="P263" s="70">
        <f t="shared" si="34"/>
        <v>126377375.17630684</v>
      </c>
      <c r="Q263" s="9">
        <f t="shared" si="35"/>
        <v>3369448.1799097508</v>
      </c>
      <c r="R263" s="13">
        <f t="shared" si="36"/>
        <v>2.7392122298008015E-2</v>
      </c>
      <c r="S263" s="14">
        <f t="shared" si="37"/>
        <v>2.7392122298008015E-2</v>
      </c>
      <c r="T263" s="21">
        <v>6838254.1748351688</v>
      </c>
      <c r="U263" s="69">
        <f t="shared" si="38"/>
        <v>119539121.00147167</v>
      </c>
      <c r="V263"/>
    </row>
    <row r="264" spans="1:22" s="39" customFormat="1" x14ac:dyDescent="0.2">
      <c r="A264" s="6">
        <f t="shared" si="31"/>
        <v>43069</v>
      </c>
      <c r="B264" s="36">
        <v>118361036.48</v>
      </c>
      <c r="C264" s="22"/>
      <c r="D264" s="22">
        <v>2024980.0260000001</v>
      </c>
      <c r="E264" s="22">
        <v>505924.43239800003</v>
      </c>
      <c r="F264" s="22">
        <v>179806.28431662716</v>
      </c>
      <c r="G264" s="9">
        <f t="shared" si="32"/>
        <v>120712134.65408137</v>
      </c>
      <c r="H264" s="9">
        <v>6981958.3677642839</v>
      </c>
      <c r="I264" s="69">
        <f t="shared" si="33"/>
        <v>127694093.02184565</v>
      </c>
      <c r="J264" s="37">
        <v>480.00000000000006</v>
      </c>
      <c r="K264" s="37">
        <v>0</v>
      </c>
      <c r="L264" s="9">
        <v>30</v>
      </c>
      <c r="M264" s="11">
        <v>1</v>
      </c>
      <c r="N264" s="10">
        <v>352</v>
      </c>
      <c r="O264" s="38">
        <v>56903</v>
      </c>
      <c r="P264" s="70">
        <f t="shared" si="34"/>
        <v>132117718.25509481</v>
      </c>
      <c r="Q264" s="9">
        <f t="shared" si="35"/>
        <v>4423625.2332491577</v>
      </c>
      <c r="R264" s="13">
        <f t="shared" si="36"/>
        <v>3.4642363860107238E-2</v>
      </c>
      <c r="S264" s="14">
        <f t="shared" si="37"/>
        <v>3.4642363860107238E-2</v>
      </c>
      <c r="T264" s="21">
        <v>6981958.3677642839</v>
      </c>
      <c r="U264" s="69">
        <f t="shared" si="38"/>
        <v>125135759.88733053</v>
      </c>
      <c r="V264"/>
    </row>
    <row r="265" spans="1:22" s="39" customFormat="1" x14ac:dyDescent="0.2">
      <c r="A265" s="6">
        <f t="shared" si="31"/>
        <v>43100</v>
      </c>
      <c r="B265" s="36">
        <v>127458754.16</v>
      </c>
      <c r="C265" s="22"/>
      <c r="D265" s="22">
        <v>1531242.4790000001</v>
      </c>
      <c r="E265" s="22">
        <v>506768.06499000004</v>
      </c>
      <c r="F265" s="22">
        <v>192599.73362240902</v>
      </c>
      <c r="G265" s="9">
        <f t="shared" si="32"/>
        <v>129304164.9703676</v>
      </c>
      <c r="H265" s="9">
        <v>7125662.560693399</v>
      </c>
      <c r="I265" s="69">
        <f t="shared" si="33"/>
        <v>136429827.53106099</v>
      </c>
      <c r="J265" s="37">
        <v>755.7</v>
      </c>
      <c r="K265" s="37">
        <v>0</v>
      </c>
      <c r="L265" s="9">
        <v>31</v>
      </c>
      <c r="M265" s="11">
        <v>0</v>
      </c>
      <c r="N265" s="10">
        <v>304</v>
      </c>
      <c r="O265" s="38">
        <v>57055</v>
      </c>
      <c r="P265" s="70">
        <f t="shared" si="34"/>
        <v>141634642.81023672</v>
      </c>
      <c r="Q265" s="9">
        <f t="shared" si="35"/>
        <v>5204815.2791757286</v>
      </c>
      <c r="R265" s="13">
        <f t="shared" si="36"/>
        <v>3.8150127236587963E-2</v>
      </c>
      <c r="S265" s="14">
        <f t="shared" si="37"/>
        <v>3.8150127236587963E-2</v>
      </c>
      <c r="T265" s="21">
        <v>7125662.560693399</v>
      </c>
      <c r="U265" s="69">
        <f t="shared" si="38"/>
        <v>134508980.24954331</v>
      </c>
      <c r="V265"/>
    </row>
    <row r="266" spans="1:22" s="39" customFormat="1" x14ac:dyDescent="0.2">
      <c r="A266" s="6">
        <f t="shared" si="31"/>
        <v>43131</v>
      </c>
      <c r="B266" s="36">
        <v>135059210.59</v>
      </c>
      <c r="C266" s="22"/>
      <c r="D266" s="22">
        <v>1849473.0885999999</v>
      </c>
      <c r="E266" s="22">
        <v>497799.69408700004</v>
      </c>
      <c r="F266" s="22">
        <v>0</v>
      </c>
      <c r="G266" s="9">
        <f t="shared" si="32"/>
        <v>137406483.37268701</v>
      </c>
      <c r="H266" s="9">
        <v>7213766.8154552765</v>
      </c>
      <c r="I266" s="69">
        <f t="shared" si="33"/>
        <v>144620250.1881423</v>
      </c>
      <c r="J266" s="37">
        <v>791.1</v>
      </c>
      <c r="K266" s="37">
        <v>0</v>
      </c>
      <c r="L266" s="9">
        <v>31</v>
      </c>
      <c r="M266" s="11">
        <v>0</v>
      </c>
      <c r="N266" s="10">
        <v>352</v>
      </c>
      <c r="O266" s="38">
        <v>57069</v>
      </c>
      <c r="P266" s="70">
        <f t="shared" si="34"/>
        <v>145669051.35787562</v>
      </c>
      <c r="Q266" s="9">
        <f t="shared" si="35"/>
        <v>1048801.1697333157</v>
      </c>
      <c r="R266" s="13">
        <f t="shared" si="36"/>
        <v>7.2521045176514917E-3</v>
      </c>
      <c r="S266" s="14">
        <f t="shared" si="37"/>
        <v>7.2521045176514917E-3</v>
      </c>
      <c r="T266" s="21">
        <v>7213766.8154552765</v>
      </c>
      <c r="U266" s="69">
        <f t="shared" si="38"/>
        <v>138455284.54242033</v>
      </c>
      <c r="V266"/>
    </row>
    <row r="267" spans="1:22" s="39" customFormat="1" x14ac:dyDescent="0.2">
      <c r="A267" s="6">
        <f t="shared" si="31"/>
        <v>43159</v>
      </c>
      <c r="B267" s="36">
        <v>115541198.44</v>
      </c>
      <c r="C267" s="22"/>
      <c r="D267" s="22">
        <v>2220304.8587799999</v>
      </c>
      <c r="E267" s="22">
        <v>722685.80839300004</v>
      </c>
      <c r="F267" s="22">
        <v>0</v>
      </c>
      <c r="G267" s="9">
        <f t="shared" si="32"/>
        <v>118484189.107173</v>
      </c>
      <c r="H267" s="9">
        <v>7301871.070217154</v>
      </c>
      <c r="I267" s="69">
        <f t="shared" si="33"/>
        <v>125786060.17739014</v>
      </c>
      <c r="J267" s="37">
        <v>594.9</v>
      </c>
      <c r="K267" s="37">
        <v>0</v>
      </c>
      <c r="L267" s="9">
        <v>28</v>
      </c>
      <c r="M267" s="11">
        <v>0</v>
      </c>
      <c r="N267" s="10">
        <v>304</v>
      </c>
      <c r="O267" s="38">
        <v>57081</v>
      </c>
      <c r="P267" s="70">
        <f t="shared" si="34"/>
        <v>130541594.4604231</v>
      </c>
      <c r="Q267" s="9">
        <f t="shared" si="35"/>
        <v>4755534.2830329537</v>
      </c>
      <c r="R267" s="13">
        <f t="shared" si="36"/>
        <v>3.7806528611568309E-2</v>
      </c>
      <c r="S267" s="14">
        <f t="shared" si="37"/>
        <v>3.7806528611568309E-2</v>
      </c>
      <c r="T267" s="21">
        <v>7301871.070217154</v>
      </c>
      <c r="U267" s="69">
        <f t="shared" si="38"/>
        <v>123239723.39020595</v>
      </c>
      <c r="V267"/>
    </row>
    <row r="268" spans="1:22" s="39" customFormat="1" x14ac:dyDescent="0.2">
      <c r="A268" s="6">
        <f t="shared" si="31"/>
        <v>43190</v>
      </c>
      <c r="B268" s="36">
        <v>123856863.81</v>
      </c>
      <c r="C268" s="22"/>
      <c r="D268" s="22">
        <v>2153545.1002299995</v>
      </c>
      <c r="E268" s="22">
        <v>689190.05402099993</v>
      </c>
      <c r="F268" s="22">
        <v>0</v>
      </c>
      <c r="G268" s="9">
        <f t="shared" si="32"/>
        <v>126699598.964251</v>
      </c>
      <c r="H268" s="9">
        <v>7389975.3249790315</v>
      </c>
      <c r="I268" s="69">
        <f t="shared" si="33"/>
        <v>134089574.28923003</v>
      </c>
      <c r="J268" s="37">
        <v>591.10000000000014</v>
      </c>
      <c r="K268" s="37">
        <v>0</v>
      </c>
      <c r="L268" s="9">
        <v>31</v>
      </c>
      <c r="M268" s="11">
        <v>1</v>
      </c>
      <c r="N268" s="10">
        <v>336</v>
      </c>
      <c r="O268" s="38">
        <v>57107</v>
      </c>
      <c r="P268" s="70">
        <f t="shared" si="34"/>
        <v>136886927.39612958</v>
      </c>
      <c r="Q268" s="9">
        <f t="shared" si="35"/>
        <v>2797353.1068995446</v>
      </c>
      <c r="R268" s="13">
        <f t="shared" si="36"/>
        <v>2.0861824058488534E-2</v>
      </c>
      <c r="S268" s="14">
        <f t="shared" si="37"/>
        <v>2.0861824058488534E-2</v>
      </c>
      <c r="T268" s="21">
        <v>7389975.3249790315</v>
      </c>
      <c r="U268" s="69">
        <f t="shared" si="38"/>
        <v>129496952.07115054</v>
      </c>
      <c r="V268"/>
    </row>
    <row r="269" spans="1:22" s="39" customFormat="1" x14ac:dyDescent="0.2">
      <c r="A269" s="6">
        <f t="shared" si="31"/>
        <v>43220</v>
      </c>
      <c r="B269" s="36">
        <v>115296340.13</v>
      </c>
      <c r="C269" s="22"/>
      <c r="D269" s="22">
        <v>2168049.9700100003</v>
      </c>
      <c r="E269" s="22">
        <v>778765.90154200001</v>
      </c>
      <c r="F269" s="22">
        <v>0</v>
      </c>
      <c r="G269" s="9">
        <f t="shared" si="32"/>
        <v>118243156.00155199</v>
      </c>
      <c r="H269" s="9">
        <v>7478079.5797409089</v>
      </c>
      <c r="I269" s="69">
        <f t="shared" si="33"/>
        <v>125721235.5812929</v>
      </c>
      <c r="J269" s="37">
        <v>474.7999999999999</v>
      </c>
      <c r="K269" s="37">
        <v>0</v>
      </c>
      <c r="L269" s="9">
        <v>30</v>
      </c>
      <c r="M269" s="11">
        <v>1</v>
      </c>
      <c r="N269" s="10">
        <v>336</v>
      </c>
      <c r="O269" s="38">
        <v>57120</v>
      </c>
      <c r="P269" s="70">
        <f t="shared" si="34"/>
        <v>131453628.43007937</v>
      </c>
      <c r="Q269" s="9">
        <f t="shared" si="35"/>
        <v>5732392.8487864733</v>
      </c>
      <c r="R269" s="13">
        <f t="shared" si="36"/>
        <v>4.5596058790559987E-2</v>
      </c>
      <c r="S269" s="14">
        <f t="shared" si="37"/>
        <v>4.5596058790559987E-2</v>
      </c>
      <c r="T269" s="21">
        <v>7478079.5797409089</v>
      </c>
      <c r="U269" s="69">
        <f t="shared" si="38"/>
        <v>123975548.85033846</v>
      </c>
      <c r="V269"/>
    </row>
    <row r="270" spans="1:22" s="39" customFormat="1" x14ac:dyDescent="0.2">
      <c r="A270" s="6">
        <f t="shared" si="31"/>
        <v>43251</v>
      </c>
      <c r="B270" s="36">
        <v>116495072.87</v>
      </c>
      <c r="C270" s="22"/>
      <c r="D270" s="22">
        <v>3234439.5768900001</v>
      </c>
      <c r="E270" s="22">
        <v>786335.26205100003</v>
      </c>
      <c r="F270" s="22">
        <v>0</v>
      </c>
      <c r="G270" s="9">
        <f t="shared" si="32"/>
        <v>120515847.70894101</v>
      </c>
      <c r="H270" s="9">
        <v>7566183.8345027864</v>
      </c>
      <c r="I270" s="69">
        <f t="shared" si="33"/>
        <v>128082031.5434438</v>
      </c>
      <c r="J270" s="37">
        <v>95.199999999999989</v>
      </c>
      <c r="K270" s="37">
        <v>32.5</v>
      </c>
      <c r="L270" s="9">
        <v>31</v>
      </c>
      <c r="M270" s="11">
        <v>1</v>
      </c>
      <c r="N270" s="10">
        <v>352</v>
      </c>
      <c r="O270" s="38">
        <v>57140</v>
      </c>
      <c r="P270" s="70">
        <f t="shared" si="34"/>
        <v>131215907.97835714</v>
      </c>
      <c r="Q270" s="9">
        <f t="shared" si="35"/>
        <v>3133876.4349133372</v>
      </c>
      <c r="R270" s="13">
        <f t="shared" si="36"/>
        <v>2.4467728979223492E-2</v>
      </c>
      <c r="S270" s="14">
        <f t="shared" si="37"/>
        <v>2.4467728979223492E-2</v>
      </c>
      <c r="T270" s="21">
        <v>7566183.8345027864</v>
      </c>
      <c r="U270" s="69">
        <f t="shared" si="38"/>
        <v>123649724.14385435</v>
      </c>
      <c r="V270"/>
    </row>
    <row r="271" spans="1:22" s="39" customFormat="1" x14ac:dyDescent="0.2">
      <c r="A271" s="6">
        <f t="shared" si="31"/>
        <v>43281</v>
      </c>
      <c r="B271" s="36">
        <v>120027635.44</v>
      </c>
      <c r="C271" s="22"/>
      <c r="D271" s="22">
        <v>3505930.7305000015</v>
      </c>
      <c r="E271" s="22">
        <v>829844.17642700009</v>
      </c>
      <c r="F271" s="22">
        <v>0</v>
      </c>
      <c r="G271" s="9">
        <f t="shared" si="32"/>
        <v>124363410.346927</v>
      </c>
      <c r="H271" s="9">
        <v>7654288.0892646639</v>
      </c>
      <c r="I271" s="69">
        <f t="shared" si="33"/>
        <v>132017698.43619166</v>
      </c>
      <c r="J271" s="37">
        <v>41.000000000000007</v>
      </c>
      <c r="K271" s="37">
        <v>41.5</v>
      </c>
      <c r="L271" s="9">
        <v>30</v>
      </c>
      <c r="M271" s="11">
        <v>0</v>
      </c>
      <c r="N271" s="10">
        <v>336</v>
      </c>
      <c r="O271" s="38">
        <v>57291</v>
      </c>
      <c r="P271" s="70">
        <f t="shared" si="34"/>
        <v>131062145.87305103</v>
      </c>
      <c r="Q271" s="9">
        <f t="shared" si="35"/>
        <v>-955552.56314063072</v>
      </c>
      <c r="R271" s="13">
        <f t="shared" si="36"/>
        <v>-7.2380640964020406E-3</v>
      </c>
      <c r="S271" s="14">
        <f t="shared" si="37"/>
        <v>7.2380640964020406E-3</v>
      </c>
      <c r="T271" s="21">
        <v>7654288.0892646639</v>
      </c>
      <c r="U271" s="69">
        <f t="shared" si="38"/>
        <v>123407857.78378637</v>
      </c>
      <c r="V271"/>
    </row>
    <row r="272" spans="1:22" s="39" customFormat="1" x14ac:dyDescent="0.2">
      <c r="A272" s="6">
        <f t="shared" si="31"/>
        <v>43312</v>
      </c>
      <c r="B272" s="40">
        <v>137353067.38</v>
      </c>
      <c r="C272" s="22"/>
      <c r="D272" s="22">
        <v>3173241.578999999</v>
      </c>
      <c r="E272" s="22">
        <v>873989.14680900006</v>
      </c>
      <c r="F272" s="22">
        <v>0</v>
      </c>
      <c r="G272" s="9">
        <f t="shared" si="32"/>
        <v>141400298.105809</v>
      </c>
      <c r="H272" s="9">
        <v>7742392.3440265413</v>
      </c>
      <c r="I272" s="69">
        <f t="shared" si="33"/>
        <v>149142690.44983554</v>
      </c>
      <c r="J272" s="37">
        <v>3.6000000000000005</v>
      </c>
      <c r="K272" s="37">
        <v>89.300000000000011</v>
      </c>
      <c r="L272" s="9">
        <v>31</v>
      </c>
      <c r="M272" s="11">
        <v>0</v>
      </c>
      <c r="N272" s="10">
        <v>336</v>
      </c>
      <c r="O272" s="38">
        <v>57318</v>
      </c>
      <c r="P272" s="70">
        <f t="shared" si="34"/>
        <v>142680193.12205502</v>
      </c>
      <c r="Q272" s="9">
        <f t="shared" si="35"/>
        <v>-6462497.327780515</v>
      </c>
      <c r="R272" s="13">
        <f t="shared" si="36"/>
        <v>-4.3330969210014281E-2</v>
      </c>
      <c r="S272" s="14">
        <f t="shared" si="37"/>
        <v>4.3330969210014281E-2</v>
      </c>
      <c r="T272" s="21">
        <v>7742392.3440265413</v>
      </c>
      <c r="U272" s="69">
        <f t="shared" si="38"/>
        <v>134937800.77802849</v>
      </c>
      <c r="V272"/>
    </row>
    <row r="273" spans="1:22" s="39" customFormat="1" x14ac:dyDescent="0.2">
      <c r="A273" s="6">
        <f t="shared" si="31"/>
        <v>43343</v>
      </c>
      <c r="B273" s="40">
        <v>134389410.19</v>
      </c>
      <c r="C273" s="22"/>
      <c r="D273" s="22">
        <v>3192686.6634500008</v>
      </c>
      <c r="E273" s="22">
        <v>794970.53917200002</v>
      </c>
      <c r="F273" s="22">
        <v>0</v>
      </c>
      <c r="G273" s="9">
        <f t="shared" si="32"/>
        <v>138377067.39262199</v>
      </c>
      <c r="H273" s="9">
        <v>7830496.5987884188</v>
      </c>
      <c r="I273" s="69">
        <f t="shared" si="33"/>
        <v>146207563.9914104</v>
      </c>
      <c r="J273" s="37">
        <v>6.6000000000000005</v>
      </c>
      <c r="K273" s="37">
        <v>93.90000000000002</v>
      </c>
      <c r="L273" s="9">
        <v>31</v>
      </c>
      <c r="M273" s="11">
        <v>0</v>
      </c>
      <c r="N273" s="10">
        <v>352</v>
      </c>
      <c r="O273" s="38">
        <v>57346</v>
      </c>
      <c r="P273" s="70">
        <f t="shared" si="34"/>
        <v>144830638.32210216</v>
      </c>
      <c r="Q273" s="9">
        <f t="shared" si="35"/>
        <v>-1376925.6693082452</v>
      </c>
      <c r="R273" s="13">
        <f t="shared" si="36"/>
        <v>-9.4176089917559856E-3</v>
      </c>
      <c r="S273" s="14">
        <f t="shared" si="37"/>
        <v>9.4176089917559856E-3</v>
      </c>
      <c r="T273" s="21">
        <v>7830496.5987884188</v>
      </c>
      <c r="U273" s="69">
        <f t="shared" si="38"/>
        <v>137000141.72331375</v>
      </c>
      <c r="V273"/>
    </row>
    <row r="274" spans="1:22" s="39" customFormat="1" x14ac:dyDescent="0.2">
      <c r="A274" s="6">
        <f t="shared" si="31"/>
        <v>43373</v>
      </c>
      <c r="B274" s="36">
        <v>121313741.45</v>
      </c>
      <c r="C274" s="22"/>
      <c r="D274" s="22">
        <v>2979764.5559999999</v>
      </c>
      <c r="E274" s="22">
        <v>779326.81941300002</v>
      </c>
      <c r="F274" s="22">
        <v>0</v>
      </c>
      <c r="G274" s="9">
        <f t="shared" si="32"/>
        <v>125072832.825413</v>
      </c>
      <c r="H274" s="9">
        <v>7918600.8535502963</v>
      </c>
      <c r="I274" s="69">
        <f t="shared" si="33"/>
        <v>132991433.6789633</v>
      </c>
      <c r="J274" s="37">
        <v>77.199999999999989</v>
      </c>
      <c r="K274" s="37">
        <v>48.800000000000004</v>
      </c>
      <c r="L274" s="9">
        <v>30</v>
      </c>
      <c r="M274" s="11">
        <v>1</v>
      </c>
      <c r="N274" s="10">
        <v>304</v>
      </c>
      <c r="O274" s="38">
        <v>57391</v>
      </c>
      <c r="P274" s="70">
        <f t="shared" si="34"/>
        <v>129572313.43897898</v>
      </c>
      <c r="Q274" s="9">
        <f t="shared" si="35"/>
        <v>-3419120.2399843186</v>
      </c>
      <c r="R274" s="13">
        <f t="shared" si="36"/>
        <v>-2.5709326874676426E-2</v>
      </c>
      <c r="S274" s="14">
        <f t="shared" si="37"/>
        <v>2.5709326874676426E-2</v>
      </c>
      <c r="T274" s="21">
        <v>7918600.8535502963</v>
      </c>
      <c r="U274" s="69">
        <f t="shared" si="38"/>
        <v>121653712.58542868</v>
      </c>
      <c r="V274"/>
    </row>
    <row r="275" spans="1:22" s="39" customFormat="1" x14ac:dyDescent="0.2">
      <c r="A275" s="6">
        <f t="shared" si="31"/>
        <v>43404</v>
      </c>
      <c r="B275" s="36">
        <v>115731855.84</v>
      </c>
      <c r="C275" s="22"/>
      <c r="D275" s="22">
        <v>2546634.5903499997</v>
      </c>
      <c r="E275" s="22">
        <v>710637.51454200002</v>
      </c>
      <c r="F275" s="22">
        <v>0</v>
      </c>
      <c r="G275" s="9">
        <f t="shared" si="32"/>
        <v>118989127.944892</v>
      </c>
      <c r="H275" s="9">
        <v>8006705.1083121737</v>
      </c>
      <c r="I275" s="69">
        <f t="shared" si="33"/>
        <v>126995833.05320418</v>
      </c>
      <c r="J275" s="37">
        <v>317.49999999999994</v>
      </c>
      <c r="K275" s="37">
        <v>5.1999999999999993</v>
      </c>
      <c r="L275" s="9">
        <v>31</v>
      </c>
      <c r="M275" s="11">
        <v>1</v>
      </c>
      <c r="N275" s="10">
        <v>352</v>
      </c>
      <c r="O275" s="38">
        <v>57428</v>
      </c>
      <c r="P275" s="70">
        <f t="shared" si="34"/>
        <v>132125010.33678377</v>
      </c>
      <c r="Q275" s="9">
        <f t="shared" si="35"/>
        <v>5129177.2835795879</v>
      </c>
      <c r="R275" s="13">
        <f t="shared" si="36"/>
        <v>4.0388547878029576E-2</v>
      </c>
      <c r="S275" s="14">
        <f t="shared" si="37"/>
        <v>4.0388547878029576E-2</v>
      </c>
      <c r="T275" s="21">
        <v>8006705.1083121737</v>
      </c>
      <c r="U275" s="69">
        <f t="shared" si="38"/>
        <v>124118305.22847159</v>
      </c>
      <c r="V275"/>
    </row>
    <row r="276" spans="1:22" s="39" customFormat="1" x14ac:dyDescent="0.2">
      <c r="A276" s="6">
        <f t="shared" si="31"/>
        <v>43434</v>
      </c>
      <c r="B276" s="36">
        <v>120612008.47</v>
      </c>
      <c r="C276" s="22"/>
      <c r="D276" s="22">
        <v>1881519.8321200002</v>
      </c>
      <c r="E276" s="22">
        <v>694712.74730500008</v>
      </c>
      <c r="F276" s="22">
        <v>0</v>
      </c>
      <c r="G276" s="9">
        <f t="shared" si="32"/>
        <v>123188241.04942501</v>
      </c>
      <c r="H276" s="9">
        <v>8094809.3630740512</v>
      </c>
      <c r="I276" s="69">
        <f t="shared" si="33"/>
        <v>131283050.41249906</v>
      </c>
      <c r="J276" s="37">
        <v>538.6</v>
      </c>
      <c r="K276" s="37">
        <v>0</v>
      </c>
      <c r="L276" s="9">
        <v>30</v>
      </c>
      <c r="M276" s="11">
        <v>1</v>
      </c>
      <c r="N276" s="10">
        <v>336</v>
      </c>
      <c r="O276" s="38">
        <v>57458</v>
      </c>
      <c r="P276" s="70">
        <f t="shared" si="34"/>
        <v>133987402.38965528</v>
      </c>
      <c r="Q276" s="9">
        <f t="shared" si="35"/>
        <v>2704351.9771562219</v>
      </c>
      <c r="R276" s="13">
        <f t="shared" si="36"/>
        <v>2.0599399302948775E-2</v>
      </c>
      <c r="S276" s="14">
        <f t="shared" si="37"/>
        <v>2.0599399302948775E-2</v>
      </c>
      <c r="T276" s="21">
        <v>8094809.3630740512</v>
      </c>
      <c r="U276" s="69">
        <f t="shared" si="38"/>
        <v>125892593.02658123</v>
      </c>
      <c r="V276"/>
    </row>
    <row r="277" spans="1:22" s="39" customFormat="1" x14ac:dyDescent="0.2">
      <c r="A277" s="6">
        <f t="shared" si="31"/>
        <v>43465</v>
      </c>
      <c r="B277" s="36">
        <v>123360800.61</v>
      </c>
      <c r="C277" s="22"/>
      <c r="D277" s="22">
        <v>1690549.8348699999</v>
      </c>
      <c r="E277" s="22">
        <v>712705.25055600004</v>
      </c>
      <c r="F277" s="22">
        <v>0</v>
      </c>
      <c r="G277" s="9">
        <f t="shared" si="32"/>
        <v>125764055.695426</v>
      </c>
      <c r="H277" s="9">
        <v>8182913.6178359287</v>
      </c>
      <c r="I277" s="69">
        <f t="shared" si="33"/>
        <v>133946969.31326193</v>
      </c>
      <c r="J277" s="37">
        <v>600.79999999999995</v>
      </c>
      <c r="K277" s="37">
        <v>0</v>
      </c>
      <c r="L277" s="9">
        <v>31</v>
      </c>
      <c r="M277" s="11">
        <v>0</v>
      </c>
      <c r="N277" s="10">
        <v>304</v>
      </c>
      <c r="O277" s="38">
        <v>57486</v>
      </c>
      <c r="P277" s="70">
        <f t="shared" si="34"/>
        <v>138289145.6834074</v>
      </c>
      <c r="Q277" s="9">
        <f t="shared" si="35"/>
        <v>4342176.3701454699</v>
      </c>
      <c r="R277" s="13">
        <f t="shared" si="36"/>
        <v>3.2417130394271312E-2</v>
      </c>
      <c r="S277" s="14">
        <f t="shared" si="37"/>
        <v>3.2417130394271312E-2</v>
      </c>
      <c r="T277" s="21">
        <v>8182913.6178359287</v>
      </c>
      <c r="U277" s="69">
        <f t="shared" si="38"/>
        <v>130106232.06557147</v>
      </c>
      <c r="V277"/>
    </row>
    <row r="278" spans="1:22" s="39" customFormat="1" x14ac:dyDescent="0.2">
      <c r="A278" s="6">
        <f t="shared" si="31"/>
        <v>43496</v>
      </c>
      <c r="B278" s="36">
        <v>133959322.19</v>
      </c>
      <c r="C278" s="22"/>
      <c r="D278" s="22">
        <v>2282581.7499999995</v>
      </c>
      <c r="E278" s="22">
        <v>655829.83072900004</v>
      </c>
      <c r="F278" s="22">
        <v>0</v>
      </c>
      <c r="G278" s="9">
        <f t="shared" si="32"/>
        <v>136897733.77072901</v>
      </c>
      <c r="H278" s="9">
        <v>8207925.8806483885</v>
      </c>
      <c r="I278" s="69">
        <f t="shared" si="33"/>
        <v>145105659.65137738</v>
      </c>
      <c r="J278" s="37">
        <v>802.1</v>
      </c>
      <c r="K278" s="37">
        <v>0</v>
      </c>
      <c r="L278" s="9">
        <v>31</v>
      </c>
      <c r="M278" s="11">
        <v>0</v>
      </c>
      <c r="N278" s="10">
        <v>352</v>
      </c>
      <c r="O278" s="38">
        <v>57551</v>
      </c>
      <c r="P278" s="70">
        <f t="shared" si="34"/>
        <v>147055931.36175218</v>
      </c>
      <c r="Q278" s="9">
        <f t="shared" si="35"/>
        <v>1950271.7103748024</v>
      </c>
      <c r="R278" s="13">
        <f t="shared" si="36"/>
        <v>1.3440355910723361E-2</v>
      </c>
      <c r="S278" s="14">
        <f t="shared" si="37"/>
        <v>1.3440355910723361E-2</v>
      </c>
      <c r="T278" s="21">
        <v>8207925.8806483885</v>
      </c>
      <c r="U278" s="69">
        <f t="shared" si="38"/>
        <v>138848005.48110381</v>
      </c>
      <c r="V278"/>
    </row>
    <row r="279" spans="1:22" s="39" customFormat="1" x14ac:dyDescent="0.2">
      <c r="A279" s="6">
        <f t="shared" si="31"/>
        <v>43524</v>
      </c>
      <c r="B279" s="36">
        <v>118721342.88</v>
      </c>
      <c r="C279" s="22"/>
      <c r="D279" s="22">
        <v>2237328.2849999997</v>
      </c>
      <c r="E279" s="22">
        <v>755071.99401000002</v>
      </c>
      <c r="F279" s="22">
        <v>0</v>
      </c>
      <c r="G279" s="9">
        <f t="shared" si="32"/>
        <v>121713743.15900999</v>
      </c>
      <c r="H279" s="9">
        <v>8232938.1434608484</v>
      </c>
      <c r="I279" s="69">
        <f t="shared" si="33"/>
        <v>129946681.30247085</v>
      </c>
      <c r="J279" s="37">
        <v>659.8</v>
      </c>
      <c r="K279" s="37">
        <v>0</v>
      </c>
      <c r="L279" s="9">
        <v>28</v>
      </c>
      <c r="M279" s="11">
        <v>0</v>
      </c>
      <c r="N279" s="10">
        <v>304</v>
      </c>
      <c r="O279" s="38">
        <v>57548</v>
      </c>
      <c r="P279" s="70">
        <f t="shared" si="34"/>
        <v>133395216.29550183</v>
      </c>
      <c r="Q279" s="9">
        <f t="shared" si="35"/>
        <v>3448534.9930309802</v>
      </c>
      <c r="R279" s="13">
        <f t="shared" si="36"/>
        <v>2.6538076682420121E-2</v>
      </c>
      <c r="S279" s="14">
        <f t="shared" si="37"/>
        <v>2.6538076682420121E-2</v>
      </c>
      <c r="T279" s="21">
        <v>8232938.1434608484</v>
      </c>
      <c r="U279" s="69">
        <f t="shared" si="38"/>
        <v>125162278.15204097</v>
      </c>
      <c r="V279"/>
    </row>
    <row r="280" spans="1:22" s="39" customFormat="1" x14ac:dyDescent="0.2">
      <c r="A280" s="6">
        <f t="shared" si="31"/>
        <v>43555</v>
      </c>
      <c r="B280" s="36">
        <v>124916908.76000001</v>
      </c>
      <c r="C280" s="22"/>
      <c r="D280" s="22">
        <v>3113194.4999999995</v>
      </c>
      <c r="E280" s="22">
        <v>681120.20926200005</v>
      </c>
      <c r="F280" s="22">
        <v>0</v>
      </c>
      <c r="G280" s="9">
        <f t="shared" si="32"/>
        <v>128711223.469262</v>
      </c>
      <c r="H280" s="9">
        <v>8257950.4062733082</v>
      </c>
      <c r="I280" s="69">
        <f t="shared" si="33"/>
        <v>136969173.87553531</v>
      </c>
      <c r="J280" s="37">
        <v>636.5</v>
      </c>
      <c r="K280" s="37">
        <v>0</v>
      </c>
      <c r="L280" s="9">
        <v>31</v>
      </c>
      <c r="M280" s="11">
        <v>1</v>
      </c>
      <c r="N280" s="10">
        <v>336</v>
      </c>
      <c r="O280" s="38">
        <v>57554</v>
      </c>
      <c r="P280" s="70">
        <f t="shared" si="34"/>
        <v>139152901.12091801</v>
      </c>
      <c r="Q280" s="9">
        <f t="shared" si="35"/>
        <v>2183727.2453826964</v>
      </c>
      <c r="R280" s="13">
        <f t="shared" si="36"/>
        <v>1.5943202281172127E-2</v>
      </c>
      <c r="S280" s="14">
        <f t="shared" si="37"/>
        <v>1.5943202281172127E-2</v>
      </c>
      <c r="T280" s="21">
        <v>8257950.4062733082</v>
      </c>
      <c r="U280" s="69">
        <f t="shared" si="38"/>
        <v>130894950.7146447</v>
      </c>
      <c r="V280"/>
    </row>
    <row r="281" spans="1:22" s="39" customFormat="1" x14ac:dyDescent="0.2">
      <c r="A281" s="6">
        <f t="shared" si="31"/>
        <v>43585</v>
      </c>
      <c r="B281" s="36">
        <v>110833583.27</v>
      </c>
      <c r="C281" s="22"/>
      <c r="D281" s="22">
        <v>2992063.0879899994</v>
      </c>
      <c r="E281" s="22">
        <v>624024.19630199997</v>
      </c>
      <c r="F281" s="22">
        <v>0</v>
      </c>
      <c r="G281" s="9">
        <f t="shared" si="32"/>
        <v>114449670.55429199</v>
      </c>
      <c r="H281" s="9">
        <v>8282962.6690857681</v>
      </c>
      <c r="I281" s="69">
        <f t="shared" si="33"/>
        <v>122732633.22337776</v>
      </c>
      <c r="J281" s="37">
        <v>386.8</v>
      </c>
      <c r="K281" s="37">
        <v>0</v>
      </c>
      <c r="L281" s="9">
        <v>30</v>
      </c>
      <c r="M281" s="11">
        <v>1</v>
      </c>
      <c r="N281" s="10">
        <v>336</v>
      </c>
      <c r="O281" s="38">
        <v>57554</v>
      </c>
      <c r="P281" s="70">
        <f t="shared" si="34"/>
        <v>129977101.57040316</v>
      </c>
      <c r="Q281" s="9">
        <f t="shared" si="35"/>
        <v>7244468.3470253944</v>
      </c>
      <c r="R281" s="13">
        <f t="shared" si="36"/>
        <v>5.9026423183149698E-2</v>
      </c>
      <c r="S281" s="14">
        <f t="shared" si="37"/>
        <v>5.9026423183149698E-2</v>
      </c>
      <c r="T281" s="21">
        <v>8282962.6690857681</v>
      </c>
      <c r="U281" s="69">
        <f t="shared" si="38"/>
        <v>121694138.90131739</v>
      </c>
      <c r="V281"/>
    </row>
    <row r="282" spans="1:22" s="39" customFormat="1" x14ac:dyDescent="0.2">
      <c r="A282" s="6">
        <f t="shared" si="31"/>
        <v>43616</v>
      </c>
      <c r="B282" s="36">
        <v>108883230.84</v>
      </c>
      <c r="C282" s="22"/>
      <c r="D282" s="22">
        <v>3253829.7800000003</v>
      </c>
      <c r="E282" s="22">
        <v>773487.86351799988</v>
      </c>
      <c r="F282" s="22">
        <v>0</v>
      </c>
      <c r="G282" s="9">
        <f t="shared" si="32"/>
        <v>112910548.483518</v>
      </c>
      <c r="H282" s="9">
        <v>8307974.9318982279</v>
      </c>
      <c r="I282" s="69">
        <f t="shared" si="33"/>
        <v>121218523.41541623</v>
      </c>
      <c r="J282" s="37">
        <v>207.5</v>
      </c>
      <c r="K282" s="37">
        <v>0</v>
      </c>
      <c r="L282" s="9">
        <v>31</v>
      </c>
      <c r="M282" s="11">
        <v>1</v>
      </c>
      <c r="N282" s="10">
        <v>352</v>
      </c>
      <c r="O282" s="38">
        <v>57572</v>
      </c>
      <c r="P282" s="70">
        <f t="shared" si="34"/>
        <v>128257386.52639903</v>
      </c>
      <c r="Q282" s="9">
        <f t="shared" si="35"/>
        <v>7038863.1109828055</v>
      </c>
      <c r="R282" s="13">
        <f t="shared" si="36"/>
        <v>5.806755364327118E-2</v>
      </c>
      <c r="S282" s="14">
        <f t="shared" si="37"/>
        <v>5.806755364327118E-2</v>
      </c>
      <c r="T282" s="21">
        <v>8307974.9318982279</v>
      </c>
      <c r="U282" s="69">
        <f t="shared" si="38"/>
        <v>119949411.59450081</v>
      </c>
      <c r="V282"/>
    </row>
    <row r="283" spans="1:22" s="39" customFormat="1" x14ac:dyDescent="0.2">
      <c r="A283" s="6">
        <f t="shared" si="31"/>
        <v>43646</v>
      </c>
      <c r="B283" s="36">
        <v>112262653.81</v>
      </c>
      <c r="C283" s="22"/>
      <c r="D283" s="22">
        <v>3542039.2119899997</v>
      </c>
      <c r="E283" s="22">
        <v>868028.20352099999</v>
      </c>
      <c r="F283" s="22">
        <v>0</v>
      </c>
      <c r="G283" s="9">
        <f t="shared" si="32"/>
        <v>116672721.225511</v>
      </c>
      <c r="H283" s="9">
        <v>8332987.1947106877</v>
      </c>
      <c r="I283" s="69">
        <f t="shared" si="33"/>
        <v>125005708.42022169</v>
      </c>
      <c r="J283" s="37">
        <v>53.6</v>
      </c>
      <c r="K283" s="37">
        <v>15.700000000000001</v>
      </c>
      <c r="L283" s="9">
        <v>30</v>
      </c>
      <c r="M283" s="11">
        <v>0</v>
      </c>
      <c r="N283" s="10">
        <v>320</v>
      </c>
      <c r="O283" s="38">
        <v>57603</v>
      </c>
      <c r="P283" s="70">
        <f t="shared" si="34"/>
        <v>125507455.69075786</v>
      </c>
      <c r="Q283" s="9">
        <f t="shared" si="35"/>
        <v>501747.27053616941</v>
      </c>
      <c r="R283" s="13">
        <f t="shared" si="36"/>
        <v>4.0137948648671772E-3</v>
      </c>
      <c r="S283" s="14">
        <f t="shared" si="37"/>
        <v>4.0137948648671772E-3</v>
      </c>
      <c r="T283" s="21">
        <v>8332987.1947106877</v>
      </c>
      <c r="U283" s="69">
        <f t="shared" si="38"/>
        <v>117174468.49604717</v>
      </c>
      <c r="V283" s="41"/>
    </row>
    <row r="284" spans="1:22" s="39" customFormat="1" x14ac:dyDescent="0.2">
      <c r="A284" s="6">
        <f t="shared" si="31"/>
        <v>43677</v>
      </c>
      <c r="B284" s="36">
        <v>138247186.16</v>
      </c>
      <c r="C284" s="22"/>
      <c r="D284" s="22">
        <v>3744318.0030000005</v>
      </c>
      <c r="E284" s="22">
        <v>869658.50582700013</v>
      </c>
      <c r="F284" s="22">
        <v>0</v>
      </c>
      <c r="G284" s="9">
        <f t="shared" si="32"/>
        <v>142861162.668827</v>
      </c>
      <c r="H284" s="9">
        <v>8357999.4575231476</v>
      </c>
      <c r="I284" s="69">
        <f t="shared" si="33"/>
        <v>151219162.12635013</v>
      </c>
      <c r="J284" s="37">
        <v>2.2000000000000002</v>
      </c>
      <c r="K284" s="37">
        <v>100.10000000000001</v>
      </c>
      <c r="L284" s="9">
        <v>31</v>
      </c>
      <c r="M284" s="11">
        <v>0</v>
      </c>
      <c r="N284" s="10">
        <v>352</v>
      </c>
      <c r="O284" s="38">
        <v>57646</v>
      </c>
      <c r="P284" s="70">
        <f t="shared" si="34"/>
        <v>146726298.18900442</v>
      </c>
      <c r="Q284" s="9">
        <f t="shared" si="35"/>
        <v>-4492863.9373457134</v>
      </c>
      <c r="R284" s="13">
        <f t="shared" si="36"/>
        <v>-2.9710943204352181E-2</v>
      </c>
      <c r="S284" s="14">
        <f t="shared" si="37"/>
        <v>2.9710943204352181E-2</v>
      </c>
      <c r="T284" s="21">
        <v>8357999.4575231476</v>
      </c>
      <c r="U284" s="69">
        <f t="shared" si="38"/>
        <v>138368298.73148128</v>
      </c>
      <c r="V284" s="41"/>
    </row>
    <row r="285" spans="1:22" s="39" customFormat="1" x14ac:dyDescent="0.2">
      <c r="A285" s="6">
        <f t="shared" si="31"/>
        <v>43708</v>
      </c>
      <c r="B285" s="36">
        <v>124752141.13</v>
      </c>
      <c r="C285" s="22"/>
      <c r="D285" s="22">
        <v>3631088.8011500007</v>
      </c>
      <c r="E285" s="22">
        <v>814180.38306199992</v>
      </c>
      <c r="F285" s="22">
        <v>0</v>
      </c>
      <c r="G285" s="9">
        <f t="shared" si="32"/>
        <v>129197410.31421199</v>
      </c>
      <c r="H285" s="9">
        <v>8383011.7203356074</v>
      </c>
      <c r="I285" s="69">
        <f t="shared" si="33"/>
        <v>137580422.0345476</v>
      </c>
      <c r="J285" s="37">
        <v>16.900000000000002</v>
      </c>
      <c r="K285" s="37">
        <v>48.3</v>
      </c>
      <c r="L285" s="9">
        <v>31</v>
      </c>
      <c r="M285" s="11">
        <v>0</v>
      </c>
      <c r="N285" s="10">
        <v>336</v>
      </c>
      <c r="O285" s="38">
        <v>57685</v>
      </c>
      <c r="P285" s="70">
        <f t="shared" si="34"/>
        <v>134975490.45887515</v>
      </c>
      <c r="Q285" s="9">
        <f t="shared" si="35"/>
        <v>-2604931.5756724477</v>
      </c>
      <c r="R285" s="13">
        <f t="shared" si="36"/>
        <v>-1.8933882722196677E-2</v>
      </c>
      <c r="S285" s="14">
        <f t="shared" si="37"/>
        <v>1.8933882722196677E-2</v>
      </c>
      <c r="T285" s="21">
        <v>8383011.7203356074</v>
      </c>
      <c r="U285" s="69">
        <f t="shared" si="38"/>
        <v>126592478.73853955</v>
      </c>
      <c r="V285" s="41"/>
    </row>
    <row r="286" spans="1:22" s="39" customFormat="1" x14ac:dyDescent="0.2">
      <c r="A286" s="6">
        <f t="shared" si="31"/>
        <v>43738</v>
      </c>
      <c r="B286" s="12">
        <v>112510967.76000001</v>
      </c>
      <c r="C286" s="22"/>
      <c r="D286" s="22">
        <v>2962855.0238499995</v>
      </c>
      <c r="E286" s="12">
        <v>758358.76702200004</v>
      </c>
      <c r="F286" s="22">
        <v>0</v>
      </c>
      <c r="G286" s="9">
        <f t="shared" si="32"/>
        <v>116232181.550872</v>
      </c>
      <c r="H286" s="9">
        <v>8408023.9831480682</v>
      </c>
      <c r="I286" s="69">
        <f t="shared" si="33"/>
        <v>124640205.53402007</v>
      </c>
      <c r="J286" s="37">
        <v>89.600000000000009</v>
      </c>
      <c r="K286" s="37">
        <v>13.8</v>
      </c>
      <c r="L286" s="9">
        <v>30</v>
      </c>
      <c r="M286" s="11">
        <v>1</v>
      </c>
      <c r="N286" s="10">
        <v>320</v>
      </c>
      <c r="O286" s="38">
        <v>57724</v>
      </c>
      <c r="P286" s="70">
        <f t="shared" si="34"/>
        <v>124074312.04212363</v>
      </c>
      <c r="Q286" s="9">
        <f t="shared" si="35"/>
        <v>-565893.49189643562</v>
      </c>
      <c r="R286" s="13">
        <f t="shared" si="36"/>
        <v>-4.5402162927433327E-3</v>
      </c>
      <c r="S286" s="14">
        <f t="shared" si="37"/>
        <v>4.5402162927433327E-3</v>
      </c>
      <c r="T286" s="21">
        <v>8408023.9831480682</v>
      </c>
      <c r="U286" s="69">
        <f t="shared" si="38"/>
        <v>115666288.05897556</v>
      </c>
      <c r="V286" s="41"/>
    </row>
    <row r="287" spans="1:22" s="39" customFormat="1" x14ac:dyDescent="0.2">
      <c r="A287" s="6">
        <f t="shared" ref="A287:A313" si="39">EOMONTH(A286,1)</f>
        <v>43769</v>
      </c>
      <c r="B287" s="12">
        <v>112105908.84</v>
      </c>
      <c r="C287" s="22"/>
      <c r="D287" s="22">
        <v>2652141.3859999999</v>
      </c>
      <c r="E287" s="12">
        <v>722666.02191000013</v>
      </c>
      <c r="F287" s="22">
        <v>0</v>
      </c>
      <c r="G287" s="9">
        <f t="shared" si="32"/>
        <v>115480716.24791001</v>
      </c>
      <c r="H287" s="9">
        <v>8433036.245960528</v>
      </c>
      <c r="I287" s="69">
        <f t="shared" si="33"/>
        <v>123913752.49387054</v>
      </c>
      <c r="J287" s="37">
        <v>294.10000000000002</v>
      </c>
      <c r="K287" s="37">
        <v>3.5</v>
      </c>
      <c r="L287" s="9">
        <v>31</v>
      </c>
      <c r="M287" s="11">
        <v>1</v>
      </c>
      <c r="N287" s="10">
        <v>352</v>
      </c>
      <c r="O287" s="38">
        <v>57762</v>
      </c>
      <c r="P287" s="70">
        <f t="shared" si="34"/>
        <v>131853564.6020627</v>
      </c>
      <c r="Q287" s="9">
        <f t="shared" si="35"/>
        <v>7939812.1081921607</v>
      </c>
      <c r="R287" s="13">
        <f t="shared" si="36"/>
        <v>6.407531003134545E-2</v>
      </c>
      <c r="S287" s="14">
        <f t="shared" si="37"/>
        <v>6.407531003134545E-2</v>
      </c>
      <c r="T287" s="21">
        <v>8433036.245960528</v>
      </c>
      <c r="U287" s="69">
        <f t="shared" si="38"/>
        <v>123420528.35610217</v>
      </c>
      <c r="V287" s="41"/>
    </row>
    <row r="288" spans="1:22" s="39" customFormat="1" x14ac:dyDescent="0.2">
      <c r="A288" s="6">
        <f t="shared" si="39"/>
        <v>43799</v>
      </c>
      <c r="B288" s="12">
        <v>119457295.14</v>
      </c>
      <c r="C288" s="22"/>
      <c r="D288" s="22">
        <v>2045990.96</v>
      </c>
      <c r="E288" s="12">
        <v>653236.88684599998</v>
      </c>
      <c r="F288" s="22">
        <v>0</v>
      </c>
      <c r="G288" s="9">
        <f t="shared" si="32"/>
        <v>122156522.986846</v>
      </c>
      <c r="H288" s="9">
        <v>8458048.5087729879</v>
      </c>
      <c r="I288" s="69">
        <f t="shared" si="33"/>
        <v>130614571.49561898</v>
      </c>
      <c r="J288" s="37">
        <v>556.9</v>
      </c>
      <c r="K288" s="37">
        <v>0</v>
      </c>
      <c r="L288" s="9">
        <v>30</v>
      </c>
      <c r="M288" s="11">
        <v>1</v>
      </c>
      <c r="N288" s="10">
        <v>320</v>
      </c>
      <c r="O288" s="42">
        <v>57804</v>
      </c>
      <c r="P288" s="70">
        <f t="shared" si="34"/>
        <v>134266692.07490084</v>
      </c>
      <c r="Q288" s="9">
        <f t="shared" si="35"/>
        <v>3652120.5792818516</v>
      </c>
      <c r="R288" s="13">
        <f t="shared" si="36"/>
        <v>2.7961050114568186E-2</v>
      </c>
      <c r="S288" s="14">
        <f t="shared" si="37"/>
        <v>2.7961050114568186E-2</v>
      </c>
      <c r="T288" s="21">
        <v>8458048.5087729879</v>
      </c>
      <c r="U288" s="69">
        <f t="shared" si="38"/>
        <v>125808643.56612785</v>
      </c>
      <c r="V288" s="41"/>
    </row>
    <row r="289" spans="1:22" s="39" customFormat="1" x14ac:dyDescent="0.2">
      <c r="A289" s="6">
        <f t="shared" si="39"/>
        <v>43830</v>
      </c>
      <c r="B289" s="12">
        <v>123554820.09</v>
      </c>
      <c r="C289" s="22"/>
      <c r="D289" s="22">
        <v>1948576.439</v>
      </c>
      <c r="E289" s="12">
        <v>712705.25055600004</v>
      </c>
      <c r="F289" s="22">
        <v>0</v>
      </c>
      <c r="G289" s="9">
        <f>+B289-C289+D289+E289-F289</f>
        <v>126216101.77955601</v>
      </c>
      <c r="H289" s="9">
        <v>8483060.7715854477</v>
      </c>
      <c r="I289" s="69">
        <f t="shared" si="33"/>
        <v>134699162.55114144</v>
      </c>
      <c r="J289" s="37">
        <v>623.1</v>
      </c>
      <c r="K289" s="37">
        <v>0</v>
      </c>
      <c r="L289" s="9">
        <v>31</v>
      </c>
      <c r="M289" s="11">
        <v>0</v>
      </c>
      <c r="N289" s="10">
        <v>320</v>
      </c>
      <c r="O289" s="42">
        <v>57870</v>
      </c>
      <c r="P289" s="70">
        <f t="shared" si="34"/>
        <v>140776723.77965185</v>
      </c>
      <c r="Q289" s="9">
        <f t="shared" si="35"/>
        <v>6077561.2285104096</v>
      </c>
      <c r="R289" s="13">
        <f t="shared" si="36"/>
        <v>4.511951754861826E-2</v>
      </c>
      <c r="S289" s="14">
        <f t="shared" si="37"/>
        <v>4.511951754861826E-2</v>
      </c>
      <c r="T289" s="21">
        <v>8483060.7715854477</v>
      </c>
      <c r="U289" s="69">
        <f t="shared" si="38"/>
        <v>132293663.0080664</v>
      </c>
      <c r="V289" s="41"/>
    </row>
    <row r="290" spans="1:22" s="46" customFormat="1" x14ac:dyDescent="0.2">
      <c r="A290" s="6">
        <f t="shared" si="39"/>
        <v>43861</v>
      </c>
      <c r="B290" s="43"/>
      <c r="C290" s="43"/>
      <c r="D290" s="43"/>
      <c r="E290" s="12"/>
      <c r="F290" s="43"/>
      <c r="G290" s="44"/>
      <c r="H290" s="44"/>
      <c r="I290" s="44"/>
      <c r="J290" s="45">
        <f>J351</f>
        <v>755.71000000000015</v>
      </c>
      <c r="K290" s="45">
        <f>K351</f>
        <v>0</v>
      </c>
      <c r="L290" s="9">
        <v>31</v>
      </c>
      <c r="M290" s="11">
        <v>0</v>
      </c>
      <c r="N290" s="10">
        <v>336</v>
      </c>
      <c r="O290" s="35">
        <v>57902</v>
      </c>
      <c r="P290" s="70">
        <f t="shared" si="34"/>
        <v>145545705.47760811</v>
      </c>
      <c r="S290" s="47">
        <f>AVERAGE(S2:S289)</f>
        <v>2.4121175621771716E-2</v>
      </c>
      <c r="T290" s="21">
        <v>8522224.0363435056</v>
      </c>
      <c r="U290" s="69">
        <f t="shared" si="38"/>
        <v>137023481.4412646</v>
      </c>
      <c r="V290" s="48" t="s">
        <v>41</v>
      </c>
    </row>
    <row r="291" spans="1:22" s="46" customFormat="1" x14ac:dyDescent="0.2">
      <c r="A291" s="6">
        <f t="shared" si="39"/>
        <v>43890</v>
      </c>
      <c r="B291" s="43"/>
      <c r="C291" s="43"/>
      <c r="D291" s="43"/>
      <c r="E291" s="21"/>
      <c r="F291" s="43"/>
      <c r="G291" s="44"/>
      <c r="H291" s="44"/>
      <c r="I291" s="44"/>
      <c r="J291" s="45">
        <f t="shared" ref="J291:K301" si="40">J352</f>
        <v>677.3599999999999</v>
      </c>
      <c r="K291" s="45">
        <f t="shared" si="40"/>
        <v>0</v>
      </c>
      <c r="L291" s="9">
        <v>29</v>
      </c>
      <c r="M291" s="11">
        <v>0</v>
      </c>
      <c r="N291" s="10">
        <v>304</v>
      </c>
      <c r="O291" s="35">
        <v>57937</v>
      </c>
      <c r="P291" s="70">
        <f t="shared" si="34"/>
        <v>136981280.76680207</v>
      </c>
      <c r="S291" s="49"/>
      <c r="T291" s="21">
        <v>8561387.3011015635</v>
      </c>
      <c r="U291" s="69">
        <f t="shared" si="38"/>
        <v>128419893.46570051</v>
      </c>
      <c r="V291" s="49"/>
    </row>
    <row r="292" spans="1:22" s="46" customFormat="1" x14ac:dyDescent="0.2">
      <c r="A292" s="6">
        <f t="shared" si="39"/>
        <v>43921</v>
      </c>
      <c r="B292" s="43"/>
      <c r="C292" s="43"/>
      <c r="D292" s="43"/>
      <c r="E292" s="21"/>
      <c r="F292" s="43"/>
      <c r="G292" s="44"/>
      <c r="H292" s="44"/>
      <c r="I292" s="44"/>
      <c r="J292" s="45">
        <f t="shared" si="40"/>
        <v>581.26</v>
      </c>
      <c r="K292" s="45">
        <f t="shared" si="40"/>
        <v>0</v>
      </c>
      <c r="L292" s="9">
        <v>31</v>
      </c>
      <c r="M292" s="11">
        <v>1</v>
      </c>
      <c r="N292" s="10">
        <v>352</v>
      </c>
      <c r="O292" s="35">
        <v>57972</v>
      </c>
      <c r="P292" s="70">
        <f t="shared" si="34"/>
        <v>139558288.29700491</v>
      </c>
      <c r="S292" s="49"/>
      <c r="T292" s="21">
        <v>8600550.5658596214</v>
      </c>
      <c r="U292" s="69">
        <f t="shared" si="38"/>
        <v>130957737.73114529</v>
      </c>
      <c r="V292" s="49"/>
    </row>
    <row r="293" spans="1:22" s="46" customFormat="1" x14ac:dyDescent="0.2">
      <c r="A293" s="6">
        <f t="shared" si="39"/>
        <v>43951</v>
      </c>
      <c r="B293" s="43"/>
      <c r="C293" s="43"/>
      <c r="D293" s="43"/>
      <c r="E293" s="21"/>
      <c r="F293" s="43"/>
      <c r="G293" s="44"/>
      <c r="H293" s="44"/>
      <c r="I293" s="44"/>
      <c r="J293" s="45">
        <f t="shared" si="40"/>
        <v>368.40999999999997</v>
      </c>
      <c r="K293" s="45">
        <f t="shared" si="40"/>
        <v>0</v>
      </c>
      <c r="L293" s="9">
        <v>30</v>
      </c>
      <c r="M293" s="11">
        <v>1</v>
      </c>
      <c r="N293" s="10">
        <v>352</v>
      </c>
      <c r="O293" s="35">
        <v>58007</v>
      </c>
      <c r="P293" s="70">
        <f t="shared" si="34"/>
        <v>131486726.67631571</v>
      </c>
      <c r="S293" s="49"/>
      <c r="T293" s="21">
        <v>8639713.8306176793</v>
      </c>
      <c r="U293" s="69">
        <f t="shared" si="38"/>
        <v>122847012.84569803</v>
      </c>
      <c r="V293" s="49"/>
    </row>
    <row r="294" spans="1:22" s="46" customFormat="1" x14ac:dyDescent="0.2">
      <c r="A294" s="6">
        <f t="shared" si="39"/>
        <v>43982</v>
      </c>
      <c r="B294" s="43"/>
      <c r="C294" s="43"/>
      <c r="D294" s="43"/>
      <c r="E294" s="21"/>
      <c r="F294" s="43"/>
      <c r="G294" s="44"/>
      <c r="H294" s="44"/>
      <c r="I294" s="44"/>
      <c r="J294" s="45">
        <f t="shared" si="40"/>
        <v>153.60999999999999</v>
      </c>
      <c r="K294" s="45">
        <f t="shared" si="40"/>
        <v>16.439999999999998</v>
      </c>
      <c r="L294" s="9">
        <v>31</v>
      </c>
      <c r="M294" s="11">
        <v>1</v>
      </c>
      <c r="N294" s="10">
        <v>320</v>
      </c>
      <c r="O294" s="35">
        <v>58042</v>
      </c>
      <c r="P294" s="70">
        <f t="shared" si="34"/>
        <v>129367111.44655438</v>
      </c>
      <c r="S294" s="49"/>
      <c r="T294" s="21">
        <v>8678877.0953757372</v>
      </c>
      <c r="U294" s="69">
        <f t="shared" si="38"/>
        <v>120688234.35117865</v>
      </c>
      <c r="V294" s="49"/>
    </row>
    <row r="295" spans="1:22" s="46" customFormat="1" x14ac:dyDescent="0.2">
      <c r="A295" s="6">
        <f t="shared" si="39"/>
        <v>44012</v>
      </c>
      <c r="B295" s="43"/>
      <c r="C295" s="43"/>
      <c r="D295" s="43"/>
      <c r="E295" s="21"/>
      <c r="F295" s="43"/>
      <c r="G295" s="44"/>
      <c r="H295" s="44"/>
      <c r="I295" s="44"/>
      <c r="J295" s="45">
        <f t="shared" si="40"/>
        <v>46.39</v>
      </c>
      <c r="K295" s="45">
        <f t="shared" si="40"/>
        <v>34.1</v>
      </c>
      <c r="L295" s="9">
        <v>30</v>
      </c>
      <c r="M295" s="11">
        <v>0</v>
      </c>
      <c r="N295" s="10">
        <v>352</v>
      </c>
      <c r="O295" s="35">
        <v>58077</v>
      </c>
      <c r="P295" s="70">
        <f t="shared" si="34"/>
        <v>132374390.03037964</v>
      </c>
      <c r="S295" s="49"/>
      <c r="T295" s="21">
        <v>8718040.3601337951</v>
      </c>
      <c r="U295" s="69">
        <f t="shared" si="38"/>
        <v>123656349.67024584</v>
      </c>
      <c r="V295" s="49"/>
    </row>
    <row r="296" spans="1:22" s="46" customFormat="1" x14ac:dyDescent="0.2">
      <c r="A296" s="6">
        <f t="shared" si="39"/>
        <v>44043</v>
      </c>
      <c r="B296" s="43"/>
      <c r="C296" s="43"/>
      <c r="D296" s="43"/>
      <c r="E296" s="21"/>
      <c r="F296" s="43"/>
      <c r="G296" s="44"/>
      <c r="H296" s="44"/>
      <c r="I296" s="44"/>
      <c r="J296" s="45">
        <f t="shared" si="40"/>
        <v>9.25</v>
      </c>
      <c r="K296" s="45">
        <f t="shared" si="40"/>
        <v>89.84</v>
      </c>
      <c r="L296" s="9">
        <v>31</v>
      </c>
      <c r="M296" s="11">
        <v>0</v>
      </c>
      <c r="N296" s="10">
        <v>352</v>
      </c>
      <c r="O296" s="35">
        <v>58112</v>
      </c>
      <c r="P296" s="70">
        <f t="shared" si="34"/>
        <v>145740739.87175247</v>
      </c>
      <c r="Q296" s="49"/>
      <c r="R296" s="49"/>
      <c r="S296" s="49"/>
      <c r="T296" s="21">
        <v>8757203.624891853</v>
      </c>
      <c r="U296" s="69">
        <f t="shared" si="38"/>
        <v>136983536.24686062</v>
      </c>
      <c r="V296" s="49"/>
    </row>
    <row r="297" spans="1:22" s="46" customFormat="1" x14ac:dyDescent="0.2">
      <c r="A297" s="6">
        <f t="shared" si="39"/>
        <v>44074</v>
      </c>
      <c r="B297" s="43"/>
      <c r="C297" s="43"/>
      <c r="D297" s="43"/>
      <c r="E297" s="21"/>
      <c r="F297" s="43"/>
      <c r="G297" s="44"/>
      <c r="H297" s="44"/>
      <c r="I297" s="44"/>
      <c r="J297" s="45">
        <f t="shared" si="40"/>
        <v>19.39</v>
      </c>
      <c r="K297" s="45">
        <f t="shared" si="40"/>
        <v>59.879999999999995</v>
      </c>
      <c r="L297" s="9">
        <v>31</v>
      </c>
      <c r="M297" s="11">
        <v>0</v>
      </c>
      <c r="N297" s="10">
        <v>336</v>
      </c>
      <c r="O297" s="35">
        <v>58147</v>
      </c>
      <c r="P297" s="70">
        <f t="shared" si="34"/>
        <v>138593719.21222389</v>
      </c>
      <c r="Q297" s="49"/>
      <c r="R297" s="49"/>
      <c r="S297" s="49"/>
      <c r="T297" s="21">
        <v>8796366.8896499109</v>
      </c>
      <c r="U297" s="69">
        <f t="shared" si="38"/>
        <v>129797352.32257397</v>
      </c>
      <c r="V297" s="49"/>
    </row>
    <row r="298" spans="1:22" s="46" customFormat="1" x14ac:dyDescent="0.2">
      <c r="A298" s="6">
        <f t="shared" si="39"/>
        <v>44104</v>
      </c>
      <c r="B298" s="43"/>
      <c r="C298" s="43"/>
      <c r="D298" s="43"/>
      <c r="E298" s="21"/>
      <c r="F298" s="43"/>
      <c r="G298" s="44"/>
      <c r="H298" s="44"/>
      <c r="I298" s="44"/>
      <c r="J298" s="45">
        <f t="shared" si="40"/>
        <v>96.700000000000017</v>
      </c>
      <c r="K298" s="45">
        <f t="shared" si="40"/>
        <v>26.18</v>
      </c>
      <c r="L298" s="9">
        <v>30</v>
      </c>
      <c r="M298" s="11">
        <v>1</v>
      </c>
      <c r="N298" s="10">
        <v>336</v>
      </c>
      <c r="O298" s="35">
        <v>58182</v>
      </c>
      <c r="P298" s="70">
        <f t="shared" si="34"/>
        <v>128991384.751967</v>
      </c>
      <c r="Q298" s="49"/>
      <c r="R298" s="49"/>
      <c r="S298" s="49"/>
      <c r="T298" s="21">
        <v>8835530.1544079687</v>
      </c>
      <c r="U298" s="69">
        <f t="shared" si="38"/>
        <v>120155854.59755903</v>
      </c>
      <c r="V298" s="49"/>
    </row>
    <row r="299" spans="1:22" s="46" customFormat="1" x14ac:dyDescent="0.2">
      <c r="A299" s="6">
        <f t="shared" si="39"/>
        <v>44135</v>
      </c>
      <c r="B299" s="43"/>
      <c r="C299" s="43"/>
      <c r="D299" s="43"/>
      <c r="E299" s="21"/>
      <c r="F299" s="43"/>
      <c r="G299" s="44"/>
      <c r="H299" s="44"/>
      <c r="I299" s="44"/>
      <c r="J299" s="45">
        <f t="shared" si="40"/>
        <v>272.02999999999997</v>
      </c>
      <c r="K299" s="45">
        <f t="shared" si="40"/>
        <v>1.38</v>
      </c>
      <c r="L299" s="9">
        <v>31</v>
      </c>
      <c r="M299" s="11">
        <v>1</v>
      </c>
      <c r="N299" s="10">
        <v>336</v>
      </c>
      <c r="O299" s="35">
        <v>58217</v>
      </c>
      <c r="P299" s="70">
        <f t="shared" si="34"/>
        <v>130793412.33494438</v>
      </c>
      <c r="Q299" s="49"/>
      <c r="R299" s="49"/>
      <c r="S299" s="49"/>
      <c r="T299" s="21">
        <v>8874693.4191660266</v>
      </c>
      <c r="U299" s="69">
        <f t="shared" si="38"/>
        <v>121918718.91577835</v>
      </c>
      <c r="V299" s="49"/>
    </row>
    <row r="300" spans="1:22" s="46" customFormat="1" x14ac:dyDescent="0.2">
      <c r="A300" s="6">
        <f t="shared" si="39"/>
        <v>44165</v>
      </c>
      <c r="B300" s="43"/>
      <c r="C300" s="43"/>
      <c r="D300" s="43"/>
      <c r="E300" s="21"/>
      <c r="F300" s="43"/>
      <c r="G300" s="44"/>
      <c r="H300" s="44"/>
      <c r="I300" s="44"/>
      <c r="J300" s="45">
        <f t="shared" si="40"/>
        <v>469.25</v>
      </c>
      <c r="K300" s="45">
        <f t="shared" si="40"/>
        <v>0</v>
      </c>
      <c r="L300" s="9">
        <v>30</v>
      </c>
      <c r="M300" s="11">
        <v>1</v>
      </c>
      <c r="N300" s="10">
        <v>304</v>
      </c>
      <c r="O300" s="35">
        <v>58252</v>
      </c>
      <c r="P300" s="70">
        <f t="shared" si="34"/>
        <v>131825424.72176383</v>
      </c>
      <c r="Q300" s="49"/>
      <c r="R300" s="49"/>
      <c r="S300" s="49"/>
      <c r="T300" s="21">
        <v>8913856.6839240845</v>
      </c>
      <c r="U300" s="69">
        <f t="shared" si="38"/>
        <v>122911568.03783976</v>
      </c>
      <c r="V300" s="49"/>
    </row>
    <row r="301" spans="1:22" s="46" customFormat="1" x14ac:dyDescent="0.2">
      <c r="A301" s="6">
        <f t="shared" si="39"/>
        <v>44196</v>
      </c>
      <c r="B301" s="43"/>
      <c r="C301" s="43"/>
      <c r="D301" s="43"/>
      <c r="E301" s="21"/>
      <c r="F301" s="43"/>
      <c r="G301" s="44"/>
      <c r="H301" s="44"/>
      <c r="I301" s="44"/>
      <c r="J301" s="45">
        <f t="shared" si="40"/>
        <v>627.91999999999996</v>
      </c>
      <c r="K301" s="45">
        <f t="shared" si="40"/>
        <v>0</v>
      </c>
      <c r="L301" s="9">
        <v>31</v>
      </c>
      <c r="M301" s="11">
        <v>0</v>
      </c>
      <c r="N301" s="10">
        <v>352</v>
      </c>
      <c r="O301" s="35">
        <v>58287</v>
      </c>
      <c r="P301" s="70">
        <f t="shared" si="34"/>
        <v>143857585.33629811</v>
      </c>
      <c r="Q301" s="49"/>
      <c r="R301" s="49"/>
      <c r="S301" s="49"/>
      <c r="T301" s="21">
        <v>8953019.9486821424</v>
      </c>
      <c r="U301" s="69">
        <f t="shared" si="38"/>
        <v>134904565.38761598</v>
      </c>
      <c r="V301" s="49"/>
    </row>
    <row r="302" spans="1:22" s="46" customFormat="1" x14ac:dyDescent="0.2">
      <c r="A302" s="6">
        <f t="shared" si="39"/>
        <v>44227</v>
      </c>
      <c r="B302" s="43"/>
      <c r="C302" s="43"/>
      <c r="D302" s="43"/>
      <c r="E302" s="21"/>
      <c r="F302" s="43"/>
      <c r="G302" s="44"/>
      <c r="H302" s="44"/>
      <c r="I302" s="44"/>
      <c r="J302" s="45">
        <f>J351</f>
        <v>755.71000000000015</v>
      </c>
      <c r="K302" s="45">
        <f>K351</f>
        <v>0</v>
      </c>
      <c r="L302" s="9">
        <v>31</v>
      </c>
      <c r="M302" s="11">
        <v>0</v>
      </c>
      <c r="N302" s="10">
        <v>304</v>
      </c>
      <c r="O302" s="35">
        <v>58322</v>
      </c>
      <c r="P302" s="70">
        <f t="shared" si="34"/>
        <v>144475633.57072827</v>
      </c>
      <c r="Q302" s="49"/>
      <c r="R302" s="49"/>
      <c r="S302" s="49"/>
      <c r="T302" s="21">
        <v>8979363.573688399</v>
      </c>
      <c r="U302" s="69">
        <f t="shared" si="38"/>
        <v>135496269.99703988</v>
      </c>
      <c r="V302" s="49"/>
    </row>
    <row r="303" spans="1:22" s="46" customFormat="1" x14ac:dyDescent="0.2">
      <c r="A303" s="6">
        <f t="shared" si="39"/>
        <v>44255</v>
      </c>
      <c r="B303" s="43"/>
      <c r="C303" s="43"/>
      <c r="D303" s="43"/>
      <c r="E303" s="21"/>
      <c r="F303" s="43"/>
      <c r="G303" s="44"/>
      <c r="H303" s="44"/>
      <c r="I303" s="44"/>
      <c r="J303" s="45">
        <f t="shared" ref="J303:K313" si="41">J352</f>
        <v>677.3599999999999</v>
      </c>
      <c r="K303" s="45">
        <f t="shared" si="41"/>
        <v>0</v>
      </c>
      <c r="L303" s="9">
        <v>28</v>
      </c>
      <c r="M303" s="11">
        <v>0</v>
      </c>
      <c r="N303" s="10">
        <v>304</v>
      </c>
      <c r="O303" s="35">
        <v>58357</v>
      </c>
      <c r="P303" s="70">
        <f t="shared" si="34"/>
        <v>135697861.38799211</v>
      </c>
      <c r="Q303" s="49"/>
      <c r="R303" s="49"/>
      <c r="S303" s="49"/>
      <c r="T303" s="21">
        <v>9005707.1986946557</v>
      </c>
      <c r="U303" s="69">
        <f t="shared" si="38"/>
        <v>126692154.18929745</v>
      </c>
      <c r="V303" s="49"/>
    </row>
    <row r="304" spans="1:22" s="46" customFormat="1" x14ac:dyDescent="0.2">
      <c r="A304" s="6">
        <f t="shared" si="39"/>
        <v>44286</v>
      </c>
      <c r="B304" s="43"/>
      <c r="C304" s="43"/>
      <c r="D304" s="43"/>
      <c r="E304" s="21"/>
      <c r="F304" s="43"/>
      <c r="G304" s="44"/>
      <c r="H304" s="44"/>
      <c r="I304" s="44"/>
      <c r="J304" s="45">
        <f t="shared" si="41"/>
        <v>581.26</v>
      </c>
      <c r="K304" s="45">
        <f t="shared" si="41"/>
        <v>0</v>
      </c>
      <c r="L304" s="9">
        <v>31</v>
      </c>
      <c r="M304" s="11">
        <v>1</v>
      </c>
      <c r="N304" s="10">
        <v>368</v>
      </c>
      <c r="O304" s="35">
        <v>58392</v>
      </c>
      <c r="P304" s="70">
        <f t="shared" si="34"/>
        <v>141505833.17770401</v>
      </c>
      <c r="Q304" s="49"/>
      <c r="R304" s="49"/>
      <c r="S304" s="49"/>
      <c r="T304" s="21">
        <v>9032050.8237009123</v>
      </c>
      <c r="U304" s="69">
        <f t="shared" si="38"/>
        <v>132473782.3540031</v>
      </c>
      <c r="V304" s="49"/>
    </row>
    <row r="305" spans="1:22" s="46" customFormat="1" x14ac:dyDescent="0.2">
      <c r="A305" s="6">
        <f t="shared" si="39"/>
        <v>44316</v>
      </c>
      <c r="B305" s="43"/>
      <c r="C305" s="43"/>
      <c r="D305" s="43"/>
      <c r="E305" s="21"/>
      <c r="F305" s="43"/>
      <c r="G305" s="44"/>
      <c r="H305" s="44"/>
      <c r="I305" s="44"/>
      <c r="J305" s="45">
        <f t="shared" si="41"/>
        <v>368.40999999999997</v>
      </c>
      <c r="K305" s="45">
        <f t="shared" si="41"/>
        <v>0</v>
      </c>
      <c r="L305" s="9">
        <v>30</v>
      </c>
      <c r="M305" s="11">
        <v>1</v>
      </c>
      <c r="N305" s="10">
        <v>352</v>
      </c>
      <c r="O305" s="35">
        <v>58427</v>
      </c>
      <c r="P305" s="70">
        <f t="shared" si="34"/>
        <v>132428399.2944885</v>
      </c>
      <c r="Q305" s="49"/>
      <c r="R305" s="49"/>
      <c r="S305" s="49"/>
      <c r="T305" s="21">
        <v>9058394.4487071689</v>
      </c>
      <c r="U305" s="69">
        <f t="shared" si="38"/>
        <v>123370004.84578134</v>
      </c>
      <c r="V305" s="49"/>
    </row>
    <row r="306" spans="1:22" s="46" customFormat="1" x14ac:dyDescent="0.2">
      <c r="A306" s="6">
        <f t="shared" si="39"/>
        <v>44347</v>
      </c>
      <c r="B306" s="43"/>
      <c r="C306" s="43"/>
      <c r="D306" s="43"/>
      <c r="E306" s="21"/>
      <c r="F306" s="43"/>
      <c r="G306" s="44"/>
      <c r="H306" s="44"/>
      <c r="I306" s="44"/>
      <c r="J306" s="45">
        <f t="shared" si="41"/>
        <v>153.60999999999999</v>
      </c>
      <c r="K306" s="45">
        <f t="shared" si="41"/>
        <v>16.439999999999998</v>
      </c>
      <c r="L306" s="9">
        <v>31</v>
      </c>
      <c r="M306" s="11">
        <v>1</v>
      </c>
      <c r="N306" s="10">
        <v>320</v>
      </c>
      <c r="O306" s="35">
        <v>58462</v>
      </c>
      <c r="P306" s="70">
        <f t="shared" si="34"/>
        <v>130308784.06472716</v>
      </c>
      <c r="Q306" s="49"/>
      <c r="R306" s="49"/>
      <c r="S306" s="49"/>
      <c r="T306" s="21">
        <v>9084738.0737134255</v>
      </c>
      <c r="U306" s="69">
        <f t="shared" si="38"/>
        <v>121224045.99101374</v>
      </c>
      <c r="V306" s="49"/>
    </row>
    <row r="307" spans="1:22" s="46" customFormat="1" x14ac:dyDescent="0.2">
      <c r="A307" s="6">
        <f t="shared" si="39"/>
        <v>44377</v>
      </c>
      <c r="B307" s="43"/>
      <c r="C307" s="43"/>
      <c r="D307" s="43"/>
      <c r="E307" s="21"/>
      <c r="F307" s="43"/>
      <c r="G307" s="44"/>
      <c r="H307" s="44"/>
      <c r="I307" s="44"/>
      <c r="J307" s="45">
        <f t="shared" si="41"/>
        <v>46.39</v>
      </c>
      <c r="K307" s="45">
        <f t="shared" si="41"/>
        <v>34.1</v>
      </c>
      <c r="L307" s="9">
        <v>30</v>
      </c>
      <c r="M307" s="11">
        <v>0</v>
      </c>
      <c r="N307" s="10">
        <v>352</v>
      </c>
      <c r="O307" s="35">
        <v>58497</v>
      </c>
      <c r="P307" s="70">
        <f t="shared" si="34"/>
        <v>133316062.64855243</v>
      </c>
      <c r="Q307" s="49"/>
      <c r="R307" s="49"/>
      <c r="S307" s="49"/>
      <c r="T307" s="21">
        <v>9111081.6987196822</v>
      </c>
      <c r="U307" s="69">
        <f t="shared" si="38"/>
        <v>124204980.94983275</v>
      </c>
      <c r="V307" s="49"/>
    </row>
    <row r="308" spans="1:22" s="46" customFormat="1" x14ac:dyDescent="0.2">
      <c r="A308" s="6">
        <f t="shared" si="39"/>
        <v>44408</v>
      </c>
      <c r="B308" s="43"/>
      <c r="C308" s="43"/>
      <c r="D308" s="43"/>
      <c r="E308" s="21"/>
      <c r="F308" s="43"/>
      <c r="G308" s="44"/>
      <c r="H308" s="44"/>
      <c r="I308" s="44"/>
      <c r="J308" s="45">
        <f t="shared" si="41"/>
        <v>9.25</v>
      </c>
      <c r="K308" s="45">
        <f t="shared" si="41"/>
        <v>89.84</v>
      </c>
      <c r="L308" s="9">
        <v>31</v>
      </c>
      <c r="M308" s="11">
        <v>0</v>
      </c>
      <c r="N308" s="10">
        <v>336</v>
      </c>
      <c r="O308" s="35">
        <v>58532</v>
      </c>
      <c r="P308" s="70">
        <f t="shared" si="34"/>
        <v>145676540.22739893</v>
      </c>
      <c r="Q308" s="49"/>
      <c r="R308" s="49"/>
      <c r="S308" s="49"/>
      <c r="T308" s="21">
        <v>9137425.3237259388</v>
      </c>
      <c r="U308" s="69">
        <f t="shared" si="38"/>
        <v>136539114.90367299</v>
      </c>
      <c r="V308" s="49"/>
    </row>
    <row r="309" spans="1:22" s="46" customFormat="1" x14ac:dyDescent="0.2">
      <c r="A309" s="6">
        <f t="shared" si="39"/>
        <v>44439</v>
      </c>
      <c r="B309" s="43"/>
      <c r="C309" s="43"/>
      <c r="D309" s="43"/>
      <c r="E309" s="21"/>
      <c r="F309" s="43"/>
      <c r="G309" s="44"/>
      <c r="H309" s="44"/>
      <c r="I309" s="44"/>
      <c r="J309" s="45">
        <f t="shared" si="41"/>
        <v>19.39</v>
      </c>
      <c r="K309" s="45">
        <f t="shared" si="41"/>
        <v>59.879999999999995</v>
      </c>
      <c r="L309" s="9">
        <v>31</v>
      </c>
      <c r="M309" s="11">
        <v>0</v>
      </c>
      <c r="N309" s="10">
        <v>352</v>
      </c>
      <c r="O309" s="35">
        <v>58567</v>
      </c>
      <c r="P309" s="70">
        <f t="shared" si="34"/>
        <v>140541264.09292302</v>
      </c>
      <c r="Q309" s="49"/>
      <c r="R309" s="49"/>
      <c r="S309" s="49"/>
      <c r="T309" s="21">
        <v>9163768.9487321954</v>
      </c>
      <c r="U309" s="69">
        <f t="shared" si="38"/>
        <v>131377495.14419082</v>
      </c>
      <c r="V309" s="49"/>
    </row>
    <row r="310" spans="1:22" s="46" customFormat="1" x14ac:dyDescent="0.2">
      <c r="A310" s="6">
        <f t="shared" si="39"/>
        <v>44469</v>
      </c>
      <c r="B310" s="43"/>
      <c r="C310" s="43"/>
      <c r="D310" s="43"/>
      <c r="E310" s="21"/>
      <c r="F310" s="43"/>
      <c r="G310" s="44"/>
      <c r="H310" s="44"/>
      <c r="I310" s="44"/>
      <c r="J310" s="45">
        <f t="shared" si="41"/>
        <v>96.700000000000017</v>
      </c>
      <c r="K310" s="45">
        <f t="shared" si="41"/>
        <v>26.18</v>
      </c>
      <c r="L310" s="9">
        <v>30</v>
      </c>
      <c r="M310" s="11">
        <v>1</v>
      </c>
      <c r="N310" s="10">
        <v>336</v>
      </c>
      <c r="O310" s="35">
        <v>58602</v>
      </c>
      <c r="P310" s="70">
        <f t="shared" si="34"/>
        <v>129933057.37013978</v>
      </c>
      <c r="Q310" s="49"/>
      <c r="R310" s="49"/>
      <c r="S310" s="49"/>
      <c r="T310" s="21">
        <v>9190112.573738452</v>
      </c>
      <c r="U310" s="69">
        <f t="shared" si="38"/>
        <v>120742944.79640132</v>
      </c>
      <c r="V310" s="49"/>
    </row>
    <row r="311" spans="1:22" s="46" customFormat="1" x14ac:dyDescent="0.2">
      <c r="A311" s="6">
        <f t="shared" si="39"/>
        <v>44500</v>
      </c>
      <c r="B311" s="43"/>
      <c r="C311" s="43"/>
      <c r="D311" s="43"/>
      <c r="E311" s="21"/>
      <c r="F311" s="43"/>
      <c r="G311" s="44"/>
      <c r="H311" s="44"/>
      <c r="I311" s="44"/>
      <c r="J311" s="45">
        <f t="shared" si="41"/>
        <v>272.02999999999997</v>
      </c>
      <c r="K311" s="45">
        <f t="shared" si="41"/>
        <v>1.38</v>
      </c>
      <c r="L311" s="9">
        <v>31</v>
      </c>
      <c r="M311" s="11">
        <v>1</v>
      </c>
      <c r="N311" s="10">
        <v>320</v>
      </c>
      <c r="O311" s="35">
        <v>58637</v>
      </c>
      <c r="P311" s="70">
        <f t="shared" si="34"/>
        <v>130729212.69059086</v>
      </c>
      <c r="Q311" s="49"/>
      <c r="R311" s="49"/>
      <c r="S311" s="49"/>
      <c r="T311" s="21">
        <v>9216456.1987447087</v>
      </c>
      <c r="U311" s="69">
        <f t="shared" si="38"/>
        <v>121512756.49184614</v>
      </c>
      <c r="V311" s="49"/>
    </row>
    <row r="312" spans="1:22" s="46" customFormat="1" x14ac:dyDescent="0.2">
      <c r="A312" s="6">
        <f t="shared" si="39"/>
        <v>44530</v>
      </c>
      <c r="B312" s="43"/>
      <c r="C312" s="43"/>
      <c r="D312" s="43"/>
      <c r="E312" s="21"/>
      <c r="F312" s="43"/>
      <c r="G312" s="44"/>
      <c r="H312" s="44"/>
      <c r="I312" s="44"/>
      <c r="J312" s="45">
        <f t="shared" si="41"/>
        <v>469.25</v>
      </c>
      <c r="K312" s="45">
        <f t="shared" si="41"/>
        <v>0</v>
      </c>
      <c r="L312" s="9">
        <v>30</v>
      </c>
      <c r="M312" s="11">
        <v>1</v>
      </c>
      <c r="N312" s="10">
        <v>320</v>
      </c>
      <c r="O312" s="35">
        <v>58672</v>
      </c>
      <c r="P312" s="70">
        <f t="shared" si="34"/>
        <v>133772969.60246293</v>
      </c>
      <c r="Q312" s="49"/>
      <c r="R312" s="49"/>
      <c r="S312" s="49"/>
      <c r="T312" s="21">
        <v>9242799.8237509653</v>
      </c>
      <c r="U312" s="69">
        <f t="shared" si="38"/>
        <v>124530169.77871197</v>
      </c>
      <c r="V312" s="49"/>
    </row>
    <row r="313" spans="1:22" s="46" customFormat="1" x14ac:dyDescent="0.2">
      <c r="A313" s="6">
        <f t="shared" si="39"/>
        <v>44561</v>
      </c>
      <c r="B313" s="43"/>
      <c r="C313" s="43"/>
      <c r="D313" s="43"/>
      <c r="E313" s="21"/>
      <c r="F313" s="43"/>
      <c r="G313" s="44"/>
      <c r="H313" s="44"/>
      <c r="I313" s="44"/>
      <c r="J313" s="45">
        <f t="shared" si="41"/>
        <v>627.91999999999996</v>
      </c>
      <c r="K313" s="45">
        <f t="shared" si="41"/>
        <v>0</v>
      </c>
      <c r="L313" s="9">
        <v>31</v>
      </c>
      <c r="M313" s="11">
        <v>0</v>
      </c>
      <c r="N313" s="10">
        <v>352</v>
      </c>
      <c r="O313" s="35">
        <v>58707</v>
      </c>
      <c r="P313" s="70">
        <f t="shared" si="34"/>
        <v>144799257.9544709</v>
      </c>
      <c r="Q313" s="49"/>
      <c r="R313" s="49"/>
      <c r="S313" s="49"/>
      <c r="T313" s="21">
        <v>9269143.4487572219</v>
      </c>
      <c r="U313" s="69">
        <f>P313-T313</f>
        <v>135530114.50571367</v>
      </c>
      <c r="V313" s="49"/>
    </row>
    <row r="314" spans="1:22" x14ac:dyDescent="0.2">
      <c r="A314" s="6"/>
      <c r="L314" s="9"/>
      <c r="M314" s="9"/>
      <c r="N314" s="50"/>
    </row>
    <row r="315" spans="1:22" x14ac:dyDescent="0.2">
      <c r="A315" s="6"/>
      <c r="J315" s="33"/>
      <c r="K315" s="52" t="s">
        <v>42</v>
      </c>
      <c r="L315" s="9"/>
      <c r="M315" s="9"/>
      <c r="N315" s="50"/>
      <c r="U315" s="9">
        <f>SUM(U2:U313)</f>
        <v>35523846832.456779</v>
      </c>
    </row>
    <row r="316" spans="1:22" x14ac:dyDescent="0.2">
      <c r="A316" s="6"/>
      <c r="L316" s="9"/>
      <c r="M316" s="9"/>
      <c r="N316" s="50"/>
    </row>
    <row r="317" spans="1:22" x14ac:dyDescent="0.2">
      <c r="A317" s="53">
        <v>1996</v>
      </c>
      <c r="B317" s="54"/>
      <c r="C317" s="22"/>
      <c r="D317" s="54"/>
      <c r="E317" s="22"/>
      <c r="F317" s="54"/>
      <c r="G317" s="55">
        <f>SUM(G2:G13)</f>
        <v>1054584152.9999999</v>
      </c>
      <c r="H317" s="55">
        <f t="shared" ref="H317:I317" si="42">SUM(H2:H13)</f>
        <v>0</v>
      </c>
      <c r="I317" s="55">
        <f t="shared" si="42"/>
        <v>1054584152.9999999</v>
      </c>
      <c r="J317" s="33"/>
      <c r="K317" s="33"/>
      <c r="L317" s="11"/>
      <c r="M317" s="11"/>
      <c r="N317" s="50"/>
      <c r="P317" s="55">
        <f>SUM(P2:P13)</f>
        <v>1069400880.5198711</v>
      </c>
      <c r="Q317" s="57">
        <f>P317-I317</f>
        <v>14816727.519871235</v>
      </c>
      <c r="R317" s="58">
        <f>Q317/I317</f>
        <v>1.4049829478019131E-2</v>
      </c>
      <c r="S317" s="58">
        <f>ABS(R317)</f>
        <v>1.4049829478019131E-2</v>
      </c>
      <c r="T317" s="55"/>
      <c r="U317" s="56">
        <f>SUM(U2:U13)</f>
        <v>1069400880.5198711</v>
      </c>
      <c r="V317" s="14"/>
    </row>
    <row r="318" spans="1:22" x14ac:dyDescent="0.2">
      <c r="A318" s="59">
        <v>1997</v>
      </c>
      <c r="B318" s="54"/>
      <c r="C318" s="22"/>
      <c r="D318" s="54"/>
      <c r="E318" s="22"/>
      <c r="F318" s="54"/>
      <c r="G318" s="55">
        <f>SUM(G14:G25)</f>
        <v>1067428819.3</v>
      </c>
      <c r="H318" s="55">
        <f t="shared" ref="H318:I318" si="43">SUM(H14:H25)</f>
        <v>0</v>
      </c>
      <c r="I318" s="55">
        <f t="shared" si="43"/>
        <v>1067428819.3</v>
      </c>
      <c r="J318" s="33"/>
      <c r="K318" s="33"/>
      <c r="L318" s="11"/>
      <c r="M318" s="11"/>
      <c r="N318" s="50"/>
      <c r="P318" s="55">
        <f t="shared" ref="P318" si="44">SUM(P14:P25)</f>
        <v>1080734824.7531338</v>
      </c>
      <c r="Q318" s="57">
        <f>P318-I318</f>
        <v>13306005.453133821</v>
      </c>
      <c r="R318" s="58">
        <f t="shared" ref="R318:R340" si="45">Q318/I318</f>
        <v>1.24654733060886E-2</v>
      </c>
      <c r="S318" s="58">
        <f t="shared" ref="S318:S340" si="46">ABS(R318)</f>
        <v>1.24654733060886E-2</v>
      </c>
      <c r="T318" s="55"/>
      <c r="U318" s="56">
        <f>SUM(U14:U25)</f>
        <v>1080734824.7531338</v>
      </c>
      <c r="V318" s="14"/>
    </row>
    <row r="319" spans="1:22" x14ac:dyDescent="0.2">
      <c r="A319" s="53">
        <v>1998</v>
      </c>
      <c r="B319" s="54"/>
      <c r="C319" s="22"/>
      <c r="D319" s="54"/>
      <c r="E319" s="22"/>
      <c r="F319" s="54"/>
      <c r="G319" s="55">
        <f>SUM(G26:G37)</f>
        <v>1089938594.0000002</v>
      </c>
      <c r="H319" s="55">
        <f t="shared" ref="H319:I319" si="47">SUM(H26:H37)</f>
        <v>0</v>
      </c>
      <c r="I319" s="55">
        <f t="shared" si="47"/>
        <v>1089938594.0000002</v>
      </c>
      <c r="J319" s="33"/>
      <c r="K319" s="33"/>
      <c r="L319" s="11"/>
      <c r="M319" s="11"/>
      <c r="N319" s="50"/>
      <c r="P319" s="55">
        <f t="shared" ref="P319" si="48">SUM(P26:P37)</f>
        <v>1112735849.8310471</v>
      </c>
      <c r="Q319" s="57">
        <f>P319-I319</f>
        <v>22797255.83104682</v>
      </c>
      <c r="R319" s="58">
        <f t="shared" si="45"/>
        <v>2.0916091930814604E-2</v>
      </c>
      <c r="S319" s="58">
        <f t="shared" si="46"/>
        <v>2.0916091930814604E-2</v>
      </c>
      <c r="T319" s="55"/>
      <c r="U319" s="55">
        <f>SUM(U26:U37)</f>
        <v>1112735849.8310471</v>
      </c>
      <c r="V319" s="14"/>
    </row>
    <row r="320" spans="1:22" x14ac:dyDescent="0.2">
      <c r="A320" s="59">
        <v>1999</v>
      </c>
      <c r="B320" s="54"/>
      <c r="C320" s="22"/>
      <c r="D320" s="54"/>
      <c r="E320" s="22"/>
      <c r="F320" s="54"/>
      <c r="G320" s="55">
        <f>SUM(G38:G49)</f>
        <v>1136636397.1000001</v>
      </c>
      <c r="H320" s="55">
        <f t="shared" ref="H320:I320" si="49">SUM(H38:H49)</f>
        <v>0</v>
      </c>
      <c r="I320" s="55">
        <f t="shared" si="49"/>
        <v>1136636397.1000001</v>
      </c>
      <c r="J320" s="33"/>
      <c r="K320" s="33"/>
      <c r="L320" s="11"/>
      <c r="M320" s="11"/>
      <c r="N320" s="50"/>
      <c r="P320" s="55">
        <f t="shared" ref="P320" si="50">SUM(P38:P49)</f>
        <v>1158225867.9861715</v>
      </c>
      <c r="Q320" s="57">
        <f t="shared" ref="Q318:Q340" si="51">P320-I320</f>
        <v>21589470.886171341</v>
      </c>
      <c r="R320" s="58">
        <f t="shared" si="45"/>
        <v>1.8994175218437881E-2</v>
      </c>
      <c r="S320" s="58">
        <f t="shared" si="46"/>
        <v>1.8994175218437881E-2</v>
      </c>
      <c r="T320" s="55"/>
      <c r="U320" s="55">
        <f>SUM(U38:U49)</f>
        <v>1158225867.9861715</v>
      </c>
      <c r="V320" s="14"/>
    </row>
    <row r="321" spans="1:23" x14ac:dyDescent="0.2">
      <c r="A321" s="53">
        <v>2000</v>
      </c>
      <c r="B321" s="54"/>
      <c r="C321" s="22"/>
      <c r="D321" s="54"/>
      <c r="E321" s="22"/>
      <c r="F321" s="54"/>
      <c r="G321" s="55">
        <f>SUM(G50:G61)</f>
        <v>1173512817</v>
      </c>
      <c r="H321" s="55">
        <f t="shared" ref="H321:I321" si="52">SUM(H50:H61)</f>
        <v>0</v>
      </c>
      <c r="I321" s="55">
        <f t="shared" si="52"/>
        <v>1173512817</v>
      </c>
      <c r="J321" s="33"/>
      <c r="K321" s="33"/>
      <c r="L321" s="11"/>
      <c r="M321" s="11"/>
      <c r="N321" s="50"/>
      <c r="P321" s="55">
        <f t="shared" ref="P321" si="53">SUM(P50:P61)</f>
        <v>1168966809.5866172</v>
      </c>
      <c r="Q321" s="57">
        <f t="shared" si="51"/>
        <v>-4546007.4133827686</v>
      </c>
      <c r="R321" s="58">
        <f t="shared" si="45"/>
        <v>-3.8738455579925453E-3</v>
      </c>
      <c r="S321" s="58">
        <f t="shared" si="46"/>
        <v>3.8738455579925453E-3</v>
      </c>
      <c r="T321" s="55"/>
      <c r="U321" s="55">
        <f>SUM(U50:U61)</f>
        <v>1168966809.5866172</v>
      </c>
      <c r="V321" s="14"/>
    </row>
    <row r="322" spans="1:23" x14ac:dyDescent="0.2">
      <c r="A322" s="59">
        <v>2001</v>
      </c>
      <c r="B322" s="54"/>
      <c r="C322" s="22"/>
      <c r="D322" s="54"/>
      <c r="E322" s="22"/>
      <c r="F322" s="54"/>
      <c r="G322" s="55">
        <f>SUM(G62:G73)</f>
        <v>1205847416.1772089</v>
      </c>
      <c r="H322" s="55">
        <f t="shared" ref="H322:I322" si="54">SUM(H62:H73)</f>
        <v>0</v>
      </c>
      <c r="I322" s="55">
        <f t="shared" si="54"/>
        <v>1205847416.1772089</v>
      </c>
      <c r="J322" s="33"/>
      <c r="K322" s="33"/>
      <c r="L322" s="11"/>
      <c r="M322" s="11"/>
      <c r="N322" s="50"/>
      <c r="P322" s="55">
        <f t="shared" ref="P322" si="55">SUM(P62:P73)</f>
        <v>1209728071.8002276</v>
      </c>
      <c r="Q322" s="57">
        <f t="shared" si="51"/>
        <v>3880655.6230187416</v>
      </c>
      <c r="R322" s="58">
        <f t="shared" si="45"/>
        <v>3.218197900461768E-3</v>
      </c>
      <c r="S322" s="58">
        <f t="shared" si="46"/>
        <v>3.218197900461768E-3</v>
      </c>
      <c r="T322" s="55"/>
      <c r="U322" s="55">
        <f>SUM(U62:U73)</f>
        <v>1209728071.8002276</v>
      </c>
      <c r="V322" s="14"/>
    </row>
    <row r="323" spans="1:23" x14ac:dyDescent="0.2">
      <c r="A323" s="53">
        <v>2002</v>
      </c>
      <c r="B323" s="54"/>
      <c r="C323" s="22"/>
      <c r="D323" s="54"/>
      <c r="E323" s="22"/>
      <c r="F323" s="54"/>
      <c r="G323" s="55">
        <f>SUM(G74:G85)</f>
        <v>1286398646.9897749</v>
      </c>
      <c r="H323" s="55">
        <f t="shared" ref="H323:I323" si="56">SUM(H74:H85)</f>
        <v>0</v>
      </c>
      <c r="I323" s="55">
        <f t="shared" si="56"/>
        <v>1286398646.9897749</v>
      </c>
      <c r="J323" s="33"/>
      <c r="K323" s="33"/>
      <c r="L323" s="11"/>
      <c r="M323" s="11"/>
      <c r="N323" s="50"/>
      <c r="P323" s="55">
        <f t="shared" ref="P323" si="57">SUM(P74:P85)</f>
        <v>1264415300.2875907</v>
      </c>
      <c r="Q323" s="57">
        <f t="shared" si="51"/>
        <v>-21983346.7021842</v>
      </c>
      <c r="R323" s="58">
        <f t="shared" si="45"/>
        <v>-1.7089062363075492E-2</v>
      </c>
      <c r="S323" s="58">
        <f t="shared" si="46"/>
        <v>1.7089062363075492E-2</v>
      </c>
      <c r="T323" s="55"/>
      <c r="U323" s="55">
        <f>SUM(U74:U85)</f>
        <v>1264415300.2875907</v>
      </c>
      <c r="V323" s="14"/>
    </row>
    <row r="324" spans="1:23" x14ac:dyDescent="0.2">
      <c r="A324" s="59">
        <v>2003</v>
      </c>
      <c r="B324" s="54"/>
      <c r="C324" s="22"/>
      <c r="D324" s="54"/>
      <c r="E324" s="22"/>
      <c r="F324" s="54"/>
      <c r="G324" s="55">
        <f>SUM(G86:G97)</f>
        <v>1269973823.9361501</v>
      </c>
      <c r="H324" s="55">
        <f t="shared" ref="H324:I324" si="58">SUM(H86:H97)</f>
        <v>0</v>
      </c>
      <c r="I324" s="55">
        <f t="shared" si="58"/>
        <v>1269973823.9361501</v>
      </c>
      <c r="J324" s="33"/>
      <c r="K324" s="33"/>
      <c r="L324" s="11"/>
      <c r="M324" s="11"/>
      <c r="N324" s="50"/>
      <c r="P324" s="55">
        <f t="shared" ref="P324" si="59">SUM(P86:P97)</f>
        <v>1264043092.5388715</v>
      </c>
      <c r="Q324" s="57">
        <f t="shared" si="51"/>
        <v>-5930731.3972785473</v>
      </c>
      <c r="R324" s="58">
        <f t="shared" si="45"/>
        <v>-4.6699634949143049E-3</v>
      </c>
      <c r="S324" s="58">
        <f t="shared" si="46"/>
        <v>4.6699634949143049E-3</v>
      </c>
      <c r="T324" s="55"/>
      <c r="U324" s="55">
        <f>SUM(U86:U97)</f>
        <v>1264043092.5388715</v>
      </c>
      <c r="V324" s="14"/>
    </row>
    <row r="325" spans="1:23" x14ac:dyDescent="0.2">
      <c r="A325" s="53">
        <v>2004</v>
      </c>
      <c r="B325" s="54"/>
      <c r="C325" s="22"/>
      <c r="D325" s="54"/>
      <c r="E325" s="22"/>
      <c r="F325" s="54"/>
      <c r="G325" s="55">
        <f>SUM(G98:G109)</f>
        <v>1294310409.8232</v>
      </c>
      <c r="H325" s="55">
        <f t="shared" ref="H325:I325" si="60">SUM(H98:H109)</f>
        <v>0</v>
      </c>
      <c r="I325" s="55">
        <f t="shared" si="60"/>
        <v>1294310409.8232</v>
      </c>
      <c r="J325" s="33"/>
      <c r="K325" s="33"/>
      <c r="L325" s="11"/>
      <c r="M325" s="11"/>
      <c r="N325" s="50"/>
      <c r="P325" s="55">
        <f t="shared" ref="P325" si="61">SUM(P98:P109)</f>
        <v>1298944131.3889508</v>
      </c>
      <c r="Q325" s="57">
        <f t="shared" si="51"/>
        <v>4633721.5657508373</v>
      </c>
      <c r="R325" s="58">
        <f t="shared" si="45"/>
        <v>3.58006976578655E-3</v>
      </c>
      <c r="S325" s="58">
        <f t="shared" si="46"/>
        <v>3.58006976578655E-3</v>
      </c>
      <c r="T325" s="55"/>
      <c r="U325" s="55">
        <f>SUM(U98:U109)</f>
        <v>1298944131.3889508</v>
      </c>
      <c r="V325" s="14"/>
    </row>
    <row r="326" spans="1:23" x14ac:dyDescent="0.2">
      <c r="A326" s="59">
        <v>2005</v>
      </c>
      <c r="B326" s="54"/>
      <c r="C326" s="22"/>
      <c r="D326" s="54"/>
      <c r="E326" s="22"/>
      <c r="F326" s="54"/>
      <c r="G326" s="55">
        <f>SUM(G110:G121)</f>
        <v>1358556812.9958501</v>
      </c>
      <c r="H326" s="55">
        <f t="shared" ref="H326:I326" si="62">SUM(H110:H121)</f>
        <v>0</v>
      </c>
      <c r="I326" s="55">
        <f t="shared" si="62"/>
        <v>1358556812.9958501</v>
      </c>
      <c r="J326" s="33"/>
      <c r="K326" s="33"/>
      <c r="L326" s="11"/>
      <c r="M326" s="11"/>
      <c r="N326" s="50"/>
      <c r="P326" s="55">
        <f t="shared" ref="P326" si="63">SUM(P110:P121)</f>
        <v>1367080873.1207302</v>
      </c>
      <c r="Q326" s="57">
        <f t="shared" si="51"/>
        <v>8524060.1248800755</v>
      </c>
      <c r="R326" s="58">
        <f t="shared" si="45"/>
        <v>6.2743494002897573E-3</v>
      </c>
      <c r="S326" s="58">
        <f t="shared" si="46"/>
        <v>6.2743494002897573E-3</v>
      </c>
      <c r="T326" s="55"/>
      <c r="U326" s="55">
        <f>SUM(U110:U121)</f>
        <v>1367080873.1207302</v>
      </c>
      <c r="V326" s="14"/>
    </row>
    <row r="327" spans="1:23" x14ac:dyDescent="0.2">
      <c r="A327" s="53">
        <v>2006</v>
      </c>
      <c r="B327" s="54"/>
      <c r="C327" s="22"/>
      <c r="D327" s="54"/>
      <c r="E327" s="22"/>
      <c r="F327" s="54"/>
      <c r="G327" s="55">
        <f>SUM(G122:G133)</f>
        <v>1372533120.3491502</v>
      </c>
      <c r="H327" s="55">
        <f t="shared" ref="H327:I327" si="64">SUM(H122:H133)</f>
        <v>1836497.8247503722</v>
      </c>
      <c r="I327" s="55">
        <f t="shared" si="64"/>
        <v>1374369618.1739004</v>
      </c>
      <c r="J327" s="33"/>
      <c r="K327" s="33"/>
      <c r="L327" s="11"/>
      <c r="M327" s="11"/>
      <c r="N327" s="50"/>
      <c r="P327" s="55">
        <f t="shared" ref="P327" si="65">SUM(P122:P133)</f>
        <v>1361363412.4729638</v>
      </c>
      <c r="Q327" s="57">
        <f t="shared" si="51"/>
        <v>-13006205.700936556</v>
      </c>
      <c r="R327" s="58">
        <f t="shared" si="45"/>
        <v>-9.463397276067308E-3</v>
      </c>
      <c r="S327" s="58">
        <f t="shared" si="46"/>
        <v>9.463397276067308E-3</v>
      </c>
      <c r="T327" s="55"/>
      <c r="U327" s="55">
        <f>SUM(U122:U133)</f>
        <v>1359526914.6482131</v>
      </c>
      <c r="V327" s="14"/>
    </row>
    <row r="328" spans="1:23" x14ac:dyDescent="0.2">
      <c r="A328" s="59">
        <v>2007</v>
      </c>
      <c r="B328" s="54"/>
      <c r="C328" s="22"/>
      <c r="D328" s="54"/>
      <c r="E328" s="22"/>
      <c r="F328" s="54"/>
      <c r="G328" s="55">
        <f>SUM(G134:G145)</f>
        <v>1423569039</v>
      </c>
      <c r="H328" s="55">
        <f t="shared" ref="H328:I328" si="66">SUM(H134:H145)</f>
        <v>4993308.8772597257</v>
      </c>
      <c r="I328" s="55">
        <f t="shared" si="66"/>
        <v>1428562347.8772595</v>
      </c>
      <c r="J328" s="33"/>
      <c r="K328" s="33"/>
      <c r="L328" s="33"/>
      <c r="M328" s="33"/>
      <c r="N328" s="50"/>
      <c r="P328" s="55">
        <f t="shared" ref="P328" si="67">SUM(P134:P145)</f>
        <v>1392052429.5702088</v>
      </c>
      <c r="Q328" s="57">
        <f t="shared" si="51"/>
        <v>-36509918.307050705</v>
      </c>
      <c r="R328" s="58">
        <f t="shared" si="45"/>
        <v>-2.5557105268315245E-2</v>
      </c>
      <c r="S328" s="58">
        <f t="shared" si="46"/>
        <v>2.5557105268315245E-2</v>
      </c>
      <c r="T328" s="55"/>
      <c r="U328" s="55">
        <f>SUM(U134:U145)</f>
        <v>1387059120.6929493</v>
      </c>
      <c r="V328" s="14"/>
    </row>
    <row r="329" spans="1:23" x14ac:dyDescent="0.2">
      <c r="A329" s="53">
        <v>2008</v>
      </c>
      <c r="B329" s="54"/>
      <c r="C329" s="22"/>
      <c r="D329" s="54"/>
      <c r="E329" s="22"/>
      <c r="F329" s="54"/>
      <c r="G329" s="55">
        <f>SUM(G146:G157)</f>
        <v>1421429683</v>
      </c>
      <c r="H329" s="55">
        <f t="shared" ref="H329:I329" si="68">SUM(H146:H157)</f>
        <v>7314003.8573661102</v>
      </c>
      <c r="I329" s="55">
        <f t="shared" si="68"/>
        <v>1428743686.8573661</v>
      </c>
      <c r="J329" s="33"/>
      <c r="K329" s="33"/>
      <c r="L329" s="33"/>
      <c r="M329" s="33"/>
      <c r="N329" s="50"/>
      <c r="P329" s="55">
        <f t="shared" ref="P329" si="69">SUM(P146:P157)</f>
        <v>1405969550.6784954</v>
      </c>
      <c r="Q329" s="57">
        <f t="shared" si="51"/>
        <v>-22774136.178870678</v>
      </c>
      <c r="R329" s="58">
        <f t="shared" si="45"/>
        <v>-1.5939973270478049E-2</v>
      </c>
      <c r="S329" s="58">
        <f t="shared" si="46"/>
        <v>1.5939973270478049E-2</v>
      </c>
      <c r="T329" s="55"/>
      <c r="U329" s="55">
        <f>SUM(U146:U157)</f>
        <v>1398655546.8211291</v>
      </c>
      <c r="V329" s="14"/>
      <c r="W329" s="60"/>
    </row>
    <row r="330" spans="1:23" x14ac:dyDescent="0.2">
      <c r="A330" s="59">
        <v>2009</v>
      </c>
      <c r="B330" s="54"/>
      <c r="C330" s="22"/>
      <c r="D330" s="54"/>
      <c r="E330" s="22"/>
      <c r="F330" s="54"/>
      <c r="G330" s="55">
        <f>SUM(G158:G169)</f>
        <v>1411764680.4000001</v>
      </c>
      <c r="H330" s="55">
        <f t="shared" ref="H330:I330" si="70">SUM(H158:H169)</f>
        <v>10839277.113228906</v>
      </c>
      <c r="I330" s="55">
        <f t="shared" si="70"/>
        <v>1422603957.5132291</v>
      </c>
      <c r="J330" s="33"/>
      <c r="K330" s="33"/>
      <c r="L330" s="33"/>
      <c r="M330" s="33"/>
      <c r="N330" s="50"/>
      <c r="P330" s="55">
        <f t="shared" ref="P330" si="71">SUM(P158:P169)</f>
        <v>1411911592.1129198</v>
      </c>
      <c r="Q330" s="57">
        <f t="shared" si="51"/>
        <v>-10692365.400309324</v>
      </c>
      <c r="R330" s="58">
        <f t="shared" si="45"/>
        <v>-7.5160520563994663E-3</v>
      </c>
      <c r="S330" s="58">
        <f t="shared" si="46"/>
        <v>7.5160520563994663E-3</v>
      </c>
      <c r="T330" s="55"/>
      <c r="U330" s="55">
        <f>SUM(U158:U169)</f>
        <v>1401072314.9996908</v>
      </c>
      <c r="V330" s="14"/>
      <c r="W330" s="60"/>
    </row>
    <row r="331" spans="1:23" x14ac:dyDescent="0.2">
      <c r="A331" s="53">
        <v>2010</v>
      </c>
      <c r="B331" s="54"/>
      <c r="C331" s="22"/>
      <c r="D331" s="54"/>
      <c r="E331" s="22"/>
      <c r="F331" s="54"/>
      <c r="G331" s="55">
        <f>SUM(G170:G181)</f>
        <v>1479129865.4622219</v>
      </c>
      <c r="H331" s="55">
        <f t="shared" ref="H331:I331" si="72">SUM(H170:H181)</f>
        <v>13862656.235654067</v>
      </c>
      <c r="I331" s="55">
        <f t="shared" si="72"/>
        <v>1492992521.6978765</v>
      </c>
      <c r="J331" s="33"/>
      <c r="K331" s="33"/>
      <c r="L331" s="33"/>
      <c r="M331" s="33"/>
      <c r="N331" s="50"/>
      <c r="P331" s="55">
        <f t="shared" ref="P331" si="73">SUM(P170:P181)</f>
        <v>1456373121.8084748</v>
      </c>
      <c r="Q331" s="57">
        <f t="shared" si="51"/>
        <v>-36619399.889401674</v>
      </c>
      <c r="R331" s="58">
        <f t="shared" si="45"/>
        <v>-2.4527517289743006E-2</v>
      </c>
      <c r="S331" s="58">
        <f t="shared" si="46"/>
        <v>2.4527517289743006E-2</v>
      </c>
      <c r="T331" s="55"/>
      <c r="U331" s="55">
        <f>SUM(U170:U181)</f>
        <v>1442510465.5728209</v>
      </c>
      <c r="V331" s="14"/>
      <c r="W331" s="60"/>
    </row>
    <row r="332" spans="1:23" x14ac:dyDescent="0.2">
      <c r="A332" s="59">
        <v>2011</v>
      </c>
      <c r="B332" s="54"/>
      <c r="C332" s="22"/>
      <c r="D332" s="54"/>
      <c r="E332" s="22"/>
      <c r="F332" s="54"/>
      <c r="G332" s="55">
        <f>SUM(G182:G193)</f>
        <v>1488841980.79</v>
      </c>
      <c r="H332" s="55">
        <f t="shared" ref="H332:I332" si="74">SUM(H182:H193)</f>
        <v>16368467.095247125</v>
      </c>
      <c r="I332" s="55">
        <f t="shared" si="74"/>
        <v>1505210447.8852475</v>
      </c>
      <c r="J332" s="33"/>
      <c r="K332" s="33"/>
      <c r="L332" s="33"/>
      <c r="M332" s="33"/>
      <c r="N332" s="50"/>
      <c r="P332" s="55">
        <f t="shared" ref="P332" si="75">SUM(P182:P193)</f>
        <v>1476810735.8762088</v>
      </c>
      <c r="Q332" s="57">
        <f t="shared" si="51"/>
        <v>-28399712.009038687</v>
      </c>
      <c r="R332" s="58">
        <f t="shared" si="45"/>
        <v>-1.8867602233919513E-2</v>
      </c>
      <c r="S332" s="58">
        <f t="shared" si="46"/>
        <v>1.8867602233919513E-2</v>
      </c>
      <c r="T332" s="55"/>
      <c r="U332" s="55">
        <f>SUM(U182:U193)</f>
        <v>1460442268.7809613</v>
      </c>
      <c r="V332" s="14"/>
      <c r="W332" s="60"/>
    </row>
    <row r="333" spans="1:23" x14ac:dyDescent="0.2">
      <c r="A333" s="53">
        <v>2012</v>
      </c>
      <c r="B333" s="54"/>
      <c r="C333" s="22"/>
      <c r="D333" s="54"/>
      <c r="E333" s="22"/>
      <c r="F333" s="54"/>
      <c r="G333" s="55">
        <f>SUM(G194:G205)</f>
        <v>1499089218.14588</v>
      </c>
      <c r="H333" s="55">
        <f t="shared" ref="H333:I333" si="76">SUM(H194:H205)</f>
        <v>21700318.756344568</v>
      </c>
      <c r="I333" s="55">
        <f t="shared" si="76"/>
        <v>1520789536.9022243</v>
      </c>
      <c r="J333" s="33"/>
      <c r="K333" s="33"/>
      <c r="L333" s="33"/>
      <c r="M333" s="33"/>
      <c r="N333" s="50"/>
      <c r="P333" s="55">
        <f t="shared" ref="P333" si="77">SUM(P194:P205)</f>
        <v>1494843274.8499908</v>
      </c>
      <c r="Q333" s="57">
        <f t="shared" si="51"/>
        <v>-25946262.052233458</v>
      </c>
      <c r="R333" s="58">
        <f t="shared" si="45"/>
        <v>-1.7061047188084127E-2</v>
      </c>
      <c r="S333" s="58">
        <f t="shared" si="46"/>
        <v>1.7061047188084127E-2</v>
      </c>
      <c r="T333" s="55"/>
      <c r="U333" s="55">
        <f>SUM(U194:U205)</f>
        <v>1473142956.0936465</v>
      </c>
      <c r="V333" s="14"/>
      <c r="W333" s="60"/>
    </row>
    <row r="334" spans="1:23" x14ac:dyDescent="0.2">
      <c r="A334" s="59">
        <v>2013</v>
      </c>
      <c r="B334" s="54"/>
      <c r="C334" s="22"/>
      <c r="D334" s="54"/>
      <c r="E334" s="22"/>
      <c r="F334" s="54"/>
      <c r="G334" s="55">
        <f>SUM(G206:G217)</f>
        <v>1499180241.3507881</v>
      </c>
      <c r="H334" s="55">
        <f t="shared" ref="H334:I334" si="78">SUM(H206:H217)</f>
        <v>28378722.704753395</v>
      </c>
      <c r="I334" s="55">
        <f t="shared" si="78"/>
        <v>1527558964.0555418</v>
      </c>
      <c r="J334" s="33"/>
      <c r="K334" s="33"/>
      <c r="L334" s="33"/>
      <c r="M334" s="33"/>
      <c r="N334" s="50"/>
      <c r="P334" s="55">
        <f t="shared" ref="P334" si="79">SUM(P206:P217)</f>
        <v>1515952428.9873548</v>
      </c>
      <c r="Q334" s="57">
        <f t="shared" si="51"/>
        <v>-11606535.068186998</v>
      </c>
      <c r="R334" s="58">
        <f t="shared" si="45"/>
        <v>-7.5980929975839459E-3</v>
      </c>
      <c r="S334" s="58">
        <f t="shared" si="46"/>
        <v>7.5980929975839459E-3</v>
      </c>
      <c r="T334" s="55"/>
      <c r="U334" s="55">
        <f>SUM(U206:U217)</f>
        <v>1487573706.2826011</v>
      </c>
      <c r="V334" s="14"/>
      <c r="W334" s="60"/>
    </row>
    <row r="335" spans="1:23" x14ac:dyDescent="0.2">
      <c r="A335" s="53">
        <v>2014</v>
      </c>
      <c r="B335" s="54"/>
      <c r="C335" s="22"/>
      <c r="D335" s="54"/>
      <c r="E335" s="22"/>
      <c r="F335" s="54"/>
      <c r="G335" s="55">
        <f>SUM(G218:G229)</f>
        <v>1489942245.1447198</v>
      </c>
      <c r="H335" s="55">
        <f t="shared" ref="H335:I335" si="80">SUM(H218:H229)</f>
        <v>35579061.617814958</v>
      </c>
      <c r="I335" s="55">
        <f t="shared" si="80"/>
        <v>1525521306.7625351</v>
      </c>
      <c r="J335" s="33"/>
      <c r="K335" s="33"/>
      <c r="L335" s="33"/>
      <c r="M335" s="33"/>
      <c r="N335" s="50"/>
      <c r="P335" s="55">
        <f t="shared" ref="P335" si="81">SUM(P218:P229)</f>
        <v>1523744937.1718576</v>
      </c>
      <c r="Q335" s="57">
        <f t="shared" si="51"/>
        <v>-1776369.5906774998</v>
      </c>
      <c r="R335" s="58">
        <f t="shared" si="45"/>
        <v>-1.164434467616395E-3</v>
      </c>
      <c r="S335" s="58">
        <f t="shared" si="46"/>
        <v>1.164434467616395E-3</v>
      </c>
      <c r="T335" s="55"/>
      <c r="U335" s="55">
        <f>SUM(U218:U229)</f>
        <v>1488165875.5540423</v>
      </c>
      <c r="V335" s="14"/>
      <c r="W335" s="60"/>
    </row>
    <row r="336" spans="1:23" s="32" customFormat="1" x14ac:dyDescent="0.2">
      <c r="A336" s="53">
        <v>2015</v>
      </c>
      <c r="B336" s="22"/>
      <c r="C336" s="22"/>
      <c r="D336" s="22"/>
      <c r="E336" s="22"/>
      <c r="F336" s="22"/>
      <c r="G336" s="55">
        <f>SUM(G230:G241)</f>
        <v>1485911224.8694601</v>
      </c>
      <c r="H336" s="55">
        <f t="shared" ref="H336:I336" si="82">SUM(H230:H241)</f>
        <v>45317723.899462432</v>
      </c>
      <c r="I336" s="55">
        <f t="shared" si="82"/>
        <v>1531228948.7689226</v>
      </c>
      <c r="J336" s="37"/>
      <c r="K336" s="37"/>
      <c r="L336" s="37"/>
      <c r="M336" s="37"/>
      <c r="N336" s="61"/>
      <c r="O336" s="12"/>
      <c r="P336" s="55">
        <f t="shared" ref="P336" si="83">SUM(P230:P241)</f>
        <v>1541849045.2303874</v>
      </c>
      <c r="Q336" s="57">
        <f t="shared" si="51"/>
        <v>10620096.461464882</v>
      </c>
      <c r="R336" s="58">
        <f t="shared" si="45"/>
        <v>6.9356685491109788E-3</v>
      </c>
      <c r="S336" s="58">
        <f t="shared" si="46"/>
        <v>6.9356685491109788E-3</v>
      </c>
      <c r="T336" s="55"/>
      <c r="U336" s="55">
        <f>SUM(U230:U241)</f>
        <v>1496531321.3309252</v>
      </c>
      <c r="V336" s="14"/>
      <c r="W336" s="63"/>
    </row>
    <row r="337" spans="1:23" s="32" customFormat="1" x14ac:dyDescent="0.2">
      <c r="A337" s="53">
        <v>2016</v>
      </c>
      <c r="B337" s="22"/>
      <c r="C337" s="22"/>
      <c r="D337" s="22"/>
      <c r="E337" s="22"/>
      <c r="F337" s="22"/>
      <c r="G337" s="55">
        <f>SUM(G242:G253)</f>
        <v>1494900180.9573333</v>
      </c>
      <c r="H337" s="55">
        <f t="shared" ref="H337:I337" si="84">SUM(H242:H253)</f>
        <v>58269394.372613959</v>
      </c>
      <c r="I337" s="55">
        <f t="shared" si="84"/>
        <v>1553169575.3299475</v>
      </c>
      <c r="J337" s="37"/>
      <c r="K337" s="37"/>
      <c r="L337" s="37"/>
      <c r="M337" s="37"/>
      <c r="N337" s="61"/>
      <c r="O337" s="12"/>
      <c r="P337" s="55">
        <f t="shared" ref="P337" si="85">SUM(P242:P253)</f>
        <v>1578656095.3162503</v>
      </c>
      <c r="Q337" s="57">
        <f t="shared" si="51"/>
        <v>25486519.986302853</v>
      </c>
      <c r="R337" s="58">
        <f t="shared" si="45"/>
        <v>1.6409360826481954E-2</v>
      </c>
      <c r="S337" s="58">
        <f t="shared" si="46"/>
        <v>1.6409360826481954E-2</v>
      </c>
      <c r="T337" s="55"/>
      <c r="U337" s="55">
        <f>SUM(U242:U253)</f>
        <v>1520386700.9436367</v>
      </c>
      <c r="V337" s="14"/>
      <c r="W337" s="63"/>
    </row>
    <row r="338" spans="1:23" s="32" customFormat="1" x14ac:dyDescent="0.2">
      <c r="A338" s="53">
        <v>2017</v>
      </c>
      <c r="B338" s="22"/>
      <c r="C338" s="22"/>
      <c r="D338" s="22"/>
      <c r="E338" s="22"/>
      <c r="F338" s="22"/>
      <c r="G338" s="55">
        <f>SUM(G254:G265)</f>
        <v>1454405278.97843</v>
      </c>
      <c r="H338" s="55">
        <f t="shared" ref="H338:I338" si="86">SUM(H254:H265)</f>
        <v>76023473.994999185</v>
      </c>
      <c r="I338" s="55">
        <f t="shared" si="86"/>
        <v>1530428752.9734292</v>
      </c>
      <c r="J338" s="37"/>
      <c r="K338" s="37"/>
      <c r="L338" s="37"/>
      <c r="M338" s="37"/>
      <c r="N338" s="61"/>
      <c r="O338" s="12"/>
      <c r="P338" s="55">
        <f t="shared" ref="P338" si="87">SUM(P254:P265)</f>
        <v>1574762243.9688873</v>
      </c>
      <c r="Q338" s="57">
        <f t="shared" si="51"/>
        <v>44333490.995458126</v>
      </c>
      <c r="R338" s="58">
        <f t="shared" si="45"/>
        <v>2.8968020176910404E-2</v>
      </c>
      <c r="S338" s="58">
        <f t="shared" si="46"/>
        <v>2.8968020176910404E-2</v>
      </c>
      <c r="T338" s="55"/>
      <c r="U338" s="55">
        <f>SUM(U254:U265)</f>
        <v>1498738769.9738884</v>
      </c>
      <c r="V338" s="14"/>
      <c r="W338" s="63"/>
    </row>
    <row r="339" spans="1:23" s="32" customFormat="1" x14ac:dyDescent="0.2">
      <c r="A339" s="53">
        <v>2018</v>
      </c>
      <c r="B339" s="22"/>
      <c r="C339" s="22"/>
      <c r="D339" s="22"/>
      <c r="E339" s="22"/>
      <c r="F339" s="22"/>
      <c r="G339" s="55">
        <f>SUM(G266:G277)</f>
        <v>1518504308.5151181</v>
      </c>
      <c r="H339" s="55">
        <f t="shared" ref="H339:I339" si="88">SUM(H266:H277)</f>
        <v>92380082.599747226</v>
      </c>
      <c r="I339" s="55">
        <f t="shared" si="88"/>
        <v>1610884391.1148653</v>
      </c>
      <c r="J339" s="37"/>
      <c r="K339" s="37"/>
      <c r="L339" s="37"/>
      <c r="M339" s="37"/>
      <c r="N339" s="61"/>
      <c r="O339" s="12"/>
      <c r="P339" s="55">
        <f t="shared" ref="P339" si="89">SUM(P266:P277)</f>
        <v>1628313958.7888982</v>
      </c>
      <c r="Q339" s="57">
        <f t="shared" si="51"/>
        <v>17429567.674032927</v>
      </c>
      <c r="R339" s="58">
        <f t="shared" si="45"/>
        <v>1.0819874952025715E-2</v>
      </c>
      <c r="S339" s="58">
        <f t="shared" si="46"/>
        <v>1.0819874952025715E-2</v>
      </c>
      <c r="T339" s="55"/>
      <c r="U339" s="55">
        <f>SUM(U266:U277)</f>
        <v>1535933876.1891513</v>
      </c>
      <c r="V339" s="14"/>
      <c r="W339" s="63"/>
    </row>
    <row r="340" spans="1:23" s="32" customFormat="1" x14ac:dyDescent="0.2">
      <c r="A340" s="53">
        <v>2019</v>
      </c>
      <c r="B340" s="22"/>
      <c r="C340" s="22"/>
      <c r="D340" s="22"/>
      <c r="E340" s="22"/>
      <c r="F340" s="22"/>
      <c r="G340" s="55">
        <f>SUM(G278:G289)</f>
        <v>1483499736.2105448</v>
      </c>
      <c r="H340" s="55">
        <f t="shared" ref="H340:I340" si="90">SUM(H278:H289)</f>
        <v>100145919.91340302</v>
      </c>
      <c r="I340" s="55">
        <f t="shared" si="90"/>
        <v>1583645656.1239481</v>
      </c>
      <c r="J340" s="37"/>
      <c r="K340" s="37"/>
      <c r="L340" s="37"/>
      <c r="M340" s="37"/>
      <c r="N340" s="61"/>
      <c r="O340" s="12"/>
      <c r="P340" s="55">
        <f t="shared" ref="P340" si="91">SUM(P278:P289)</f>
        <v>1616019073.7123506</v>
      </c>
      <c r="Q340" s="57">
        <f>P340-I340</f>
        <v>32373417.58840251</v>
      </c>
      <c r="R340" s="58">
        <f t="shared" si="45"/>
        <v>2.0442336619441795E-2</v>
      </c>
      <c r="S340" s="58">
        <f t="shared" si="46"/>
        <v>2.0442336619441795E-2</v>
      </c>
      <c r="T340" s="55"/>
      <c r="U340" s="55">
        <f>SUM(U278:U289)</f>
        <v>1515873153.7989476</v>
      </c>
      <c r="V340" s="14"/>
      <c r="W340" s="63"/>
    </row>
    <row r="341" spans="1:23" s="32" customFormat="1" x14ac:dyDescent="0.2">
      <c r="A341" s="59">
        <v>2020</v>
      </c>
      <c r="B341" s="22"/>
      <c r="C341" s="22"/>
      <c r="D341" s="22"/>
      <c r="E341" s="22"/>
      <c r="F341" s="22"/>
      <c r="G341" s="55"/>
      <c r="H341" s="55"/>
      <c r="I341" s="55"/>
      <c r="J341" s="37"/>
      <c r="K341" s="37"/>
      <c r="L341" s="37"/>
      <c r="M341" s="37"/>
      <c r="N341" s="61"/>
      <c r="O341" s="12"/>
      <c r="P341" s="12"/>
      <c r="Q341" s="62"/>
      <c r="R341" s="14"/>
      <c r="S341" s="14"/>
      <c r="T341" s="55"/>
      <c r="U341" s="55">
        <f>SUM(U290:U301)</f>
        <v>1530264305.0134606</v>
      </c>
      <c r="V341" s="44"/>
      <c r="W341" s="63"/>
    </row>
    <row r="342" spans="1:23" s="32" customFormat="1" x14ac:dyDescent="0.2">
      <c r="A342" s="53">
        <v>2021</v>
      </c>
      <c r="B342" s="22"/>
      <c r="C342" s="22"/>
      <c r="D342" s="22"/>
      <c r="E342" s="22"/>
      <c r="F342" s="22"/>
      <c r="G342" s="55"/>
      <c r="H342" s="55"/>
      <c r="I342" s="55"/>
      <c r="J342" s="37"/>
      <c r="K342" s="37"/>
      <c r="L342" s="37"/>
      <c r="M342" s="37"/>
      <c r="N342" s="61"/>
      <c r="O342" s="12"/>
      <c r="P342" s="12"/>
      <c r="Q342" s="62"/>
      <c r="R342" s="14"/>
      <c r="S342" s="14"/>
      <c r="T342" s="55"/>
      <c r="U342" s="55">
        <f>SUM(U302:U313)</f>
        <v>1533693833.9475052</v>
      </c>
      <c r="V342" s="44"/>
      <c r="W342" s="63"/>
    </row>
    <row r="343" spans="1:23" s="32" customFormat="1" x14ac:dyDescent="0.2">
      <c r="A343" s="53"/>
      <c r="B343" s="22"/>
      <c r="C343" s="22"/>
      <c r="D343" s="22"/>
      <c r="E343" s="22"/>
      <c r="F343" s="22"/>
      <c r="G343" s="55"/>
      <c r="H343" s="55"/>
      <c r="I343" s="55"/>
      <c r="J343" s="37"/>
      <c r="K343" s="37"/>
      <c r="L343" s="37"/>
      <c r="M343" s="37"/>
      <c r="N343" s="61"/>
      <c r="O343" s="12"/>
      <c r="P343" s="12"/>
      <c r="Q343" s="51"/>
      <c r="R343" s="51"/>
      <c r="S343" s="51"/>
      <c r="T343" s="55"/>
      <c r="U343" s="55"/>
      <c r="V343" s="51"/>
    </row>
    <row r="344" spans="1:23" s="32" customFormat="1" x14ac:dyDescent="0.2">
      <c r="A344" s="53" t="s">
        <v>43</v>
      </c>
      <c r="B344" s="22"/>
      <c r="C344" s="22"/>
      <c r="D344" s="22"/>
      <c r="E344" s="22"/>
      <c r="F344" s="22"/>
      <c r="G344" s="55">
        <f>SUM(G317:G340)</f>
        <v>32459888693.495834</v>
      </c>
      <c r="H344" s="55">
        <f t="shared" ref="H344:I344" si="92">SUM(H317:H340)</f>
        <v>513008908.86264509</v>
      </c>
      <c r="I344" s="55">
        <f t="shared" si="92"/>
        <v>32972897602.358475</v>
      </c>
      <c r="J344" s="37"/>
      <c r="K344" s="37"/>
      <c r="L344" s="37"/>
      <c r="M344" s="37"/>
      <c r="N344" s="61"/>
      <c r="O344" s="12"/>
      <c r="P344" s="55">
        <f>SUM(P317:P340)</f>
        <v>32972897602.358456</v>
      </c>
      <c r="Q344" s="9">
        <f>P344-I344</f>
        <v>0</v>
      </c>
      <c r="R344" s="51"/>
      <c r="S344" s="51"/>
      <c r="T344" s="55"/>
      <c r="U344" s="55">
        <f>SUM(U317:U340)</f>
        <v>32459888693.495811</v>
      </c>
      <c r="V344" s="51"/>
    </row>
    <row r="346" spans="1:23" x14ac:dyDescent="0.2">
      <c r="Q346" s="65">
        <f>U315-U346</f>
        <v>0</v>
      </c>
      <c r="U346" s="44">
        <f>SUM(U317:U342)</f>
        <v>35523846832.456779</v>
      </c>
    </row>
    <row r="347" spans="1:23" x14ac:dyDescent="0.2">
      <c r="Q347" s="33"/>
      <c r="R347" s="33"/>
      <c r="S347" s="33"/>
      <c r="U347" s="37"/>
      <c r="V347" s="33"/>
    </row>
    <row r="350" spans="1:23" x14ac:dyDescent="0.2">
      <c r="G350" s="66" t="s">
        <v>44</v>
      </c>
      <c r="H350" s="66"/>
      <c r="I350" s="66"/>
      <c r="J350" s="67"/>
      <c r="K350" s="67"/>
    </row>
    <row r="351" spans="1:23" x14ac:dyDescent="0.2">
      <c r="J351" s="45">
        <v>755.71000000000015</v>
      </c>
      <c r="K351" s="45">
        <v>0</v>
      </c>
      <c r="L351" s="9">
        <v>31</v>
      </c>
      <c r="M351" s="11">
        <v>0</v>
      </c>
      <c r="N351" s="11">
        <v>332.82400000000001</v>
      </c>
      <c r="O351" s="12"/>
      <c r="P351" s="12"/>
      <c r="U351" s="11"/>
    </row>
    <row r="352" spans="1:23" x14ac:dyDescent="0.2">
      <c r="J352" s="45">
        <v>677.3599999999999</v>
      </c>
      <c r="K352" s="45">
        <v>0</v>
      </c>
      <c r="L352" s="9">
        <v>28</v>
      </c>
      <c r="M352" s="11">
        <v>0</v>
      </c>
      <c r="N352" s="11">
        <v>323.15759999999995</v>
      </c>
      <c r="O352" s="12"/>
      <c r="P352" s="12"/>
      <c r="U352" s="11"/>
    </row>
    <row r="353" spans="7:21" x14ac:dyDescent="0.2">
      <c r="J353" s="45">
        <v>581.26</v>
      </c>
      <c r="K353" s="45">
        <v>0</v>
      </c>
      <c r="L353" s="9">
        <v>31</v>
      </c>
      <c r="M353" s="11">
        <v>1</v>
      </c>
      <c r="N353" s="11">
        <v>345.61599999999999</v>
      </c>
      <c r="O353" s="12"/>
      <c r="P353" s="12"/>
      <c r="U353" s="11"/>
    </row>
    <row r="354" spans="7:21" x14ac:dyDescent="0.2">
      <c r="J354" s="45">
        <v>368.40999999999997</v>
      </c>
      <c r="K354" s="45">
        <v>0</v>
      </c>
      <c r="L354" s="9">
        <v>30</v>
      </c>
      <c r="M354" s="11">
        <v>1</v>
      </c>
      <c r="N354" s="11">
        <v>326.47120000000001</v>
      </c>
      <c r="O354" s="12"/>
      <c r="P354" s="12"/>
      <c r="U354" s="11"/>
    </row>
    <row r="355" spans="7:21" x14ac:dyDescent="0.2">
      <c r="J355" s="45">
        <v>153.60999999999999</v>
      </c>
      <c r="K355" s="45">
        <v>16.439999999999998</v>
      </c>
      <c r="L355" s="9">
        <v>31</v>
      </c>
      <c r="M355" s="11">
        <v>1</v>
      </c>
      <c r="N355" s="11">
        <v>340.83199999999999</v>
      </c>
      <c r="O355" s="12"/>
      <c r="P355" s="12"/>
      <c r="U355" s="11"/>
    </row>
    <row r="356" spans="7:21" x14ac:dyDescent="0.2">
      <c r="J356" s="45">
        <v>46.39</v>
      </c>
      <c r="K356" s="45">
        <v>34.1</v>
      </c>
      <c r="L356" s="9">
        <v>30</v>
      </c>
      <c r="M356" s="11">
        <v>0</v>
      </c>
      <c r="N356" s="11">
        <v>331.16479999999996</v>
      </c>
      <c r="O356" s="12"/>
      <c r="P356" s="12"/>
      <c r="U356" s="11"/>
    </row>
    <row r="357" spans="7:21" x14ac:dyDescent="0.2">
      <c r="J357" s="45">
        <v>9.25</v>
      </c>
      <c r="K357" s="45">
        <v>89.84</v>
      </c>
      <c r="L357" s="9">
        <v>31</v>
      </c>
      <c r="M357" s="11">
        <v>0</v>
      </c>
      <c r="N357" s="11">
        <v>342.46799999999996</v>
      </c>
      <c r="O357" s="12"/>
      <c r="P357" s="12"/>
      <c r="U357" s="11"/>
    </row>
    <row r="358" spans="7:21" x14ac:dyDescent="0.2">
      <c r="J358" s="45">
        <v>19.39</v>
      </c>
      <c r="K358" s="45">
        <v>59.879999999999995</v>
      </c>
      <c r="L358" s="9">
        <v>31</v>
      </c>
      <c r="M358" s="11">
        <v>0</v>
      </c>
      <c r="N358" s="11">
        <v>337.66399999999993</v>
      </c>
      <c r="O358" s="12"/>
      <c r="P358" s="12"/>
      <c r="U358" s="11"/>
    </row>
    <row r="359" spans="7:21" x14ac:dyDescent="0.2">
      <c r="J359" s="45">
        <v>96.700000000000017</v>
      </c>
      <c r="K359" s="45">
        <v>26.18</v>
      </c>
      <c r="L359" s="9">
        <v>30</v>
      </c>
      <c r="M359" s="11">
        <v>1</v>
      </c>
      <c r="N359" s="11">
        <v>331.23199999999997</v>
      </c>
      <c r="O359" s="12"/>
      <c r="P359" s="12"/>
      <c r="U359" s="11"/>
    </row>
    <row r="360" spans="7:21" x14ac:dyDescent="0.2">
      <c r="J360" s="45">
        <v>272.02999999999997</v>
      </c>
      <c r="K360" s="45">
        <v>1.38</v>
      </c>
      <c r="L360" s="9">
        <v>31</v>
      </c>
      <c r="M360" s="11">
        <v>1</v>
      </c>
      <c r="N360" s="11">
        <v>340.81599999999992</v>
      </c>
      <c r="O360" s="12"/>
      <c r="P360" s="12"/>
      <c r="U360" s="11"/>
    </row>
    <row r="361" spans="7:21" x14ac:dyDescent="0.2">
      <c r="J361" s="45">
        <v>469.25</v>
      </c>
      <c r="K361" s="45">
        <v>0</v>
      </c>
      <c r="L361" s="9">
        <v>30</v>
      </c>
      <c r="M361" s="11">
        <v>1</v>
      </c>
      <c r="N361" s="11">
        <v>334.39519999999999</v>
      </c>
      <c r="O361" s="12"/>
      <c r="P361" s="12"/>
      <c r="U361" s="11"/>
    </row>
    <row r="362" spans="7:21" x14ac:dyDescent="0.2">
      <c r="J362" s="45">
        <v>627.91999999999996</v>
      </c>
      <c r="K362" s="45">
        <v>0</v>
      </c>
      <c r="L362" s="9">
        <v>31</v>
      </c>
      <c r="M362" s="11">
        <v>0</v>
      </c>
      <c r="N362" s="11">
        <v>331.23200000000003</v>
      </c>
      <c r="O362" s="12"/>
      <c r="P362" s="12"/>
      <c r="Q362" s="65"/>
      <c r="R362" s="65"/>
      <c r="U362" s="11"/>
    </row>
    <row r="363" spans="7:21" x14ac:dyDescent="0.2">
      <c r="U363" s="37"/>
    </row>
    <row r="364" spans="7:21" x14ac:dyDescent="0.2">
      <c r="G364" s="66" t="s">
        <v>45</v>
      </c>
      <c r="H364" s="66"/>
      <c r="I364" s="66"/>
      <c r="J364" s="67"/>
      <c r="K364" s="67"/>
      <c r="U364" s="37"/>
    </row>
    <row r="365" spans="7:21" x14ac:dyDescent="0.2">
      <c r="J365" s="45">
        <v>762.24142857142851</v>
      </c>
      <c r="K365" s="45">
        <v>0</v>
      </c>
      <c r="L365" s="9">
        <v>31</v>
      </c>
      <c r="M365" s="11">
        <v>0</v>
      </c>
      <c r="N365" s="11">
        <v>332.82400000000001</v>
      </c>
      <c r="O365" s="12"/>
      <c r="P365" s="12"/>
      <c r="U365" s="11"/>
    </row>
    <row r="366" spans="7:21" x14ac:dyDescent="0.2">
      <c r="J366" s="45">
        <v>678.82428571428568</v>
      </c>
      <c r="K366" s="45">
        <v>0</v>
      </c>
      <c r="L366" s="9">
        <v>28</v>
      </c>
      <c r="M366" s="11">
        <v>0</v>
      </c>
      <c r="N366" s="11">
        <v>323.15759999999995</v>
      </c>
      <c r="O366" s="12"/>
      <c r="P366" s="12"/>
      <c r="U366" s="11"/>
    </row>
    <row r="367" spans="7:21" x14ac:dyDescent="0.2">
      <c r="J367" s="45">
        <v>603.56285714285696</v>
      </c>
      <c r="K367" s="45">
        <v>0</v>
      </c>
      <c r="L367" s="9">
        <v>31</v>
      </c>
      <c r="M367" s="11">
        <v>1</v>
      </c>
      <c r="N367" s="11">
        <v>345.61599999999999</v>
      </c>
      <c r="O367" s="12"/>
      <c r="P367" s="12"/>
      <c r="U367" s="11"/>
    </row>
    <row r="368" spans="7:21" x14ac:dyDescent="0.2">
      <c r="J368" s="45">
        <v>381.96571428571497</v>
      </c>
      <c r="K368" s="45">
        <v>-0.27000000000001023</v>
      </c>
      <c r="L368" s="9">
        <v>30</v>
      </c>
      <c r="M368" s="11">
        <v>1</v>
      </c>
      <c r="N368" s="11">
        <v>326.47120000000001</v>
      </c>
      <c r="O368" s="12"/>
      <c r="P368" s="12"/>
      <c r="U368" s="11"/>
    </row>
    <row r="369" spans="10:21" x14ac:dyDescent="0.2">
      <c r="J369" s="45">
        <v>152.32428571428591</v>
      </c>
      <c r="K369" s="45">
        <v>16.77857142857124</v>
      </c>
      <c r="L369" s="9">
        <v>31</v>
      </c>
      <c r="M369" s="11">
        <v>1</v>
      </c>
      <c r="N369" s="11">
        <v>340.83199999999999</v>
      </c>
      <c r="O369" s="12"/>
      <c r="P369" s="12"/>
      <c r="U369" s="11"/>
    </row>
    <row r="370" spans="10:21" x14ac:dyDescent="0.2">
      <c r="J370" s="45">
        <v>46.348571428571518</v>
      </c>
      <c r="K370" s="45">
        <v>30.231428571428751</v>
      </c>
      <c r="L370" s="9">
        <v>30</v>
      </c>
      <c r="M370" s="11">
        <v>0</v>
      </c>
      <c r="N370" s="11">
        <v>331.16479999999996</v>
      </c>
      <c r="O370" s="12"/>
      <c r="P370" s="12"/>
      <c r="U370" s="11"/>
    </row>
    <row r="371" spans="10:21" x14ac:dyDescent="0.2">
      <c r="J371" s="45">
        <v>8.3828571428571195</v>
      </c>
      <c r="K371" s="45">
        <v>87.242857142857247</v>
      </c>
      <c r="L371" s="9">
        <v>31</v>
      </c>
      <c r="M371" s="11">
        <v>0</v>
      </c>
      <c r="N371" s="11">
        <v>342.46799999999996</v>
      </c>
      <c r="O371" s="12"/>
      <c r="P371" s="12"/>
      <c r="U371" s="11"/>
    </row>
    <row r="372" spans="10:21" x14ac:dyDescent="0.2">
      <c r="J372" s="45">
        <v>19.781428571428535</v>
      </c>
      <c r="K372" s="45">
        <v>56.872857142857129</v>
      </c>
      <c r="L372" s="9">
        <v>31</v>
      </c>
      <c r="M372" s="11">
        <v>0</v>
      </c>
      <c r="N372" s="11">
        <v>337.66399999999993</v>
      </c>
      <c r="O372" s="12"/>
      <c r="P372" s="12"/>
      <c r="U372" s="11"/>
    </row>
    <row r="373" spans="10:21" x14ac:dyDescent="0.2">
      <c r="J373" s="45">
        <v>88.242857142857019</v>
      </c>
      <c r="K373" s="45">
        <v>27.774285714285952</v>
      </c>
      <c r="L373" s="9">
        <v>30</v>
      </c>
      <c r="M373" s="11">
        <v>1</v>
      </c>
      <c r="N373" s="11">
        <v>331.23199999999997</v>
      </c>
      <c r="O373" s="12"/>
      <c r="P373" s="12"/>
      <c r="U373" s="11"/>
    </row>
    <row r="374" spans="10:21" x14ac:dyDescent="0.2">
      <c r="J374" s="45">
        <v>268.81714285714315</v>
      </c>
      <c r="K374" s="45">
        <v>2.377142857142843</v>
      </c>
      <c r="L374" s="9">
        <v>31</v>
      </c>
      <c r="M374" s="11">
        <v>1</v>
      </c>
      <c r="N374" s="11">
        <v>340.81599999999992</v>
      </c>
      <c r="O374" s="12"/>
      <c r="P374" s="12"/>
      <c r="U374" s="11"/>
    </row>
    <row r="375" spans="10:21" x14ac:dyDescent="0.2">
      <c r="J375" s="45">
        <v>489.02142857142826</v>
      </c>
      <c r="K375" s="45">
        <v>0</v>
      </c>
      <c r="L375" s="9">
        <v>30</v>
      </c>
      <c r="M375" s="11">
        <v>1</v>
      </c>
      <c r="N375" s="11">
        <v>334.39519999999999</v>
      </c>
      <c r="O375" s="12"/>
      <c r="P375" s="12"/>
      <c r="U375" s="11"/>
    </row>
    <row r="376" spans="10:21" x14ac:dyDescent="0.2">
      <c r="J376" s="45">
        <v>613.93285714285685</v>
      </c>
      <c r="K376" s="45">
        <v>0</v>
      </c>
      <c r="L376" s="9">
        <v>31</v>
      </c>
      <c r="M376" s="11">
        <v>0</v>
      </c>
      <c r="N376" s="11">
        <v>331.23200000000003</v>
      </c>
      <c r="O376" s="12"/>
      <c r="P376" s="12"/>
      <c r="Q376" s="65"/>
      <c r="U376" s="11"/>
    </row>
  </sheetData>
  <autoFilter ref="A1:U313"/>
  <mergeCells count="2">
    <mergeCell ref="G350:K350"/>
    <mergeCell ref="G364:K364"/>
  </mergeCells>
  <printOptions gridLines="1"/>
  <pageMargins left="0.70866141732283472" right="0.70866141732283472" top="0.74803149606299213" bottom="0.74803149606299213" header="0.31496062992125984" footer="0.31496062992125984"/>
  <pageSetup scale="26" fitToHeight="0" orientation="landscape" r:id="rId1"/>
  <headerFooter alignWithMargins="0">
    <oddFooter>&amp;L&amp;Z&amp;F</oddFooter>
  </headerFooter>
  <rowBreaks count="6" manualBreakCount="6">
    <brk id="61" max="16383" man="1"/>
    <brk id="121" max="16383" man="1"/>
    <brk id="181" max="16383" man="1"/>
    <brk id="241" max="16383" man="1"/>
    <brk id="289" max="16383" man="1"/>
    <brk id="347" max="16383" man="1"/>
  </rowBreaks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PPM - 3-VECC-23</vt:lpstr>
      <vt:lpstr>'PPM - 3-VECC-23'!_FilterDatabase</vt:lpstr>
      <vt:lpstr>'PPM - 3-VECC-23'!Print_Titles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 Platt</dc:creator>
  <cp:lastModifiedBy>Gabe Platt</cp:lastModifiedBy>
  <dcterms:created xsi:type="dcterms:W3CDTF">2020-09-16T18:24:28Z</dcterms:created>
  <dcterms:modified xsi:type="dcterms:W3CDTF">2020-09-16T18:58:12Z</dcterms:modified>
</cp:coreProperties>
</file>